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lafab\Documents\walter\achs\25.- Junio\340789 - Actualización Documentos Protocolo de exposición ocupacional a ruido\"/>
    </mc:Choice>
  </mc:AlternateContent>
  <xr:revisionPtr revIDLastSave="0" documentId="8_{0A154468-EE8E-4820-A55F-1289A1F3DAF2}" xr6:coauthVersionLast="47" xr6:coauthVersionMax="47" xr10:uidLastSave="{00000000-0000-0000-0000-000000000000}"/>
  <bookViews>
    <workbookView xWindow="20370" yWindow="-5775" windowWidth="29040" windowHeight="15720" tabRatio="816" xr2:uid="{00000000-000D-0000-FFFF-FFFF00000000}"/>
  </bookViews>
  <sheets>
    <sheet name="Instrucciones Empresa" sheetId="18" r:id="rId1"/>
    <sheet name="Instrucciones Especialista" sheetId="14" state="veryHidden" r:id="rId2"/>
    <sheet name="Empresa" sheetId="2" r:id="rId3"/>
    <sheet name="Puestos de Trabajo Emp" sheetId="19" r:id="rId4"/>
    <sheet name="Trab. por puesto" sheetId="15" r:id="rId5"/>
    <sheet name="Contratistas" sheetId="17" r:id="rId6"/>
    <sheet name="Screening" sheetId="22" r:id="rId7"/>
    <sheet name="Tabla N°2" sheetId="6" state="veryHidden" r:id="rId8"/>
    <sheet name="Tabla GES" sheetId="29" state="veryHidden" r:id="rId9"/>
    <sheet name="Puestos de Trabajo Esp" sheetId="1" state="veryHidden" r:id="rId10"/>
    <sheet name="Tabla N°3" sheetId="23" state="veryHidden" r:id="rId11"/>
    <sheet name="Tabla N° 6" sheetId="7" state="veryHidden" r:id="rId12"/>
    <sheet name="Tabla N° 5, 7 y 8" sheetId="9" state="veryHidden" r:id="rId13"/>
    <sheet name="Tabla N°1 y Gráfico N°1" sheetId="4" state="hidden" r:id="rId14"/>
    <sheet name="Base de Datos EPA" sheetId="10" state="veryHidden" r:id="rId15"/>
    <sheet name="Tabla N°1" sheetId="24" state="veryHidden" r:id="rId16"/>
    <sheet name="Procesos" sheetId="28" state="veryHidden" r:id="rId17"/>
    <sheet name="Info IT" sheetId="16" state="veryHidden" r:id="rId18"/>
    <sheet name="Doble protección" sheetId="25" state="veryHidden" r:id="rId19"/>
    <sheet name="datos" sheetId="26" state="veryHidden" r:id="rId20"/>
    <sheet name="serie" sheetId="27" state="veryHidden" r:id="rId21"/>
  </sheets>
  <definedNames>
    <definedName name="_xlnm._FilterDatabase" localSheetId="14" hidden="1">'Base de Datos EPA'!$A$9:$HI$130</definedName>
    <definedName name="_xlnm._FilterDatabase" localSheetId="19" hidden="1">serie!$A$1:$I$1</definedName>
    <definedName name="_xlnm._FilterDatabase" localSheetId="20" hidden="1">serie!$A$1:$I$1</definedName>
    <definedName name="bdepa" localSheetId="0">#REF!</definedName>
    <definedName name="bdepa">'Base de Datos EPA'!$A$11:$HI$100</definedName>
    <definedName name="bdepa2" localSheetId="0">#REF!</definedName>
    <definedName name="bdepa2">'Base de Datos EPA'!$A$11:$HI$130</definedName>
    <definedName name="bdepa3">'Base de Datos EPA'!$A$11:$HI$360</definedName>
    <definedName name="bruel">datos!$F$26:$F$28</definedName>
    <definedName name="bruel2">datos!$F$26:$F$29</definedName>
    <definedName name="casella">datos!$H$26:$H$28</definedName>
    <definedName name="cirrus">datos!$G$26</definedName>
    <definedName name="db">datos!$E$26:$E$27</definedName>
    <definedName name="dbb">datos!$E$26:$E$29</definedName>
    <definedName name="ges">'Tabla GES'!$A$4:$F$53</definedName>
    <definedName name="gras">datos!$I$26</definedName>
    <definedName name="Marcas">datos!$C$25:$G$25</definedName>
    <definedName name="Marcas2">datos!$C$25:$I$25</definedName>
    <definedName name="quest">datos!$C$26:$C$33</definedName>
    <definedName name="svantek">datos!$D$26:$D$29</definedName>
    <definedName name="svantek2">datos!$D$26:$D$32</definedName>
    <definedName name="wed">serie!$G$549:$G$682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3" i="7" l="1"/>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AI4" i="9" l="1"/>
  <c r="AG4" i="9"/>
  <c r="AE4" i="9"/>
  <c r="X4" i="9"/>
  <c r="V4" i="9"/>
  <c r="T4" i="9"/>
  <c r="X11" i="9"/>
  <c r="U11" i="9"/>
  <c r="X8" i="9"/>
  <c r="U8" i="9"/>
  <c r="K11" i="9"/>
  <c r="K8" i="9"/>
  <c r="C13" i="16" l="1"/>
  <c r="C30" i="16"/>
  <c r="C31" i="16"/>
  <c r="C32" i="16"/>
  <c r="C33" i="16"/>
  <c r="C34" i="16"/>
  <c r="C35" i="16"/>
  <c r="C36" i="16"/>
  <c r="C37" i="16"/>
  <c r="C38" i="16"/>
  <c r="C39" i="16"/>
  <c r="C40" i="16"/>
  <c r="C41" i="16"/>
  <c r="C29" i="16"/>
  <c r="C28" i="16"/>
  <c r="C27" i="16"/>
  <c r="C26" i="16"/>
  <c r="C25" i="16"/>
  <c r="C24" i="16"/>
  <c r="C23" i="16"/>
  <c r="C12" i="16" l="1"/>
  <c r="G4" i="25"/>
  <c r="G5" i="25"/>
  <c r="O4" i="6" l="1"/>
  <c r="I256" i="1" l="1"/>
  <c r="H256" i="1"/>
  <c r="G256" i="1"/>
  <c r="E256" i="1"/>
  <c r="Q256" i="1" s="1"/>
  <c r="D256" i="1"/>
  <c r="I255" i="1"/>
  <c r="H255" i="1"/>
  <c r="G255" i="1"/>
  <c r="E255" i="1"/>
  <c r="Q255" i="1" s="1"/>
  <c r="D255" i="1"/>
  <c r="I254" i="1"/>
  <c r="H254" i="1"/>
  <c r="G254" i="1"/>
  <c r="E254" i="1"/>
  <c r="Q254" i="1" s="1"/>
  <c r="D254" i="1"/>
  <c r="I253" i="1"/>
  <c r="H253" i="1"/>
  <c r="G253" i="1"/>
  <c r="E253" i="1"/>
  <c r="Q253" i="1" s="1"/>
  <c r="D253" i="1"/>
  <c r="W252" i="1"/>
  <c r="U252" i="1"/>
  <c r="P252" i="1"/>
  <c r="M252" i="1"/>
  <c r="L252" i="1"/>
  <c r="K252" i="1"/>
  <c r="J252" i="1"/>
  <c r="I252" i="1"/>
  <c r="H252" i="1"/>
  <c r="G252" i="1"/>
  <c r="F252" i="1"/>
  <c r="E252" i="1"/>
  <c r="Q252" i="1" s="1"/>
  <c r="D252" i="1"/>
  <c r="C252" i="1"/>
  <c r="B252" i="1"/>
  <c r="I251" i="1"/>
  <c r="H251" i="1"/>
  <c r="G251" i="1"/>
  <c r="E251" i="1"/>
  <c r="Q251" i="1" s="1"/>
  <c r="D251" i="1"/>
  <c r="I250" i="1"/>
  <c r="H250" i="1"/>
  <c r="G250" i="1"/>
  <c r="E250" i="1"/>
  <c r="Q250" i="1" s="1"/>
  <c r="D250" i="1"/>
  <c r="I249" i="1"/>
  <c r="H249" i="1"/>
  <c r="G249" i="1"/>
  <c r="E249" i="1"/>
  <c r="Q249" i="1" s="1"/>
  <c r="D249" i="1"/>
  <c r="I248" i="1"/>
  <c r="H248" i="1"/>
  <c r="G248" i="1"/>
  <c r="E248" i="1"/>
  <c r="Q248" i="1" s="1"/>
  <c r="D248" i="1"/>
  <c r="W247" i="1"/>
  <c r="U247" i="1"/>
  <c r="P247" i="1"/>
  <c r="M247" i="1"/>
  <c r="L247" i="1"/>
  <c r="K247" i="1"/>
  <c r="J247" i="1"/>
  <c r="I247" i="1"/>
  <c r="H247" i="1"/>
  <c r="G247" i="1"/>
  <c r="F247" i="1"/>
  <c r="E247" i="1"/>
  <c r="Q247" i="1" s="1"/>
  <c r="D247" i="1"/>
  <c r="C247" i="1"/>
  <c r="B247" i="1"/>
  <c r="I246" i="1"/>
  <c r="H246" i="1"/>
  <c r="G246" i="1"/>
  <c r="E246" i="1"/>
  <c r="Q246" i="1" s="1"/>
  <c r="D246" i="1"/>
  <c r="I245" i="1"/>
  <c r="H245" i="1"/>
  <c r="G245" i="1"/>
  <c r="E245" i="1"/>
  <c r="Q245" i="1" s="1"/>
  <c r="D245" i="1"/>
  <c r="I244" i="1"/>
  <c r="H244" i="1"/>
  <c r="G244" i="1"/>
  <c r="E244" i="1"/>
  <c r="Q244" i="1" s="1"/>
  <c r="D244" i="1"/>
  <c r="I243" i="1"/>
  <c r="H243" i="1"/>
  <c r="G243" i="1"/>
  <c r="E243" i="1"/>
  <c r="Q243" i="1" s="1"/>
  <c r="D243" i="1"/>
  <c r="W242" i="1"/>
  <c r="U242" i="1"/>
  <c r="P242" i="1"/>
  <c r="M242" i="1"/>
  <c r="L242" i="1"/>
  <c r="K242" i="1"/>
  <c r="J242" i="1"/>
  <c r="I242" i="1"/>
  <c r="H242" i="1"/>
  <c r="G242" i="1"/>
  <c r="F242" i="1"/>
  <c r="E242" i="1"/>
  <c r="Q242" i="1" s="1"/>
  <c r="D242" i="1"/>
  <c r="C242" i="1"/>
  <c r="B242" i="1"/>
  <c r="I241" i="1"/>
  <c r="H241" i="1"/>
  <c r="G241" i="1"/>
  <c r="E241" i="1"/>
  <c r="Q241" i="1" s="1"/>
  <c r="D241" i="1"/>
  <c r="I240" i="1"/>
  <c r="H240" i="1"/>
  <c r="G240" i="1"/>
  <c r="E240" i="1"/>
  <c r="Q240" i="1" s="1"/>
  <c r="D240" i="1"/>
  <c r="I239" i="1"/>
  <c r="H239" i="1"/>
  <c r="G239" i="1"/>
  <c r="E239" i="1"/>
  <c r="Q239" i="1" s="1"/>
  <c r="D239" i="1"/>
  <c r="I238" i="1"/>
  <c r="H238" i="1"/>
  <c r="G238" i="1"/>
  <c r="E238" i="1"/>
  <c r="Q238" i="1" s="1"/>
  <c r="D238" i="1"/>
  <c r="W237" i="1"/>
  <c r="U237" i="1"/>
  <c r="P237" i="1"/>
  <c r="M237" i="1"/>
  <c r="L237" i="1"/>
  <c r="K237" i="1"/>
  <c r="J237" i="1"/>
  <c r="I237" i="1"/>
  <c r="H237" i="1"/>
  <c r="G237" i="1"/>
  <c r="F237" i="1"/>
  <c r="E237" i="1"/>
  <c r="Q237" i="1" s="1"/>
  <c r="D237" i="1"/>
  <c r="C237" i="1"/>
  <c r="B237" i="1"/>
  <c r="I236" i="1"/>
  <c r="H236" i="1"/>
  <c r="G236" i="1"/>
  <c r="E236" i="1"/>
  <c r="Q236" i="1" s="1"/>
  <c r="D236" i="1"/>
  <c r="I235" i="1"/>
  <c r="H235" i="1"/>
  <c r="G235" i="1"/>
  <c r="E235" i="1"/>
  <c r="Q235" i="1" s="1"/>
  <c r="D235" i="1"/>
  <c r="I234" i="1"/>
  <c r="H234" i="1"/>
  <c r="G234" i="1"/>
  <c r="E234" i="1"/>
  <c r="Q234" i="1" s="1"/>
  <c r="D234" i="1"/>
  <c r="I233" i="1"/>
  <c r="H233" i="1"/>
  <c r="G233" i="1"/>
  <c r="E233" i="1"/>
  <c r="Q233" i="1" s="1"/>
  <c r="D233" i="1"/>
  <c r="W232" i="1"/>
  <c r="U232" i="1"/>
  <c r="P232" i="1"/>
  <c r="M232" i="1"/>
  <c r="L232" i="1"/>
  <c r="K232" i="1"/>
  <c r="J232" i="1"/>
  <c r="I232" i="1"/>
  <c r="H232" i="1"/>
  <c r="G232" i="1"/>
  <c r="F232" i="1"/>
  <c r="E232" i="1"/>
  <c r="Q232" i="1" s="1"/>
  <c r="D232" i="1"/>
  <c r="C232" i="1"/>
  <c r="B232" i="1"/>
  <c r="I231" i="1"/>
  <c r="H231" i="1"/>
  <c r="G231" i="1"/>
  <c r="E231" i="1"/>
  <c r="Q231" i="1" s="1"/>
  <c r="D231" i="1"/>
  <c r="I230" i="1"/>
  <c r="H230" i="1"/>
  <c r="G230" i="1"/>
  <c r="E230" i="1"/>
  <c r="Q230" i="1" s="1"/>
  <c r="D230" i="1"/>
  <c r="I229" i="1"/>
  <c r="H229" i="1"/>
  <c r="G229" i="1"/>
  <c r="E229" i="1"/>
  <c r="Q229" i="1" s="1"/>
  <c r="D229" i="1"/>
  <c r="I228" i="1"/>
  <c r="H228" i="1"/>
  <c r="G228" i="1"/>
  <c r="E228" i="1"/>
  <c r="Q228" i="1" s="1"/>
  <c r="D228" i="1"/>
  <c r="W227" i="1"/>
  <c r="U227" i="1"/>
  <c r="P227" i="1"/>
  <c r="M227" i="1"/>
  <c r="L227" i="1"/>
  <c r="K227" i="1"/>
  <c r="J227" i="1"/>
  <c r="I227" i="1"/>
  <c r="H227" i="1"/>
  <c r="G227" i="1"/>
  <c r="F227" i="1"/>
  <c r="E227" i="1"/>
  <c r="Q227" i="1" s="1"/>
  <c r="D227" i="1"/>
  <c r="C227" i="1"/>
  <c r="B227" i="1"/>
  <c r="I226" i="1"/>
  <c r="H226" i="1"/>
  <c r="G226" i="1"/>
  <c r="E226" i="1"/>
  <c r="Q226" i="1" s="1"/>
  <c r="D226" i="1"/>
  <c r="I225" i="1"/>
  <c r="H225" i="1"/>
  <c r="G225" i="1"/>
  <c r="E225" i="1"/>
  <c r="Q225" i="1" s="1"/>
  <c r="D225" i="1"/>
  <c r="I224" i="1"/>
  <c r="H224" i="1"/>
  <c r="G224" i="1"/>
  <c r="E224" i="1"/>
  <c r="Q224" i="1" s="1"/>
  <c r="D224" i="1"/>
  <c r="I223" i="1"/>
  <c r="H223" i="1"/>
  <c r="G223" i="1"/>
  <c r="E223" i="1"/>
  <c r="Q223" i="1" s="1"/>
  <c r="D223" i="1"/>
  <c r="W222" i="1"/>
  <c r="U222" i="1"/>
  <c r="P222" i="1"/>
  <c r="M222" i="1"/>
  <c r="L222" i="1"/>
  <c r="K222" i="1"/>
  <c r="J222" i="1"/>
  <c r="I222" i="1"/>
  <c r="H222" i="1"/>
  <c r="G222" i="1"/>
  <c r="F222" i="1"/>
  <c r="E222" i="1"/>
  <c r="Q222" i="1" s="1"/>
  <c r="D222" i="1"/>
  <c r="C222" i="1"/>
  <c r="B222" i="1"/>
  <c r="I221" i="1"/>
  <c r="H221" i="1"/>
  <c r="G221" i="1"/>
  <c r="E221" i="1"/>
  <c r="Q221" i="1" s="1"/>
  <c r="D221" i="1"/>
  <c r="I220" i="1"/>
  <c r="H220" i="1"/>
  <c r="G220" i="1"/>
  <c r="E220" i="1"/>
  <c r="Q220" i="1" s="1"/>
  <c r="D220" i="1"/>
  <c r="I219" i="1"/>
  <c r="H219" i="1"/>
  <c r="G219" i="1"/>
  <c r="E219" i="1"/>
  <c r="Q219" i="1" s="1"/>
  <c r="D219" i="1"/>
  <c r="I218" i="1"/>
  <c r="H218" i="1"/>
  <c r="G218" i="1"/>
  <c r="E218" i="1"/>
  <c r="Q218" i="1" s="1"/>
  <c r="D218" i="1"/>
  <c r="W217" i="1"/>
  <c r="U217" i="1"/>
  <c r="P217" i="1"/>
  <c r="M217" i="1"/>
  <c r="L217" i="1"/>
  <c r="K217" i="1"/>
  <c r="J217" i="1"/>
  <c r="I217" i="1"/>
  <c r="H217" i="1"/>
  <c r="G217" i="1"/>
  <c r="F217" i="1"/>
  <c r="E217" i="1"/>
  <c r="Q217" i="1" s="1"/>
  <c r="D217" i="1"/>
  <c r="C217" i="1"/>
  <c r="B217" i="1"/>
  <c r="I216" i="1"/>
  <c r="H216" i="1"/>
  <c r="G216" i="1"/>
  <c r="E216" i="1"/>
  <c r="Q216" i="1" s="1"/>
  <c r="D216" i="1"/>
  <c r="I215" i="1"/>
  <c r="H215" i="1"/>
  <c r="G215" i="1"/>
  <c r="E215" i="1"/>
  <c r="Q215" i="1" s="1"/>
  <c r="D215" i="1"/>
  <c r="I214" i="1"/>
  <c r="H214" i="1"/>
  <c r="G214" i="1"/>
  <c r="E214" i="1"/>
  <c r="Q214" i="1" s="1"/>
  <c r="D214" i="1"/>
  <c r="I213" i="1"/>
  <c r="H213" i="1"/>
  <c r="G213" i="1"/>
  <c r="E213" i="1"/>
  <c r="Q213" i="1" s="1"/>
  <c r="D213" i="1"/>
  <c r="W212" i="1"/>
  <c r="U212" i="1"/>
  <c r="P212" i="1"/>
  <c r="M212" i="1"/>
  <c r="L212" i="1"/>
  <c r="K212" i="1"/>
  <c r="J212" i="1"/>
  <c r="I212" i="1"/>
  <c r="H212" i="1"/>
  <c r="G212" i="1"/>
  <c r="F212" i="1"/>
  <c r="E212" i="1"/>
  <c r="Q212" i="1" s="1"/>
  <c r="D212" i="1"/>
  <c r="C212" i="1"/>
  <c r="B212" i="1"/>
  <c r="I211" i="1"/>
  <c r="H211" i="1"/>
  <c r="G211" i="1"/>
  <c r="E211" i="1"/>
  <c r="Q211" i="1" s="1"/>
  <c r="D211" i="1"/>
  <c r="I210" i="1"/>
  <c r="H210" i="1"/>
  <c r="G210" i="1"/>
  <c r="E210" i="1"/>
  <c r="Q210" i="1" s="1"/>
  <c r="D210" i="1"/>
  <c r="I209" i="1"/>
  <c r="H209" i="1"/>
  <c r="G209" i="1"/>
  <c r="E209" i="1"/>
  <c r="Q209" i="1" s="1"/>
  <c r="D209" i="1"/>
  <c r="I208" i="1"/>
  <c r="H208" i="1"/>
  <c r="G208" i="1"/>
  <c r="E208" i="1"/>
  <c r="Q208" i="1" s="1"/>
  <c r="D208" i="1"/>
  <c r="W207" i="1"/>
  <c r="U207" i="1"/>
  <c r="P207" i="1"/>
  <c r="M207" i="1"/>
  <c r="L207" i="1"/>
  <c r="K207" i="1"/>
  <c r="J207" i="1"/>
  <c r="I207" i="1"/>
  <c r="H207" i="1"/>
  <c r="G207" i="1"/>
  <c r="F207" i="1"/>
  <c r="E207" i="1"/>
  <c r="Q207" i="1" s="1"/>
  <c r="D207" i="1"/>
  <c r="C207" i="1"/>
  <c r="B207" i="1"/>
  <c r="I206" i="1"/>
  <c r="H206" i="1"/>
  <c r="G206" i="1"/>
  <c r="E206" i="1"/>
  <c r="Q206" i="1" s="1"/>
  <c r="D206" i="1"/>
  <c r="I205" i="1"/>
  <c r="H205" i="1"/>
  <c r="G205" i="1"/>
  <c r="E205" i="1"/>
  <c r="Q205" i="1" s="1"/>
  <c r="D205" i="1"/>
  <c r="I204" i="1"/>
  <c r="H204" i="1"/>
  <c r="G204" i="1"/>
  <c r="E204" i="1"/>
  <c r="Q204" i="1" s="1"/>
  <c r="D204" i="1"/>
  <c r="I203" i="1"/>
  <c r="H203" i="1"/>
  <c r="G203" i="1"/>
  <c r="E203" i="1"/>
  <c r="Q203" i="1" s="1"/>
  <c r="D203" i="1"/>
  <c r="W202" i="1"/>
  <c r="U202" i="1"/>
  <c r="P202" i="1"/>
  <c r="M202" i="1"/>
  <c r="L202" i="1"/>
  <c r="K202" i="1"/>
  <c r="J202" i="1"/>
  <c r="I202" i="1"/>
  <c r="H202" i="1"/>
  <c r="G202" i="1"/>
  <c r="F202" i="1"/>
  <c r="E202" i="1"/>
  <c r="Q202" i="1" s="1"/>
  <c r="D202" i="1"/>
  <c r="C202" i="1"/>
  <c r="B202" i="1"/>
  <c r="I201" i="1"/>
  <c r="H201" i="1"/>
  <c r="G201" i="1"/>
  <c r="E201" i="1"/>
  <c r="Q201" i="1" s="1"/>
  <c r="D201" i="1"/>
  <c r="I200" i="1"/>
  <c r="H200" i="1"/>
  <c r="G200" i="1"/>
  <c r="E200" i="1"/>
  <c r="Q200" i="1" s="1"/>
  <c r="D200" i="1"/>
  <c r="I199" i="1"/>
  <c r="H199" i="1"/>
  <c r="G199" i="1"/>
  <c r="E199" i="1"/>
  <c r="Q199" i="1" s="1"/>
  <c r="D199" i="1"/>
  <c r="I198" i="1"/>
  <c r="H198" i="1"/>
  <c r="G198" i="1"/>
  <c r="E198" i="1"/>
  <c r="Q198" i="1" s="1"/>
  <c r="D198" i="1"/>
  <c r="W197" i="1"/>
  <c r="U197" i="1"/>
  <c r="P197" i="1"/>
  <c r="M197" i="1"/>
  <c r="L197" i="1"/>
  <c r="K197" i="1"/>
  <c r="J197" i="1"/>
  <c r="I197" i="1"/>
  <c r="H197" i="1"/>
  <c r="G197" i="1"/>
  <c r="F197" i="1"/>
  <c r="E197" i="1"/>
  <c r="Q197" i="1" s="1"/>
  <c r="D197" i="1"/>
  <c r="C197" i="1"/>
  <c r="B197" i="1"/>
  <c r="I196" i="1"/>
  <c r="H196" i="1"/>
  <c r="G196" i="1"/>
  <c r="E196" i="1"/>
  <c r="Q196" i="1" s="1"/>
  <c r="D196" i="1"/>
  <c r="I195" i="1"/>
  <c r="H195" i="1"/>
  <c r="G195" i="1"/>
  <c r="E195" i="1"/>
  <c r="Q195" i="1" s="1"/>
  <c r="D195" i="1"/>
  <c r="I194" i="1"/>
  <c r="H194" i="1"/>
  <c r="G194" i="1"/>
  <c r="E194" i="1"/>
  <c r="Q194" i="1" s="1"/>
  <c r="D194" i="1"/>
  <c r="I193" i="1"/>
  <c r="H193" i="1"/>
  <c r="G193" i="1"/>
  <c r="E193" i="1"/>
  <c r="Q193" i="1" s="1"/>
  <c r="D193" i="1"/>
  <c r="W192" i="1"/>
  <c r="U192" i="1"/>
  <c r="P192" i="1"/>
  <c r="M192" i="1"/>
  <c r="L192" i="1"/>
  <c r="K192" i="1"/>
  <c r="J192" i="1"/>
  <c r="I192" i="1"/>
  <c r="H192" i="1"/>
  <c r="G192" i="1"/>
  <c r="F192" i="1"/>
  <c r="E192" i="1"/>
  <c r="Q192" i="1" s="1"/>
  <c r="D192" i="1"/>
  <c r="C192" i="1"/>
  <c r="B192" i="1"/>
  <c r="I191" i="1"/>
  <c r="H191" i="1"/>
  <c r="G191" i="1"/>
  <c r="E191" i="1"/>
  <c r="Q191" i="1" s="1"/>
  <c r="D191" i="1"/>
  <c r="I190" i="1"/>
  <c r="H190" i="1"/>
  <c r="G190" i="1"/>
  <c r="E190" i="1"/>
  <c r="Q190" i="1" s="1"/>
  <c r="D190" i="1"/>
  <c r="I189" i="1"/>
  <c r="H189" i="1"/>
  <c r="G189" i="1"/>
  <c r="E189" i="1"/>
  <c r="Q189" i="1" s="1"/>
  <c r="D189" i="1"/>
  <c r="I188" i="1"/>
  <c r="H188" i="1"/>
  <c r="G188" i="1"/>
  <c r="E188" i="1"/>
  <c r="Q188" i="1" s="1"/>
  <c r="D188" i="1"/>
  <c r="W187" i="1"/>
  <c r="U187" i="1"/>
  <c r="P187" i="1"/>
  <c r="M187" i="1"/>
  <c r="L187" i="1"/>
  <c r="K187" i="1"/>
  <c r="J187" i="1"/>
  <c r="I187" i="1"/>
  <c r="H187" i="1"/>
  <c r="G187" i="1"/>
  <c r="F187" i="1"/>
  <c r="E187" i="1"/>
  <c r="Q187" i="1" s="1"/>
  <c r="D187" i="1"/>
  <c r="C187" i="1"/>
  <c r="B187" i="1"/>
  <c r="I186" i="1"/>
  <c r="H186" i="1"/>
  <c r="G186" i="1"/>
  <c r="E186" i="1"/>
  <c r="Q186" i="1" s="1"/>
  <c r="D186" i="1"/>
  <c r="I185" i="1"/>
  <c r="H185" i="1"/>
  <c r="G185" i="1"/>
  <c r="E185" i="1"/>
  <c r="Q185" i="1" s="1"/>
  <c r="D185" i="1"/>
  <c r="I184" i="1"/>
  <c r="H184" i="1"/>
  <c r="G184" i="1"/>
  <c r="E184" i="1"/>
  <c r="Q184" i="1" s="1"/>
  <c r="D184" i="1"/>
  <c r="I183" i="1"/>
  <c r="H183" i="1"/>
  <c r="G183" i="1"/>
  <c r="E183" i="1"/>
  <c r="Q183" i="1" s="1"/>
  <c r="D183" i="1"/>
  <c r="W182" i="1"/>
  <c r="U182" i="1"/>
  <c r="P182" i="1"/>
  <c r="M182" i="1"/>
  <c r="L182" i="1"/>
  <c r="K182" i="1"/>
  <c r="J182" i="1"/>
  <c r="I182" i="1"/>
  <c r="H182" i="1"/>
  <c r="G182" i="1"/>
  <c r="F182" i="1"/>
  <c r="E182" i="1"/>
  <c r="Q182" i="1" s="1"/>
  <c r="D182" i="1"/>
  <c r="C182" i="1"/>
  <c r="B182" i="1"/>
  <c r="I181" i="1"/>
  <c r="H181" i="1"/>
  <c r="G181" i="1"/>
  <c r="E181" i="1"/>
  <c r="Q181" i="1" s="1"/>
  <c r="D181" i="1"/>
  <c r="I180" i="1"/>
  <c r="H180" i="1"/>
  <c r="G180" i="1"/>
  <c r="E180" i="1"/>
  <c r="Q180" i="1" s="1"/>
  <c r="D180" i="1"/>
  <c r="I179" i="1"/>
  <c r="H179" i="1"/>
  <c r="G179" i="1"/>
  <c r="E179" i="1"/>
  <c r="Q179" i="1" s="1"/>
  <c r="D179" i="1"/>
  <c r="I178" i="1"/>
  <c r="H178" i="1"/>
  <c r="G178" i="1"/>
  <c r="E178" i="1"/>
  <c r="Q178" i="1" s="1"/>
  <c r="D178" i="1"/>
  <c r="W177" i="1"/>
  <c r="U177" i="1"/>
  <c r="P177" i="1"/>
  <c r="M177" i="1"/>
  <c r="L177" i="1"/>
  <c r="K177" i="1"/>
  <c r="J177" i="1"/>
  <c r="I177" i="1"/>
  <c r="H177" i="1"/>
  <c r="G177" i="1"/>
  <c r="F177" i="1"/>
  <c r="E177" i="1"/>
  <c r="Q177" i="1" s="1"/>
  <c r="D177" i="1"/>
  <c r="C177" i="1"/>
  <c r="B177" i="1"/>
  <c r="I176" i="1"/>
  <c r="H176" i="1"/>
  <c r="G176" i="1"/>
  <c r="E176" i="1"/>
  <c r="Q176" i="1" s="1"/>
  <c r="D176" i="1"/>
  <c r="I175" i="1"/>
  <c r="H175" i="1"/>
  <c r="G175" i="1"/>
  <c r="E175" i="1"/>
  <c r="Q175" i="1" s="1"/>
  <c r="D175" i="1"/>
  <c r="I174" i="1"/>
  <c r="H174" i="1"/>
  <c r="G174" i="1"/>
  <c r="E174" i="1"/>
  <c r="Q174" i="1" s="1"/>
  <c r="D174" i="1"/>
  <c r="I173" i="1"/>
  <c r="H173" i="1"/>
  <c r="G173" i="1"/>
  <c r="E173" i="1"/>
  <c r="Q173" i="1" s="1"/>
  <c r="D173" i="1"/>
  <c r="W172" i="1"/>
  <c r="U172" i="1"/>
  <c r="P172" i="1"/>
  <c r="M172" i="1"/>
  <c r="L172" i="1"/>
  <c r="K172" i="1"/>
  <c r="J172" i="1"/>
  <c r="I172" i="1"/>
  <c r="H172" i="1"/>
  <c r="G172" i="1"/>
  <c r="F172" i="1"/>
  <c r="E172" i="1"/>
  <c r="Q172" i="1" s="1"/>
  <c r="D172" i="1"/>
  <c r="C172" i="1"/>
  <c r="B172" i="1"/>
  <c r="I171" i="1"/>
  <c r="H171" i="1"/>
  <c r="G171" i="1"/>
  <c r="E171" i="1"/>
  <c r="Q171" i="1" s="1"/>
  <c r="D171" i="1"/>
  <c r="I170" i="1"/>
  <c r="H170" i="1"/>
  <c r="G170" i="1"/>
  <c r="E170" i="1"/>
  <c r="Q170" i="1" s="1"/>
  <c r="D170" i="1"/>
  <c r="I169" i="1"/>
  <c r="H169" i="1"/>
  <c r="G169" i="1"/>
  <c r="E169" i="1"/>
  <c r="Q169" i="1" s="1"/>
  <c r="D169" i="1"/>
  <c r="I168" i="1"/>
  <c r="H168" i="1"/>
  <c r="G168" i="1"/>
  <c r="E168" i="1"/>
  <c r="Q168" i="1" s="1"/>
  <c r="D168" i="1"/>
  <c r="W167" i="1"/>
  <c r="U167" i="1"/>
  <c r="P167" i="1"/>
  <c r="M167" i="1"/>
  <c r="L167" i="1"/>
  <c r="K167" i="1"/>
  <c r="J167" i="1"/>
  <c r="I167" i="1"/>
  <c r="H167" i="1"/>
  <c r="G167" i="1"/>
  <c r="F167" i="1"/>
  <c r="E167" i="1"/>
  <c r="Q167" i="1" s="1"/>
  <c r="D167" i="1"/>
  <c r="C167" i="1"/>
  <c r="B167" i="1"/>
  <c r="I166" i="1"/>
  <c r="H166" i="1"/>
  <c r="G166" i="1"/>
  <c r="E166" i="1"/>
  <c r="Q166" i="1" s="1"/>
  <c r="D166" i="1"/>
  <c r="I165" i="1"/>
  <c r="H165" i="1"/>
  <c r="G165" i="1"/>
  <c r="E165" i="1"/>
  <c r="Q165" i="1" s="1"/>
  <c r="D165" i="1"/>
  <c r="I164" i="1"/>
  <c r="H164" i="1"/>
  <c r="G164" i="1"/>
  <c r="E164" i="1"/>
  <c r="Q164" i="1" s="1"/>
  <c r="D164" i="1"/>
  <c r="I163" i="1"/>
  <c r="H163" i="1"/>
  <c r="G163" i="1"/>
  <c r="E163" i="1"/>
  <c r="Q163" i="1" s="1"/>
  <c r="D163" i="1"/>
  <c r="W162" i="1"/>
  <c r="U162" i="1"/>
  <c r="P162" i="1"/>
  <c r="M162" i="1"/>
  <c r="L162" i="1"/>
  <c r="K162" i="1"/>
  <c r="J162" i="1"/>
  <c r="I162" i="1"/>
  <c r="H162" i="1"/>
  <c r="G162" i="1"/>
  <c r="F162" i="1"/>
  <c r="E162" i="1"/>
  <c r="Q162" i="1" s="1"/>
  <c r="D162" i="1"/>
  <c r="C162" i="1"/>
  <c r="B162" i="1"/>
  <c r="Q161" i="1"/>
  <c r="I161" i="1"/>
  <c r="H161" i="1"/>
  <c r="G161" i="1"/>
  <c r="E161" i="1"/>
  <c r="D161" i="1"/>
  <c r="I160" i="1"/>
  <c r="H160" i="1"/>
  <c r="G160" i="1"/>
  <c r="E160" i="1"/>
  <c r="Q160" i="1" s="1"/>
  <c r="D160" i="1"/>
  <c r="I159" i="1"/>
  <c r="H159" i="1"/>
  <c r="G159" i="1"/>
  <c r="E159" i="1"/>
  <c r="Q159" i="1" s="1"/>
  <c r="D159" i="1"/>
  <c r="I158" i="1"/>
  <c r="H158" i="1"/>
  <c r="G158" i="1"/>
  <c r="E158" i="1"/>
  <c r="Q158" i="1" s="1"/>
  <c r="D158" i="1"/>
  <c r="W157" i="1"/>
  <c r="U157" i="1"/>
  <c r="P157" i="1"/>
  <c r="M157" i="1"/>
  <c r="L157" i="1"/>
  <c r="K157" i="1"/>
  <c r="J157" i="1"/>
  <c r="I157" i="1"/>
  <c r="H157" i="1"/>
  <c r="G157" i="1"/>
  <c r="F157" i="1"/>
  <c r="E157" i="1"/>
  <c r="Q157" i="1" s="1"/>
  <c r="D157" i="1"/>
  <c r="C157" i="1"/>
  <c r="B157" i="1"/>
  <c r="I156" i="1"/>
  <c r="H156" i="1"/>
  <c r="G156" i="1"/>
  <c r="E156" i="1"/>
  <c r="Q156" i="1" s="1"/>
  <c r="D156" i="1"/>
  <c r="I155" i="1"/>
  <c r="H155" i="1"/>
  <c r="G155" i="1"/>
  <c r="E155" i="1"/>
  <c r="Q155" i="1" s="1"/>
  <c r="D155" i="1"/>
  <c r="I154" i="1"/>
  <c r="H154" i="1"/>
  <c r="G154" i="1"/>
  <c r="E154" i="1"/>
  <c r="Q154" i="1" s="1"/>
  <c r="D154" i="1"/>
  <c r="I153" i="1"/>
  <c r="H153" i="1"/>
  <c r="G153" i="1"/>
  <c r="E153" i="1"/>
  <c r="Q153" i="1" s="1"/>
  <c r="D153" i="1"/>
  <c r="W152" i="1"/>
  <c r="U152" i="1"/>
  <c r="P152" i="1"/>
  <c r="M152" i="1"/>
  <c r="L152" i="1"/>
  <c r="K152" i="1"/>
  <c r="J152" i="1"/>
  <c r="I152" i="1"/>
  <c r="H152" i="1"/>
  <c r="G152" i="1"/>
  <c r="F152" i="1"/>
  <c r="E152" i="1"/>
  <c r="Q152" i="1" s="1"/>
  <c r="D152" i="1"/>
  <c r="C152" i="1"/>
  <c r="B152" i="1"/>
  <c r="I151" i="1"/>
  <c r="H151" i="1"/>
  <c r="G151" i="1"/>
  <c r="E151" i="1"/>
  <c r="Q151" i="1" s="1"/>
  <c r="D151" i="1"/>
  <c r="I150" i="1"/>
  <c r="H150" i="1"/>
  <c r="G150" i="1"/>
  <c r="E150" i="1"/>
  <c r="Q150" i="1" s="1"/>
  <c r="D150" i="1"/>
  <c r="I149" i="1"/>
  <c r="H149" i="1"/>
  <c r="G149" i="1"/>
  <c r="E149" i="1"/>
  <c r="Q149" i="1" s="1"/>
  <c r="D149" i="1"/>
  <c r="I148" i="1"/>
  <c r="H148" i="1"/>
  <c r="G148" i="1"/>
  <c r="E148" i="1"/>
  <c r="Q148" i="1" s="1"/>
  <c r="D148" i="1"/>
  <c r="W147" i="1"/>
  <c r="U147" i="1"/>
  <c r="P147" i="1"/>
  <c r="M147" i="1"/>
  <c r="L147" i="1"/>
  <c r="K147" i="1"/>
  <c r="J147" i="1"/>
  <c r="I147" i="1"/>
  <c r="H147" i="1"/>
  <c r="G147" i="1"/>
  <c r="F147" i="1"/>
  <c r="E147" i="1"/>
  <c r="Q147" i="1" s="1"/>
  <c r="D147" i="1"/>
  <c r="C147" i="1"/>
  <c r="B147" i="1"/>
  <c r="I146" i="1"/>
  <c r="H146" i="1"/>
  <c r="G146" i="1"/>
  <c r="E146" i="1"/>
  <c r="Q146" i="1" s="1"/>
  <c r="D146" i="1"/>
  <c r="I145" i="1"/>
  <c r="H145" i="1"/>
  <c r="G145" i="1"/>
  <c r="E145" i="1"/>
  <c r="Q145" i="1" s="1"/>
  <c r="D145" i="1"/>
  <c r="I144" i="1"/>
  <c r="H144" i="1"/>
  <c r="G144" i="1"/>
  <c r="E144" i="1"/>
  <c r="Q144" i="1" s="1"/>
  <c r="D144" i="1"/>
  <c r="I143" i="1"/>
  <c r="H143" i="1"/>
  <c r="G143" i="1"/>
  <c r="E143" i="1"/>
  <c r="Q143" i="1" s="1"/>
  <c r="D143" i="1"/>
  <c r="W142" i="1"/>
  <c r="U142" i="1"/>
  <c r="P142" i="1"/>
  <c r="M142" i="1"/>
  <c r="L142" i="1"/>
  <c r="K142" i="1"/>
  <c r="J142" i="1"/>
  <c r="I142" i="1"/>
  <c r="H142" i="1"/>
  <c r="G142" i="1"/>
  <c r="F142" i="1"/>
  <c r="E142" i="1"/>
  <c r="Q142" i="1" s="1"/>
  <c r="D142" i="1"/>
  <c r="C142" i="1"/>
  <c r="B142" i="1"/>
  <c r="I141" i="1"/>
  <c r="H141" i="1"/>
  <c r="G141" i="1"/>
  <c r="E141" i="1"/>
  <c r="Q141" i="1" s="1"/>
  <c r="D141" i="1"/>
  <c r="I140" i="1"/>
  <c r="H140" i="1"/>
  <c r="G140" i="1"/>
  <c r="E140" i="1"/>
  <c r="Q140" i="1" s="1"/>
  <c r="D140" i="1"/>
  <c r="I139" i="1"/>
  <c r="H139" i="1"/>
  <c r="G139" i="1"/>
  <c r="E139" i="1"/>
  <c r="Q139" i="1" s="1"/>
  <c r="D139" i="1"/>
  <c r="I138" i="1"/>
  <c r="H138" i="1"/>
  <c r="G138" i="1"/>
  <c r="E138" i="1"/>
  <c r="Q138" i="1" s="1"/>
  <c r="D138" i="1"/>
  <c r="W137" i="1"/>
  <c r="U137" i="1"/>
  <c r="P137" i="1"/>
  <c r="M137" i="1"/>
  <c r="L137" i="1"/>
  <c r="K137" i="1"/>
  <c r="J137" i="1"/>
  <c r="I137" i="1"/>
  <c r="H137" i="1"/>
  <c r="G137" i="1"/>
  <c r="F137" i="1"/>
  <c r="E137" i="1"/>
  <c r="Q137" i="1" s="1"/>
  <c r="D137" i="1"/>
  <c r="C137" i="1"/>
  <c r="B137" i="1"/>
  <c r="I136" i="1"/>
  <c r="H136" i="1"/>
  <c r="G136" i="1"/>
  <c r="E136" i="1"/>
  <c r="Q136" i="1" s="1"/>
  <c r="D136" i="1"/>
  <c r="I135" i="1"/>
  <c r="H135" i="1"/>
  <c r="G135" i="1"/>
  <c r="E135" i="1"/>
  <c r="Q135" i="1" s="1"/>
  <c r="D135" i="1"/>
  <c r="I134" i="1"/>
  <c r="H134" i="1"/>
  <c r="G134" i="1"/>
  <c r="E134" i="1"/>
  <c r="Q134" i="1" s="1"/>
  <c r="D134" i="1"/>
  <c r="I133" i="1"/>
  <c r="H133" i="1"/>
  <c r="G133" i="1"/>
  <c r="E133" i="1"/>
  <c r="Q133" i="1" s="1"/>
  <c r="D133" i="1"/>
  <c r="W132" i="1"/>
  <c r="U132" i="1"/>
  <c r="P132" i="1"/>
  <c r="M132" i="1"/>
  <c r="L132" i="1"/>
  <c r="K132" i="1"/>
  <c r="J132" i="1"/>
  <c r="I132" i="1"/>
  <c r="H132" i="1"/>
  <c r="G132" i="1"/>
  <c r="F132" i="1"/>
  <c r="E132" i="1"/>
  <c r="Q132" i="1" s="1"/>
  <c r="D132" i="1"/>
  <c r="C132" i="1"/>
  <c r="B132" i="1"/>
  <c r="I131" i="1"/>
  <c r="H131" i="1"/>
  <c r="G131" i="1"/>
  <c r="E131" i="1"/>
  <c r="Q131" i="1" s="1"/>
  <c r="D131" i="1"/>
  <c r="I130" i="1"/>
  <c r="H130" i="1"/>
  <c r="G130" i="1"/>
  <c r="E130" i="1"/>
  <c r="Q130" i="1" s="1"/>
  <c r="D130" i="1"/>
  <c r="I129" i="1"/>
  <c r="H129" i="1"/>
  <c r="G129" i="1"/>
  <c r="E129" i="1"/>
  <c r="Q129" i="1" s="1"/>
  <c r="D129" i="1"/>
  <c r="I128" i="1"/>
  <c r="H128" i="1"/>
  <c r="G128" i="1"/>
  <c r="E128" i="1"/>
  <c r="Q128" i="1" s="1"/>
  <c r="D128" i="1"/>
  <c r="W127" i="1"/>
  <c r="U127" i="1"/>
  <c r="P127" i="1"/>
  <c r="M127" i="1"/>
  <c r="L127" i="1"/>
  <c r="K127" i="1"/>
  <c r="J127" i="1"/>
  <c r="I127" i="1"/>
  <c r="H127" i="1"/>
  <c r="G127" i="1"/>
  <c r="F127" i="1"/>
  <c r="E127" i="1"/>
  <c r="Q127" i="1" s="1"/>
  <c r="D127" i="1"/>
  <c r="C127" i="1"/>
  <c r="B127" i="1"/>
  <c r="I126" i="1"/>
  <c r="H126" i="1"/>
  <c r="G126" i="1"/>
  <c r="E126" i="1"/>
  <c r="Q126" i="1" s="1"/>
  <c r="D126" i="1"/>
  <c r="I125" i="1"/>
  <c r="H125" i="1"/>
  <c r="G125" i="1"/>
  <c r="E125" i="1"/>
  <c r="Q125" i="1" s="1"/>
  <c r="D125" i="1"/>
  <c r="I124" i="1"/>
  <c r="H124" i="1"/>
  <c r="G124" i="1"/>
  <c r="E124" i="1"/>
  <c r="Q124" i="1" s="1"/>
  <c r="D124" i="1"/>
  <c r="I123" i="1"/>
  <c r="H123" i="1"/>
  <c r="G123" i="1"/>
  <c r="E123" i="1"/>
  <c r="Q123" i="1" s="1"/>
  <c r="D123" i="1"/>
  <c r="W122" i="1"/>
  <c r="U122" i="1"/>
  <c r="P122" i="1"/>
  <c r="M122" i="1"/>
  <c r="L122" i="1"/>
  <c r="K122" i="1"/>
  <c r="J122" i="1"/>
  <c r="I122" i="1"/>
  <c r="H122" i="1"/>
  <c r="G122" i="1"/>
  <c r="F122" i="1"/>
  <c r="E122" i="1"/>
  <c r="Q122" i="1" s="1"/>
  <c r="D122" i="1"/>
  <c r="C122" i="1"/>
  <c r="B122" i="1"/>
  <c r="I121" i="1"/>
  <c r="H121" i="1"/>
  <c r="G121" i="1"/>
  <c r="E121" i="1"/>
  <c r="Q121" i="1" s="1"/>
  <c r="D121" i="1"/>
  <c r="I120" i="1"/>
  <c r="H120" i="1"/>
  <c r="G120" i="1"/>
  <c r="E120" i="1"/>
  <c r="Q120" i="1" s="1"/>
  <c r="D120" i="1"/>
  <c r="I119" i="1"/>
  <c r="H119" i="1"/>
  <c r="G119" i="1"/>
  <c r="E119" i="1"/>
  <c r="Q119" i="1" s="1"/>
  <c r="D119" i="1"/>
  <c r="I118" i="1"/>
  <c r="H118" i="1"/>
  <c r="G118" i="1"/>
  <c r="E118" i="1"/>
  <c r="Q118" i="1" s="1"/>
  <c r="D118" i="1"/>
  <c r="W117" i="1"/>
  <c r="U117" i="1"/>
  <c r="P117" i="1"/>
  <c r="M117" i="1"/>
  <c r="L117" i="1"/>
  <c r="K117" i="1"/>
  <c r="J117" i="1"/>
  <c r="I117" i="1"/>
  <c r="H117" i="1"/>
  <c r="G117" i="1"/>
  <c r="F117" i="1"/>
  <c r="E117" i="1"/>
  <c r="Q117" i="1" s="1"/>
  <c r="D117" i="1"/>
  <c r="C117" i="1"/>
  <c r="B117" i="1"/>
  <c r="I116" i="1"/>
  <c r="H116" i="1"/>
  <c r="G116" i="1"/>
  <c r="E116" i="1"/>
  <c r="Q116" i="1" s="1"/>
  <c r="D116" i="1"/>
  <c r="I115" i="1"/>
  <c r="H115" i="1"/>
  <c r="G115" i="1"/>
  <c r="E115" i="1"/>
  <c r="Q115" i="1" s="1"/>
  <c r="D115" i="1"/>
  <c r="I114" i="1"/>
  <c r="H114" i="1"/>
  <c r="G114" i="1"/>
  <c r="E114" i="1"/>
  <c r="Q114" i="1" s="1"/>
  <c r="D114" i="1"/>
  <c r="I113" i="1"/>
  <c r="H113" i="1"/>
  <c r="G113" i="1"/>
  <c r="E113" i="1"/>
  <c r="Q113" i="1" s="1"/>
  <c r="D113" i="1"/>
  <c r="W112" i="1"/>
  <c r="U112" i="1"/>
  <c r="P112" i="1"/>
  <c r="M112" i="1"/>
  <c r="L112" i="1"/>
  <c r="K112" i="1"/>
  <c r="J112" i="1"/>
  <c r="I112" i="1"/>
  <c r="H112" i="1"/>
  <c r="G112" i="1"/>
  <c r="F112" i="1"/>
  <c r="E112" i="1"/>
  <c r="Q112" i="1" s="1"/>
  <c r="D112" i="1"/>
  <c r="C112" i="1"/>
  <c r="B112" i="1"/>
  <c r="I111" i="1"/>
  <c r="H111" i="1"/>
  <c r="G111" i="1"/>
  <c r="E111" i="1"/>
  <c r="Q111" i="1" s="1"/>
  <c r="D111" i="1"/>
  <c r="I110" i="1"/>
  <c r="H110" i="1"/>
  <c r="G110" i="1"/>
  <c r="E110" i="1"/>
  <c r="Q110" i="1" s="1"/>
  <c r="D110" i="1"/>
  <c r="I109" i="1"/>
  <c r="H109" i="1"/>
  <c r="G109" i="1"/>
  <c r="E109" i="1"/>
  <c r="Q109" i="1" s="1"/>
  <c r="D109" i="1"/>
  <c r="I108" i="1"/>
  <c r="H108" i="1"/>
  <c r="G108" i="1"/>
  <c r="E108" i="1"/>
  <c r="Q108" i="1" s="1"/>
  <c r="D108" i="1"/>
  <c r="W107" i="1"/>
  <c r="U107" i="1"/>
  <c r="P107" i="1"/>
  <c r="M107" i="1"/>
  <c r="L107" i="1"/>
  <c r="K107" i="1"/>
  <c r="J107" i="1"/>
  <c r="I107" i="1"/>
  <c r="H107" i="1"/>
  <c r="G107" i="1"/>
  <c r="F107" i="1"/>
  <c r="E107" i="1"/>
  <c r="Q107" i="1" s="1"/>
  <c r="D107" i="1"/>
  <c r="C107" i="1"/>
  <c r="B107" i="1"/>
  <c r="I106" i="1"/>
  <c r="H106" i="1"/>
  <c r="G106" i="1"/>
  <c r="E106" i="1"/>
  <c r="Q106" i="1" s="1"/>
  <c r="D106" i="1"/>
  <c r="I105" i="1"/>
  <c r="H105" i="1"/>
  <c r="G105" i="1"/>
  <c r="E105" i="1"/>
  <c r="Q105" i="1" s="1"/>
  <c r="D105" i="1"/>
  <c r="I104" i="1"/>
  <c r="H104" i="1"/>
  <c r="G104" i="1"/>
  <c r="E104" i="1"/>
  <c r="Q104" i="1" s="1"/>
  <c r="D104" i="1"/>
  <c r="I103" i="1"/>
  <c r="H103" i="1"/>
  <c r="G103" i="1"/>
  <c r="E103" i="1"/>
  <c r="Q103" i="1" s="1"/>
  <c r="D103" i="1"/>
  <c r="W102" i="1"/>
  <c r="U102" i="1"/>
  <c r="Q102" i="1"/>
  <c r="P102" i="1"/>
  <c r="M102" i="1"/>
  <c r="L102" i="1"/>
  <c r="K102" i="1"/>
  <c r="J102" i="1"/>
  <c r="I102" i="1"/>
  <c r="H102" i="1"/>
  <c r="G102" i="1"/>
  <c r="F102" i="1"/>
  <c r="E102" i="1"/>
  <c r="D102" i="1"/>
  <c r="C102" i="1"/>
  <c r="B102" i="1"/>
  <c r="I101" i="1"/>
  <c r="H101" i="1"/>
  <c r="G101" i="1"/>
  <c r="E101" i="1"/>
  <c r="Q101" i="1" s="1"/>
  <c r="D101" i="1"/>
  <c r="I100" i="1"/>
  <c r="H100" i="1"/>
  <c r="G100" i="1"/>
  <c r="E100" i="1"/>
  <c r="Q100" i="1" s="1"/>
  <c r="D100" i="1"/>
  <c r="I99" i="1"/>
  <c r="H99" i="1"/>
  <c r="G99" i="1"/>
  <c r="E99" i="1"/>
  <c r="Q99" i="1" s="1"/>
  <c r="D99" i="1"/>
  <c r="I98" i="1"/>
  <c r="H98" i="1"/>
  <c r="G98" i="1"/>
  <c r="E98" i="1"/>
  <c r="Q98" i="1" s="1"/>
  <c r="D98" i="1"/>
  <c r="W97" i="1"/>
  <c r="U97" i="1"/>
  <c r="P97" i="1"/>
  <c r="M97" i="1"/>
  <c r="L97" i="1"/>
  <c r="K97" i="1"/>
  <c r="J97" i="1"/>
  <c r="I97" i="1"/>
  <c r="H97" i="1"/>
  <c r="G97" i="1"/>
  <c r="F97" i="1"/>
  <c r="E97" i="1"/>
  <c r="Q97" i="1" s="1"/>
  <c r="D97" i="1"/>
  <c r="C97" i="1"/>
  <c r="B97" i="1"/>
  <c r="I96" i="1"/>
  <c r="H96" i="1"/>
  <c r="G96" i="1"/>
  <c r="E96" i="1"/>
  <c r="Q96" i="1" s="1"/>
  <c r="D96" i="1"/>
  <c r="I95" i="1"/>
  <c r="H95" i="1"/>
  <c r="G95" i="1"/>
  <c r="E95" i="1"/>
  <c r="Q95" i="1" s="1"/>
  <c r="D95" i="1"/>
  <c r="I94" i="1"/>
  <c r="H94" i="1"/>
  <c r="G94" i="1"/>
  <c r="E94" i="1"/>
  <c r="Q94" i="1" s="1"/>
  <c r="D94" i="1"/>
  <c r="I93" i="1"/>
  <c r="H93" i="1"/>
  <c r="G93" i="1"/>
  <c r="E93" i="1"/>
  <c r="Q93" i="1" s="1"/>
  <c r="D93" i="1"/>
  <c r="W92" i="1"/>
  <c r="U92" i="1"/>
  <c r="P92" i="1"/>
  <c r="M92" i="1"/>
  <c r="L92" i="1"/>
  <c r="K92" i="1"/>
  <c r="J92" i="1"/>
  <c r="I92" i="1"/>
  <c r="H92" i="1"/>
  <c r="G92" i="1"/>
  <c r="F92" i="1"/>
  <c r="E92" i="1"/>
  <c r="Q92" i="1" s="1"/>
  <c r="D92" i="1"/>
  <c r="C92" i="1"/>
  <c r="B92" i="1"/>
  <c r="I91" i="1"/>
  <c r="H91" i="1"/>
  <c r="G91" i="1"/>
  <c r="E91" i="1"/>
  <c r="Q91" i="1" s="1"/>
  <c r="D91" i="1"/>
  <c r="I90" i="1"/>
  <c r="H90" i="1"/>
  <c r="G90" i="1"/>
  <c r="E90" i="1"/>
  <c r="Q90" i="1" s="1"/>
  <c r="D90" i="1"/>
  <c r="Q89" i="1"/>
  <c r="I89" i="1"/>
  <c r="H89" i="1"/>
  <c r="G89" i="1"/>
  <c r="E89" i="1"/>
  <c r="D89" i="1"/>
  <c r="I88" i="1"/>
  <c r="H88" i="1"/>
  <c r="G88" i="1"/>
  <c r="E88" i="1"/>
  <c r="Q88" i="1" s="1"/>
  <c r="D88" i="1"/>
  <c r="W87" i="1"/>
  <c r="U87" i="1"/>
  <c r="P87" i="1"/>
  <c r="M87" i="1"/>
  <c r="L87" i="1"/>
  <c r="K87" i="1"/>
  <c r="J87" i="1"/>
  <c r="I87" i="1"/>
  <c r="H87" i="1"/>
  <c r="G87" i="1"/>
  <c r="F87" i="1"/>
  <c r="E87" i="1"/>
  <c r="Q87" i="1" s="1"/>
  <c r="D87" i="1"/>
  <c r="C87" i="1"/>
  <c r="B87" i="1"/>
  <c r="I86" i="1"/>
  <c r="H86" i="1"/>
  <c r="G86" i="1"/>
  <c r="E86" i="1"/>
  <c r="Q86" i="1" s="1"/>
  <c r="D86" i="1"/>
  <c r="I85" i="1"/>
  <c r="H85" i="1"/>
  <c r="G85" i="1"/>
  <c r="E85" i="1"/>
  <c r="Q85" i="1" s="1"/>
  <c r="D85" i="1"/>
  <c r="I84" i="1"/>
  <c r="H84" i="1"/>
  <c r="G84" i="1"/>
  <c r="E84" i="1"/>
  <c r="Q84" i="1" s="1"/>
  <c r="D84" i="1"/>
  <c r="I83" i="1"/>
  <c r="H83" i="1"/>
  <c r="G83" i="1"/>
  <c r="E83" i="1"/>
  <c r="Q83" i="1" s="1"/>
  <c r="D83" i="1"/>
  <c r="W82" i="1"/>
  <c r="U82" i="1"/>
  <c r="P82" i="1"/>
  <c r="M82" i="1"/>
  <c r="L82" i="1"/>
  <c r="K82" i="1"/>
  <c r="J82" i="1"/>
  <c r="I82" i="1"/>
  <c r="H82" i="1"/>
  <c r="G82" i="1"/>
  <c r="F82" i="1"/>
  <c r="E82" i="1"/>
  <c r="Q82" i="1" s="1"/>
  <c r="D82" i="1"/>
  <c r="C82" i="1"/>
  <c r="B82" i="1"/>
  <c r="I81" i="1"/>
  <c r="H81" i="1"/>
  <c r="G81" i="1"/>
  <c r="E81" i="1"/>
  <c r="Q81" i="1" s="1"/>
  <c r="D81" i="1"/>
  <c r="I80" i="1"/>
  <c r="H80" i="1"/>
  <c r="G80" i="1"/>
  <c r="E80" i="1"/>
  <c r="Q80" i="1" s="1"/>
  <c r="D80" i="1"/>
  <c r="I79" i="1"/>
  <c r="H79" i="1"/>
  <c r="G79" i="1"/>
  <c r="E79" i="1"/>
  <c r="Q79" i="1" s="1"/>
  <c r="D79" i="1"/>
  <c r="I78" i="1"/>
  <c r="H78" i="1"/>
  <c r="G78" i="1"/>
  <c r="E78" i="1"/>
  <c r="Q78" i="1" s="1"/>
  <c r="D78" i="1"/>
  <c r="W77" i="1"/>
  <c r="U77" i="1"/>
  <c r="P77" i="1"/>
  <c r="M77" i="1"/>
  <c r="L77" i="1"/>
  <c r="K77" i="1"/>
  <c r="J77" i="1"/>
  <c r="I77" i="1"/>
  <c r="H77" i="1"/>
  <c r="G77" i="1"/>
  <c r="F77" i="1"/>
  <c r="E77" i="1"/>
  <c r="Q77" i="1" s="1"/>
  <c r="D77" i="1"/>
  <c r="C77" i="1"/>
  <c r="B77" i="1"/>
  <c r="I76" i="1"/>
  <c r="H76" i="1"/>
  <c r="G76" i="1"/>
  <c r="E76" i="1"/>
  <c r="Q76" i="1" s="1"/>
  <c r="D76" i="1"/>
  <c r="I75" i="1"/>
  <c r="H75" i="1"/>
  <c r="G75" i="1"/>
  <c r="E75" i="1"/>
  <c r="Q75" i="1" s="1"/>
  <c r="D75" i="1"/>
  <c r="I74" i="1"/>
  <c r="H74" i="1"/>
  <c r="G74" i="1"/>
  <c r="E74" i="1"/>
  <c r="Q74" i="1" s="1"/>
  <c r="D74" i="1"/>
  <c r="I73" i="1"/>
  <c r="H73" i="1"/>
  <c r="G73" i="1"/>
  <c r="E73" i="1"/>
  <c r="Q73" i="1" s="1"/>
  <c r="D73" i="1"/>
  <c r="W72" i="1"/>
  <c r="U72" i="1"/>
  <c r="P72" i="1"/>
  <c r="M72" i="1"/>
  <c r="L72" i="1"/>
  <c r="K72" i="1"/>
  <c r="J72" i="1"/>
  <c r="I72" i="1"/>
  <c r="H72" i="1"/>
  <c r="G72" i="1"/>
  <c r="F72" i="1"/>
  <c r="E72" i="1"/>
  <c r="Q72" i="1" s="1"/>
  <c r="D72" i="1"/>
  <c r="C72" i="1"/>
  <c r="B72" i="1"/>
  <c r="I71" i="1"/>
  <c r="H71" i="1"/>
  <c r="G71" i="1"/>
  <c r="E71" i="1"/>
  <c r="Q71" i="1" s="1"/>
  <c r="D71" i="1"/>
  <c r="I70" i="1"/>
  <c r="H70" i="1"/>
  <c r="G70" i="1"/>
  <c r="E70" i="1"/>
  <c r="Q70" i="1" s="1"/>
  <c r="D70" i="1"/>
  <c r="I69" i="1"/>
  <c r="H69" i="1"/>
  <c r="G69" i="1"/>
  <c r="E69" i="1"/>
  <c r="Q69" i="1" s="1"/>
  <c r="D69" i="1"/>
  <c r="I68" i="1"/>
  <c r="H68" i="1"/>
  <c r="G68" i="1"/>
  <c r="E68" i="1"/>
  <c r="Q68" i="1" s="1"/>
  <c r="D68" i="1"/>
  <c r="W67" i="1"/>
  <c r="U67" i="1"/>
  <c r="P67" i="1"/>
  <c r="M67" i="1"/>
  <c r="L67" i="1"/>
  <c r="K67" i="1"/>
  <c r="J67" i="1"/>
  <c r="I67" i="1"/>
  <c r="H67" i="1"/>
  <c r="G67" i="1"/>
  <c r="F67" i="1"/>
  <c r="E67" i="1"/>
  <c r="Q67" i="1" s="1"/>
  <c r="D67" i="1"/>
  <c r="C67" i="1"/>
  <c r="B67" i="1"/>
  <c r="I66" i="1"/>
  <c r="H66" i="1"/>
  <c r="G66" i="1"/>
  <c r="E66" i="1"/>
  <c r="Q66" i="1" s="1"/>
  <c r="D66" i="1"/>
  <c r="I65" i="1"/>
  <c r="H65" i="1"/>
  <c r="G65" i="1"/>
  <c r="E65" i="1"/>
  <c r="Q65" i="1" s="1"/>
  <c r="D65" i="1"/>
  <c r="I64" i="1"/>
  <c r="H64" i="1"/>
  <c r="G64" i="1"/>
  <c r="E64" i="1"/>
  <c r="Q64" i="1" s="1"/>
  <c r="D64" i="1"/>
  <c r="I63" i="1"/>
  <c r="H63" i="1"/>
  <c r="G63" i="1"/>
  <c r="E63" i="1"/>
  <c r="Q63" i="1" s="1"/>
  <c r="D63" i="1"/>
  <c r="W62" i="1"/>
  <c r="U62" i="1"/>
  <c r="P62" i="1"/>
  <c r="M62" i="1"/>
  <c r="L62" i="1"/>
  <c r="K62" i="1"/>
  <c r="J62" i="1"/>
  <c r="I62" i="1"/>
  <c r="H62" i="1"/>
  <c r="G62" i="1"/>
  <c r="F62" i="1"/>
  <c r="E62" i="1"/>
  <c r="Q62" i="1" s="1"/>
  <c r="D62" i="1"/>
  <c r="C62" i="1"/>
  <c r="B62" i="1"/>
  <c r="I61" i="1"/>
  <c r="H61" i="1"/>
  <c r="G61" i="1"/>
  <c r="E61" i="1"/>
  <c r="Q61" i="1" s="1"/>
  <c r="D61" i="1"/>
  <c r="I60" i="1"/>
  <c r="H60" i="1"/>
  <c r="G60" i="1"/>
  <c r="E60" i="1"/>
  <c r="Q60" i="1" s="1"/>
  <c r="D60" i="1"/>
  <c r="I59" i="1"/>
  <c r="H59" i="1"/>
  <c r="G59" i="1"/>
  <c r="E59" i="1"/>
  <c r="Q59" i="1" s="1"/>
  <c r="D59" i="1"/>
  <c r="I58" i="1"/>
  <c r="H58" i="1"/>
  <c r="G58" i="1"/>
  <c r="E58" i="1"/>
  <c r="Q58" i="1" s="1"/>
  <c r="D58" i="1"/>
  <c r="W57" i="1"/>
  <c r="U57" i="1"/>
  <c r="P57" i="1"/>
  <c r="M57" i="1"/>
  <c r="L57" i="1"/>
  <c r="K57" i="1"/>
  <c r="J57" i="1"/>
  <c r="I57" i="1"/>
  <c r="H57" i="1"/>
  <c r="G57" i="1"/>
  <c r="F57" i="1"/>
  <c r="E57" i="1"/>
  <c r="Q57" i="1" s="1"/>
  <c r="D57" i="1"/>
  <c r="C57" i="1"/>
  <c r="B57" i="1"/>
  <c r="I56" i="1"/>
  <c r="H56" i="1"/>
  <c r="G56" i="1"/>
  <c r="E56" i="1"/>
  <c r="Q56" i="1" s="1"/>
  <c r="D56" i="1"/>
  <c r="I55" i="1"/>
  <c r="H55" i="1"/>
  <c r="G55" i="1"/>
  <c r="E55" i="1"/>
  <c r="Q55" i="1" s="1"/>
  <c r="D55" i="1"/>
  <c r="Q54" i="1"/>
  <c r="I54" i="1"/>
  <c r="H54" i="1"/>
  <c r="G54" i="1"/>
  <c r="E54" i="1"/>
  <c r="D54" i="1"/>
  <c r="I53" i="1"/>
  <c r="H53" i="1"/>
  <c r="G53" i="1"/>
  <c r="E53" i="1"/>
  <c r="Q53" i="1" s="1"/>
  <c r="D53" i="1"/>
  <c r="W52" i="1"/>
  <c r="U52" i="1"/>
  <c r="P52" i="1"/>
  <c r="M52" i="1"/>
  <c r="L52" i="1"/>
  <c r="K52" i="1"/>
  <c r="J52" i="1"/>
  <c r="I52" i="1"/>
  <c r="H52" i="1"/>
  <c r="G52" i="1"/>
  <c r="F52" i="1"/>
  <c r="E52" i="1"/>
  <c r="Q52" i="1" s="1"/>
  <c r="D52" i="1"/>
  <c r="C52" i="1"/>
  <c r="B52" i="1"/>
  <c r="I51" i="1"/>
  <c r="H51" i="1"/>
  <c r="G51" i="1"/>
  <c r="E51" i="1"/>
  <c r="Q51" i="1" s="1"/>
  <c r="D51" i="1"/>
  <c r="Q50" i="1"/>
  <c r="I50" i="1"/>
  <c r="H50" i="1"/>
  <c r="G50" i="1"/>
  <c r="E50" i="1"/>
  <c r="D50" i="1"/>
  <c r="I49" i="1"/>
  <c r="H49" i="1"/>
  <c r="G49" i="1"/>
  <c r="E49" i="1"/>
  <c r="Q49" i="1" s="1"/>
  <c r="D49" i="1"/>
  <c r="I48" i="1"/>
  <c r="H48" i="1"/>
  <c r="G48" i="1"/>
  <c r="E48" i="1"/>
  <c r="Q48" i="1" s="1"/>
  <c r="D48" i="1"/>
  <c r="W47" i="1"/>
  <c r="U47" i="1"/>
  <c r="P47" i="1"/>
  <c r="M47" i="1"/>
  <c r="L47" i="1"/>
  <c r="K47" i="1"/>
  <c r="J47" i="1"/>
  <c r="I47" i="1"/>
  <c r="H47" i="1"/>
  <c r="G47" i="1"/>
  <c r="F47" i="1"/>
  <c r="E47" i="1"/>
  <c r="Q47" i="1" s="1"/>
  <c r="D47" i="1"/>
  <c r="C47" i="1"/>
  <c r="B47" i="1"/>
  <c r="I46" i="1"/>
  <c r="H46" i="1"/>
  <c r="G46" i="1"/>
  <c r="E46" i="1"/>
  <c r="Q46" i="1" s="1"/>
  <c r="D46" i="1"/>
  <c r="I45" i="1"/>
  <c r="H45" i="1"/>
  <c r="G45" i="1"/>
  <c r="E45" i="1"/>
  <c r="Q45" i="1" s="1"/>
  <c r="D45" i="1"/>
  <c r="I44" i="1"/>
  <c r="H44" i="1"/>
  <c r="G44" i="1"/>
  <c r="E44" i="1"/>
  <c r="Q44" i="1" s="1"/>
  <c r="D44" i="1"/>
  <c r="I43" i="1"/>
  <c r="H43" i="1"/>
  <c r="G43" i="1"/>
  <c r="E43" i="1"/>
  <c r="Q43" i="1" s="1"/>
  <c r="D43" i="1"/>
  <c r="W42" i="1"/>
  <c r="U42" i="1"/>
  <c r="P42" i="1"/>
  <c r="M42" i="1"/>
  <c r="L42" i="1"/>
  <c r="K42" i="1"/>
  <c r="J42" i="1"/>
  <c r="I42" i="1"/>
  <c r="H42" i="1"/>
  <c r="G42" i="1"/>
  <c r="F42" i="1"/>
  <c r="E42" i="1"/>
  <c r="Q42" i="1" s="1"/>
  <c r="D42" i="1"/>
  <c r="C42" i="1"/>
  <c r="B42" i="1"/>
  <c r="I41" i="1"/>
  <c r="H41" i="1"/>
  <c r="G41" i="1"/>
  <c r="E41" i="1"/>
  <c r="Q41" i="1" s="1"/>
  <c r="D41" i="1"/>
  <c r="I40" i="1"/>
  <c r="H40" i="1"/>
  <c r="G40" i="1"/>
  <c r="E40" i="1"/>
  <c r="Q40" i="1" s="1"/>
  <c r="D40" i="1"/>
  <c r="I39" i="1"/>
  <c r="H39" i="1"/>
  <c r="G39" i="1"/>
  <c r="E39" i="1"/>
  <c r="Q39" i="1" s="1"/>
  <c r="D39" i="1"/>
  <c r="I38" i="1"/>
  <c r="H38" i="1"/>
  <c r="G38" i="1"/>
  <c r="E38" i="1"/>
  <c r="Q38" i="1" s="1"/>
  <c r="D38" i="1"/>
  <c r="W37" i="1"/>
  <c r="U37" i="1"/>
  <c r="P37" i="1"/>
  <c r="M37" i="1"/>
  <c r="L37" i="1"/>
  <c r="K37" i="1"/>
  <c r="J37" i="1"/>
  <c r="I37" i="1"/>
  <c r="H37" i="1"/>
  <c r="G37" i="1"/>
  <c r="F37" i="1"/>
  <c r="E37" i="1"/>
  <c r="Q37" i="1" s="1"/>
  <c r="D37" i="1"/>
  <c r="C37" i="1"/>
  <c r="B37" i="1"/>
  <c r="I36" i="1"/>
  <c r="H36" i="1"/>
  <c r="G36" i="1"/>
  <c r="E36" i="1"/>
  <c r="Q36" i="1" s="1"/>
  <c r="D36" i="1"/>
  <c r="Q35" i="1"/>
  <c r="I35" i="1"/>
  <c r="H35" i="1"/>
  <c r="G35" i="1"/>
  <c r="E35" i="1"/>
  <c r="D35" i="1"/>
  <c r="I34" i="1"/>
  <c r="H34" i="1"/>
  <c r="G34" i="1"/>
  <c r="E34" i="1"/>
  <c r="Q34" i="1" s="1"/>
  <c r="D34" i="1"/>
  <c r="I33" i="1"/>
  <c r="H33" i="1"/>
  <c r="G33" i="1"/>
  <c r="E33" i="1"/>
  <c r="Q33" i="1" s="1"/>
  <c r="D33" i="1"/>
  <c r="W32" i="1"/>
  <c r="U32" i="1"/>
  <c r="P32" i="1"/>
  <c r="M32" i="1"/>
  <c r="AE32" i="1" s="1"/>
  <c r="L32" i="1"/>
  <c r="K32" i="1"/>
  <c r="J32" i="1"/>
  <c r="I32" i="1"/>
  <c r="H32" i="1"/>
  <c r="G32" i="1"/>
  <c r="F32" i="1"/>
  <c r="E32" i="1"/>
  <c r="Q32" i="1" s="1"/>
  <c r="D32" i="1"/>
  <c r="C32" i="1"/>
  <c r="B32" i="1"/>
  <c r="Q31" i="1"/>
  <c r="I31" i="1"/>
  <c r="H31" i="1"/>
  <c r="G31" i="1"/>
  <c r="E31" i="1"/>
  <c r="D31" i="1"/>
  <c r="I30" i="1"/>
  <c r="H30" i="1"/>
  <c r="G30" i="1"/>
  <c r="E30" i="1"/>
  <c r="Q30" i="1" s="1"/>
  <c r="D30" i="1"/>
  <c r="I29" i="1"/>
  <c r="H29" i="1"/>
  <c r="G29" i="1"/>
  <c r="E29" i="1"/>
  <c r="Q29" i="1" s="1"/>
  <c r="D29" i="1"/>
  <c r="Q28" i="1"/>
  <c r="I28" i="1"/>
  <c r="H28" i="1"/>
  <c r="G28" i="1"/>
  <c r="E28" i="1"/>
  <c r="D28" i="1"/>
  <c r="W27" i="1"/>
  <c r="U27" i="1"/>
  <c r="Q27" i="1"/>
  <c r="P27" i="1"/>
  <c r="M27" i="1"/>
  <c r="L27" i="1"/>
  <c r="K27" i="1"/>
  <c r="J27" i="1"/>
  <c r="I27" i="1"/>
  <c r="H27" i="1"/>
  <c r="G27" i="1"/>
  <c r="F27" i="1"/>
  <c r="E27" i="1"/>
  <c r="D27" i="1"/>
  <c r="C27" i="1"/>
  <c r="B27" i="1"/>
  <c r="Q26" i="1"/>
  <c r="I26" i="1"/>
  <c r="H26" i="1"/>
  <c r="G26" i="1"/>
  <c r="E26" i="1"/>
  <c r="D26" i="1"/>
  <c r="I25" i="1"/>
  <c r="H25" i="1"/>
  <c r="G25" i="1"/>
  <c r="E25" i="1"/>
  <c r="Q25" i="1" s="1"/>
  <c r="D25" i="1"/>
  <c r="I24" i="1"/>
  <c r="H24" i="1"/>
  <c r="G24" i="1"/>
  <c r="E24" i="1"/>
  <c r="Q24" i="1" s="1"/>
  <c r="D24" i="1"/>
  <c r="Q23" i="1"/>
  <c r="I23" i="1"/>
  <c r="H23" i="1"/>
  <c r="G23" i="1"/>
  <c r="E23" i="1"/>
  <c r="D23" i="1"/>
  <c r="W22" i="1"/>
  <c r="U22" i="1"/>
  <c r="P22" i="1"/>
  <c r="M22" i="1"/>
  <c r="L22" i="1"/>
  <c r="K22" i="1"/>
  <c r="J22" i="1"/>
  <c r="I22" i="1"/>
  <c r="H22" i="1"/>
  <c r="G22" i="1"/>
  <c r="F22" i="1"/>
  <c r="E22" i="1"/>
  <c r="Q22" i="1" s="1"/>
  <c r="D22" i="1"/>
  <c r="C22" i="1"/>
  <c r="B22" i="1"/>
  <c r="I21" i="1"/>
  <c r="H21" i="1"/>
  <c r="G21" i="1"/>
  <c r="E21" i="1"/>
  <c r="Q21" i="1" s="1"/>
  <c r="D21" i="1"/>
  <c r="I20" i="1"/>
  <c r="H20" i="1"/>
  <c r="G20" i="1"/>
  <c r="E20" i="1"/>
  <c r="Q20" i="1" s="1"/>
  <c r="D20" i="1"/>
  <c r="I19" i="1"/>
  <c r="H19" i="1"/>
  <c r="G19" i="1"/>
  <c r="E19" i="1"/>
  <c r="Q19" i="1" s="1"/>
  <c r="D19" i="1"/>
  <c r="I18" i="1"/>
  <c r="H18" i="1"/>
  <c r="G18" i="1"/>
  <c r="E18" i="1"/>
  <c r="Q18" i="1" s="1"/>
  <c r="D18" i="1"/>
  <c r="W17" i="1"/>
  <c r="U17" i="1"/>
  <c r="P17" i="1"/>
  <c r="M17" i="1"/>
  <c r="L17" i="1"/>
  <c r="K17" i="1"/>
  <c r="J17" i="1"/>
  <c r="I17" i="1"/>
  <c r="H17" i="1"/>
  <c r="G17" i="1"/>
  <c r="F17" i="1"/>
  <c r="E17" i="1"/>
  <c r="Q17" i="1" s="1"/>
  <c r="D17" i="1"/>
  <c r="C17" i="1"/>
  <c r="B17" i="1"/>
  <c r="I16" i="1"/>
  <c r="H16" i="1"/>
  <c r="G16" i="1"/>
  <c r="E16" i="1"/>
  <c r="Q16" i="1" s="1"/>
  <c r="D16" i="1"/>
  <c r="I15" i="1"/>
  <c r="H15" i="1"/>
  <c r="G15" i="1"/>
  <c r="E15" i="1"/>
  <c r="Q15" i="1" s="1"/>
  <c r="D15" i="1"/>
  <c r="Q14" i="1"/>
  <c r="I14" i="1"/>
  <c r="H14" i="1"/>
  <c r="G14" i="1"/>
  <c r="E14" i="1"/>
  <c r="D14" i="1"/>
  <c r="I13" i="1"/>
  <c r="H13" i="1"/>
  <c r="G13" i="1"/>
  <c r="E13" i="1"/>
  <c r="Q13" i="1" s="1"/>
  <c r="D13" i="1"/>
  <c r="W12" i="1"/>
  <c r="U12" i="1"/>
  <c r="P12" i="1"/>
  <c r="M12" i="1"/>
  <c r="L12" i="1"/>
  <c r="K12" i="1"/>
  <c r="J12" i="1"/>
  <c r="I12" i="1"/>
  <c r="H12" i="1"/>
  <c r="G12" i="1"/>
  <c r="F12" i="1"/>
  <c r="E12" i="1"/>
  <c r="Q12" i="1" s="1"/>
  <c r="D12" i="1"/>
  <c r="C12" i="1"/>
  <c r="B12" i="1"/>
  <c r="W7" i="1"/>
  <c r="M7" i="1"/>
  <c r="B7" i="1"/>
  <c r="R67" i="1" l="1"/>
  <c r="S42" i="1"/>
  <c r="T42" i="1" s="1"/>
  <c r="S72" i="1"/>
  <c r="T72" i="1" s="1"/>
  <c r="S87" i="1"/>
  <c r="T87" i="1" s="1"/>
  <c r="S132" i="1"/>
  <c r="T132" i="1" s="1"/>
  <c r="S147" i="1"/>
  <c r="T147" i="1" s="1"/>
  <c r="S62" i="1"/>
  <c r="T62" i="1" s="1"/>
  <c r="S212" i="1"/>
  <c r="T212" i="1" s="1"/>
  <c r="S247" i="1"/>
  <c r="T247" i="1" s="1"/>
  <c r="R132" i="1"/>
  <c r="R212" i="1"/>
  <c r="R77" i="1"/>
  <c r="S122" i="1"/>
  <c r="T122" i="1" s="1"/>
  <c r="S152" i="1"/>
  <c r="T152" i="1" s="1"/>
  <c r="S182" i="1"/>
  <c r="T182" i="1" s="1"/>
  <c r="R247" i="1"/>
  <c r="S252" i="1"/>
  <c r="T252" i="1" s="1"/>
  <c r="R152" i="1"/>
  <c r="R182" i="1"/>
  <c r="R252" i="1"/>
  <c r="R52" i="1"/>
  <c r="S52" i="1"/>
  <c r="T52" i="1" s="1"/>
  <c r="S67" i="1"/>
  <c r="T67" i="1" s="1"/>
  <c r="R97" i="1"/>
  <c r="S97" i="1"/>
  <c r="T97" i="1" s="1"/>
  <c r="S142" i="1"/>
  <c r="T142" i="1" s="1"/>
  <c r="R147" i="1"/>
  <c r="S192" i="1"/>
  <c r="T192" i="1" s="1"/>
  <c r="S242" i="1"/>
  <c r="T242" i="1" s="1"/>
  <c r="R17" i="1"/>
  <c r="R187" i="1"/>
  <c r="R12" i="1"/>
  <c r="S12" i="1"/>
  <c r="T12" i="1" s="1"/>
  <c r="S57" i="1"/>
  <c r="T57" i="1" s="1"/>
  <c r="S102" i="1"/>
  <c r="T102" i="1" s="1"/>
  <c r="R162" i="1"/>
  <c r="S167" i="1"/>
  <c r="T167" i="1" s="1"/>
  <c r="R202" i="1"/>
  <c r="R217" i="1"/>
  <c r="S232" i="1"/>
  <c r="T232" i="1" s="1"/>
  <c r="R87" i="1"/>
  <c r="S22" i="1"/>
  <c r="T22" i="1" s="1"/>
  <c r="R117" i="1"/>
  <c r="S162" i="1"/>
  <c r="T162" i="1" s="1"/>
  <c r="S177" i="1"/>
  <c r="T177" i="1" s="1"/>
  <c r="S227" i="1"/>
  <c r="T227" i="1" s="1"/>
  <c r="R72" i="1"/>
  <c r="R22" i="1"/>
  <c r="R37" i="1"/>
  <c r="S82" i="1"/>
  <c r="T82" i="1" s="1"/>
  <c r="S112" i="1"/>
  <c r="T112" i="1" s="1"/>
  <c r="S127" i="1"/>
  <c r="T127" i="1" s="1"/>
  <c r="S207" i="1"/>
  <c r="T207" i="1" s="1"/>
  <c r="S222" i="1"/>
  <c r="T222" i="1" s="1"/>
  <c r="S17" i="1"/>
  <c r="T17" i="1" s="1"/>
  <c r="R142" i="1"/>
  <c r="R172" i="1"/>
  <c r="S172" i="1"/>
  <c r="T172" i="1" s="1"/>
  <c r="S187" i="1"/>
  <c r="T187" i="1" s="1"/>
  <c r="R192" i="1"/>
  <c r="S32" i="1"/>
  <c r="T32" i="1" s="1"/>
  <c r="S47" i="1"/>
  <c r="T47" i="1" s="1"/>
  <c r="S92" i="1"/>
  <c r="T92" i="1" s="1"/>
  <c r="S107" i="1"/>
  <c r="T107" i="1" s="1"/>
  <c r="S137" i="1"/>
  <c r="T137" i="1" s="1"/>
  <c r="S202" i="1"/>
  <c r="T202" i="1" s="1"/>
  <c r="S217" i="1"/>
  <c r="T217" i="1" s="1"/>
  <c r="S237" i="1"/>
  <c r="T237" i="1" s="1"/>
  <c r="S157" i="1"/>
  <c r="T157" i="1" s="1"/>
  <c r="S197" i="1"/>
  <c r="T197" i="1" s="1"/>
  <c r="S77" i="1"/>
  <c r="T77" i="1" s="1"/>
  <c r="S37" i="1"/>
  <c r="T37" i="1" s="1"/>
  <c r="S117" i="1"/>
  <c r="T117" i="1" s="1"/>
  <c r="S27" i="1"/>
  <c r="T27" i="1" s="1"/>
  <c r="R107" i="1"/>
  <c r="R112" i="1"/>
  <c r="R127" i="1"/>
  <c r="R167" i="1"/>
  <c r="R207" i="1"/>
  <c r="R232" i="1"/>
  <c r="R32" i="1"/>
  <c r="R47" i="1"/>
  <c r="R102" i="1"/>
  <c r="R122" i="1"/>
  <c r="R137" i="1"/>
  <c r="R177" i="1"/>
  <c r="R222" i="1"/>
  <c r="R227" i="1"/>
  <c r="R62" i="1"/>
  <c r="R82" i="1"/>
  <c r="R27" i="1"/>
  <c r="R42" i="1"/>
  <c r="R57" i="1"/>
  <c r="R157" i="1"/>
  <c r="R197" i="1"/>
  <c r="R242" i="1"/>
  <c r="R237" i="1"/>
  <c r="R92" i="1"/>
  <c r="N6" i="6"/>
  <c r="O6" i="6"/>
  <c r="N7" i="6"/>
  <c r="O7" i="6"/>
  <c r="N8" i="6"/>
  <c r="O8" i="6"/>
  <c r="N9" i="6"/>
  <c r="O9" i="6"/>
  <c r="N10" i="6"/>
  <c r="O10" i="6"/>
  <c r="N11" i="6"/>
  <c r="O11" i="6"/>
  <c r="N12" i="6"/>
  <c r="O12" i="6"/>
  <c r="N13" i="6"/>
  <c r="O13" i="6"/>
  <c r="N14" i="6"/>
  <c r="O14" i="6"/>
  <c r="N15" i="6"/>
  <c r="O15" i="6"/>
  <c r="N16" i="6"/>
  <c r="O16" i="6"/>
  <c r="N17" i="6"/>
  <c r="O17" i="6"/>
  <c r="N18" i="6"/>
  <c r="O18" i="6"/>
  <c r="N19" i="6"/>
  <c r="O19" i="6"/>
  <c r="N20" i="6"/>
  <c r="O20" i="6"/>
  <c r="N21" i="6"/>
  <c r="O21" i="6"/>
  <c r="N22" i="6"/>
  <c r="O22" i="6"/>
  <c r="N23" i="6"/>
  <c r="O23" i="6"/>
  <c r="N24" i="6"/>
  <c r="O24" i="6"/>
  <c r="N25" i="6"/>
  <c r="O25" i="6"/>
  <c r="N26" i="6"/>
  <c r="O26" i="6"/>
  <c r="N27" i="6"/>
  <c r="O27" i="6"/>
  <c r="N28" i="6"/>
  <c r="O28" i="6"/>
  <c r="N29" i="6"/>
  <c r="O29" i="6"/>
  <c r="N30" i="6"/>
  <c r="O30" i="6"/>
  <c r="N31" i="6"/>
  <c r="O31" i="6"/>
  <c r="N32" i="6"/>
  <c r="O32" i="6"/>
  <c r="N33" i="6"/>
  <c r="O33" i="6"/>
  <c r="N34" i="6"/>
  <c r="O34" i="6"/>
  <c r="N35" i="6"/>
  <c r="O35" i="6"/>
  <c r="N36" i="6"/>
  <c r="O36" i="6"/>
  <c r="N37" i="6"/>
  <c r="O37" i="6"/>
  <c r="N38" i="6"/>
  <c r="O38" i="6"/>
  <c r="N39" i="6"/>
  <c r="O39" i="6"/>
  <c r="N40" i="6"/>
  <c r="O40" i="6"/>
  <c r="N41" i="6"/>
  <c r="O41" i="6"/>
  <c r="N42" i="6"/>
  <c r="O42" i="6"/>
  <c r="N43" i="6"/>
  <c r="O43" i="6"/>
  <c r="N44" i="6"/>
  <c r="O44" i="6"/>
  <c r="N45" i="6"/>
  <c r="O45" i="6"/>
  <c r="N46" i="6"/>
  <c r="O46" i="6"/>
  <c r="N47" i="6"/>
  <c r="O47" i="6"/>
  <c r="N48" i="6"/>
  <c r="O48" i="6"/>
  <c r="N49" i="6"/>
  <c r="O49" i="6"/>
  <c r="N50" i="6"/>
  <c r="O50" i="6"/>
  <c r="N51" i="6"/>
  <c r="O51" i="6"/>
  <c r="N52" i="6"/>
  <c r="O52" i="6"/>
  <c r="N53" i="6"/>
  <c r="O53" i="6"/>
  <c r="N5" i="6"/>
  <c r="O5" i="6"/>
  <c r="N4"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 i="6"/>
  <c r="L6" i="6"/>
  <c r="L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6" i="6"/>
  <c r="K5" i="6"/>
  <c r="K4" i="6"/>
  <c r="J4" i="6"/>
  <c r="J5" i="6"/>
  <c r="J6" i="6"/>
  <c r="J7"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3" i="6"/>
  <c r="E53" i="6" l="1"/>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C53" i="7" l="1"/>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C4" i="7"/>
  <c r="C7" i="1" l="1"/>
  <c r="H28" i="6" l="1"/>
  <c r="H27" i="6"/>
  <c r="H26" i="6"/>
  <c r="H25" i="6"/>
  <c r="H24" i="6"/>
  <c r="H3" i="6"/>
  <c r="H23" i="6"/>
  <c r="H22" i="6"/>
  <c r="H21" i="6"/>
  <c r="H20" i="6"/>
  <c r="H19" i="6"/>
  <c r="H18" i="6"/>
  <c r="H17" i="6"/>
  <c r="H16" i="6"/>
  <c r="H15" i="6"/>
  <c r="H14" i="6"/>
  <c r="H13" i="6"/>
  <c r="H12" i="6"/>
  <c r="H11" i="6"/>
  <c r="H10" i="6"/>
  <c r="H9" i="6"/>
  <c r="H8" i="6"/>
  <c r="H7" i="6"/>
  <c r="H6" i="6"/>
  <c r="H5" i="6"/>
  <c r="H4" i="6"/>
  <c r="U7" i="1"/>
  <c r="J7" i="25" l="1"/>
  <c r="E7" i="25"/>
  <c r="C22" i="16"/>
  <c r="C21" i="16"/>
  <c r="C20" i="16"/>
  <c r="C19" i="16"/>
  <c r="C15" i="16"/>
  <c r="C14" i="16"/>
  <c r="C9" i="16"/>
  <c r="C4" i="16"/>
  <c r="C3" i="16"/>
  <c r="S2" i="10"/>
  <c r="C4" i="4"/>
  <c r="G3" i="4"/>
  <c r="F3" i="4"/>
  <c r="D3" i="4"/>
  <c r="C3" i="4"/>
  <c r="B3" i="4"/>
  <c r="A3" i="4"/>
  <c r="AD114" i="9"/>
  <c r="AC114" i="9"/>
  <c r="S114" i="9"/>
  <c r="R114" i="9"/>
  <c r="H114" i="9"/>
  <c r="AD113" i="9"/>
  <c r="AC113" i="9"/>
  <c r="S113" i="9"/>
  <c r="R113" i="9"/>
  <c r="H113" i="9"/>
  <c r="AD112" i="9"/>
  <c r="AC112" i="9"/>
  <c r="S112" i="9"/>
  <c r="R112" i="9"/>
  <c r="H112" i="9"/>
  <c r="AD111" i="9"/>
  <c r="AC111" i="9"/>
  <c r="S111" i="9"/>
  <c r="R111" i="9"/>
  <c r="H111" i="9"/>
  <c r="AD110" i="9"/>
  <c r="AC110" i="9"/>
  <c r="S110" i="9"/>
  <c r="R110" i="9"/>
  <c r="H110" i="9"/>
  <c r="AD109" i="9"/>
  <c r="AC109" i="9"/>
  <c r="S109" i="9"/>
  <c r="R109" i="9"/>
  <c r="H109" i="9"/>
  <c r="AD108" i="9"/>
  <c r="AC108" i="9"/>
  <c r="S108" i="9"/>
  <c r="R108" i="9"/>
  <c r="H108" i="9"/>
  <c r="AD107" i="9"/>
  <c r="AC107" i="9"/>
  <c r="S107" i="9"/>
  <c r="R107" i="9"/>
  <c r="H107" i="9"/>
  <c r="AD106" i="9"/>
  <c r="AC106" i="9"/>
  <c r="S106" i="9"/>
  <c r="R106" i="9"/>
  <c r="H106" i="9"/>
  <c r="AD105" i="9"/>
  <c r="AC105" i="9"/>
  <c r="S105" i="9"/>
  <c r="R105" i="9"/>
  <c r="H105" i="9"/>
  <c r="AD104" i="9"/>
  <c r="AC104" i="9"/>
  <c r="S104" i="9"/>
  <c r="R104" i="9"/>
  <c r="H104" i="9"/>
  <c r="AD103" i="9"/>
  <c r="AC103" i="9"/>
  <c r="S103" i="9"/>
  <c r="R103" i="9"/>
  <c r="H103" i="9"/>
  <c r="AD102" i="9"/>
  <c r="AC102" i="9"/>
  <c r="S102" i="9"/>
  <c r="R102" i="9"/>
  <c r="H102" i="9"/>
  <c r="AD101" i="9"/>
  <c r="AC101" i="9"/>
  <c r="S101" i="9"/>
  <c r="R101" i="9"/>
  <c r="H101" i="9"/>
  <c r="AD100" i="9"/>
  <c r="AC100" i="9"/>
  <c r="S100" i="9"/>
  <c r="R100" i="9"/>
  <c r="H100" i="9"/>
  <c r="AD99" i="9"/>
  <c r="AC99" i="9"/>
  <c r="S99" i="9"/>
  <c r="R99" i="9"/>
  <c r="H99" i="9"/>
  <c r="AD98" i="9"/>
  <c r="AC98" i="9"/>
  <c r="S98" i="9"/>
  <c r="R98" i="9"/>
  <c r="H98" i="9"/>
  <c r="AD97" i="9"/>
  <c r="AC97" i="9"/>
  <c r="S97" i="9"/>
  <c r="R97" i="9"/>
  <c r="H97" i="9"/>
  <c r="AD96" i="9"/>
  <c r="AC96" i="9"/>
  <c r="S96" i="9"/>
  <c r="R96" i="9"/>
  <c r="H96" i="9"/>
  <c r="AD95" i="9"/>
  <c r="AC95" i="9"/>
  <c r="S95" i="9"/>
  <c r="R95" i="9"/>
  <c r="H95" i="9"/>
  <c r="AD94" i="9"/>
  <c r="AC94" i="9"/>
  <c r="S94" i="9"/>
  <c r="R94" i="9"/>
  <c r="H94" i="9"/>
  <c r="AD93" i="9"/>
  <c r="AC93" i="9"/>
  <c r="S93" i="9"/>
  <c r="R93" i="9"/>
  <c r="H93" i="9"/>
  <c r="AD92" i="9"/>
  <c r="AC92" i="9"/>
  <c r="S92" i="9"/>
  <c r="R92" i="9"/>
  <c r="H92" i="9"/>
  <c r="AD91" i="9"/>
  <c r="AC91" i="9"/>
  <c r="S91" i="9"/>
  <c r="R91" i="9"/>
  <c r="H91" i="9"/>
  <c r="AD90" i="9"/>
  <c r="AC90" i="9"/>
  <c r="S90" i="9"/>
  <c r="R90" i="9"/>
  <c r="H90" i="9"/>
  <c r="AD89" i="9"/>
  <c r="AC89" i="9"/>
  <c r="S89" i="9"/>
  <c r="R89" i="9"/>
  <c r="H89" i="9"/>
  <c r="AD88" i="9"/>
  <c r="AC88" i="9"/>
  <c r="S88" i="9"/>
  <c r="R88" i="9"/>
  <c r="H88" i="9"/>
  <c r="AD87" i="9"/>
  <c r="AC87" i="9"/>
  <c r="S87" i="9"/>
  <c r="R87" i="9"/>
  <c r="H87" i="9"/>
  <c r="AD86" i="9"/>
  <c r="AC86" i="9"/>
  <c r="S86" i="9"/>
  <c r="R86" i="9"/>
  <c r="H86" i="9"/>
  <c r="AD85" i="9"/>
  <c r="AC85" i="9"/>
  <c r="S85" i="9"/>
  <c r="R85" i="9"/>
  <c r="H85" i="9"/>
  <c r="AD84" i="9"/>
  <c r="AC84" i="9"/>
  <c r="S84" i="9"/>
  <c r="R84" i="9"/>
  <c r="H84" i="9"/>
  <c r="AD83" i="9"/>
  <c r="AC83" i="9"/>
  <c r="S83" i="9"/>
  <c r="R83" i="9"/>
  <c r="H83" i="9"/>
  <c r="AD82" i="9"/>
  <c r="AC82" i="9"/>
  <c r="S82" i="9"/>
  <c r="R82" i="9"/>
  <c r="H82" i="9"/>
  <c r="AD81" i="9"/>
  <c r="AC81" i="9"/>
  <c r="S81" i="9"/>
  <c r="R81" i="9"/>
  <c r="H81" i="9"/>
  <c r="AD80" i="9"/>
  <c r="AC80" i="9"/>
  <c r="S80" i="9"/>
  <c r="R80" i="9"/>
  <c r="H80" i="9"/>
  <c r="AD79" i="9"/>
  <c r="AC79" i="9"/>
  <c r="S79" i="9"/>
  <c r="R79" i="9"/>
  <c r="H79" i="9"/>
  <c r="AD78" i="9"/>
  <c r="AC78" i="9"/>
  <c r="S78" i="9"/>
  <c r="R78" i="9"/>
  <c r="H78" i="9"/>
  <c r="AD77" i="9"/>
  <c r="AC77" i="9"/>
  <c r="S77" i="9"/>
  <c r="R77" i="9"/>
  <c r="H77" i="9"/>
  <c r="AD76" i="9"/>
  <c r="AC76" i="9"/>
  <c r="S76" i="9"/>
  <c r="R76" i="9"/>
  <c r="H76" i="9"/>
  <c r="AD75" i="9"/>
  <c r="AC75" i="9"/>
  <c r="S75" i="9"/>
  <c r="R75" i="9"/>
  <c r="H75" i="9"/>
  <c r="AD74" i="9"/>
  <c r="AC74" i="9"/>
  <c r="S74" i="9"/>
  <c r="R74" i="9"/>
  <c r="H74" i="9"/>
  <c r="AD73" i="9"/>
  <c r="AC73" i="9"/>
  <c r="S73" i="9"/>
  <c r="R73" i="9"/>
  <c r="H73" i="9"/>
  <c r="AD72" i="9"/>
  <c r="AC72" i="9"/>
  <c r="S72" i="9"/>
  <c r="R72" i="9"/>
  <c r="H72" i="9"/>
  <c r="AD71" i="9"/>
  <c r="AC71" i="9"/>
  <c r="S71" i="9"/>
  <c r="R71" i="9"/>
  <c r="H71" i="9"/>
  <c r="AD70" i="9"/>
  <c r="AC70" i="9"/>
  <c r="S70" i="9"/>
  <c r="R70" i="9"/>
  <c r="H70" i="9"/>
  <c r="AD69" i="9"/>
  <c r="AC69" i="9"/>
  <c r="S69" i="9"/>
  <c r="R69" i="9"/>
  <c r="H69" i="9"/>
  <c r="AD68" i="9"/>
  <c r="AC68" i="9"/>
  <c r="S68" i="9"/>
  <c r="R68" i="9"/>
  <c r="H68" i="9"/>
  <c r="AD67" i="9"/>
  <c r="AC67" i="9"/>
  <c r="S67" i="9"/>
  <c r="R67" i="9"/>
  <c r="H67" i="9"/>
  <c r="AD66" i="9"/>
  <c r="AC66" i="9"/>
  <c r="S66" i="9"/>
  <c r="R66" i="9"/>
  <c r="H66" i="9"/>
  <c r="AD65" i="9"/>
  <c r="AC65" i="9"/>
  <c r="S65" i="9"/>
  <c r="R65" i="9"/>
  <c r="H65" i="9"/>
  <c r="AD64" i="9"/>
  <c r="AC64" i="9"/>
  <c r="S64" i="9"/>
  <c r="R64" i="9"/>
  <c r="H64" i="9"/>
  <c r="AD63" i="9"/>
  <c r="AC63" i="9"/>
  <c r="S63" i="9"/>
  <c r="R63" i="9"/>
  <c r="H63" i="9"/>
  <c r="AD62" i="9"/>
  <c r="AC62" i="9"/>
  <c r="S62" i="9"/>
  <c r="R62" i="9"/>
  <c r="H62" i="9"/>
  <c r="AD61" i="9"/>
  <c r="AC61" i="9"/>
  <c r="S61" i="9"/>
  <c r="R61" i="9"/>
  <c r="H61" i="9"/>
  <c r="AD60" i="9"/>
  <c r="AC60" i="9"/>
  <c r="S60" i="9"/>
  <c r="R60" i="9"/>
  <c r="H60" i="9"/>
  <c r="AD59" i="9"/>
  <c r="AC59" i="9"/>
  <c r="S59" i="9"/>
  <c r="R59" i="9"/>
  <c r="H59" i="9"/>
  <c r="AD58" i="9"/>
  <c r="AC58" i="9"/>
  <c r="S58" i="9"/>
  <c r="R58" i="9"/>
  <c r="H58" i="9"/>
  <c r="AD57" i="9"/>
  <c r="AC57" i="9"/>
  <c r="S57" i="9"/>
  <c r="R57" i="9"/>
  <c r="H57" i="9"/>
  <c r="AD56" i="9"/>
  <c r="AC56" i="9"/>
  <c r="S56" i="9"/>
  <c r="R56" i="9"/>
  <c r="H56" i="9"/>
  <c r="AD55" i="9"/>
  <c r="AC55" i="9"/>
  <c r="S55" i="9"/>
  <c r="R55" i="9"/>
  <c r="H55" i="9"/>
  <c r="AD54" i="9"/>
  <c r="AC54" i="9"/>
  <c r="S54" i="9"/>
  <c r="R54" i="9"/>
  <c r="H54" i="9"/>
  <c r="AD53" i="9"/>
  <c r="AC53" i="9"/>
  <c r="S53" i="9"/>
  <c r="R53" i="9"/>
  <c r="H53" i="9"/>
  <c r="AD52" i="9"/>
  <c r="AC52" i="9"/>
  <c r="S52" i="9"/>
  <c r="R52" i="9"/>
  <c r="H52" i="9"/>
  <c r="AD51" i="9"/>
  <c r="AC51" i="9"/>
  <c r="S51" i="9"/>
  <c r="R51" i="9"/>
  <c r="H51" i="9"/>
  <c r="AD50" i="9"/>
  <c r="AC50" i="9"/>
  <c r="S50" i="9"/>
  <c r="R50" i="9"/>
  <c r="H50" i="9"/>
  <c r="AD49" i="9"/>
  <c r="AC49" i="9"/>
  <c r="S49" i="9"/>
  <c r="R49" i="9"/>
  <c r="H49" i="9"/>
  <c r="AD48" i="9"/>
  <c r="AC48" i="9"/>
  <c r="S48" i="9"/>
  <c r="R48" i="9"/>
  <c r="H48" i="9"/>
  <c r="AD47" i="9"/>
  <c r="AC47" i="9"/>
  <c r="S47" i="9"/>
  <c r="R47" i="9"/>
  <c r="H47" i="9"/>
  <c r="AD46" i="9"/>
  <c r="AC46" i="9"/>
  <c r="S46" i="9"/>
  <c r="R46" i="9"/>
  <c r="H46" i="9"/>
  <c r="AD45" i="9"/>
  <c r="AC45" i="9"/>
  <c r="S45" i="9"/>
  <c r="R45" i="9"/>
  <c r="H45" i="9"/>
  <c r="AD44" i="9"/>
  <c r="AC44" i="9"/>
  <c r="S44" i="9"/>
  <c r="R44" i="9"/>
  <c r="H44" i="9"/>
  <c r="AD43" i="9"/>
  <c r="AC43" i="9"/>
  <c r="S43" i="9"/>
  <c r="R43" i="9"/>
  <c r="H43" i="9"/>
  <c r="AD42" i="9"/>
  <c r="AC42" i="9"/>
  <c r="S42" i="9"/>
  <c r="R42" i="9"/>
  <c r="H42" i="9"/>
  <c r="AD41" i="9"/>
  <c r="AC41" i="9"/>
  <c r="S41" i="9"/>
  <c r="R41" i="9"/>
  <c r="H41" i="9"/>
  <c r="AD40" i="9"/>
  <c r="AC40" i="9"/>
  <c r="S40" i="9"/>
  <c r="R40" i="9"/>
  <c r="H40" i="9"/>
  <c r="AD39" i="9"/>
  <c r="AC39" i="9"/>
  <c r="S39" i="9"/>
  <c r="R39" i="9"/>
  <c r="H39" i="9"/>
  <c r="AD38" i="9"/>
  <c r="AC38" i="9"/>
  <c r="S38" i="9"/>
  <c r="R38" i="9"/>
  <c r="H38" i="9"/>
  <c r="AD37" i="9"/>
  <c r="AC37" i="9"/>
  <c r="S37" i="9"/>
  <c r="R37" i="9"/>
  <c r="H37" i="9"/>
  <c r="AD36" i="9"/>
  <c r="AC36" i="9"/>
  <c r="S36" i="9"/>
  <c r="R36" i="9"/>
  <c r="H36" i="9"/>
  <c r="AD35" i="9"/>
  <c r="AC35" i="9"/>
  <c r="S35" i="9"/>
  <c r="R35" i="9"/>
  <c r="H35" i="9"/>
  <c r="AD34" i="9"/>
  <c r="AC34" i="9"/>
  <c r="S34" i="9"/>
  <c r="R34" i="9"/>
  <c r="H34" i="9"/>
  <c r="AD33" i="9"/>
  <c r="AC33" i="9"/>
  <c r="S33" i="9"/>
  <c r="R33" i="9"/>
  <c r="H33" i="9"/>
  <c r="AD32" i="9"/>
  <c r="AC32" i="9"/>
  <c r="S32" i="9"/>
  <c r="R32" i="9"/>
  <c r="H32" i="9"/>
  <c r="AD31" i="9"/>
  <c r="AC31" i="9"/>
  <c r="S31" i="9"/>
  <c r="R31" i="9"/>
  <c r="H31" i="9"/>
  <c r="AD30" i="9"/>
  <c r="AC30" i="9"/>
  <c r="S30" i="9"/>
  <c r="R30" i="9"/>
  <c r="H30" i="9"/>
  <c r="AD29" i="9"/>
  <c r="AC29" i="9"/>
  <c r="S29" i="9"/>
  <c r="R29" i="9"/>
  <c r="H29" i="9"/>
  <c r="AD28" i="9"/>
  <c r="AC28" i="9"/>
  <c r="S28" i="9"/>
  <c r="R28" i="9"/>
  <c r="H28" i="9"/>
  <c r="AD27" i="9"/>
  <c r="AC27" i="9"/>
  <c r="S27" i="9"/>
  <c r="R27" i="9"/>
  <c r="H27" i="9"/>
  <c r="AD26" i="9"/>
  <c r="AC26" i="9"/>
  <c r="S26" i="9"/>
  <c r="R26" i="9"/>
  <c r="H26" i="9"/>
  <c r="AD25" i="9"/>
  <c r="AC25" i="9"/>
  <c r="S25" i="9"/>
  <c r="R25" i="9"/>
  <c r="H25" i="9"/>
  <c r="AD24" i="9"/>
  <c r="AC24" i="9"/>
  <c r="S24" i="9"/>
  <c r="R24" i="9"/>
  <c r="H24" i="9"/>
  <c r="AD23" i="9"/>
  <c r="AC23" i="9"/>
  <c r="S23" i="9"/>
  <c r="R23" i="9"/>
  <c r="H23" i="9"/>
  <c r="AD22" i="9"/>
  <c r="AC22" i="9"/>
  <c r="S22" i="9"/>
  <c r="R22" i="9"/>
  <c r="H22" i="9"/>
  <c r="AD21" i="9"/>
  <c r="AC21" i="9"/>
  <c r="S21" i="9"/>
  <c r="R21" i="9"/>
  <c r="H21" i="9"/>
  <c r="AD20" i="9"/>
  <c r="AC20" i="9"/>
  <c r="S20" i="9"/>
  <c r="R20" i="9"/>
  <c r="H20" i="9"/>
  <c r="AD19" i="9"/>
  <c r="AC19" i="9"/>
  <c r="S19" i="9"/>
  <c r="R19" i="9"/>
  <c r="H19" i="9"/>
  <c r="AD18" i="9"/>
  <c r="AC18" i="9"/>
  <c r="S18" i="9"/>
  <c r="R18" i="9"/>
  <c r="H18" i="9"/>
  <c r="AD17" i="9"/>
  <c r="AC17" i="9"/>
  <c r="S17" i="9"/>
  <c r="R17" i="9"/>
  <c r="H17" i="9"/>
  <c r="AD16" i="9"/>
  <c r="AC16" i="9"/>
  <c r="S16" i="9"/>
  <c r="R16" i="9"/>
  <c r="H16" i="9"/>
  <c r="AD15" i="9"/>
  <c r="AC15" i="9"/>
  <c r="S15" i="9"/>
  <c r="R15" i="9"/>
  <c r="H15" i="9"/>
  <c r="AD14" i="9"/>
  <c r="AC14" i="9"/>
  <c r="AB14" i="9"/>
  <c r="S14" i="9"/>
  <c r="R14" i="9"/>
  <c r="Q14" i="9"/>
  <c r="AJ14" i="9"/>
  <c r="AH14" i="9"/>
  <c r="AF14" i="9"/>
  <c r="Y14" i="9"/>
  <c r="W14" i="9"/>
  <c r="U14" i="9"/>
  <c r="J53" i="7"/>
  <c r="H53" i="7"/>
  <c r="G53" i="7"/>
  <c r="F53" i="7"/>
  <c r="D53" i="7"/>
  <c r="J52" i="7"/>
  <c r="H52" i="7"/>
  <c r="G52" i="7"/>
  <c r="F52" i="7"/>
  <c r="D52" i="7"/>
  <c r="J51" i="7"/>
  <c r="H51" i="7"/>
  <c r="G51" i="7"/>
  <c r="F51" i="7"/>
  <c r="D51" i="7"/>
  <c r="J50" i="7"/>
  <c r="H50" i="7"/>
  <c r="G50" i="7"/>
  <c r="F50" i="7"/>
  <c r="D50" i="7"/>
  <c r="J49" i="7"/>
  <c r="H49" i="7"/>
  <c r="G49" i="7"/>
  <c r="F49" i="7"/>
  <c r="D49" i="7"/>
  <c r="J48" i="7"/>
  <c r="H48" i="7"/>
  <c r="G48" i="7"/>
  <c r="F48" i="7"/>
  <c r="D48" i="7"/>
  <c r="J47" i="7"/>
  <c r="H47" i="7"/>
  <c r="G47" i="7"/>
  <c r="F47" i="7"/>
  <c r="D47" i="7"/>
  <c r="J46" i="7"/>
  <c r="H46" i="7"/>
  <c r="G46" i="7"/>
  <c r="F46" i="7"/>
  <c r="D46" i="7"/>
  <c r="J45" i="7"/>
  <c r="H45" i="7"/>
  <c r="G45" i="7"/>
  <c r="F45" i="7"/>
  <c r="D45" i="7"/>
  <c r="J44" i="7"/>
  <c r="H44" i="7"/>
  <c r="G44" i="7"/>
  <c r="F44" i="7"/>
  <c r="D44" i="7"/>
  <c r="J43" i="7"/>
  <c r="H43" i="7"/>
  <c r="G43" i="7"/>
  <c r="F43" i="7"/>
  <c r="D43" i="7"/>
  <c r="J42" i="7"/>
  <c r="H42" i="7"/>
  <c r="G42" i="7"/>
  <c r="F42" i="7"/>
  <c r="D42" i="7"/>
  <c r="J41" i="7"/>
  <c r="H41" i="7"/>
  <c r="G41" i="7"/>
  <c r="F41" i="7"/>
  <c r="D41" i="7"/>
  <c r="J40" i="7"/>
  <c r="H40" i="7"/>
  <c r="G40" i="7"/>
  <c r="F40" i="7"/>
  <c r="D40" i="7"/>
  <c r="J39" i="7"/>
  <c r="H39" i="7"/>
  <c r="G39" i="7"/>
  <c r="F39" i="7"/>
  <c r="D39" i="7"/>
  <c r="J38" i="7"/>
  <c r="H38" i="7"/>
  <c r="G38" i="7"/>
  <c r="F38" i="7"/>
  <c r="D38" i="7"/>
  <c r="J37" i="7"/>
  <c r="H37" i="7"/>
  <c r="G37" i="7"/>
  <c r="F37" i="7"/>
  <c r="D37" i="7"/>
  <c r="J36" i="7"/>
  <c r="H36" i="7"/>
  <c r="G36" i="7"/>
  <c r="F36" i="7"/>
  <c r="D36" i="7"/>
  <c r="J35" i="7"/>
  <c r="H35" i="7"/>
  <c r="G35" i="7"/>
  <c r="F35" i="7"/>
  <c r="D35" i="7"/>
  <c r="J34" i="7"/>
  <c r="H34" i="7"/>
  <c r="G34" i="7"/>
  <c r="F34" i="7"/>
  <c r="D34" i="7"/>
  <c r="J33" i="7"/>
  <c r="H33" i="7"/>
  <c r="G33" i="7"/>
  <c r="F33" i="7"/>
  <c r="D33" i="7"/>
  <c r="J32" i="7"/>
  <c r="H32" i="7"/>
  <c r="G32" i="7"/>
  <c r="F32" i="7"/>
  <c r="D32" i="7"/>
  <c r="J31" i="7"/>
  <c r="H31" i="7"/>
  <c r="G31" i="7"/>
  <c r="F31" i="7"/>
  <c r="D31" i="7"/>
  <c r="J30" i="7"/>
  <c r="H30" i="7"/>
  <c r="G30" i="7"/>
  <c r="F30" i="7"/>
  <c r="D30" i="7"/>
  <c r="J29" i="7"/>
  <c r="H29" i="7"/>
  <c r="G29" i="7"/>
  <c r="F29" i="7"/>
  <c r="D29" i="7"/>
  <c r="J28" i="7"/>
  <c r="H28" i="7"/>
  <c r="G28" i="7"/>
  <c r="F28" i="7"/>
  <c r="D28" i="7"/>
  <c r="J27" i="7"/>
  <c r="H27" i="7"/>
  <c r="G27" i="7"/>
  <c r="F27" i="7"/>
  <c r="D27" i="7"/>
  <c r="J26" i="7"/>
  <c r="H26" i="7"/>
  <c r="G26" i="7"/>
  <c r="F26" i="7"/>
  <c r="D26" i="7"/>
  <c r="J25" i="7"/>
  <c r="H25" i="7"/>
  <c r="G25" i="7"/>
  <c r="F25" i="7"/>
  <c r="D25" i="7"/>
  <c r="J24" i="7"/>
  <c r="H24" i="7"/>
  <c r="G24" i="7"/>
  <c r="F24" i="7"/>
  <c r="D24" i="7"/>
  <c r="J23" i="7"/>
  <c r="H23" i="7"/>
  <c r="G23" i="7"/>
  <c r="F23" i="7"/>
  <c r="D23" i="7"/>
  <c r="J22" i="7"/>
  <c r="H22" i="7"/>
  <c r="G22" i="7"/>
  <c r="F22" i="7"/>
  <c r="D22" i="7"/>
  <c r="J21" i="7"/>
  <c r="H21" i="7"/>
  <c r="G21" i="7"/>
  <c r="F21" i="7"/>
  <c r="D21" i="7"/>
  <c r="J20" i="7"/>
  <c r="H20" i="7"/>
  <c r="G20" i="7"/>
  <c r="F20" i="7"/>
  <c r="D20" i="7"/>
  <c r="J19" i="7"/>
  <c r="H19" i="7"/>
  <c r="G19" i="7"/>
  <c r="F19" i="7"/>
  <c r="D19" i="7"/>
  <c r="J18" i="7"/>
  <c r="H18" i="7"/>
  <c r="G18" i="7"/>
  <c r="F18" i="7"/>
  <c r="D18" i="7"/>
  <c r="J17" i="7"/>
  <c r="H17" i="7"/>
  <c r="G17" i="7"/>
  <c r="F17" i="7"/>
  <c r="D17" i="7"/>
  <c r="J16" i="7"/>
  <c r="H16" i="7"/>
  <c r="G16" i="7"/>
  <c r="F16" i="7"/>
  <c r="D16" i="7"/>
  <c r="J15" i="7"/>
  <c r="H15" i="7"/>
  <c r="G15" i="7"/>
  <c r="F15" i="7"/>
  <c r="D15" i="7"/>
  <c r="J14" i="7"/>
  <c r="H14" i="7"/>
  <c r="G14" i="7"/>
  <c r="F14" i="7"/>
  <c r="D14" i="7"/>
  <c r="J13" i="7"/>
  <c r="H13" i="7"/>
  <c r="G13" i="7"/>
  <c r="F13" i="7"/>
  <c r="D13" i="7"/>
  <c r="J12" i="7"/>
  <c r="H12" i="7"/>
  <c r="G12" i="7"/>
  <c r="F12" i="7"/>
  <c r="D12" i="7"/>
  <c r="J11" i="7"/>
  <c r="H11" i="7"/>
  <c r="G11" i="7"/>
  <c r="F11" i="7"/>
  <c r="D11" i="7"/>
  <c r="J10" i="7"/>
  <c r="H10" i="7"/>
  <c r="G10" i="7"/>
  <c r="F10" i="7"/>
  <c r="D10" i="7"/>
  <c r="J9" i="7"/>
  <c r="H9" i="7"/>
  <c r="G9" i="7"/>
  <c r="F9" i="7"/>
  <c r="D9" i="7"/>
  <c r="J8" i="7"/>
  <c r="H8" i="7"/>
  <c r="G8" i="7"/>
  <c r="F8" i="7"/>
  <c r="D8" i="7"/>
  <c r="J7" i="7"/>
  <c r="H7" i="7"/>
  <c r="G7" i="7"/>
  <c r="F7" i="7"/>
  <c r="D7" i="7"/>
  <c r="J6" i="7"/>
  <c r="H6" i="7"/>
  <c r="G6" i="7"/>
  <c r="F6" i="7"/>
  <c r="D6" i="7"/>
  <c r="J5" i="7"/>
  <c r="H5" i="7"/>
  <c r="G5" i="7"/>
  <c r="F5" i="7"/>
  <c r="D5" i="7"/>
  <c r="J4" i="7"/>
  <c r="H4" i="7"/>
  <c r="G4" i="7"/>
  <c r="F4" i="7"/>
  <c r="D4" i="7"/>
  <c r="M53" i="6"/>
  <c r="F53" i="6"/>
  <c r="C53" i="6"/>
  <c r="B53" i="6"/>
  <c r="M52" i="6"/>
  <c r="F52" i="6"/>
  <c r="C52" i="6"/>
  <c r="B52" i="6"/>
  <c r="M51" i="6"/>
  <c r="F51" i="6"/>
  <c r="C51" i="6"/>
  <c r="B51" i="6"/>
  <c r="M50" i="6"/>
  <c r="F50" i="6"/>
  <c r="C50" i="6"/>
  <c r="B50" i="6"/>
  <c r="M49" i="6"/>
  <c r="F49" i="6"/>
  <c r="C49" i="6"/>
  <c r="B49" i="6"/>
  <c r="M48" i="6"/>
  <c r="F48" i="6"/>
  <c r="C48" i="6"/>
  <c r="B48" i="6"/>
  <c r="M47" i="6"/>
  <c r="F47" i="6"/>
  <c r="C47" i="6"/>
  <c r="B47" i="6"/>
  <c r="M46" i="6"/>
  <c r="G46" i="6"/>
  <c r="F46" i="6"/>
  <c r="C46" i="6"/>
  <c r="B46" i="6"/>
  <c r="M45" i="6"/>
  <c r="F45" i="6"/>
  <c r="C45" i="6"/>
  <c r="B45" i="6"/>
  <c r="M44" i="6"/>
  <c r="F44" i="6"/>
  <c r="C44" i="6"/>
  <c r="B44" i="6"/>
  <c r="M43" i="6"/>
  <c r="F43" i="6"/>
  <c r="C43" i="6"/>
  <c r="B43" i="6"/>
  <c r="M42" i="6"/>
  <c r="G42" i="6"/>
  <c r="F42" i="6"/>
  <c r="C42" i="6"/>
  <c r="B42" i="6"/>
  <c r="M41" i="6"/>
  <c r="F41" i="6"/>
  <c r="C41" i="6"/>
  <c r="B41" i="6"/>
  <c r="M40" i="6"/>
  <c r="F40" i="6"/>
  <c r="C40" i="6"/>
  <c r="B40" i="6"/>
  <c r="M39" i="6"/>
  <c r="F39" i="6"/>
  <c r="C39" i="6"/>
  <c r="B39" i="6"/>
  <c r="M38" i="6"/>
  <c r="G38" i="6"/>
  <c r="F38" i="6"/>
  <c r="C38" i="6"/>
  <c r="B38" i="6"/>
  <c r="M37" i="6"/>
  <c r="G37" i="6"/>
  <c r="F37" i="6"/>
  <c r="C37" i="6"/>
  <c r="B37" i="6"/>
  <c r="M36" i="6"/>
  <c r="G36" i="6"/>
  <c r="F36" i="6"/>
  <c r="C36" i="6"/>
  <c r="B36" i="6"/>
  <c r="M35" i="6"/>
  <c r="G35" i="6"/>
  <c r="F35" i="6"/>
  <c r="C35" i="6"/>
  <c r="B35" i="6"/>
  <c r="M34" i="6"/>
  <c r="G34" i="6"/>
  <c r="F34" i="6"/>
  <c r="C34" i="6"/>
  <c r="B34" i="6"/>
  <c r="M33" i="6"/>
  <c r="G33" i="6"/>
  <c r="F33" i="6"/>
  <c r="C33" i="6"/>
  <c r="B33" i="6"/>
  <c r="M32" i="6"/>
  <c r="G32" i="6"/>
  <c r="F32" i="6"/>
  <c r="C32" i="6"/>
  <c r="B32" i="6"/>
  <c r="M31" i="6"/>
  <c r="G31" i="6"/>
  <c r="F31" i="6"/>
  <c r="C31" i="6"/>
  <c r="B31" i="6"/>
  <c r="M30" i="6"/>
  <c r="G30" i="6"/>
  <c r="F30" i="6"/>
  <c r="C30" i="6"/>
  <c r="B30" i="6"/>
  <c r="M29" i="6"/>
  <c r="G29" i="6"/>
  <c r="F29" i="6"/>
  <c r="C29" i="6"/>
  <c r="B29" i="6"/>
  <c r="M28" i="6"/>
  <c r="G28" i="6"/>
  <c r="F28" i="6"/>
  <c r="C28" i="6"/>
  <c r="B28" i="6"/>
  <c r="M27" i="6"/>
  <c r="G27" i="6"/>
  <c r="F27" i="6"/>
  <c r="C27" i="6"/>
  <c r="B27" i="6"/>
  <c r="M26" i="6"/>
  <c r="G26" i="6"/>
  <c r="F26" i="6"/>
  <c r="C26" i="6"/>
  <c r="B26" i="6"/>
  <c r="M25" i="6"/>
  <c r="G25" i="6"/>
  <c r="F25" i="6"/>
  <c r="C25" i="6"/>
  <c r="B25" i="6"/>
  <c r="M24" i="6"/>
  <c r="G24" i="6"/>
  <c r="F24" i="6"/>
  <c r="C24" i="6"/>
  <c r="B24" i="6"/>
  <c r="M23" i="6"/>
  <c r="G23" i="6"/>
  <c r="F23" i="6"/>
  <c r="C23" i="6"/>
  <c r="B23" i="6"/>
  <c r="M22" i="6"/>
  <c r="G22" i="6"/>
  <c r="F22" i="6"/>
  <c r="C22" i="6"/>
  <c r="B22" i="6"/>
  <c r="M21" i="6"/>
  <c r="G21" i="6"/>
  <c r="F21" i="6"/>
  <c r="C21" i="6"/>
  <c r="B21" i="6"/>
  <c r="M20" i="6"/>
  <c r="G20" i="6"/>
  <c r="F20" i="6"/>
  <c r="C20" i="6"/>
  <c r="B20" i="6"/>
  <c r="M19" i="6"/>
  <c r="G19" i="6"/>
  <c r="F19" i="6"/>
  <c r="C19" i="6"/>
  <c r="B19" i="6"/>
  <c r="M18" i="6"/>
  <c r="F18" i="6"/>
  <c r="C18" i="6"/>
  <c r="B18" i="6"/>
  <c r="M17" i="6"/>
  <c r="F17" i="6"/>
  <c r="C17" i="6"/>
  <c r="B17" i="6"/>
  <c r="M16" i="6"/>
  <c r="G16" i="6"/>
  <c r="F16" i="6"/>
  <c r="C16" i="6"/>
  <c r="B16" i="6"/>
  <c r="M15" i="6"/>
  <c r="F15" i="6"/>
  <c r="C15" i="6"/>
  <c r="B15" i="6"/>
  <c r="M14" i="6"/>
  <c r="F14" i="6"/>
  <c r="C14" i="6"/>
  <c r="B14" i="6"/>
  <c r="M13" i="6"/>
  <c r="F13" i="6"/>
  <c r="C13" i="6"/>
  <c r="B13" i="6"/>
  <c r="M12" i="6"/>
  <c r="F12" i="6"/>
  <c r="C12" i="6"/>
  <c r="B12" i="6"/>
  <c r="M11" i="6"/>
  <c r="F11" i="6"/>
  <c r="C11" i="6"/>
  <c r="B11" i="6"/>
  <c r="M10" i="6"/>
  <c r="F10" i="6"/>
  <c r="C10" i="6"/>
  <c r="B10" i="6"/>
  <c r="M9" i="6"/>
  <c r="F9" i="6"/>
  <c r="C9" i="6"/>
  <c r="B9" i="6"/>
  <c r="M8" i="6"/>
  <c r="F8" i="6"/>
  <c r="C8" i="6"/>
  <c r="B8" i="6"/>
  <c r="M7" i="6"/>
  <c r="F7" i="6"/>
  <c r="C7" i="6"/>
  <c r="B7" i="6"/>
  <c r="M6" i="6"/>
  <c r="F6" i="6"/>
  <c r="C6" i="6"/>
  <c r="B6" i="6"/>
  <c r="M5" i="6"/>
  <c r="F5" i="6"/>
  <c r="C5" i="6"/>
  <c r="B5" i="6"/>
  <c r="M4" i="6"/>
  <c r="F4" i="6"/>
  <c r="C4" i="6"/>
  <c r="B4" i="6"/>
  <c r="G3" i="6"/>
  <c r="V507" i="1"/>
  <c r="M507" i="1"/>
  <c r="L507" i="1"/>
  <c r="V506" i="1"/>
  <c r="M506" i="1"/>
  <c r="L506" i="1"/>
  <c r="V505" i="1"/>
  <c r="M505" i="1"/>
  <c r="L505" i="1"/>
  <c r="V504" i="1"/>
  <c r="M504" i="1"/>
  <c r="L504" i="1"/>
  <c r="V502" i="1"/>
  <c r="M502" i="1"/>
  <c r="L502" i="1"/>
  <c r="V501" i="1"/>
  <c r="M501" i="1"/>
  <c r="L501" i="1"/>
  <c r="V500" i="1"/>
  <c r="M500" i="1"/>
  <c r="L500" i="1"/>
  <c r="V499" i="1"/>
  <c r="M499" i="1"/>
  <c r="L499" i="1"/>
  <c r="V497" i="1"/>
  <c r="M497" i="1"/>
  <c r="L497" i="1"/>
  <c r="V496" i="1"/>
  <c r="M496" i="1"/>
  <c r="L496" i="1"/>
  <c r="V495" i="1"/>
  <c r="M495" i="1"/>
  <c r="L495" i="1"/>
  <c r="V494" i="1"/>
  <c r="M494" i="1"/>
  <c r="L494" i="1"/>
  <c r="V492" i="1"/>
  <c r="M492" i="1"/>
  <c r="L492" i="1"/>
  <c r="V491" i="1"/>
  <c r="M491" i="1"/>
  <c r="L491" i="1"/>
  <c r="V490" i="1"/>
  <c r="M490" i="1"/>
  <c r="L490" i="1"/>
  <c r="V489" i="1"/>
  <c r="M489" i="1"/>
  <c r="L489" i="1"/>
  <c r="V487" i="1"/>
  <c r="M487" i="1"/>
  <c r="L487" i="1"/>
  <c r="V486" i="1"/>
  <c r="M486" i="1"/>
  <c r="L486" i="1"/>
  <c r="V485" i="1"/>
  <c r="M485" i="1"/>
  <c r="L485" i="1"/>
  <c r="V484" i="1"/>
  <c r="M484" i="1"/>
  <c r="L484" i="1"/>
  <c r="V482" i="1"/>
  <c r="M482" i="1"/>
  <c r="L482" i="1"/>
  <c r="V481" i="1"/>
  <c r="M481" i="1"/>
  <c r="L481" i="1"/>
  <c r="V480" i="1"/>
  <c r="M480" i="1"/>
  <c r="L480" i="1"/>
  <c r="V479" i="1"/>
  <c r="M479" i="1"/>
  <c r="L479" i="1"/>
  <c r="V477" i="1"/>
  <c r="M477" i="1"/>
  <c r="L477" i="1"/>
  <c r="V476" i="1"/>
  <c r="M476" i="1"/>
  <c r="L476" i="1"/>
  <c r="V475" i="1"/>
  <c r="M475" i="1"/>
  <c r="L475" i="1"/>
  <c r="V474" i="1"/>
  <c r="M474" i="1"/>
  <c r="L474" i="1"/>
  <c r="V472" i="1"/>
  <c r="M472" i="1"/>
  <c r="L472" i="1"/>
  <c r="V471" i="1"/>
  <c r="M471" i="1"/>
  <c r="L471" i="1"/>
  <c r="V470" i="1"/>
  <c r="M470" i="1"/>
  <c r="L470" i="1"/>
  <c r="V469" i="1"/>
  <c r="M469" i="1"/>
  <c r="L469" i="1"/>
  <c r="V467" i="1"/>
  <c r="M467" i="1"/>
  <c r="L467" i="1"/>
  <c r="V466" i="1"/>
  <c r="M466" i="1"/>
  <c r="L466" i="1"/>
  <c r="V465" i="1"/>
  <c r="M465" i="1"/>
  <c r="L465" i="1"/>
  <c r="V464" i="1"/>
  <c r="M464" i="1"/>
  <c r="L464" i="1"/>
  <c r="V462" i="1"/>
  <c r="M462" i="1"/>
  <c r="L462" i="1"/>
  <c r="V461" i="1"/>
  <c r="M461" i="1"/>
  <c r="L461" i="1"/>
  <c r="V460" i="1"/>
  <c r="M460" i="1"/>
  <c r="L460" i="1"/>
  <c r="V459" i="1"/>
  <c r="M459" i="1"/>
  <c r="L459" i="1"/>
  <c r="V457" i="1"/>
  <c r="M457" i="1"/>
  <c r="L457" i="1"/>
  <c r="V456" i="1"/>
  <c r="M456" i="1"/>
  <c r="L456" i="1"/>
  <c r="V455" i="1"/>
  <c r="M455" i="1"/>
  <c r="L455" i="1"/>
  <c r="V454" i="1"/>
  <c r="M454" i="1"/>
  <c r="L454" i="1"/>
  <c r="V452" i="1"/>
  <c r="M452" i="1"/>
  <c r="L452" i="1"/>
  <c r="V451" i="1"/>
  <c r="M451" i="1"/>
  <c r="L451" i="1"/>
  <c r="V450" i="1"/>
  <c r="M450" i="1"/>
  <c r="L450" i="1"/>
  <c r="V449" i="1"/>
  <c r="M449" i="1"/>
  <c r="L449" i="1"/>
  <c r="V447" i="1"/>
  <c r="M447" i="1"/>
  <c r="L447" i="1"/>
  <c r="V446" i="1"/>
  <c r="M446" i="1"/>
  <c r="L446" i="1"/>
  <c r="V445" i="1"/>
  <c r="M445" i="1"/>
  <c r="L445" i="1"/>
  <c r="V444" i="1"/>
  <c r="M444" i="1"/>
  <c r="L444" i="1"/>
  <c r="V442" i="1"/>
  <c r="M442" i="1"/>
  <c r="L442" i="1"/>
  <c r="V441" i="1"/>
  <c r="M441" i="1"/>
  <c r="L441" i="1"/>
  <c r="V440" i="1"/>
  <c r="M440" i="1"/>
  <c r="L440" i="1"/>
  <c r="V439" i="1"/>
  <c r="M439" i="1"/>
  <c r="L439" i="1"/>
  <c r="V437" i="1"/>
  <c r="M437" i="1"/>
  <c r="L437" i="1"/>
  <c r="V436" i="1"/>
  <c r="M436" i="1"/>
  <c r="L436" i="1"/>
  <c r="V435" i="1"/>
  <c r="M435" i="1"/>
  <c r="L435" i="1"/>
  <c r="V434" i="1"/>
  <c r="M434" i="1"/>
  <c r="L434" i="1"/>
  <c r="V432" i="1"/>
  <c r="M432" i="1"/>
  <c r="L432" i="1"/>
  <c r="V431" i="1"/>
  <c r="M431" i="1"/>
  <c r="L431" i="1"/>
  <c r="V430" i="1"/>
  <c r="M430" i="1"/>
  <c r="L430" i="1"/>
  <c r="V429" i="1"/>
  <c r="M429" i="1"/>
  <c r="L429" i="1"/>
  <c r="V427" i="1"/>
  <c r="M427" i="1"/>
  <c r="L427" i="1"/>
  <c r="V426" i="1"/>
  <c r="M426" i="1"/>
  <c r="L426" i="1"/>
  <c r="V425" i="1"/>
  <c r="M425" i="1"/>
  <c r="L425" i="1"/>
  <c r="V424" i="1"/>
  <c r="M424" i="1"/>
  <c r="L424" i="1"/>
  <c r="V422" i="1"/>
  <c r="M422" i="1"/>
  <c r="L422" i="1"/>
  <c r="V421" i="1"/>
  <c r="M421" i="1"/>
  <c r="L421" i="1"/>
  <c r="V420" i="1"/>
  <c r="M420" i="1"/>
  <c r="L420" i="1"/>
  <c r="V419" i="1"/>
  <c r="M419" i="1"/>
  <c r="L419" i="1"/>
  <c r="V417" i="1"/>
  <c r="M417" i="1"/>
  <c r="L417" i="1"/>
  <c r="V416" i="1"/>
  <c r="M416" i="1"/>
  <c r="L416" i="1"/>
  <c r="V415" i="1"/>
  <c r="M415" i="1"/>
  <c r="L415" i="1"/>
  <c r="V414" i="1"/>
  <c r="M414" i="1"/>
  <c r="L414" i="1"/>
  <c r="V412" i="1"/>
  <c r="M412" i="1"/>
  <c r="L412" i="1"/>
  <c r="V411" i="1"/>
  <c r="M411" i="1"/>
  <c r="L411" i="1"/>
  <c r="V410" i="1"/>
  <c r="M410" i="1"/>
  <c r="L410" i="1"/>
  <c r="V409" i="1"/>
  <c r="M409" i="1"/>
  <c r="L409" i="1"/>
  <c r="V407" i="1"/>
  <c r="M407" i="1"/>
  <c r="L407" i="1"/>
  <c r="V406" i="1"/>
  <c r="M406" i="1"/>
  <c r="L406" i="1"/>
  <c r="V405" i="1"/>
  <c r="M405" i="1"/>
  <c r="L405" i="1"/>
  <c r="V404" i="1"/>
  <c r="M404" i="1"/>
  <c r="L404" i="1"/>
  <c r="V402" i="1"/>
  <c r="M402" i="1"/>
  <c r="L402" i="1"/>
  <c r="V401" i="1"/>
  <c r="M401" i="1"/>
  <c r="L401" i="1"/>
  <c r="V400" i="1"/>
  <c r="M400" i="1"/>
  <c r="L400" i="1"/>
  <c r="V399" i="1"/>
  <c r="M399" i="1"/>
  <c r="L399" i="1"/>
  <c r="V397" i="1"/>
  <c r="M397" i="1"/>
  <c r="L397" i="1"/>
  <c r="V396" i="1"/>
  <c r="M396" i="1"/>
  <c r="L396" i="1"/>
  <c r="V395" i="1"/>
  <c r="M395" i="1"/>
  <c r="L395" i="1"/>
  <c r="V394" i="1"/>
  <c r="M394" i="1"/>
  <c r="L394" i="1"/>
  <c r="V392" i="1"/>
  <c r="M392" i="1"/>
  <c r="L392" i="1"/>
  <c r="V391" i="1"/>
  <c r="M391" i="1"/>
  <c r="L391" i="1"/>
  <c r="V390" i="1"/>
  <c r="M390" i="1"/>
  <c r="L390" i="1"/>
  <c r="V389" i="1"/>
  <c r="M389" i="1"/>
  <c r="L389" i="1"/>
  <c r="V387" i="1"/>
  <c r="M387" i="1"/>
  <c r="L387" i="1"/>
  <c r="V386" i="1"/>
  <c r="M386" i="1"/>
  <c r="L386" i="1"/>
  <c r="V385" i="1"/>
  <c r="M385" i="1"/>
  <c r="L385" i="1"/>
  <c r="V384" i="1"/>
  <c r="M384" i="1"/>
  <c r="L384" i="1"/>
  <c r="V382" i="1"/>
  <c r="M382" i="1"/>
  <c r="L382" i="1"/>
  <c r="V381" i="1"/>
  <c r="M381" i="1"/>
  <c r="L381" i="1"/>
  <c r="V380" i="1"/>
  <c r="M380" i="1"/>
  <c r="L380" i="1"/>
  <c r="V379" i="1"/>
  <c r="M379" i="1"/>
  <c r="L379" i="1"/>
  <c r="V377" i="1"/>
  <c r="M377" i="1"/>
  <c r="L377" i="1"/>
  <c r="V376" i="1"/>
  <c r="M376" i="1"/>
  <c r="L376" i="1"/>
  <c r="V375" i="1"/>
  <c r="M375" i="1"/>
  <c r="L375" i="1"/>
  <c r="V374" i="1"/>
  <c r="M374" i="1"/>
  <c r="L374" i="1"/>
  <c r="V372" i="1"/>
  <c r="M372" i="1"/>
  <c r="L372" i="1"/>
  <c r="V371" i="1"/>
  <c r="M371" i="1"/>
  <c r="L371" i="1"/>
  <c r="V370" i="1"/>
  <c r="M370" i="1"/>
  <c r="L370" i="1"/>
  <c r="V369" i="1"/>
  <c r="M369" i="1"/>
  <c r="L369" i="1"/>
  <c r="V367" i="1"/>
  <c r="M367" i="1"/>
  <c r="L367" i="1"/>
  <c r="V366" i="1"/>
  <c r="M366" i="1"/>
  <c r="L366" i="1"/>
  <c r="V365" i="1"/>
  <c r="M365" i="1"/>
  <c r="L365" i="1"/>
  <c r="V364" i="1"/>
  <c r="M364" i="1"/>
  <c r="L364" i="1"/>
  <c r="V362" i="1"/>
  <c r="M362" i="1"/>
  <c r="L362" i="1"/>
  <c r="V361" i="1"/>
  <c r="M361" i="1"/>
  <c r="L361" i="1"/>
  <c r="V360" i="1"/>
  <c r="M360" i="1"/>
  <c r="L360" i="1"/>
  <c r="V359" i="1"/>
  <c r="M359" i="1"/>
  <c r="L359" i="1"/>
  <c r="V357" i="1"/>
  <c r="M357" i="1"/>
  <c r="L357" i="1"/>
  <c r="V356" i="1"/>
  <c r="M356" i="1"/>
  <c r="L356" i="1"/>
  <c r="V355" i="1"/>
  <c r="M355" i="1"/>
  <c r="L355" i="1"/>
  <c r="V354" i="1"/>
  <c r="M354" i="1"/>
  <c r="L354" i="1"/>
  <c r="V352" i="1"/>
  <c r="M352" i="1"/>
  <c r="L352" i="1"/>
  <c r="V351" i="1"/>
  <c r="M351" i="1"/>
  <c r="L351" i="1"/>
  <c r="V350" i="1"/>
  <c r="M350" i="1"/>
  <c r="L350" i="1"/>
  <c r="V349" i="1"/>
  <c r="M349" i="1"/>
  <c r="L349" i="1"/>
  <c r="V347" i="1"/>
  <c r="M347" i="1"/>
  <c r="L347" i="1"/>
  <c r="V346" i="1"/>
  <c r="M346" i="1"/>
  <c r="L346" i="1"/>
  <c r="V345" i="1"/>
  <c r="M345" i="1"/>
  <c r="L345" i="1"/>
  <c r="V344" i="1"/>
  <c r="M344" i="1"/>
  <c r="L344" i="1"/>
  <c r="V342" i="1"/>
  <c r="M342" i="1"/>
  <c r="L342" i="1"/>
  <c r="V341" i="1"/>
  <c r="M341" i="1"/>
  <c r="L341" i="1"/>
  <c r="V340" i="1"/>
  <c r="M340" i="1"/>
  <c r="L340" i="1"/>
  <c r="V339" i="1"/>
  <c r="M339" i="1"/>
  <c r="L339" i="1"/>
  <c r="V337" i="1"/>
  <c r="M337" i="1"/>
  <c r="L337" i="1"/>
  <c r="V336" i="1"/>
  <c r="M336" i="1"/>
  <c r="L336" i="1"/>
  <c r="V335" i="1"/>
  <c r="M335" i="1"/>
  <c r="L335" i="1"/>
  <c r="V334" i="1"/>
  <c r="M334" i="1"/>
  <c r="L334" i="1"/>
  <c r="V332" i="1"/>
  <c r="M332" i="1"/>
  <c r="L332" i="1"/>
  <c r="V331" i="1"/>
  <c r="M331" i="1"/>
  <c r="L331" i="1"/>
  <c r="V330" i="1"/>
  <c r="M330" i="1"/>
  <c r="L330" i="1"/>
  <c r="V329" i="1"/>
  <c r="M329" i="1"/>
  <c r="L329" i="1"/>
  <c r="V327" i="1"/>
  <c r="M327" i="1"/>
  <c r="L327" i="1"/>
  <c r="V326" i="1"/>
  <c r="M326" i="1"/>
  <c r="L326" i="1"/>
  <c r="V325" i="1"/>
  <c r="M325" i="1"/>
  <c r="L325" i="1"/>
  <c r="V324" i="1"/>
  <c r="M324" i="1"/>
  <c r="L324" i="1"/>
  <c r="V322" i="1"/>
  <c r="M322" i="1"/>
  <c r="L322" i="1"/>
  <c r="V321" i="1"/>
  <c r="M321" i="1"/>
  <c r="L321" i="1"/>
  <c r="V320" i="1"/>
  <c r="M320" i="1"/>
  <c r="L320" i="1"/>
  <c r="V319" i="1"/>
  <c r="M319" i="1"/>
  <c r="L319" i="1"/>
  <c r="V317" i="1"/>
  <c r="M317" i="1"/>
  <c r="L317" i="1"/>
  <c r="V316" i="1"/>
  <c r="M316" i="1"/>
  <c r="L316" i="1"/>
  <c r="V315" i="1"/>
  <c r="M315" i="1"/>
  <c r="L315" i="1"/>
  <c r="V314" i="1"/>
  <c r="M314" i="1"/>
  <c r="L314" i="1"/>
  <c r="V312" i="1"/>
  <c r="M312" i="1"/>
  <c r="L312" i="1"/>
  <c r="V311" i="1"/>
  <c r="M311" i="1"/>
  <c r="L311" i="1"/>
  <c r="V310" i="1"/>
  <c r="M310" i="1"/>
  <c r="L310" i="1"/>
  <c r="V309" i="1"/>
  <c r="M309" i="1"/>
  <c r="L309" i="1"/>
  <c r="V307" i="1"/>
  <c r="M307" i="1"/>
  <c r="L307" i="1"/>
  <c r="V306" i="1"/>
  <c r="M306" i="1"/>
  <c r="L306" i="1"/>
  <c r="V305" i="1"/>
  <c r="M305" i="1"/>
  <c r="L305" i="1"/>
  <c r="V304" i="1"/>
  <c r="M304" i="1"/>
  <c r="L304" i="1"/>
  <c r="V302" i="1"/>
  <c r="M302" i="1"/>
  <c r="L302" i="1"/>
  <c r="V301" i="1"/>
  <c r="M301" i="1"/>
  <c r="L301" i="1"/>
  <c r="V300" i="1"/>
  <c r="M300" i="1"/>
  <c r="L300" i="1"/>
  <c r="V299" i="1"/>
  <c r="M299" i="1"/>
  <c r="L299" i="1"/>
  <c r="V297" i="1"/>
  <c r="M297" i="1"/>
  <c r="L297" i="1"/>
  <c r="V296" i="1"/>
  <c r="M296" i="1"/>
  <c r="L296" i="1"/>
  <c r="V295" i="1"/>
  <c r="M295" i="1"/>
  <c r="L295" i="1"/>
  <c r="V294" i="1"/>
  <c r="M294" i="1"/>
  <c r="L294" i="1"/>
  <c r="V292" i="1"/>
  <c r="M292" i="1"/>
  <c r="L292" i="1"/>
  <c r="V291" i="1"/>
  <c r="M291" i="1"/>
  <c r="L291" i="1"/>
  <c r="V290" i="1"/>
  <c r="M290" i="1"/>
  <c r="L290" i="1"/>
  <c r="V289" i="1"/>
  <c r="M289" i="1"/>
  <c r="L289" i="1"/>
  <c r="V287" i="1"/>
  <c r="M287" i="1"/>
  <c r="L287" i="1"/>
  <c r="V286" i="1"/>
  <c r="M286" i="1"/>
  <c r="L286" i="1"/>
  <c r="V285" i="1"/>
  <c r="M285" i="1"/>
  <c r="L285" i="1"/>
  <c r="V284" i="1"/>
  <c r="M284" i="1"/>
  <c r="L284" i="1"/>
  <c r="V282" i="1"/>
  <c r="M282" i="1"/>
  <c r="L282" i="1"/>
  <c r="V281" i="1"/>
  <c r="M281" i="1"/>
  <c r="L281" i="1"/>
  <c r="V280" i="1"/>
  <c r="M280" i="1"/>
  <c r="L280" i="1"/>
  <c r="V279" i="1"/>
  <c r="M279" i="1"/>
  <c r="L279" i="1"/>
  <c r="V277" i="1"/>
  <c r="M277" i="1"/>
  <c r="L277" i="1"/>
  <c r="V276" i="1"/>
  <c r="M276" i="1"/>
  <c r="L276" i="1"/>
  <c r="V275" i="1"/>
  <c r="M275" i="1"/>
  <c r="L275" i="1"/>
  <c r="V274" i="1"/>
  <c r="M274" i="1"/>
  <c r="L274" i="1"/>
  <c r="V272" i="1"/>
  <c r="M272" i="1"/>
  <c r="L272" i="1"/>
  <c r="V271" i="1"/>
  <c r="M271" i="1"/>
  <c r="L271" i="1"/>
  <c r="V270" i="1"/>
  <c r="M270" i="1"/>
  <c r="L270" i="1"/>
  <c r="V269" i="1"/>
  <c r="M269" i="1"/>
  <c r="L269" i="1"/>
  <c r="V267" i="1"/>
  <c r="M267" i="1"/>
  <c r="L267" i="1"/>
  <c r="V266" i="1"/>
  <c r="M266" i="1"/>
  <c r="L266" i="1"/>
  <c r="V265" i="1"/>
  <c r="M265" i="1"/>
  <c r="L265" i="1"/>
  <c r="V264" i="1"/>
  <c r="M264" i="1"/>
  <c r="L264" i="1"/>
  <c r="V262" i="1"/>
  <c r="M262" i="1"/>
  <c r="L262" i="1"/>
  <c r="V261" i="1"/>
  <c r="M261" i="1"/>
  <c r="L261" i="1"/>
  <c r="V260" i="1"/>
  <c r="M260" i="1"/>
  <c r="L260" i="1"/>
  <c r="V259" i="1"/>
  <c r="M259" i="1"/>
  <c r="L259" i="1"/>
  <c r="AC252" i="1"/>
  <c r="I53" i="7" s="1"/>
  <c r="D53" i="4"/>
  <c r="AC247" i="1"/>
  <c r="I52" i="7" s="1"/>
  <c r="D52" i="4"/>
  <c r="B52" i="4"/>
  <c r="AC242" i="1"/>
  <c r="I51" i="7" s="1"/>
  <c r="D51" i="4"/>
  <c r="AC237" i="1"/>
  <c r="I50" i="7" s="1"/>
  <c r="D50" i="4"/>
  <c r="B50" i="7"/>
  <c r="AC232" i="1"/>
  <c r="I49" i="7" s="1"/>
  <c r="D49" i="4"/>
  <c r="C49" i="4"/>
  <c r="AC227" i="1"/>
  <c r="I48" i="7" s="1"/>
  <c r="D48" i="4"/>
  <c r="B48" i="4"/>
  <c r="AC222" i="1"/>
  <c r="I47" i="7" s="1"/>
  <c r="D47" i="4"/>
  <c r="AC217" i="1"/>
  <c r="I46" i="7" s="1"/>
  <c r="D46" i="4"/>
  <c r="B46" i="4"/>
  <c r="AC212" i="1"/>
  <c r="I45" i="7" s="1"/>
  <c r="D45" i="4"/>
  <c r="AC207" i="1"/>
  <c r="I44" i="7" s="1"/>
  <c r="D44" i="4"/>
  <c r="B44" i="4"/>
  <c r="AC202" i="1"/>
  <c r="I43" i="7" s="1"/>
  <c r="D43" i="4"/>
  <c r="AC197" i="1"/>
  <c r="I42" i="7" s="1"/>
  <c r="D42" i="4"/>
  <c r="B42" i="7"/>
  <c r="AC192" i="1"/>
  <c r="I41" i="7" s="1"/>
  <c r="D41" i="4"/>
  <c r="C41" i="4"/>
  <c r="AC187" i="1"/>
  <c r="I40" i="7" s="1"/>
  <c r="D40" i="4"/>
  <c r="B40" i="4"/>
  <c r="AC182" i="1"/>
  <c r="I39" i="7" s="1"/>
  <c r="D39" i="4"/>
  <c r="AC177" i="1"/>
  <c r="I38" i="7" s="1"/>
  <c r="D38" i="4"/>
  <c r="B38" i="4"/>
  <c r="AC172" i="1"/>
  <c r="I37" i="7" s="1"/>
  <c r="D37" i="4"/>
  <c r="AC167" i="1"/>
  <c r="I36" i="7" s="1"/>
  <c r="D36" i="4"/>
  <c r="AC162" i="1"/>
  <c r="I35" i="7" s="1"/>
  <c r="D35" i="4"/>
  <c r="C35" i="4"/>
  <c r="AC157" i="1"/>
  <c r="I34" i="7" s="1"/>
  <c r="D34" i="4"/>
  <c r="B34" i="4"/>
  <c r="AC152" i="1"/>
  <c r="I33" i="7" s="1"/>
  <c r="D33" i="4"/>
  <c r="AC147" i="1"/>
  <c r="I32" i="7" s="1"/>
  <c r="D32" i="4"/>
  <c r="AC142" i="1"/>
  <c r="I31" i="7" s="1"/>
  <c r="D31" i="4"/>
  <c r="AC137" i="1"/>
  <c r="I30" i="7" s="1"/>
  <c r="D30" i="4"/>
  <c r="B30" i="4"/>
  <c r="AC132" i="1"/>
  <c r="I29" i="7" s="1"/>
  <c r="D29" i="4"/>
  <c r="AC127" i="1"/>
  <c r="I28" i="7" s="1"/>
  <c r="D28" i="4"/>
  <c r="AC122" i="1"/>
  <c r="I27" i="7" s="1"/>
  <c r="D27" i="4"/>
  <c r="C27" i="4"/>
  <c r="AC117" i="1"/>
  <c r="I26" i="7" s="1"/>
  <c r="D26" i="4"/>
  <c r="B26" i="4"/>
  <c r="AC112" i="1"/>
  <c r="I25" i="7" s="1"/>
  <c r="D25" i="4"/>
  <c r="AC107" i="1"/>
  <c r="I24" i="7" s="1"/>
  <c r="D24" i="4"/>
  <c r="AC102" i="1"/>
  <c r="I23" i="7" s="1"/>
  <c r="D23" i="4"/>
  <c r="AC97" i="1"/>
  <c r="I22" i="7" s="1"/>
  <c r="D22" i="4"/>
  <c r="B22" i="4"/>
  <c r="AC92" i="1"/>
  <c r="I21" i="7" s="1"/>
  <c r="D21" i="4"/>
  <c r="AC87" i="1"/>
  <c r="I20" i="7" s="1"/>
  <c r="D20" i="4"/>
  <c r="AC82" i="1"/>
  <c r="I19" i="7" s="1"/>
  <c r="D19" i="4"/>
  <c r="C19" i="4"/>
  <c r="AC77" i="1"/>
  <c r="I18" i="7" s="1"/>
  <c r="D18" i="4"/>
  <c r="B18" i="4"/>
  <c r="AC72" i="1"/>
  <c r="I17" i="7" s="1"/>
  <c r="D17" i="4"/>
  <c r="AC67" i="1"/>
  <c r="I16" i="7" s="1"/>
  <c r="D16" i="4"/>
  <c r="AC62" i="1"/>
  <c r="I15" i="7" s="1"/>
  <c r="D15" i="4"/>
  <c r="AC57" i="1"/>
  <c r="I14" i="7" s="1"/>
  <c r="D14" i="4"/>
  <c r="B14" i="4"/>
  <c r="AC52" i="1"/>
  <c r="I13" i="7" s="1"/>
  <c r="D13" i="4"/>
  <c r="AC47" i="1"/>
  <c r="I12" i="7" s="1"/>
  <c r="D12" i="4"/>
  <c r="AC42" i="1"/>
  <c r="I11" i="7" s="1"/>
  <c r="D11" i="4"/>
  <c r="C11" i="4"/>
  <c r="AC37" i="1"/>
  <c r="I10" i="7" s="1"/>
  <c r="D10" i="4"/>
  <c r="AC32" i="1"/>
  <c r="I9" i="7" s="1"/>
  <c r="D9" i="4"/>
  <c r="AC27" i="1"/>
  <c r="I8" i="7" s="1"/>
  <c r="D8" i="4"/>
  <c r="AC22" i="1"/>
  <c r="I7" i="7" s="1"/>
  <c r="D7" i="4"/>
  <c r="AC17" i="1"/>
  <c r="I6" i="7" s="1"/>
  <c r="D6" i="4"/>
  <c r="AC12" i="1"/>
  <c r="I5" i="7" s="1"/>
  <c r="D5" i="4"/>
  <c r="I11" i="1"/>
  <c r="H11" i="1"/>
  <c r="G11" i="1"/>
  <c r="E11" i="1"/>
  <c r="Q11" i="1" s="1"/>
  <c r="D11" i="1"/>
  <c r="I10" i="1"/>
  <c r="H10" i="1"/>
  <c r="G10" i="1"/>
  <c r="E10" i="1"/>
  <c r="Q10" i="1" s="1"/>
  <c r="D10" i="1"/>
  <c r="I9" i="1"/>
  <c r="H9" i="1"/>
  <c r="G9" i="1"/>
  <c r="E9" i="1"/>
  <c r="Q9" i="1" s="1"/>
  <c r="D9" i="1"/>
  <c r="I8" i="1"/>
  <c r="H8" i="1"/>
  <c r="G8" i="1"/>
  <c r="E8" i="1"/>
  <c r="Q8" i="1" s="1"/>
  <c r="D8" i="1"/>
  <c r="AC7" i="1"/>
  <c r="I4" i="7" s="1"/>
  <c r="P7" i="1"/>
  <c r="L7" i="1"/>
  <c r="D4" i="4" s="1"/>
  <c r="K7" i="1"/>
  <c r="J7" i="1"/>
  <c r="I7" i="1"/>
  <c r="H7" i="1"/>
  <c r="G7" i="1"/>
  <c r="F7" i="1"/>
  <c r="E7" i="1"/>
  <c r="D7" i="1"/>
  <c r="B4" i="7"/>
  <c r="K507" i="22"/>
  <c r="K506" i="22"/>
  <c r="K505" i="22"/>
  <c r="K504" i="22"/>
  <c r="K503" i="22"/>
  <c r="K502" i="22"/>
  <c r="K501" i="22"/>
  <c r="K500" i="22"/>
  <c r="K499" i="22"/>
  <c r="K498" i="22"/>
  <c r="K497" i="22"/>
  <c r="K496" i="22"/>
  <c r="K495" i="22"/>
  <c r="K494" i="22"/>
  <c r="K493" i="22"/>
  <c r="K492" i="22"/>
  <c r="K491" i="22"/>
  <c r="K490" i="22"/>
  <c r="K489" i="22"/>
  <c r="K488" i="22"/>
  <c r="K487" i="22"/>
  <c r="K486" i="22"/>
  <c r="K485" i="22"/>
  <c r="K484" i="22"/>
  <c r="K483" i="22"/>
  <c r="K482" i="22"/>
  <c r="K481" i="22"/>
  <c r="K480" i="22"/>
  <c r="K479" i="22"/>
  <c r="K478" i="22"/>
  <c r="K477" i="22"/>
  <c r="K476" i="22"/>
  <c r="K475" i="22"/>
  <c r="K474" i="22"/>
  <c r="K473" i="22"/>
  <c r="K472" i="22"/>
  <c r="K471" i="22"/>
  <c r="K470" i="22"/>
  <c r="K469" i="22"/>
  <c r="K468" i="22"/>
  <c r="K467" i="22"/>
  <c r="K466" i="22"/>
  <c r="K465" i="22"/>
  <c r="K464" i="22"/>
  <c r="K463" i="22"/>
  <c r="K462" i="22"/>
  <c r="K461" i="22"/>
  <c r="K460" i="22"/>
  <c r="K459" i="22"/>
  <c r="K458" i="22"/>
  <c r="K457" i="22"/>
  <c r="K456" i="22"/>
  <c r="K455" i="22"/>
  <c r="K454" i="22"/>
  <c r="K453" i="22"/>
  <c r="K452" i="22"/>
  <c r="K451" i="22"/>
  <c r="K450" i="22"/>
  <c r="K449" i="22"/>
  <c r="K448" i="22"/>
  <c r="K447" i="22"/>
  <c r="K446" i="22"/>
  <c r="K445" i="22"/>
  <c r="K444" i="22"/>
  <c r="K443" i="22"/>
  <c r="K442" i="22"/>
  <c r="K441" i="22"/>
  <c r="K440" i="22"/>
  <c r="K439" i="22"/>
  <c r="K438" i="22"/>
  <c r="K437" i="22"/>
  <c r="K436" i="22"/>
  <c r="K435" i="22"/>
  <c r="K434" i="22"/>
  <c r="K433" i="22"/>
  <c r="K432" i="22"/>
  <c r="K431" i="22"/>
  <c r="K430" i="22"/>
  <c r="K429" i="22"/>
  <c r="K428" i="22"/>
  <c r="K427" i="22"/>
  <c r="K426" i="22"/>
  <c r="K425" i="22"/>
  <c r="K424" i="22"/>
  <c r="K423" i="22"/>
  <c r="K422" i="22"/>
  <c r="K421" i="22"/>
  <c r="K420" i="22"/>
  <c r="K419" i="22"/>
  <c r="K418" i="22"/>
  <c r="K417" i="22"/>
  <c r="K416" i="22"/>
  <c r="K415" i="22"/>
  <c r="K414" i="22"/>
  <c r="K413" i="22"/>
  <c r="K412" i="22"/>
  <c r="K411" i="22"/>
  <c r="K410" i="22"/>
  <c r="K409" i="22"/>
  <c r="K408" i="22"/>
  <c r="K407" i="22"/>
  <c r="K406" i="22"/>
  <c r="K405" i="22"/>
  <c r="K404" i="22"/>
  <c r="K403" i="22"/>
  <c r="K402" i="22"/>
  <c r="K401" i="22"/>
  <c r="K400" i="22"/>
  <c r="K399" i="22"/>
  <c r="K398" i="22"/>
  <c r="K397" i="22"/>
  <c r="K396" i="22"/>
  <c r="K395" i="22"/>
  <c r="K394" i="22"/>
  <c r="K393" i="22"/>
  <c r="K392" i="22"/>
  <c r="K391" i="22"/>
  <c r="K390" i="22"/>
  <c r="K389" i="22"/>
  <c r="K388" i="22"/>
  <c r="K387" i="22"/>
  <c r="K386" i="22"/>
  <c r="K385" i="22"/>
  <c r="K384" i="22"/>
  <c r="K383" i="22"/>
  <c r="K382" i="22"/>
  <c r="K381" i="22"/>
  <c r="K380" i="22"/>
  <c r="K379" i="22"/>
  <c r="K378" i="22"/>
  <c r="K377" i="22"/>
  <c r="K376" i="22"/>
  <c r="K375" i="22"/>
  <c r="K374" i="22"/>
  <c r="K373" i="22"/>
  <c r="K372" i="22"/>
  <c r="K371" i="22"/>
  <c r="K370" i="22"/>
  <c r="K369" i="22"/>
  <c r="K368" i="22"/>
  <c r="K367" i="22"/>
  <c r="K366" i="22"/>
  <c r="K365" i="22"/>
  <c r="K364" i="22"/>
  <c r="K363" i="22"/>
  <c r="K362" i="22"/>
  <c r="K361" i="22"/>
  <c r="K360" i="22"/>
  <c r="K359" i="22"/>
  <c r="K358" i="22"/>
  <c r="K357" i="22"/>
  <c r="K356" i="22"/>
  <c r="K355" i="22"/>
  <c r="K354" i="22"/>
  <c r="K353" i="22"/>
  <c r="K352" i="22"/>
  <c r="K351" i="22"/>
  <c r="K350" i="22"/>
  <c r="K349" i="22"/>
  <c r="K348" i="22"/>
  <c r="K347" i="22"/>
  <c r="K346" i="22"/>
  <c r="K345" i="22"/>
  <c r="K344" i="22"/>
  <c r="K343" i="22"/>
  <c r="K342" i="22"/>
  <c r="K341" i="22"/>
  <c r="K340" i="22"/>
  <c r="K339" i="22"/>
  <c r="K338" i="22"/>
  <c r="K337" i="22"/>
  <c r="K336" i="22"/>
  <c r="K335" i="22"/>
  <c r="K334" i="22"/>
  <c r="K333" i="22"/>
  <c r="K332" i="22"/>
  <c r="K331" i="22"/>
  <c r="K330" i="22"/>
  <c r="K329" i="22"/>
  <c r="K328" i="22"/>
  <c r="K327" i="22"/>
  <c r="K326" i="22"/>
  <c r="K325" i="22"/>
  <c r="K324" i="22"/>
  <c r="K323" i="22"/>
  <c r="K322" i="22"/>
  <c r="K321" i="22"/>
  <c r="K320" i="22"/>
  <c r="K319" i="22"/>
  <c r="K318" i="22"/>
  <c r="K317" i="22"/>
  <c r="K316" i="22"/>
  <c r="K315" i="22"/>
  <c r="K314" i="22"/>
  <c r="K313" i="22"/>
  <c r="K312" i="22"/>
  <c r="K311" i="22"/>
  <c r="K310" i="22"/>
  <c r="K309" i="22"/>
  <c r="K308" i="22"/>
  <c r="K307" i="22"/>
  <c r="K306" i="22"/>
  <c r="K305" i="22"/>
  <c r="K304" i="22"/>
  <c r="K303" i="22"/>
  <c r="K302" i="22"/>
  <c r="K301" i="22"/>
  <c r="K300" i="22"/>
  <c r="K299" i="22"/>
  <c r="K298" i="22"/>
  <c r="K297" i="22"/>
  <c r="K296" i="22"/>
  <c r="K295" i="22"/>
  <c r="K294" i="22"/>
  <c r="K293" i="22"/>
  <c r="K292" i="22"/>
  <c r="K291" i="22"/>
  <c r="K290" i="22"/>
  <c r="K289" i="22"/>
  <c r="K288" i="22"/>
  <c r="K287" i="22"/>
  <c r="K286" i="22"/>
  <c r="K285" i="22"/>
  <c r="K284" i="22"/>
  <c r="K283" i="22"/>
  <c r="K282" i="22"/>
  <c r="K281" i="22"/>
  <c r="K280" i="22"/>
  <c r="K279" i="22"/>
  <c r="K278" i="22"/>
  <c r="K277" i="22"/>
  <c r="K276" i="22"/>
  <c r="K275" i="22"/>
  <c r="K274" i="22"/>
  <c r="K273" i="22"/>
  <c r="K272" i="22"/>
  <c r="K271" i="22"/>
  <c r="K270" i="22"/>
  <c r="K269" i="22"/>
  <c r="K268" i="22"/>
  <c r="K267" i="22"/>
  <c r="K266" i="22"/>
  <c r="K265" i="22"/>
  <c r="K264" i="22"/>
  <c r="K263" i="22"/>
  <c r="K262" i="22"/>
  <c r="K261" i="22"/>
  <c r="K260" i="22"/>
  <c r="K259" i="22"/>
  <c r="K258" i="22"/>
  <c r="K508" i="22" s="1"/>
  <c r="F256" i="22"/>
  <c r="E256" i="22"/>
  <c r="D256" i="22"/>
  <c r="F255" i="22"/>
  <c r="E255" i="22"/>
  <c r="D255" i="22"/>
  <c r="F254" i="22"/>
  <c r="E254" i="22"/>
  <c r="D254" i="22"/>
  <c r="F253" i="22"/>
  <c r="E253" i="22"/>
  <c r="D253" i="22"/>
  <c r="K252" i="22"/>
  <c r="L252" i="22" s="1"/>
  <c r="F252" i="22"/>
  <c r="E252" i="22"/>
  <c r="D252" i="22"/>
  <c r="C252" i="22"/>
  <c r="B252" i="22"/>
  <c r="A252" i="22"/>
  <c r="F251" i="22"/>
  <c r="E251" i="22"/>
  <c r="D251" i="22"/>
  <c r="F250" i="22"/>
  <c r="E250" i="22"/>
  <c r="D250" i="22"/>
  <c r="F249" i="22"/>
  <c r="E249" i="22"/>
  <c r="D249" i="22"/>
  <c r="F248" i="22"/>
  <c r="E248" i="22"/>
  <c r="D248" i="22"/>
  <c r="K247" i="22"/>
  <c r="L247" i="22" s="1"/>
  <c r="F247" i="22"/>
  <c r="E247" i="22"/>
  <c r="D247" i="22"/>
  <c r="C247" i="22"/>
  <c r="B247" i="22"/>
  <c r="A247" i="22"/>
  <c r="F246" i="22"/>
  <c r="E246" i="22"/>
  <c r="D246" i="22"/>
  <c r="F245" i="22"/>
  <c r="E245" i="22"/>
  <c r="D245" i="22"/>
  <c r="F244" i="22"/>
  <c r="E244" i="22"/>
  <c r="D244" i="22"/>
  <c r="F243" i="22"/>
  <c r="E243" i="22"/>
  <c r="D243" i="22"/>
  <c r="K242" i="22"/>
  <c r="L242" i="22" s="1"/>
  <c r="F242" i="22"/>
  <c r="E242" i="22"/>
  <c r="D242" i="22"/>
  <c r="C242" i="22"/>
  <c r="B242" i="22"/>
  <c r="A242" i="22"/>
  <c r="F241" i="22"/>
  <c r="E241" i="22"/>
  <c r="D241" i="22"/>
  <c r="F240" i="22"/>
  <c r="E240" i="22"/>
  <c r="D240" i="22"/>
  <c r="F239" i="22"/>
  <c r="E239" i="22"/>
  <c r="D239" i="22"/>
  <c r="F238" i="22"/>
  <c r="E238" i="22"/>
  <c r="D238" i="22"/>
  <c r="K237" i="22"/>
  <c r="L237" i="22" s="1"/>
  <c r="F237" i="22"/>
  <c r="E237" i="22"/>
  <c r="D237" i="22"/>
  <c r="C237" i="22"/>
  <c r="B237" i="22"/>
  <c r="A237" i="22"/>
  <c r="F236" i="22"/>
  <c r="E236" i="22"/>
  <c r="D236" i="22"/>
  <c r="F235" i="22"/>
  <c r="E235" i="22"/>
  <c r="D235" i="22"/>
  <c r="F234" i="22"/>
  <c r="E234" i="22"/>
  <c r="D234" i="22"/>
  <c r="F233" i="22"/>
  <c r="E233" i="22"/>
  <c r="D233" i="22"/>
  <c r="K232" i="22"/>
  <c r="L232" i="22" s="1"/>
  <c r="F232" i="22"/>
  <c r="E232" i="22"/>
  <c r="D232" i="22"/>
  <c r="C232" i="22"/>
  <c r="B232" i="22"/>
  <c r="A232" i="22"/>
  <c r="F231" i="22"/>
  <c r="E231" i="22"/>
  <c r="D231" i="22"/>
  <c r="F230" i="22"/>
  <c r="E230" i="22"/>
  <c r="D230" i="22"/>
  <c r="F229" i="22"/>
  <c r="E229" i="22"/>
  <c r="D229" i="22"/>
  <c r="F228" i="22"/>
  <c r="E228" i="22"/>
  <c r="D228" i="22"/>
  <c r="K227" i="22"/>
  <c r="L227" i="22" s="1"/>
  <c r="F227" i="22"/>
  <c r="E227" i="22"/>
  <c r="D227" i="22"/>
  <c r="C227" i="22"/>
  <c r="B227" i="22"/>
  <c r="A227" i="22"/>
  <c r="F226" i="22"/>
  <c r="E226" i="22"/>
  <c r="D226" i="22"/>
  <c r="F225" i="22"/>
  <c r="E225" i="22"/>
  <c r="D225" i="22"/>
  <c r="F224" i="22"/>
  <c r="E224" i="22"/>
  <c r="D224" i="22"/>
  <c r="F223" i="22"/>
  <c r="E223" i="22"/>
  <c r="D223" i="22"/>
  <c r="K222" i="22"/>
  <c r="L222" i="22" s="1"/>
  <c r="F222" i="22"/>
  <c r="E222" i="22"/>
  <c r="D222" i="22"/>
  <c r="C222" i="22"/>
  <c r="B222" i="22"/>
  <c r="A222" i="22"/>
  <c r="F221" i="22"/>
  <c r="E221" i="22"/>
  <c r="D221" i="22"/>
  <c r="F220" i="22"/>
  <c r="E220" i="22"/>
  <c r="D220" i="22"/>
  <c r="F219" i="22"/>
  <c r="E219" i="22"/>
  <c r="D219" i="22"/>
  <c r="F218" i="22"/>
  <c r="E218" i="22"/>
  <c r="D218" i="22"/>
  <c r="K217" i="22"/>
  <c r="L217" i="22" s="1"/>
  <c r="F217" i="22"/>
  <c r="E217" i="22"/>
  <c r="D217" i="22"/>
  <c r="C217" i="22"/>
  <c r="B217" i="22"/>
  <c r="A217" i="22"/>
  <c r="F216" i="22"/>
  <c r="E216" i="22"/>
  <c r="D216" i="22"/>
  <c r="F215" i="22"/>
  <c r="E215" i="22"/>
  <c r="D215" i="22"/>
  <c r="F214" i="22"/>
  <c r="E214" i="22"/>
  <c r="D214" i="22"/>
  <c r="F213" i="22"/>
  <c r="E213" i="22"/>
  <c r="D213" i="22"/>
  <c r="K212" i="22"/>
  <c r="L212" i="22" s="1"/>
  <c r="F212" i="22"/>
  <c r="E212" i="22"/>
  <c r="D212" i="22"/>
  <c r="C212" i="22"/>
  <c r="B212" i="22"/>
  <c r="A212" i="22"/>
  <c r="F211" i="22"/>
  <c r="E211" i="22"/>
  <c r="D211" i="22"/>
  <c r="F210" i="22"/>
  <c r="E210" i="22"/>
  <c r="D210" i="22"/>
  <c r="F209" i="22"/>
  <c r="E209" i="22"/>
  <c r="D209" i="22"/>
  <c r="F208" i="22"/>
  <c r="E208" i="22"/>
  <c r="D208" i="22"/>
  <c r="K207" i="22"/>
  <c r="L207" i="22" s="1"/>
  <c r="F207" i="22"/>
  <c r="E207" i="22"/>
  <c r="D207" i="22"/>
  <c r="C207" i="22"/>
  <c r="B207" i="22"/>
  <c r="A207" i="22"/>
  <c r="F206" i="22"/>
  <c r="E206" i="22"/>
  <c r="D206" i="22"/>
  <c r="F205" i="22"/>
  <c r="E205" i="22"/>
  <c r="D205" i="22"/>
  <c r="F204" i="22"/>
  <c r="E204" i="22"/>
  <c r="D204" i="22"/>
  <c r="F203" i="22"/>
  <c r="E203" i="22"/>
  <c r="D203" i="22"/>
  <c r="K202" i="22"/>
  <c r="L202" i="22" s="1"/>
  <c r="F202" i="22"/>
  <c r="E202" i="22"/>
  <c r="D202" i="22"/>
  <c r="C202" i="22"/>
  <c r="B202" i="22"/>
  <c r="A202" i="22"/>
  <c r="F201" i="22"/>
  <c r="E201" i="22"/>
  <c r="D201" i="22"/>
  <c r="F200" i="22"/>
  <c r="E200" i="22"/>
  <c r="D200" i="22"/>
  <c r="F199" i="22"/>
  <c r="E199" i="22"/>
  <c r="D199" i="22"/>
  <c r="F198" i="22"/>
  <c r="E198" i="22"/>
  <c r="D198" i="22"/>
  <c r="K197" i="22"/>
  <c r="L197" i="22" s="1"/>
  <c r="F197" i="22"/>
  <c r="E197" i="22"/>
  <c r="D197" i="22"/>
  <c r="C197" i="22"/>
  <c r="B197" i="22"/>
  <c r="A197" i="22"/>
  <c r="F196" i="22"/>
  <c r="E196" i="22"/>
  <c r="D196" i="22"/>
  <c r="F195" i="22"/>
  <c r="E195" i="22"/>
  <c r="D195" i="22"/>
  <c r="F194" i="22"/>
  <c r="E194" i="22"/>
  <c r="D194" i="22"/>
  <c r="F193" i="22"/>
  <c r="E193" i="22"/>
  <c r="D193" i="22"/>
  <c r="K192" i="22"/>
  <c r="L192" i="22" s="1"/>
  <c r="F192" i="22"/>
  <c r="E192" i="22"/>
  <c r="D192" i="22"/>
  <c r="C192" i="22"/>
  <c r="B192" i="22"/>
  <c r="A192" i="22"/>
  <c r="F191" i="22"/>
  <c r="E191" i="22"/>
  <c r="D191" i="22"/>
  <c r="F190" i="22"/>
  <c r="E190" i="22"/>
  <c r="D190" i="22"/>
  <c r="F189" i="22"/>
  <c r="E189" i="22"/>
  <c r="D189" i="22"/>
  <c r="F188" i="22"/>
  <c r="E188" i="22"/>
  <c r="D188" i="22"/>
  <c r="K187" i="22"/>
  <c r="L187" i="22" s="1"/>
  <c r="F187" i="22"/>
  <c r="E187" i="22"/>
  <c r="D187" i="22"/>
  <c r="C187" i="22"/>
  <c r="B187" i="22"/>
  <c r="A187" i="22"/>
  <c r="F186" i="22"/>
  <c r="E186" i="22"/>
  <c r="D186" i="22"/>
  <c r="F185" i="22"/>
  <c r="E185" i="22"/>
  <c r="D185" i="22"/>
  <c r="F184" i="22"/>
  <c r="E184" i="22"/>
  <c r="D184" i="22"/>
  <c r="F183" i="22"/>
  <c r="E183" i="22"/>
  <c r="D183" i="22"/>
  <c r="K182" i="22"/>
  <c r="L182" i="22" s="1"/>
  <c r="F182" i="22"/>
  <c r="E182" i="22"/>
  <c r="D182" i="22"/>
  <c r="C182" i="22"/>
  <c r="B182" i="22"/>
  <c r="A182" i="22"/>
  <c r="F181" i="22"/>
  <c r="E181" i="22"/>
  <c r="D181" i="22"/>
  <c r="F180" i="22"/>
  <c r="E180" i="22"/>
  <c r="D180" i="22"/>
  <c r="F179" i="22"/>
  <c r="E179" i="22"/>
  <c r="D179" i="22"/>
  <c r="F178" i="22"/>
  <c r="E178" i="22"/>
  <c r="D178" i="22"/>
  <c r="K177" i="22"/>
  <c r="L177" i="22" s="1"/>
  <c r="F177" i="22"/>
  <c r="E177" i="22"/>
  <c r="D177" i="22"/>
  <c r="C177" i="22"/>
  <c r="B177" i="22"/>
  <c r="A177" i="22"/>
  <c r="F176" i="22"/>
  <c r="E176" i="22"/>
  <c r="D176" i="22"/>
  <c r="F175" i="22"/>
  <c r="E175" i="22"/>
  <c r="D175" i="22"/>
  <c r="F174" i="22"/>
  <c r="E174" i="22"/>
  <c r="D174" i="22"/>
  <c r="F173" i="22"/>
  <c r="E173" i="22"/>
  <c r="D173" i="22"/>
  <c r="K172" i="22"/>
  <c r="L172" i="22" s="1"/>
  <c r="F172" i="22"/>
  <c r="E172" i="22"/>
  <c r="D172" i="22"/>
  <c r="C172" i="22"/>
  <c r="B172" i="22"/>
  <c r="A172" i="22"/>
  <c r="F171" i="22"/>
  <c r="E171" i="22"/>
  <c r="D171" i="22"/>
  <c r="F170" i="22"/>
  <c r="E170" i="22"/>
  <c r="D170" i="22"/>
  <c r="F169" i="22"/>
  <c r="E169" i="22"/>
  <c r="D169" i="22"/>
  <c r="F168" i="22"/>
  <c r="E168" i="22"/>
  <c r="D168" i="22"/>
  <c r="K167" i="22"/>
  <c r="L167" i="22" s="1"/>
  <c r="F167" i="22"/>
  <c r="E167" i="22"/>
  <c r="D167" i="22"/>
  <c r="C167" i="22"/>
  <c r="B167" i="22"/>
  <c r="A167" i="22"/>
  <c r="F166" i="22"/>
  <c r="E166" i="22"/>
  <c r="D166" i="22"/>
  <c r="F165" i="22"/>
  <c r="E165" i="22"/>
  <c r="D165" i="22"/>
  <c r="F164" i="22"/>
  <c r="E164" i="22"/>
  <c r="D164" i="22"/>
  <c r="F163" i="22"/>
  <c r="E163" i="22"/>
  <c r="D163" i="22"/>
  <c r="K162" i="22"/>
  <c r="L162" i="22" s="1"/>
  <c r="F162" i="22"/>
  <c r="E162" i="22"/>
  <c r="D162" i="22"/>
  <c r="C162" i="22"/>
  <c r="B162" i="22"/>
  <c r="A162" i="22"/>
  <c r="F161" i="22"/>
  <c r="E161" i="22"/>
  <c r="D161" i="22"/>
  <c r="F160" i="22"/>
  <c r="E160" i="22"/>
  <c r="D160" i="22"/>
  <c r="F159" i="22"/>
  <c r="E159" i="22"/>
  <c r="D159" i="22"/>
  <c r="F158" i="22"/>
  <c r="E158" i="22"/>
  <c r="D158" i="22"/>
  <c r="K157" i="22"/>
  <c r="L157" i="22" s="1"/>
  <c r="F157" i="22"/>
  <c r="E157" i="22"/>
  <c r="D157" i="22"/>
  <c r="C157" i="22"/>
  <c r="B157" i="22"/>
  <c r="A157" i="22"/>
  <c r="F156" i="22"/>
  <c r="E156" i="22"/>
  <c r="D156" i="22"/>
  <c r="F155" i="22"/>
  <c r="E155" i="22"/>
  <c r="D155" i="22"/>
  <c r="F154" i="22"/>
  <c r="E154" i="22"/>
  <c r="D154" i="22"/>
  <c r="F153" i="22"/>
  <c r="E153" i="22"/>
  <c r="D153" i="22"/>
  <c r="K152" i="22"/>
  <c r="L152" i="22" s="1"/>
  <c r="F152" i="22"/>
  <c r="E152" i="22"/>
  <c r="D152" i="22"/>
  <c r="C152" i="22"/>
  <c r="B152" i="22"/>
  <c r="A152" i="22"/>
  <c r="F151" i="22"/>
  <c r="E151" i="22"/>
  <c r="D151" i="22"/>
  <c r="F150" i="22"/>
  <c r="E150" i="22"/>
  <c r="D150" i="22"/>
  <c r="F149" i="22"/>
  <c r="E149" i="22"/>
  <c r="D149" i="22"/>
  <c r="F148" i="22"/>
  <c r="E148" i="22"/>
  <c r="D148" i="22"/>
  <c r="K147" i="22"/>
  <c r="L147" i="22" s="1"/>
  <c r="F147" i="22"/>
  <c r="E147" i="22"/>
  <c r="D147" i="22"/>
  <c r="C147" i="22"/>
  <c r="B147" i="22"/>
  <c r="A147" i="22"/>
  <c r="F146" i="22"/>
  <c r="E146" i="22"/>
  <c r="D146" i="22"/>
  <c r="F145" i="22"/>
  <c r="E145" i="22"/>
  <c r="D145" i="22"/>
  <c r="F144" i="22"/>
  <c r="E144" i="22"/>
  <c r="D144" i="22"/>
  <c r="F143" i="22"/>
  <c r="E143" i="22"/>
  <c r="D143" i="22"/>
  <c r="K142" i="22"/>
  <c r="L142" i="22" s="1"/>
  <c r="F142" i="22"/>
  <c r="E142" i="22"/>
  <c r="D142" i="22"/>
  <c r="C142" i="22"/>
  <c r="B142" i="22"/>
  <c r="A142" i="22"/>
  <c r="F141" i="22"/>
  <c r="E141" i="22"/>
  <c r="D141" i="22"/>
  <c r="F140" i="22"/>
  <c r="E140" i="22"/>
  <c r="D140" i="22"/>
  <c r="F139" i="22"/>
  <c r="E139" i="22"/>
  <c r="D139" i="22"/>
  <c r="F138" i="22"/>
  <c r="E138" i="22"/>
  <c r="D138" i="22"/>
  <c r="K137" i="22"/>
  <c r="L137" i="22" s="1"/>
  <c r="F137" i="22"/>
  <c r="E137" i="22"/>
  <c r="D137" i="22"/>
  <c r="C137" i="22"/>
  <c r="B137" i="22"/>
  <c r="A137" i="22"/>
  <c r="F136" i="22"/>
  <c r="E136" i="22"/>
  <c r="D136" i="22"/>
  <c r="F135" i="22"/>
  <c r="E135" i="22"/>
  <c r="D135" i="22"/>
  <c r="F134" i="22"/>
  <c r="E134" i="22"/>
  <c r="D134" i="22"/>
  <c r="F133" i="22"/>
  <c r="E133" i="22"/>
  <c r="D133" i="22"/>
  <c r="K132" i="22"/>
  <c r="L132" i="22" s="1"/>
  <c r="F132" i="22"/>
  <c r="E132" i="22"/>
  <c r="D132" i="22"/>
  <c r="C132" i="22"/>
  <c r="B132" i="22"/>
  <c r="A132" i="22"/>
  <c r="F131" i="22"/>
  <c r="E131" i="22"/>
  <c r="D131" i="22"/>
  <c r="F130" i="22"/>
  <c r="E130" i="22"/>
  <c r="D130" i="22"/>
  <c r="F129" i="22"/>
  <c r="E129" i="22"/>
  <c r="D129" i="22"/>
  <c r="F128" i="22"/>
  <c r="E128" i="22"/>
  <c r="D128" i="22"/>
  <c r="K127" i="22"/>
  <c r="L127" i="22" s="1"/>
  <c r="F127" i="22"/>
  <c r="E127" i="22"/>
  <c r="D127" i="22"/>
  <c r="C127" i="22"/>
  <c r="B127" i="22"/>
  <c r="A127" i="22"/>
  <c r="F126" i="22"/>
  <c r="E126" i="22"/>
  <c r="D126" i="22"/>
  <c r="F125" i="22"/>
  <c r="E125" i="22"/>
  <c r="D125" i="22"/>
  <c r="F124" i="22"/>
  <c r="E124" i="22"/>
  <c r="D124" i="22"/>
  <c r="F123" i="22"/>
  <c r="E123" i="22"/>
  <c r="D123" i="22"/>
  <c r="K122" i="22"/>
  <c r="L122" i="22" s="1"/>
  <c r="F122" i="22"/>
  <c r="E122" i="22"/>
  <c r="D122" i="22"/>
  <c r="C122" i="22"/>
  <c r="B122" i="22"/>
  <c r="A122" i="22"/>
  <c r="F121" i="22"/>
  <c r="E121" i="22"/>
  <c r="D121" i="22"/>
  <c r="F120" i="22"/>
  <c r="E120" i="22"/>
  <c r="D120" i="22"/>
  <c r="F119" i="22"/>
  <c r="E119" i="22"/>
  <c r="D119" i="22"/>
  <c r="F118" i="22"/>
  <c r="E118" i="22"/>
  <c r="D118" i="22"/>
  <c r="K117" i="22"/>
  <c r="L117" i="22" s="1"/>
  <c r="F117" i="22"/>
  <c r="E117" i="22"/>
  <c r="D117" i="22"/>
  <c r="C117" i="22"/>
  <c r="B117" i="22"/>
  <c r="A117" i="22"/>
  <c r="F116" i="22"/>
  <c r="E116" i="22"/>
  <c r="D116" i="22"/>
  <c r="F115" i="22"/>
  <c r="E115" i="22"/>
  <c r="D115" i="22"/>
  <c r="F114" i="22"/>
  <c r="E114" i="22"/>
  <c r="D114" i="22"/>
  <c r="F113" i="22"/>
  <c r="E113" i="22"/>
  <c r="D113" i="22"/>
  <c r="K112" i="22"/>
  <c r="L112" i="22" s="1"/>
  <c r="F112" i="22"/>
  <c r="E112" i="22"/>
  <c r="D112" i="22"/>
  <c r="C112" i="22"/>
  <c r="B112" i="22"/>
  <c r="A112" i="22"/>
  <c r="F111" i="22"/>
  <c r="E111" i="22"/>
  <c r="D111" i="22"/>
  <c r="F110" i="22"/>
  <c r="E110" i="22"/>
  <c r="D110" i="22"/>
  <c r="F109" i="22"/>
  <c r="E109" i="22"/>
  <c r="D109" i="22"/>
  <c r="F108" i="22"/>
  <c r="E108" i="22"/>
  <c r="D108" i="22"/>
  <c r="K107" i="22"/>
  <c r="L107" i="22" s="1"/>
  <c r="F107" i="22"/>
  <c r="E107" i="22"/>
  <c r="D107" i="22"/>
  <c r="C107" i="22"/>
  <c r="B107" i="22"/>
  <c r="A107" i="22"/>
  <c r="F106" i="22"/>
  <c r="E106" i="22"/>
  <c r="D106" i="22"/>
  <c r="F105" i="22"/>
  <c r="E105" i="22"/>
  <c r="D105" i="22"/>
  <c r="F104" i="22"/>
  <c r="E104" i="22"/>
  <c r="D104" i="22"/>
  <c r="F103" i="22"/>
  <c r="E103" i="22"/>
  <c r="D103" i="22"/>
  <c r="K102" i="22"/>
  <c r="L102" i="22" s="1"/>
  <c r="F102" i="22"/>
  <c r="E102" i="22"/>
  <c r="D102" i="22"/>
  <c r="C102" i="22"/>
  <c r="B102" i="22"/>
  <c r="A102" i="22"/>
  <c r="F101" i="22"/>
  <c r="E101" i="22"/>
  <c r="D101" i="22"/>
  <c r="F100" i="22"/>
  <c r="E100" i="22"/>
  <c r="D100" i="22"/>
  <c r="F99" i="22"/>
  <c r="E99" i="22"/>
  <c r="D99" i="22"/>
  <c r="F98" i="22"/>
  <c r="E98" i="22"/>
  <c r="D98" i="22"/>
  <c r="K97" i="22"/>
  <c r="L97" i="22" s="1"/>
  <c r="F97" i="22"/>
  <c r="E97" i="22"/>
  <c r="D97" i="22"/>
  <c r="C97" i="22"/>
  <c r="B97" i="22"/>
  <c r="A97" i="22"/>
  <c r="F96" i="22"/>
  <c r="E96" i="22"/>
  <c r="D96" i="22"/>
  <c r="F95" i="22"/>
  <c r="E95" i="22"/>
  <c r="D95" i="22"/>
  <c r="F94" i="22"/>
  <c r="E94" i="22"/>
  <c r="D94" i="22"/>
  <c r="F93" i="22"/>
  <c r="E93" i="22"/>
  <c r="D93" i="22"/>
  <c r="K92" i="22"/>
  <c r="L92" i="22" s="1"/>
  <c r="F92" i="22"/>
  <c r="E92" i="22"/>
  <c r="D92" i="22"/>
  <c r="C92" i="22"/>
  <c r="B92" i="22"/>
  <c r="A92" i="22"/>
  <c r="F91" i="22"/>
  <c r="E91" i="22"/>
  <c r="D91" i="22"/>
  <c r="F90" i="22"/>
  <c r="E90" i="22"/>
  <c r="D90" i="22"/>
  <c r="F89" i="22"/>
  <c r="E89" i="22"/>
  <c r="D89" i="22"/>
  <c r="F88" i="22"/>
  <c r="E88" i="22"/>
  <c r="D88" i="22"/>
  <c r="L87" i="22"/>
  <c r="K87" i="22"/>
  <c r="F87" i="22"/>
  <c r="E87" i="22"/>
  <c r="D87" i="22"/>
  <c r="C87" i="22"/>
  <c r="B87" i="22"/>
  <c r="A87" i="22"/>
  <c r="F86" i="22"/>
  <c r="E86" i="22"/>
  <c r="D86" i="22"/>
  <c r="F85" i="22"/>
  <c r="E85" i="22"/>
  <c r="D85" i="22"/>
  <c r="F84" i="22"/>
  <c r="E84" i="22"/>
  <c r="D84" i="22"/>
  <c r="F83" i="22"/>
  <c r="E83" i="22"/>
  <c r="D83" i="22"/>
  <c r="K82" i="22"/>
  <c r="L82" i="22" s="1"/>
  <c r="F82" i="22"/>
  <c r="E82" i="22"/>
  <c r="D82" i="22"/>
  <c r="C82" i="22"/>
  <c r="B82" i="22"/>
  <c r="A82" i="22"/>
  <c r="F81" i="22"/>
  <c r="E81" i="22"/>
  <c r="D81" i="22"/>
  <c r="F80" i="22"/>
  <c r="E80" i="22"/>
  <c r="D80" i="22"/>
  <c r="F79" i="22"/>
  <c r="E79" i="22"/>
  <c r="D79" i="22"/>
  <c r="F78" i="22"/>
  <c r="E78" i="22"/>
  <c r="D78" i="22"/>
  <c r="K77" i="22"/>
  <c r="L77" i="22" s="1"/>
  <c r="F77" i="22"/>
  <c r="E77" i="22"/>
  <c r="D77" i="22"/>
  <c r="C77" i="22"/>
  <c r="B77" i="22"/>
  <c r="A77" i="22"/>
  <c r="F76" i="22"/>
  <c r="E76" i="22"/>
  <c r="D76" i="22"/>
  <c r="F75" i="22"/>
  <c r="E75" i="22"/>
  <c r="D75" i="22"/>
  <c r="F74" i="22"/>
  <c r="E74" i="22"/>
  <c r="D74" i="22"/>
  <c r="F73" i="22"/>
  <c r="E73" i="22"/>
  <c r="D73" i="22"/>
  <c r="K72" i="22"/>
  <c r="L72" i="22" s="1"/>
  <c r="F72" i="22"/>
  <c r="E72" i="22"/>
  <c r="D72" i="22"/>
  <c r="C72" i="22"/>
  <c r="B72" i="22"/>
  <c r="A72" i="22"/>
  <c r="F71" i="22"/>
  <c r="E71" i="22"/>
  <c r="D71" i="22"/>
  <c r="F70" i="22"/>
  <c r="E70" i="22"/>
  <c r="D70" i="22"/>
  <c r="F69" i="22"/>
  <c r="E69" i="22"/>
  <c r="D69" i="22"/>
  <c r="F68" i="22"/>
  <c r="E68" i="22"/>
  <c r="D68" i="22"/>
  <c r="K67" i="22"/>
  <c r="L67" i="22" s="1"/>
  <c r="F67" i="22"/>
  <c r="E67" i="22"/>
  <c r="D67" i="22"/>
  <c r="C67" i="22"/>
  <c r="B67" i="22"/>
  <c r="A67" i="22"/>
  <c r="F66" i="22"/>
  <c r="E66" i="22"/>
  <c r="D66" i="22"/>
  <c r="F65" i="22"/>
  <c r="E65" i="22"/>
  <c r="D65" i="22"/>
  <c r="F64" i="22"/>
  <c r="E64" i="22"/>
  <c r="D64" i="22"/>
  <c r="F63" i="22"/>
  <c r="E63" i="22"/>
  <c r="D63" i="22"/>
  <c r="K62" i="22"/>
  <c r="L62" i="22" s="1"/>
  <c r="F62" i="22"/>
  <c r="E62" i="22"/>
  <c r="D62" i="22"/>
  <c r="C62" i="22"/>
  <c r="B62" i="22"/>
  <c r="A62" i="22"/>
  <c r="F61" i="22"/>
  <c r="E61" i="22"/>
  <c r="D61" i="22"/>
  <c r="F60" i="22"/>
  <c r="E60" i="22"/>
  <c r="D60" i="22"/>
  <c r="F59" i="22"/>
  <c r="E59" i="22"/>
  <c r="D59" i="22"/>
  <c r="F58" i="22"/>
  <c r="E58" i="22"/>
  <c r="D58" i="22"/>
  <c r="K57" i="22"/>
  <c r="L57" i="22" s="1"/>
  <c r="F57" i="22"/>
  <c r="E57" i="22"/>
  <c r="D57" i="22"/>
  <c r="C57" i="22"/>
  <c r="B57" i="22"/>
  <c r="A57" i="22"/>
  <c r="F56" i="22"/>
  <c r="E56" i="22"/>
  <c r="D56" i="22"/>
  <c r="F55" i="22"/>
  <c r="E55" i="22"/>
  <c r="D55" i="22"/>
  <c r="F54" i="22"/>
  <c r="E54" i="22"/>
  <c r="D54" i="22"/>
  <c r="F53" i="22"/>
  <c r="E53" i="22"/>
  <c r="D53" i="22"/>
  <c r="K52" i="22"/>
  <c r="L52" i="22" s="1"/>
  <c r="F52" i="22"/>
  <c r="E52" i="22"/>
  <c r="D52" i="22"/>
  <c r="C52" i="22"/>
  <c r="B52" i="22"/>
  <c r="A52" i="22"/>
  <c r="F51" i="22"/>
  <c r="E51" i="22"/>
  <c r="D51" i="22"/>
  <c r="F50" i="22"/>
  <c r="E50" i="22"/>
  <c r="D50" i="22"/>
  <c r="F49" i="22"/>
  <c r="E49" i="22"/>
  <c r="D49" i="22"/>
  <c r="F48" i="22"/>
  <c r="E48" i="22"/>
  <c r="D48" i="22"/>
  <c r="K47" i="22"/>
  <c r="L47" i="22" s="1"/>
  <c r="F47" i="22"/>
  <c r="E47" i="22"/>
  <c r="D47" i="22"/>
  <c r="C47" i="22"/>
  <c r="B47" i="22"/>
  <c r="A47" i="22"/>
  <c r="F46" i="22"/>
  <c r="E46" i="22"/>
  <c r="D46" i="22"/>
  <c r="F45" i="22"/>
  <c r="E45" i="22"/>
  <c r="D45" i="22"/>
  <c r="F44" i="22"/>
  <c r="E44" i="22"/>
  <c r="D44" i="22"/>
  <c r="F43" i="22"/>
  <c r="E43" i="22"/>
  <c r="D43" i="22"/>
  <c r="K42" i="22"/>
  <c r="L42" i="22" s="1"/>
  <c r="F42" i="22"/>
  <c r="E42" i="22"/>
  <c r="D42" i="22"/>
  <c r="C42" i="22"/>
  <c r="B42" i="22"/>
  <c r="A42" i="22"/>
  <c r="F41" i="22"/>
  <c r="E41" i="22"/>
  <c r="D41" i="22"/>
  <c r="F40" i="22"/>
  <c r="E40" i="22"/>
  <c r="D40" i="22"/>
  <c r="F39" i="22"/>
  <c r="E39" i="22"/>
  <c r="D39" i="22"/>
  <c r="F38" i="22"/>
  <c r="E38" i="22"/>
  <c r="D38" i="22"/>
  <c r="K37" i="22"/>
  <c r="L37" i="22" s="1"/>
  <c r="F37" i="22"/>
  <c r="E37" i="22"/>
  <c r="D37" i="22"/>
  <c r="C37" i="22"/>
  <c r="B37" i="22"/>
  <c r="A37" i="22"/>
  <c r="F36" i="22"/>
  <c r="E36" i="22"/>
  <c r="D36" i="22"/>
  <c r="F35" i="22"/>
  <c r="E35" i="22"/>
  <c r="D35" i="22"/>
  <c r="F34" i="22"/>
  <c r="E34" i="22"/>
  <c r="D34" i="22"/>
  <c r="F33" i="22"/>
  <c r="E33" i="22"/>
  <c r="D33" i="22"/>
  <c r="K32" i="22"/>
  <c r="L32" i="22" s="1"/>
  <c r="F32" i="22"/>
  <c r="E32" i="22"/>
  <c r="D32" i="22"/>
  <c r="C32" i="22"/>
  <c r="B32" i="22"/>
  <c r="A32" i="22"/>
  <c r="F31" i="22"/>
  <c r="E31" i="22"/>
  <c r="D31" i="22"/>
  <c r="F30" i="22"/>
  <c r="E30" i="22"/>
  <c r="D30" i="22"/>
  <c r="F29" i="22"/>
  <c r="E29" i="22"/>
  <c r="D29" i="22"/>
  <c r="F28" i="22"/>
  <c r="E28" i="22"/>
  <c r="D28" i="22"/>
  <c r="K27" i="22"/>
  <c r="L27" i="22" s="1"/>
  <c r="F27" i="22"/>
  <c r="E27" i="22"/>
  <c r="D27" i="22"/>
  <c r="C27" i="22"/>
  <c r="B27" i="22"/>
  <c r="A27" i="22"/>
  <c r="F26" i="22"/>
  <c r="E26" i="22"/>
  <c r="D26" i="22"/>
  <c r="F25" i="22"/>
  <c r="E25" i="22"/>
  <c r="D25" i="22"/>
  <c r="F24" i="22"/>
  <c r="E24" i="22"/>
  <c r="D24" i="22"/>
  <c r="F23" i="22"/>
  <c r="E23" i="22"/>
  <c r="D23" i="22"/>
  <c r="K22" i="22"/>
  <c r="L22" i="22" s="1"/>
  <c r="F22" i="22"/>
  <c r="E22" i="22"/>
  <c r="D22" i="22"/>
  <c r="C22" i="22"/>
  <c r="B22" i="22"/>
  <c r="A22" i="22"/>
  <c r="F21" i="22"/>
  <c r="E21" i="22"/>
  <c r="D21" i="22"/>
  <c r="F20" i="22"/>
  <c r="E20" i="22"/>
  <c r="D20" i="22"/>
  <c r="F19" i="22"/>
  <c r="E19" i="22"/>
  <c r="D19" i="22"/>
  <c r="F18" i="22"/>
  <c r="E18" i="22"/>
  <c r="D18" i="22"/>
  <c r="K17" i="22"/>
  <c r="F17" i="22"/>
  <c r="E17" i="22"/>
  <c r="D17" i="22"/>
  <c r="C17" i="22"/>
  <c r="B17" i="22"/>
  <c r="A17" i="22"/>
  <c r="F16" i="22"/>
  <c r="E16" i="22"/>
  <c r="D16" i="22"/>
  <c r="F15" i="22"/>
  <c r="E15" i="22"/>
  <c r="D15" i="22"/>
  <c r="F14" i="22"/>
  <c r="E14" i="22"/>
  <c r="D14" i="22"/>
  <c r="F13" i="22"/>
  <c r="E13" i="22"/>
  <c r="D13" i="22"/>
  <c r="K12" i="22"/>
  <c r="F12" i="22"/>
  <c r="E12" i="22"/>
  <c r="D12" i="22"/>
  <c r="C12" i="22"/>
  <c r="B12" i="22"/>
  <c r="A12" i="22"/>
  <c r="F11" i="22"/>
  <c r="E11" i="22"/>
  <c r="D11" i="22"/>
  <c r="F10" i="22"/>
  <c r="E10" i="22"/>
  <c r="D10" i="22"/>
  <c r="F9" i="22"/>
  <c r="E9" i="22"/>
  <c r="D9" i="22"/>
  <c r="F8" i="22"/>
  <c r="E8" i="22"/>
  <c r="D8" i="22"/>
  <c r="K7" i="22"/>
  <c r="F7" i="22"/>
  <c r="E7" i="22"/>
  <c r="D7" i="22"/>
  <c r="C7" i="22"/>
  <c r="B7" i="22"/>
  <c r="A7" i="22"/>
  <c r="G52" i="6"/>
  <c r="G51" i="6"/>
  <c r="G47" i="6"/>
  <c r="G44" i="6"/>
  <c r="G43" i="6"/>
  <c r="G40" i="6"/>
  <c r="G39" i="6"/>
  <c r="G17" i="6"/>
  <c r="G15" i="6"/>
  <c r="G13" i="6"/>
  <c r="S47" i="19"/>
  <c r="G12" i="6" s="1"/>
  <c r="L47" i="19"/>
  <c r="S42" i="19"/>
  <c r="G11" i="6" s="1"/>
  <c r="L42" i="19"/>
  <c r="S37" i="19"/>
  <c r="L37" i="19"/>
  <c r="S32" i="19"/>
  <c r="G9" i="6" s="1"/>
  <c r="L32" i="19"/>
  <c r="S27" i="19"/>
  <c r="G8" i="6" s="1"/>
  <c r="L27" i="19"/>
  <c r="S22" i="19"/>
  <c r="G7" i="6" s="1"/>
  <c r="L22" i="19"/>
  <c r="S17" i="19"/>
  <c r="L17" i="19"/>
  <c r="S12" i="19"/>
  <c r="G5" i="6" s="1"/>
  <c r="L12" i="19"/>
  <c r="S7" i="19"/>
  <c r="G4" i="6" s="1"/>
  <c r="L7" i="19"/>
  <c r="M32" i="19" l="1"/>
  <c r="G47" i="22"/>
  <c r="AC360" i="10"/>
  <c r="Y359" i="10"/>
  <c r="Z358" i="10"/>
  <c r="Y357" i="10"/>
  <c r="AB356" i="10"/>
  <c r="AC355" i="10"/>
  <c r="AB354" i="10"/>
  <c r="Z353" i="10"/>
  <c r="AC352" i="10"/>
  <c r="X351" i="10"/>
  <c r="Z350" i="10"/>
  <c r="Y349" i="10"/>
  <c r="AB348" i="10"/>
  <c r="Z347" i="10"/>
  <c r="AB346" i="10"/>
  <c r="V345" i="10"/>
  <c r="AB360" i="10"/>
  <c r="X359" i="10"/>
  <c r="Y358" i="10"/>
  <c r="X357" i="10"/>
  <c r="AA356" i="10"/>
  <c r="AB355" i="10"/>
  <c r="AA354" i="10"/>
  <c r="Y353" i="10"/>
  <c r="AB352" i="10"/>
  <c r="W351" i="10"/>
  <c r="Y350" i="10"/>
  <c r="X349" i="10"/>
  <c r="AA348" i="10"/>
  <c r="Y347" i="10"/>
  <c r="AA346" i="10"/>
  <c r="AC345" i="10"/>
  <c r="AA360" i="10"/>
  <c r="W359" i="10"/>
  <c r="X358" i="10"/>
  <c r="W357" i="10"/>
  <c r="Z356" i="10"/>
  <c r="AA355" i="10"/>
  <c r="Z354" i="10"/>
  <c r="X353" i="10"/>
  <c r="AA352" i="10"/>
  <c r="V351" i="10"/>
  <c r="X350" i="10"/>
  <c r="W349" i="10"/>
  <c r="Z348" i="10"/>
  <c r="X347" i="10"/>
  <c r="Z346" i="10"/>
  <c r="AB345" i="10"/>
  <c r="Z360" i="10"/>
  <c r="V359" i="10"/>
  <c r="W358" i="10"/>
  <c r="V357" i="10"/>
  <c r="Y356" i="10"/>
  <c r="Z355" i="10"/>
  <c r="Y354" i="10"/>
  <c r="W353" i="10"/>
  <c r="Z352" i="10"/>
  <c r="AC351" i="10"/>
  <c r="W350" i="10"/>
  <c r="V349" i="10"/>
  <c r="Y348" i="10"/>
  <c r="W347" i="10"/>
  <c r="Y346" i="10"/>
  <c r="AA345" i="10"/>
  <c r="Y360" i="10"/>
  <c r="AC359" i="10"/>
  <c r="V358" i="10"/>
  <c r="AC357" i="10"/>
  <c r="X356" i="10"/>
  <c r="Y355" i="10"/>
  <c r="X354" i="10"/>
  <c r="V353" i="10"/>
  <c r="Y352" i="10"/>
  <c r="AB351" i="10"/>
  <c r="V350" i="10"/>
  <c r="AC349" i="10"/>
  <c r="X348" i="10"/>
  <c r="V347" i="10"/>
  <c r="X346" i="10"/>
  <c r="X360" i="10"/>
  <c r="AB359" i="10"/>
  <c r="AC358" i="10"/>
  <c r="AB357" i="10"/>
  <c r="W356" i="10"/>
  <c r="X355" i="10"/>
  <c r="W354" i="10"/>
  <c r="AC353" i="10"/>
  <c r="X352" i="10"/>
  <c r="AA351" i="10"/>
  <c r="AC350" i="10"/>
  <c r="AB349" i="10"/>
  <c r="W348" i="10"/>
  <c r="AC347" i="10"/>
  <c r="W346" i="10"/>
  <c r="Y345" i="10"/>
  <c r="AA359" i="10"/>
  <c r="V356" i="10"/>
  <c r="W352" i="10"/>
  <c r="V346" i="10"/>
  <c r="Z344" i="10"/>
  <c r="Y343" i="10"/>
  <c r="AB342" i="10"/>
  <c r="W341" i="10"/>
  <c r="AA340" i="10"/>
  <c r="W339" i="10"/>
  <c r="W338" i="10"/>
  <c r="AA337" i="10"/>
  <c r="Y336" i="10"/>
  <c r="Y335" i="10"/>
  <c r="AB334" i="10"/>
  <c r="X333" i="10"/>
  <c r="Z359" i="10"/>
  <c r="V352" i="10"/>
  <c r="AC348" i="10"/>
  <c r="Y344" i="10"/>
  <c r="X343" i="10"/>
  <c r="AA342" i="10"/>
  <c r="V341" i="10"/>
  <c r="Z340" i="10"/>
  <c r="V339" i="10"/>
  <c r="V338" i="10"/>
  <c r="Z337" i="10"/>
  <c r="X336" i="10"/>
  <c r="X335" i="10"/>
  <c r="AA334" i="10"/>
  <c r="W333" i="10"/>
  <c r="AB358" i="10"/>
  <c r="W355" i="10"/>
  <c r="Z351" i="10"/>
  <c r="V348" i="10"/>
  <c r="X344" i="10"/>
  <c r="W343" i="10"/>
  <c r="Z342" i="10"/>
  <c r="AC341" i="10"/>
  <c r="Y340" i="10"/>
  <c r="AC339" i="10"/>
  <c r="AC338" i="10"/>
  <c r="Y337" i="10"/>
  <c r="W336" i="10"/>
  <c r="W335" i="10"/>
  <c r="Z334" i="10"/>
  <c r="V333" i="10"/>
  <c r="AA358" i="10"/>
  <c r="V355" i="10"/>
  <c r="AC354" i="10"/>
  <c r="Y351" i="10"/>
  <c r="Z345" i="10"/>
  <c r="W344" i="10"/>
  <c r="V343" i="10"/>
  <c r="Y342" i="10"/>
  <c r="AB341" i="10"/>
  <c r="X340" i="10"/>
  <c r="AB339" i="10"/>
  <c r="AB338" i="10"/>
  <c r="X337" i="10"/>
  <c r="V336" i="10"/>
  <c r="V335" i="10"/>
  <c r="Y334" i="10"/>
  <c r="AC333" i="10"/>
  <c r="AA357" i="10"/>
  <c r="V354" i="10"/>
  <c r="AB353" i="10"/>
  <c r="AB350" i="10"/>
  <c r="AB347" i="10"/>
  <c r="X345" i="10"/>
  <c r="V344" i="10"/>
  <c r="AC343" i="10"/>
  <c r="X342" i="10"/>
  <c r="AA341" i="10"/>
  <c r="W340" i="10"/>
  <c r="AA339" i="10"/>
  <c r="AA338" i="10"/>
  <c r="W337" i="10"/>
  <c r="Z357" i="10"/>
  <c r="AA353" i="10"/>
  <c r="AA350" i="10"/>
  <c r="AA347" i="10"/>
  <c r="W345" i="10"/>
  <c r="AC344" i="10"/>
  <c r="AB343" i="10"/>
  <c r="W342" i="10"/>
  <c r="Z341" i="10"/>
  <c r="V340" i="10"/>
  <c r="Z339" i="10"/>
  <c r="Z338" i="10"/>
  <c r="V337" i="10"/>
  <c r="AA343" i="10"/>
  <c r="Y339" i="10"/>
  <c r="AA336" i="10"/>
  <c r="Z333" i="10"/>
  <c r="W332" i="10"/>
  <c r="AA331" i="10"/>
  <c r="X330" i="10"/>
  <c r="X329" i="10"/>
  <c r="V328" i="10"/>
  <c r="AB327" i="10"/>
  <c r="V326" i="10"/>
  <c r="X325" i="10"/>
  <c r="W324" i="10"/>
  <c r="AA323" i="10"/>
  <c r="V322" i="10"/>
  <c r="AC356" i="10"/>
  <c r="Z343" i="10"/>
  <c r="X339" i="10"/>
  <c r="Z336" i="10"/>
  <c r="AC334" i="10"/>
  <c r="Y333" i="10"/>
  <c r="V332" i="10"/>
  <c r="Z331" i="10"/>
  <c r="W330" i="10"/>
  <c r="W329" i="10"/>
  <c r="AC328" i="10"/>
  <c r="AA327" i="10"/>
  <c r="AC326" i="10"/>
  <c r="W325" i="10"/>
  <c r="V324" i="10"/>
  <c r="Z323" i="10"/>
  <c r="AC322" i="10"/>
  <c r="AA349" i="10"/>
  <c r="Y338" i="10"/>
  <c r="AC335" i="10"/>
  <c r="X334" i="10"/>
  <c r="AC332" i="10"/>
  <c r="Y331" i="10"/>
  <c r="V330" i="10"/>
  <c r="V329" i="10"/>
  <c r="AB328" i="10"/>
  <c r="Z327" i="10"/>
  <c r="AB326" i="10"/>
  <c r="V325" i="10"/>
  <c r="AC324" i="10"/>
  <c r="Y323" i="10"/>
  <c r="AB322" i="10"/>
  <c r="Z349" i="10"/>
  <c r="AC346" i="10"/>
  <c r="AC342" i="10"/>
  <c r="X338" i="10"/>
  <c r="AB335" i="10"/>
  <c r="W334" i="10"/>
  <c r="AB332" i="10"/>
  <c r="X331" i="10"/>
  <c r="AC330" i="10"/>
  <c r="AC329" i="10"/>
  <c r="AA328" i="10"/>
  <c r="Y327" i="10"/>
  <c r="AA326" i="10"/>
  <c r="AC325" i="10"/>
  <c r="AB324" i="10"/>
  <c r="X323" i="10"/>
  <c r="AA322" i="10"/>
  <c r="V342" i="10"/>
  <c r="AC337" i="10"/>
  <c r="AA335" i="10"/>
  <c r="V334" i="10"/>
  <c r="AA332" i="10"/>
  <c r="W331" i="10"/>
  <c r="AB330" i="10"/>
  <c r="AB329" i="10"/>
  <c r="Z328" i="10"/>
  <c r="X327" i="10"/>
  <c r="Z326" i="10"/>
  <c r="AB337" i="10"/>
  <c r="Z335" i="10"/>
  <c r="Z332" i="10"/>
  <c r="V331" i="10"/>
  <c r="AA330" i="10"/>
  <c r="AA329" i="10"/>
  <c r="Y328" i="10"/>
  <c r="W327" i="10"/>
  <c r="AB344" i="10"/>
  <c r="Y341" i="10"/>
  <c r="AC331" i="10"/>
  <c r="Y321" i="10"/>
  <c r="AB320" i="10"/>
  <c r="W319" i="10"/>
  <c r="AA318" i="10"/>
  <c r="AB317" i="10"/>
  <c r="Z316" i="10"/>
  <c r="AC315" i="10"/>
  <c r="Y314" i="10"/>
  <c r="AA313" i="10"/>
  <c r="W312" i="10"/>
  <c r="AC311" i="10"/>
  <c r="AA344" i="10"/>
  <c r="X341" i="10"/>
  <c r="AB331" i="10"/>
  <c r="X321" i="10"/>
  <c r="AA320" i="10"/>
  <c r="V319" i="10"/>
  <c r="Z318" i="10"/>
  <c r="AA317" i="10"/>
  <c r="Y316" i="10"/>
  <c r="AB315" i="10"/>
  <c r="X314" i="10"/>
  <c r="Z313" i="10"/>
  <c r="V312" i="10"/>
  <c r="AB311" i="10"/>
  <c r="V310" i="10"/>
  <c r="AC340" i="10"/>
  <c r="X328" i="10"/>
  <c r="Y326" i="10"/>
  <c r="AC323" i="10"/>
  <c r="W321" i="10"/>
  <c r="Z320" i="10"/>
  <c r="AC319" i="10"/>
  <c r="Y318" i="10"/>
  <c r="Z317" i="10"/>
  <c r="X316" i="10"/>
  <c r="AA315" i="10"/>
  <c r="W314" i="10"/>
  <c r="Y313" i="10"/>
  <c r="AC312" i="10"/>
  <c r="AA311" i="10"/>
  <c r="AC310" i="10"/>
  <c r="AB340" i="10"/>
  <c r="W328" i="10"/>
  <c r="X326" i="10"/>
  <c r="AB323" i="10"/>
  <c r="V321" i="10"/>
  <c r="Y320" i="10"/>
  <c r="AB319" i="10"/>
  <c r="X318" i="10"/>
  <c r="Y317" i="10"/>
  <c r="W316" i="10"/>
  <c r="Z315" i="10"/>
  <c r="V314" i="10"/>
  <c r="X313" i="10"/>
  <c r="AB312" i="10"/>
  <c r="V360" i="10"/>
  <c r="Y330" i="10"/>
  <c r="AC327" i="10"/>
  <c r="AA325" i="10"/>
  <c r="Z324" i="10"/>
  <c r="V323" i="10"/>
  <c r="Y322" i="10"/>
  <c r="AB321" i="10"/>
  <c r="W320" i="10"/>
  <c r="Z319" i="10"/>
  <c r="V318" i="10"/>
  <c r="W317" i="10"/>
  <c r="AC316" i="10"/>
  <c r="X315" i="10"/>
  <c r="AB314" i="10"/>
  <c r="V313" i="10"/>
  <c r="Z312" i="10"/>
  <c r="X311" i="10"/>
  <c r="Z310" i="10"/>
  <c r="AC336" i="10"/>
  <c r="AB333" i="10"/>
  <c r="Y332" i="10"/>
  <c r="Z329" i="10"/>
  <c r="V327" i="10"/>
  <c r="Z325" i="10"/>
  <c r="Y324" i="10"/>
  <c r="X322" i="10"/>
  <c r="AA321" i="10"/>
  <c r="V320" i="10"/>
  <c r="Y319" i="10"/>
  <c r="AC318" i="10"/>
  <c r="V317" i="10"/>
  <c r="Z330" i="10"/>
  <c r="AB325" i="10"/>
  <c r="X320" i="10"/>
  <c r="X317" i="10"/>
  <c r="AA316" i="10"/>
  <c r="Y315" i="10"/>
  <c r="AA314" i="10"/>
  <c r="AB313" i="10"/>
  <c r="AA310" i="10"/>
  <c r="AB309" i="10"/>
  <c r="AA308" i="10"/>
  <c r="AB307" i="10"/>
  <c r="X306" i="10"/>
  <c r="X305" i="10"/>
  <c r="X304" i="10"/>
  <c r="AC303" i="10"/>
  <c r="Y302" i="10"/>
  <c r="AA301" i="10"/>
  <c r="X300" i="10"/>
  <c r="AC299" i="10"/>
  <c r="Y298" i="10"/>
  <c r="AC297" i="10"/>
  <c r="Z296" i="10"/>
  <c r="V295" i="10"/>
  <c r="W294" i="10"/>
  <c r="X293" i="10"/>
  <c r="Z292" i="10"/>
  <c r="V291" i="10"/>
  <c r="Y290" i="10"/>
  <c r="W289" i="10"/>
  <c r="AA288" i="10"/>
  <c r="AA333" i="10"/>
  <c r="Y325" i="10"/>
  <c r="V316" i="10"/>
  <c r="W315" i="10"/>
  <c r="Z314" i="10"/>
  <c r="W313" i="10"/>
  <c r="Y310" i="10"/>
  <c r="AA309" i="10"/>
  <c r="Z308" i="10"/>
  <c r="AA307" i="10"/>
  <c r="W306" i="10"/>
  <c r="W305" i="10"/>
  <c r="W304" i="10"/>
  <c r="AB303" i="10"/>
  <c r="W323" i="10"/>
  <c r="AA319" i="10"/>
  <c r="V315" i="10"/>
  <c r="X310" i="10"/>
  <c r="Z309" i="10"/>
  <c r="Y308" i="10"/>
  <c r="Z307" i="10"/>
  <c r="V306" i="10"/>
  <c r="V305" i="10"/>
  <c r="V304" i="10"/>
  <c r="AA303" i="10"/>
  <c r="W302" i="10"/>
  <c r="Y301" i="10"/>
  <c r="V300" i="10"/>
  <c r="AA299" i="10"/>
  <c r="W298" i="10"/>
  <c r="AA297" i="10"/>
  <c r="X296" i="10"/>
  <c r="AB295" i="10"/>
  <c r="AC294" i="10"/>
  <c r="V293" i="10"/>
  <c r="X292" i="10"/>
  <c r="AB291" i="10"/>
  <c r="W290" i="10"/>
  <c r="AC289" i="10"/>
  <c r="Y288" i="10"/>
  <c r="AB287" i="10"/>
  <c r="Y286" i="10"/>
  <c r="AC285" i="10"/>
  <c r="Y284" i="10"/>
  <c r="AC283" i="10"/>
  <c r="X332" i="10"/>
  <c r="Y329" i="10"/>
  <c r="X319" i="10"/>
  <c r="Z311" i="10"/>
  <c r="W310" i="10"/>
  <c r="Y309" i="10"/>
  <c r="X308" i="10"/>
  <c r="AB336" i="10"/>
  <c r="X324" i="10"/>
  <c r="Z321" i="10"/>
  <c r="AB318" i="10"/>
  <c r="AA312" i="10"/>
  <c r="W311" i="10"/>
  <c r="W309" i="10"/>
  <c r="V308" i="10"/>
  <c r="W307" i="10"/>
  <c r="AA306" i="10"/>
  <c r="AA305" i="10"/>
  <c r="AA304" i="10"/>
  <c r="X303" i="10"/>
  <c r="AB302" i="10"/>
  <c r="V301" i="10"/>
  <c r="AA300" i="10"/>
  <c r="X299" i="10"/>
  <c r="AB298" i="10"/>
  <c r="X297" i="10"/>
  <c r="AC296" i="10"/>
  <c r="Y295" i="10"/>
  <c r="Z294" i="10"/>
  <c r="AA293" i="10"/>
  <c r="AC292" i="10"/>
  <c r="Y291" i="10"/>
  <c r="AB290" i="10"/>
  <c r="Z289" i="10"/>
  <c r="V288" i="10"/>
  <c r="Y287" i="10"/>
  <c r="V286" i="10"/>
  <c r="Z285" i="10"/>
  <c r="V284" i="10"/>
  <c r="Z283" i="10"/>
  <c r="Z322" i="10"/>
  <c r="W318" i="10"/>
  <c r="Y312" i="10"/>
  <c r="V311" i="10"/>
  <c r="V309" i="10"/>
  <c r="AC308" i="10"/>
  <c r="V307" i="10"/>
  <c r="Z306" i="10"/>
  <c r="Z305" i="10"/>
  <c r="Z304" i="10"/>
  <c r="W303" i="10"/>
  <c r="AA302" i="10"/>
  <c r="Y307" i="10"/>
  <c r="AB306" i="10"/>
  <c r="Y305" i="10"/>
  <c r="Y303" i="10"/>
  <c r="AB301" i="10"/>
  <c r="AB299" i="10"/>
  <c r="Z297" i="10"/>
  <c r="Z295" i="10"/>
  <c r="AB294" i="10"/>
  <c r="V292" i="10"/>
  <c r="AA291" i="10"/>
  <c r="X290" i="10"/>
  <c r="X289" i="10"/>
  <c r="W285" i="10"/>
  <c r="X284" i="10"/>
  <c r="W322" i="10"/>
  <c r="AB316" i="10"/>
  <c r="AC314" i="10"/>
  <c r="X312" i="10"/>
  <c r="AB310" i="10"/>
  <c r="X307" i="10"/>
  <c r="Y306" i="10"/>
  <c r="V303" i="10"/>
  <c r="Z301" i="10"/>
  <c r="Z299" i="10"/>
  <c r="Y297" i="10"/>
  <c r="X295" i="10"/>
  <c r="AA294" i="10"/>
  <c r="AC293" i="10"/>
  <c r="Z291" i="10"/>
  <c r="V290" i="10"/>
  <c r="V289" i="10"/>
  <c r="AC287" i="10"/>
  <c r="V285" i="10"/>
  <c r="W284" i="10"/>
  <c r="X283" i="10"/>
  <c r="Z282" i="10"/>
  <c r="V281" i="10"/>
  <c r="AC321" i="10"/>
  <c r="X301" i="10"/>
  <c r="Y299" i="10"/>
  <c r="W297" i="10"/>
  <c r="W295" i="10"/>
  <c r="Y294" i="10"/>
  <c r="AB293" i="10"/>
  <c r="X291" i="10"/>
  <c r="AA287" i="10"/>
  <c r="AC286" i="10"/>
  <c r="W283" i="10"/>
  <c r="Y282" i="10"/>
  <c r="AC281" i="10"/>
  <c r="Y280" i="10"/>
  <c r="AC320" i="10"/>
  <c r="AC317" i="10"/>
  <c r="AC313" i="10"/>
  <c r="AB308" i="10"/>
  <c r="AC304" i="10"/>
  <c r="X302" i="10"/>
  <c r="Z300" i="10"/>
  <c r="Z298" i="10"/>
  <c r="Y296" i="10"/>
  <c r="W293" i="10"/>
  <c r="AA292" i="10"/>
  <c r="AC290" i="10"/>
  <c r="AB289" i="10"/>
  <c r="Z288" i="10"/>
  <c r="W287" i="10"/>
  <c r="Z286" i="10"/>
  <c r="AA285" i="10"/>
  <c r="AB284" i="10"/>
  <c r="V282" i="10"/>
  <c r="Z281" i="10"/>
  <c r="AA324" i="10"/>
  <c r="W308" i="10"/>
  <c r="AC305" i="10"/>
  <c r="AB304" i="10"/>
  <c r="V302" i="10"/>
  <c r="Y300" i="10"/>
  <c r="X298" i="10"/>
  <c r="W296" i="10"/>
  <c r="AC295" i="10"/>
  <c r="Y292" i="10"/>
  <c r="AA290" i="10"/>
  <c r="AA289" i="10"/>
  <c r="X288" i="10"/>
  <c r="V287" i="10"/>
  <c r="X286" i="10"/>
  <c r="Y285" i="10"/>
  <c r="AA284" i="10"/>
  <c r="W299" i="10"/>
  <c r="V296" i="10"/>
  <c r="AC291" i="10"/>
  <c r="W282" i="10"/>
  <c r="AB281" i="10"/>
  <c r="AC280" i="10"/>
  <c r="Y279" i="10"/>
  <c r="AC278" i="10"/>
  <c r="Y277" i="10"/>
  <c r="AC276" i="10"/>
  <c r="V275" i="10"/>
  <c r="Y274" i="10"/>
  <c r="AA273" i="10"/>
  <c r="AC306" i="10"/>
  <c r="V299" i="10"/>
  <c r="AC298" i="10"/>
  <c r="AA295" i="10"/>
  <c r="W291" i="10"/>
  <c r="Z290" i="10"/>
  <c r="AC288" i="10"/>
  <c r="AB286" i="10"/>
  <c r="AA281" i="10"/>
  <c r="AB280" i="10"/>
  <c r="X279" i="10"/>
  <c r="AB278" i="10"/>
  <c r="X277" i="10"/>
  <c r="AB276" i="10"/>
  <c r="AC275" i="10"/>
  <c r="AC302" i="10"/>
  <c r="AC301" i="10"/>
  <c r="AA298" i="10"/>
  <c r="Y289" i="10"/>
  <c r="AB288" i="10"/>
  <c r="AA286" i="10"/>
  <c r="AC284" i="10"/>
  <c r="Y281" i="10"/>
  <c r="AA280" i="10"/>
  <c r="W279" i="10"/>
  <c r="AA278" i="10"/>
  <c r="W277" i="10"/>
  <c r="AA276" i="10"/>
  <c r="AB275" i="10"/>
  <c r="AC309" i="10"/>
  <c r="AC307" i="10"/>
  <c r="Z303" i="10"/>
  <c r="Z302" i="10"/>
  <c r="W301" i="10"/>
  <c r="V298" i="10"/>
  <c r="X294" i="10"/>
  <c r="W288" i="10"/>
  <c r="W286" i="10"/>
  <c r="Z284" i="10"/>
  <c r="AB283" i="10"/>
  <c r="X281" i="10"/>
  <c r="Z280" i="10"/>
  <c r="V279" i="10"/>
  <c r="Z278" i="10"/>
  <c r="V277" i="10"/>
  <c r="Z276" i="10"/>
  <c r="AA275" i="10"/>
  <c r="V274" i="10"/>
  <c r="X273" i="10"/>
  <c r="Y304" i="10"/>
  <c r="AB300" i="10"/>
  <c r="V297" i="10"/>
  <c r="Y293" i="10"/>
  <c r="Z287" i="10"/>
  <c r="Y283" i="10"/>
  <c r="AB282" i="10"/>
  <c r="W280" i="10"/>
  <c r="AB279" i="10"/>
  <c r="X278" i="10"/>
  <c r="AB277" i="10"/>
  <c r="X276" i="10"/>
  <c r="Y275" i="10"/>
  <c r="AB274" i="10"/>
  <c r="Y311" i="10"/>
  <c r="W300" i="10"/>
  <c r="AB296" i="10"/>
  <c r="AB292" i="10"/>
  <c r="X287" i="10"/>
  <c r="AB285" i="10"/>
  <c r="V283" i="10"/>
  <c r="AA282" i="10"/>
  <c r="V280" i="10"/>
  <c r="AA279" i="10"/>
  <c r="W278" i="10"/>
  <c r="AC300" i="10"/>
  <c r="AB297" i="10"/>
  <c r="V294" i="10"/>
  <c r="AA277" i="10"/>
  <c r="Z275" i="10"/>
  <c r="AC273" i="10"/>
  <c r="X272" i="10"/>
  <c r="Z271" i="10"/>
  <c r="V270" i="10"/>
  <c r="Y269" i="10"/>
  <c r="Z268" i="10"/>
  <c r="X267" i="10"/>
  <c r="AC266" i="10"/>
  <c r="Z265" i="10"/>
  <c r="W264" i="10"/>
  <c r="AB263" i="10"/>
  <c r="X262" i="10"/>
  <c r="AB261" i="10"/>
  <c r="X260" i="10"/>
  <c r="AB259" i="10"/>
  <c r="X258" i="10"/>
  <c r="W257" i="10"/>
  <c r="Z256" i="10"/>
  <c r="AB255" i="10"/>
  <c r="Z254" i="10"/>
  <c r="Y253" i="10"/>
  <c r="Z252" i="10"/>
  <c r="AA251" i="10"/>
  <c r="V250" i="10"/>
  <c r="X249" i="10"/>
  <c r="Y248" i="10"/>
  <c r="AB247" i="10"/>
  <c r="Y246" i="10"/>
  <c r="V245" i="10"/>
  <c r="Z277" i="10"/>
  <c r="Y276" i="10"/>
  <c r="X275" i="10"/>
  <c r="AC274" i="10"/>
  <c r="AB273" i="10"/>
  <c r="W272" i="10"/>
  <c r="Y271" i="10"/>
  <c r="AC270" i="10"/>
  <c r="X269" i="10"/>
  <c r="Y268" i="10"/>
  <c r="W267" i="10"/>
  <c r="AB266" i="10"/>
  <c r="Y265" i="10"/>
  <c r="V264" i="10"/>
  <c r="AA263" i="10"/>
  <c r="W262" i="10"/>
  <c r="AA261" i="10"/>
  <c r="W260" i="10"/>
  <c r="AA259" i="10"/>
  <c r="W258" i="10"/>
  <c r="V257" i="10"/>
  <c r="Y256" i="10"/>
  <c r="AA255" i="10"/>
  <c r="Y254" i="10"/>
  <c r="X253" i="10"/>
  <c r="Y252" i="10"/>
  <c r="Z251" i="10"/>
  <c r="AC250" i="10"/>
  <c r="W249" i="10"/>
  <c r="X248" i="10"/>
  <c r="AA247" i="10"/>
  <c r="X246" i="10"/>
  <c r="AC245" i="10"/>
  <c r="X309" i="10"/>
  <c r="Z293" i="10"/>
  <c r="Y278" i="10"/>
  <c r="W276" i="10"/>
  <c r="W275" i="10"/>
  <c r="AA274" i="10"/>
  <c r="Z273" i="10"/>
  <c r="V272" i="10"/>
  <c r="X271" i="10"/>
  <c r="AB270" i="10"/>
  <c r="W269" i="10"/>
  <c r="X268" i="10"/>
  <c r="V267" i="10"/>
  <c r="AA266" i="10"/>
  <c r="X265" i="10"/>
  <c r="AC264" i="10"/>
  <c r="Z263" i="10"/>
  <c r="V262" i="10"/>
  <c r="Z261" i="10"/>
  <c r="V260" i="10"/>
  <c r="Z259" i="10"/>
  <c r="V258" i="10"/>
  <c r="AC257" i="10"/>
  <c r="X256" i="10"/>
  <c r="Z255" i="10"/>
  <c r="X254" i="10"/>
  <c r="W253" i="10"/>
  <c r="X252" i="10"/>
  <c r="Y251" i="10"/>
  <c r="AB250" i="10"/>
  <c r="V249" i="10"/>
  <c r="W248" i="10"/>
  <c r="Z247" i="10"/>
  <c r="W246" i="10"/>
  <c r="AB245" i="10"/>
  <c r="AA296" i="10"/>
  <c r="V278" i="10"/>
  <c r="V276" i="10"/>
  <c r="Z274" i="10"/>
  <c r="Y273" i="10"/>
  <c r="AC272" i="10"/>
  <c r="W271" i="10"/>
  <c r="AA270" i="10"/>
  <c r="V269" i="10"/>
  <c r="W268" i="10"/>
  <c r="AC267" i="10"/>
  <c r="Z266" i="10"/>
  <c r="W265" i="10"/>
  <c r="AB264" i="10"/>
  <c r="Y263" i="10"/>
  <c r="AC262" i="10"/>
  <c r="Y261" i="10"/>
  <c r="AC260" i="10"/>
  <c r="Y259" i="10"/>
  <c r="AC258" i="10"/>
  <c r="AB257" i="10"/>
  <c r="W256" i="10"/>
  <c r="Y255" i="10"/>
  <c r="W254" i="10"/>
  <c r="V253" i="10"/>
  <c r="W252" i="10"/>
  <c r="X251" i="10"/>
  <c r="AA250" i="10"/>
  <c r="AC249" i="10"/>
  <c r="V248" i="10"/>
  <c r="Y247" i="10"/>
  <c r="V246" i="10"/>
  <c r="AA245" i="10"/>
  <c r="W326" i="10"/>
  <c r="W292" i="10"/>
  <c r="X282" i="10"/>
  <c r="W274" i="10"/>
  <c r="V273" i="10"/>
  <c r="AA272" i="10"/>
  <c r="AC271" i="10"/>
  <c r="Y270" i="10"/>
  <c r="AB269" i="10"/>
  <c r="AC268" i="10"/>
  <c r="AA267" i="10"/>
  <c r="X266" i="10"/>
  <c r="AC265" i="10"/>
  <c r="Z264" i="10"/>
  <c r="W263" i="10"/>
  <c r="AA262" i="10"/>
  <c r="W261" i="10"/>
  <c r="AA260" i="10"/>
  <c r="W259" i="10"/>
  <c r="AA258" i="10"/>
  <c r="Z257" i="10"/>
  <c r="AC256" i="10"/>
  <c r="AA283" i="10"/>
  <c r="AC279" i="10"/>
  <c r="Z272" i="10"/>
  <c r="AB271" i="10"/>
  <c r="X270" i="10"/>
  <c r="AA269" i="10"/>
  <c r="AB268" i="10"/>
  <c r="Z267" i="10"/>
  <c r="W266" i="10"/>
  <c r="AB265" i="10"/>
  <c r="Y264" i="10"/>
  <c r="V263" i="10"/>
  <c r="Z262" i="10"/>
  <c r="V261" i="10"/>
  <c r="Z260" i="10"/>
  <c r="V259" i="10"/>
  <c r="Z258" i="10"/>
  <c r="Y257" i="10"/>
  <c r="AB256" i="10"/>
  <c r="V255" i="10"/>
  <c r="AB254" i="10"/>
  <c r="AA253" i="10"/>
  <c r="AB252" i="10"/>
  <c r="AC251" i="10"/>
  <c r="X250" i="10"/>
  <c r="Z249" i="10"/>
  <c r="AA248" i="10"/>
  <c r="V247" i="10"/>
  <c r="AA246" i="10"/>
  <c r="X245" i="10"/>
  <c r="W281" i="10"/>
  <c r="X274" i="10"/>
  <c r="W273" i="10"/>
  <c r="AB272" i="10"/>
  <c r="AC269" i="10"/>
  <c r="V265" i="10"/>
  <c r="AA264" i="10"/>
  <c r="AA257" i="10"/>
  <c r="AC244" i="10"/>
  <c r="Z243" i="10"/>
  <c r="V242" i="10"/>
  <c r="AA241" i="10"/>
  <c r="W240" i="10"/>
  <c r="AA239" i="10"/>
  <c r="W238" i="10"/>
  <c r="AA237" i="10"/>
  <c r="W236" i="10"/>
  <c r="AA235" i="10"/>
  <c r="V234" i="10"/>
  <c r="W233" i="10"/>
  <c r="Z232" i="10"/>
  <c r="AA231" i="10"/>
  <c r="AC230" i="10"/>
  <c r="X229" i="10"/>
  <c r="X228" i="10"/>
  <c r="AB227" i="10"/>
  <c r="V226" i="10"/>
  <c r="Z225" i="10"/>
  <c r="V224" i="10"/>
  <c r="Z223" i="10"/>
  <c r="AC222" i="10"/>
  <c r="Y272" i="10"/>
  <c r="Z269" i="10"/>
  <c r="X264" i="10"/>
  <c r="AC263" i="10"/>
  <c r="X257" i="10"/>
  <c r="AB244" i="10"/>
  <c r="Y243" i="10"/>
  <c r="AC242" i="10"/>
  <c r="Z241" i="10"/>
  <c r="V240" i="10"/>
  <c r="Z239" i="10"/>
  <c r="V238" i="10"/>
  <c r="Z237" i="10"/>
  <c r="V236" i="10"/>
  <c r="Z235" i="10"/>
  <c r="AC234" i="10"/>
  <c r="V233" i="10"/>
  <c r="Y232" i="10"/>
  <c r="Z231" i="10"/>
  <c r="AB230" i="10"/>
  <c r="W229" i="10"/>
  <c r="W228" i="10"/>
  <c r="AA227" i="10"/>
  <c r="AC226" i="10"/>
  <c r="Y225" i="10"/>
  <c r="AC224" i="10"/>
  <c r="Y223" i="10"/>
  <c r="AB222" i="10"/>
  <c r="X280" i="10"/>
  <c r="X263" i="10"/>
  <c r="AB262" i="10"/>
  <c r="AC255" i="10"/>
  <c r="AC248" i="10"/>
  <c r="AA244" i="10"/>
  <c r="X243" i="10"/>
  <c r="AB242" i="10"/>
  <c r="Y241" i="10"/>
  <c r="AC240" i="10"/>
  <c r="Y239" i="10"/>
  <c r="AC238" i="10"/>
  <c r="Y237" i="10"/>
  <c r="AC236" i="10"/>
  <c r="Y235" i="10"/>
  <c r="AB234" i="10"/>
  <c r="AC233" i="10"/>
  <c r="X232" i="10"/>
  <c r="Y231" i="10"/>
  <c r="AA230" i="10"/>
  <c r="V229" i="10"/>
  <c r="X285" i="10"/>
  <c r="AC277" i="10"/>
  <c r="AA271" i="10"/>
  <c r="AA268" i="10"/>
  <c r="Y262" i="10"/>
  <c r="AC261" i="10"/>
  <c r="AA256" i="10"/>
  <c r="X255" i="10"/>
  <c r="AC254" i="10"/>
  <c r="AB249" i="10"/>
  <c r="AB248" i="10"/>
  <c r="AC247" i="10"/>
  <c r="AC246" i="10"/>
  <c r="Z244" i="10"/>
  <c r="W243" i="10"/>
  <c r="AA242" i="10"/>
  <c r="X241" i="10"/>
  <c r="AB240" i="10"/>
  <c r="X239" i="10"/>
  <c r="AB238" i="10"/>
  <c r="X237" i="10"/>
  <c r="AB236" i="10"/>
  <c r="X235" i="10"/>
  <c r="AA234" i="10"/>
  <c r="AB233" i="10"/>
  <c r="W232" i="10"/>
  <c r="X231" i="10"/>
  <c r="Z230" i="10"/>
  <c r="AC229" i="10"/>
  <c r="AC228" i="10"/>
  <c r="Y227" i="10"/>
  <c r="AA226" i="10"/>
  <c r="W225" i="10"/>
  <c r="AA224" i="10"/>
  <c r="W223" i="10"/>
  <c r="Z222" i="10"/>
  <c r="Z279" i="10"/>
  <c r="Y267" i="10"/>
  <c r="Y260" i="10"/>
  <c r="AC259" i="10"/>
  <c r="V254" i="10"/>
  <c r="AB253" i="10"/>
  <c r="AA252" i="10"/>
  <c r="W251" i="10"/>
  <c r="Y250" i="10"/>
  <c r="Y249" i="10"/>
  <c r="W247" i="10"/>
  <c r="Z246" i="10"/>
  <c r="Z245" i="10"/>
  <c r="X244" i="10"/>
  <c r="AC243" i="10"/>
  <c r="Y242" i="10"/>
  <c r="V241" i="10"/>
  <c r="Z240" i="10"/>
  <c r="V239" i="10"/>
  <c r="Z238" i="10"/>
  <c r="V237" i="10"/>
  <c r="Z236" i="10"/>
  <c r="V235" i="10"/>
  <c r="Y234" i="10"/>
  <c r="Z233" i="10"/>
  <c r="AC232" i="10"/>
  <c r="V231" i="10"/>
  <c r="X230" i="10"/>
  <c r="AA229" i="10"/>
  <c r="AA228" i="10"/>
  <c r="W227" i="10"/>
  <c r="Y226" i="10"/>
  <c r="AC225" i="10"/>
  <c r="Y224" i="10"/>
  <c r="AC223" i="10"/>
  <c r="X222" i="10"/>
  <c r="AC282" i="10"/>
  <c r="Z270" i="10"/>
  <c r="Y266" i="10"/>
  <c r="AB267" i="10"/>
  <c r="AB260" i="10"/>
  <c r="Y258" i="10"/>
  <c r="V252" i="10"/>
  <c r="W242" i="10"/>
  <c r="W241" i="10"/>
  <c r="Y240" i="10"/>
  <c r="AB239" i="10"/>
  <c r="AA238" i="10"/>
  <c r="AC237" i="10"/>
  <c r="AC231" i="10"/>
  <c r="AB229" i="10"/>
  <c r="X226" i="10"/>
  <c r="X224" i="10"/>
  <c r="AB223" i="10"/>
  <c r="AB221" i="10"/>
  <c r="W220" i="10"/>
  <c r="Z219" i="10"/>
  <c r="AC218" i="10"/>
  <c r="Y217" i="10"/>
  <c r="AB216" i="10"/>
  <c r="AA215" i="10"/>
  <c r="AC214" i="10"/>
  <c r="Y213" i="10"/>
  <c r="Y212" i="10"/>
  <c r="Y211" i="10"/>
  <c r="V210" i="10"/>
  <c r="AA209" i="10"/>
  <c r="X208" i="10"/>
  <c r="AC207" i="10"/>
  <c r="Z206" i="10"/>
  <c r="W205" i="10"/>
  <c r="AB204" i="10"/>
  <c r="Y203" i="10"/>
  <c r="V202" i="10"/>
  <c r="AA201" i="10"/>
  <c r="W270" i="10"/>
  <c r="AC253" i="10"/>
  <c r="AA249" i="10"/>
  <c r="X240" i="10"/>
  <c r="W239" i="10"/>
  <c r="Y238" i="10"/>
  <c r="AB237" i="10"/>
  <c r="AA236" i="10"/>
  <c r="AC235" i="10"/>
  <c r="AA233" i="10"/>
  <c r="AB232" i="10"/>
  <c r="AB231" i="10"/>
  <c r="Y230" i="10"/>
  <c r="Z229" i="10"/>
  <c r="AC227" i="10"/>
  <c r="W226" i="10"/>
  <c r="W224" i="10"/>
  <c r="AA223" i="10"/>
  <c r="AA221" i="10"/>
  <c r="Z253" i="10"/>
  <c r="Y245" i="10"/>
  <c r="X238" i="10"/>
  <c r="W237" i="10"/>
  <c r="Y236" i="10"/>
  <c r="AB235" i="10"/>
  <c r="Z234" i="10"/>
  <c r="Y233" i="10"/>
  <c r="AA232" i="10"/>
  <c r="W231" i="10"/>
  <c r="W230" i="10"/>
  <c r="Y229" i="10"/>
  <c r="Z227" i="10"/>
  <c r="X223" i="10"/>
  <c r="AA222" i="10"/>
  <c r="Z221" i="10"/>
  <c r="AC220" i="10"/>
  <c r="X219" i="10"/>
  <c r="AA218" i="10"/>
  <c r="W217" i="10"/>
  <c r="Z216" i="10"/>
  <c r="Y215" i="10"/>
  <c r="AA214" i="10"/>
  <c r="W213" i="10"/>
  <c r="W212" i="10"/>
  <c r="W211" i="10"/>
  <c r="AB210" i="10"/>
  <c r="Y209" i="10"/>
  <c r="V208" i="10"/>
  <c r="AA207" i="10"/>
  <c r="X206" i="10"/>
  <c r="AC205" i="10"/>
  <c r="Z204" i="10"/>
  <c r="W203" i="10"/>
  <c r="AB202" i="10"/>
  <c r="V266" i="10"/>
  <c r="AA254" i="10"/>
  <c r="Z250" i="10"/>
  <c r="AB246" i="10"/>
  <c r="W245" i="10"/>
  <c r="X236" i="10"/>
  <c r="W235" i="10"/>
  <c r="X234" i="10"/>
  <c r="X233" i="10"/>
  <c r="V232" i="10"/>
  <c r="V230" i="10"/>
  <c r="AB228" i="10"/>
  <c r="X227" i="10"/>
  <c r="V223" i="10"/>
  <c r="Y222" i="10"/>
  <c r="Y221" i="10"/>
  <c r="AB220" i="10"/>
  <c r="W219" i="10"/>
  <c r="Z218" i="10"/>
  <c r="V217" i="10"/>
  <c r="Y216" i="10"/>
  <c r="X215" i="10"/>
  <c r="Z214" i="10"/>
  <c r="V213" i="10"/>
  <c r="V212" i="10"/>
  <c r="V211" i="10"/>
  <c r="AA210" i="10"/>
  <c r="X209" i="10"/>
  <c r="AC208" i="10"/>
  <c r="Z207" i="10"/>
  <c r="W206" i="10"/>
  <c r="AB205" i="10"/>
  <c r="Y204" i="10"/>
  <c r="V203" i="10"/>
  <c r="AA202" i="10"/>
  <c r="AB305" i="10"/>
  <c r="AA265" i="10"/>
  <c r="W255" i="10"/>
  <c r="AB251" i="10"/>
  <c r="X247" i="10"/>
  <c r="Y244" i="10"/>
  <c r="AB243" i="10"/>
  <c r="Y228" i="10"/>
  <c r="AA225" i="10"/>
  <c r="V222" i="10"/>
  <c r="W221" i="10"/>
  <c r="Z220" i="10"/>
  <c r="AC219" i="10"/>
  <c r="X218" i="10"/>
  <c r="AB217" i="10"/>
  <c r="W216" i="10"/>
  <c r="V215" i="10"/>
  <c r="X214" i="10"/>
  <c r="AB213" i="10"/>
  <c r="AB212" i="10"/>
  <c r="AB211" i="10"/>
  <c r="Y210" i="10"/>
  <c r="V209" i="10"/>
  <c r="AA208" i="10"/>
  <c r="X207" i="10"/>
  <c r="AC206" i="10"/>
  <c r="Z205" i="10"/>
  <c r="W204" i="10"/>
  <c r="AB203" i="10"/>
  <c r="Y202" i="10"/>
  <c r="V201" i="10"/>
  <c r="V271" i="10"/>
  <c r="V268" i="10"/>
  <c r="X261" i="10"/>
  <c r="V251" i="10"/>
  <c r="W244" i="10"/>
  <c r="AA243" i="10"/>
  <c r="Z242" i="10"/>
  <c r="AC241" i="10"/>
  <c r="V228" i="10"/>
  <c r="AB226" i="10"/>
  <c r="X225" i="10"/>
  <c r="AB224" i="10"/>
  <c r="V221" i="10"/>
  <c r="Y220" i="10"/>
  <c r="AB219" i="10"/>
  <c r="W218" i="10"/>
  <c r="AA217" i="10"/>
  <c r="V216" i="10"/>
  <c r="AC215" i="10"/>
  <c r="W214" i="10"/>
  <c r="AA213" i="10"/>
  <c r="AA212" i="10"/>
  <c r="AA211" i="10"/>
  <c r="X210" i="10"/>
  <c r="AC209" i="10"/>
  <c r="Z208" i="10"/>
  <c r="W207" i="10"/>
  <c r="AB206" i="10"/>
  <c r="Y205" i="10"/>
  <c r="V204" i="10"/>
  <c r="X259" i="10"/>
  <c r="W234" i="10"/>
  <c r="Z228" i="10"/>
  <c r="Y219" i="10"/>
  <c r="X216" i="10"/>
  <c r="W208" i="10"/>
  <c r="Y207" i="10"/>
  <c r="AA206" i="10"/>
  <c r="X203" i="10"/>
  <c r="Y200" i="10"/>
  <c r="AC199" i="10"/>
  <c r="Y198" i="10"/>
  <c r="V197" i="10"/>
  <c r="Z196" i="10"/>
  <c r="W195" i="10"/>
  <c r="AA194" i="10"/>
  <c r="X193" i="10"/>
  <c r="AA192" i="10"/>
  <c r="W191" i="10"/>
  <c r="Z190" i="10"/>
  <c r="V189" i="10"/>
  <c r="AC188" i="10"/>
  <c r="V187" i="10"/>
  <c r="AC186" i="10"/>
  <c r="AA185" i="10"/>
  <c r="X184" i="10"/>
  <c r="AC183" i="10"/>
  <c r="Z182" i="10"/>
  <c r="W181" i="10"/>
  <c r="AB180" i="10"/>
  <c r="Y179" i="10"/>
  <c r="V178" i="10"/>
  <c r="AA177" i="10"/>
  <c r="W176" i="10"/>
  <c r="AA175" i="10"/>
  <c r="X174" i="10"/>
  <c r="AB173" i="10"/>
  <c r="W172" i="10"/>
  <c r="X171" i="10"/>
  <c r="Y170" i="10"/>
  <c r="X169" i="10"/>
  <c r="AC168" i="10"/>
  <c r="Z167" i="10"/>
  <c r="W166" i="10"/>
  <c r="AB165" i="10"/>
  <c r="Y164" i="10"/>
  <c r="V163" i="10"/>
  <c r="AA162" i="10"/>
  <c r="X161" i="10"/>
  <c r="AC160" i="10"/>
  <c r="Z159" i="10"/>
  <c r="W158" i="10"/>
  <c r="AB157" i="10"/>
  <c r="Y156" i="10"/>
  <c r="V155" i="10"/>
  <c r="AA154" i="10"/>
  <c r="AB258" i="10"/>
  <c r="AC252" i="10"/>
  <c r="AC221" i="10"/>
  <c r="V219" i="10"/>
  <c r="AC217" i="10"/>
  <c r="V207" i="10"/>
  <c r="Y206" i="10"/>
  <c r="AA205" i="10"/>
  <c r="AC204" i="10"/>
  <c r="X200" i="10"/>
  <c r="AB199" i="10"/>
  <c r="X198" i="10"/>
  <c r="AC197" i="10"/>
  <c r="Y196" i="10"/>
  <c r="V195" i="10"/>
  <c r="Z194" i="10"/>
  <c r="W193" i="10"/>
  <c r="Z192" i="10"/>
  <c r="V191" i="10"/>
  <c r="Y190" i="10"/>
  <c r="AC189" i="10"/>
  <c r="AB188" i="10"/>
  <c r="AC187" i="10"/>
  <c r="AB186" i="10"/>
  <c r="Z185" i="10"/>
  <c r="W184" i="10"/>
  <c r="AB183" i="10"/>
  <c r="Y182" i="10"/>
  <c r="V181" i="10"/>
  <c r="AA180" i="10"/>
  <c r="X179" i="10"/>
  <c r="AC178" i="10"/>
  <c r="Z177" i="10"/>
  <c r="V176" i="10"/>
  <c r="Z175" i="10"/>
  <c r="W174" i="10"/>
  <c r="AA173" i="10"/>
  <c r="V172" i="10"/>
  <c r="W171" i="10"/>
  <c r="X170" i="10"/>
  <c r="W169" i="10"/>
  <c r="AB168" i="10"/>
  <c r="Y167" i="10"/>
  <c r="V166" i="10"/>
  <c r="AA165" i="10"/>
  <c r="X164" i="10"/>
  <c r="AC163" i="10"/>
  <c r="Z162" i="10"/>
  <c r="W161" i="10"/>
  <c r="AB160" i="10"/>
  <c r="Y159" i="10"/>
  <c r="V158" i="10"/>
  <c r="AA157" i="10"/>
  <c r="X156" i="10"/>
  <c r="AC155" i="10"/>
  <c r="Z154" i="10"/>
  <c r="W153" i="10"/>
  <c r="AB152" i="10"/>
  <c r="Y151" i="10"/>
  <c r="V150" i="10"/>
  <c r="Z149" i="10"/>
  <c r="X221" i="10"/>
  <c r="AA220" i="10"/>
  <c r="Z217" i="10"/>
  <c r="V206" i="10"/>
  <c r="X205" i="10"/>
  <c r="AA204" i="10"/>
  <c r="AC201" i="10"/>
  <c r="W200" i="10"/>
  <c r="AA199" i="10"/>
  <c r="W198" i="10"/>
  <c r="AB197" i="10"/>
  <c r="X196" i="10"/>
  <c r="AC195" i="10"/>
  <c r="Y194" i="10"/>
  <c r="V193" i="10"/>
  <c r="Y192" i="10"/>
  <c r="AC191" i="10"/>
  <c r="X190" i="10"/>
  <c r="AB189" i="10"/>
  <c r="AA188" i="10"/>
  <c r="AB187" i="10"/>
  <c r="AA186" i="10"/>
  <c r="Y185" i="10"/>
  <c r="V184" i="10"/>
  <c r="AA183" i="10"/>
  <c r="X182" i="10"/>
  <c r="AC181" i="10"/>
  <c r="Z180" i="10"/>
  <c r="W179" i="10"/>
  <c r="AB178" i="10"/>
  <c r="Y177" i="10"/>
  <c r="AC176" i="10"/>
  <c r="Y175" i="10"/>
  <c r="V174" i="10"/>
  <c r="Z173" i="10"/>
  <c r="AC172" i="10"/>
  <c r="V171" i="10"/>
  <c r="W170" i="10"/>
  <c r="V169" i="10"/>
  <c r="AA168" i="10"/>
  <c r="X167" i="10"/>
  <c r="AC166" i="10"/>
  <c r="Z165" i="10"/>
  <c r="W164" i="10"/>
  <c r="AB163" i="10"/>
  <c r="Y162" i="10"/>
  <c r="V161" i="10"/>
  <c r="AA160" i="10"/>
  <c r="X159" i="10"/>
  <c r="AC158" i="10"/>
  <c r="Z157" i="10"/>
  <c r="W156" i="10"/>
  <c r="AB155" i="10"/>
  <c r="Y154" i="10"/>
  <c r="V153" i="10"/>
  <c r="AA152" i="10"/>
  <c r="X151" i="10"/>
  <c r="V256" i="10"/>
  <c r="V243" i="10"/>
  <c r="AB241" i="10"/>
  <c r="AC239" i="10"/>
  <c r="Z226" i="10"/>
  <c r="Z224" i="10"/>
  <c r="X220" i="10"/>
  <c r="X217" i="10"/>
  <c r="AC211" i="10"/>
  <c r="V205" i="10"/>
  <c r="X204" i="10"/>
  <c r="AB201" i="10"/>
  <c r="V200" i="10"/>
  <c r="Z199" i="10"/>
  <c r="V198" i="10"/>
  <c r="AA197" i="10"/>
  <c r="W196" i="10"/>
  <c r="AB195" i="10"/>
  <c r="X194" i="10"/>
  <c r="AC193" i="10"/>
  <c r="X192" i="10"/>
  <c r="AB191" i="10"/>
  <c r="W190" i="10"/>
  <c r="AA189" i="10"/>
  <c r="Z188" i="10"/>
  <c r="AA187" i="10"/>
  <c r="Z186" i="10"/>
  <c r="X185" i="10"/>
  <c r="AC184" i="10"/>
  <c r="Z183" i="10"/>
  <c r="W182" i="10"/>
  <c r="AB181" i="10"/>
  <c r="Y180" i="10"/>
  <c r="V179" i="10"/>
  <c r="AA178" i="10"/>
  <c r="X177" i="10"/>
  <c r="AB176" i="10"/>
  <c r="X175" i="10"/>
  <c r="AC174" i="10"/>
  <c r="Y173" i="10"/>
  <c r="AB172" i="10"/>
  <c r="AC171" i="10"/>
  <c r="V170" i="10"/>
  <c r="AC169" i="10"/>
  <c r="Z168" i="10"/>
  <c r="W167" i="10"/>
  <c r="AB166" i="10"/>
  <c r="Y165" i="10"/>
  <c r="V164" i="10"/>
  <c r="AA163" i="10"/>
  <c r="X162" i="10"/>
  <c r="AC161" i="10"/>
  <c r="Z160" i="10"/>
  <c r="W159" i="10"/>
  <c r="AB158" i="10"/>
  <c r="Y157" i="10"/>
  <c r="V156" i="10"/>
  <c r="AA155" i="10"/>
  <c r="X154" i="10"/>
  <c r="AC153" i="10"/>
  <c r="Z152" i="10"/>
  <c r="W151" i="10"/>
  <c r="AB150" i="10"/>
  <c r="X149" i="10"/>
  <c r="AB148" i="10"/>
  <c r="W147" i="10"/>
  <c r="Y218" i="10"/>
  <c r="AB215" i="10"/>
  <c r="AB214" i="10"/>
  <c r="AC213" i="10"/>
  <c r="Z212" i="10"/>
  <c r="X211" i="10"/>
  <c r="Z210" i="10"/>
  <c r="AB209" i="10"/>
  <c r="AC203" i="10"/>
  <c r="Z202" i="10"/>
  <c r="Y201" i="10"/>
  <c r="AB200" i="10"/>
  <c r="X199" i="10"/>
  <c r="AB198" i="10"/>
  <c r="Y197" i="10"/>
  <c r="AC196" i="10"/>
  <c r="Z195" i="10"/>
  <c r="V194" i="10"/>
  <c r="AA193" i="10"/>
  <c r="V192" i="10"/>
  <c r="Z191" i="10"/>
  <c r="AC190" i="10"/>
  <c r="Y189" i="10"/>
  <c r="X188" i="10"/>
  <c r="Y187" i="10"/>
  <c r="X186" i="10"/>
  <c r="V185" i="10"/>
  <c r="AA184" i="10"/>
  <c r="X183" i="10"/>
  <c r="AC182" i="10"/>
  <c r="Z181" i="10"/>
  <c r="W180" i="10"/>
  <c r="AB179" i="10"/>
  <c r="Y178" i="10"/>
  <c r="V177" i="10"/>
  <c r="Z176" i="10"/>
  <c r="V175" i="10"/>
  <c r="AA174" i="10"/>
  <c r="W173" i="10"/>
  <c r="Z172" i="10"/>
  <c r="AA171" i="10"/>
  <c r="AB170" i="10"/>
  <c r="AA169" i="10"/>
  <c r="X168" i="10"/>
  <c r="AC167" i="10"/>
  <c r="Z166" i="10"/>
  <c r="W165" i="10"/>
  <c r="AB164" i="10"/>
  <c r="Y163" i="10"/>
  <c r="V162" i="10"/>
  <c r="AA161" i="10"/>
  <c r="X160" i="10"/>
  <c r="AC159" i="10"/>
  <c r="Z158" i="10"/>
  <c r="W157" i="10"/>
  <c r="AB156" i="10"/>
  <c r="Y155" i="10"/>
  <c r="V154" i="10"/>
  <c r="AA240" i="10"/>
  <c r="V225" i="10"/>
  <c r="X213" i="10"/>
  <c r="AC210" i="10"/>
  <c r="W209" i="10"/>
  <c r="W202" i="10"/>
  <c r="X201" i="10"/>
  <c r="Z200" i="10"/>
  <c r="Y199" i="10"/>
  <c r="AA198" i="10"/>
  <c r="V182" i="10"/>
  <c r="AA179" i="10"/>
  <c r="W178" i="10"/>
  <c r="W175" i="10"/>
  <c r="Y172" i="10"/>
  <c r="Y171" i="10"/>
  <c r="V168" i="10"/>
  <c r="V167" i="10"/>
  <c r="Y166" i="10"/>
  <c r="AC165" i="10"/>
  <c r="AC164" i="10"/>
  <c r="X158" i="10"/>
  <c r="X157" i="10"/>
  <c r="AA156" i="10"/>
  <c r="AC152" i="10"/>
  <c r="X150" i="10"/>
  <c r="Y149" i="10"/>
  <c r="V148" i="10"/>
  <c r="AB147" i="10"/>
  <c r="AC146" i="10"/>
  <c r="Y145" i="10"/>
  <c r="AB144" i="10"/>
  <c r="AB143" i="10"/>
  <c r="Y142" i="10"/>
  <c r="V141" i="10"/>
  <c r="AB140" i="10"/>
  <c r="V139" i="10"/>
  <c r="X138" i="10"/>
  <c r="V137" i="10"/>
  <c r="X136" i="10"/>
  <c r="AB135" i="10"/>
  <c r="AA134" i="10"/>
  <c r="Z133" i="10"/>
  <c r="Y132" i="10"/>
  <c r="V131" i="10"/>
  <c r="W136" i="10"/>
  <c r="Z134" i="10"/>
  <c r="Y133" i="10"/>
  <c r="AC131" i="10"/>
  <c r="W215" i="10"/>
  <c r="AB207" i="10"/>
  <c r="X195" i="10"/>
  <c r="V186" i="10"/>
  <c r="AA181" i="10"/>
  <c r="V180" i="10"/>
  <c r="AB174" i="10"/>
  <c r="W163" i="10"/>
  <c r="W162" i="10"/>
  <c r="AC150" i="10"/>
  <c r="AC145" i="10"/>
  <c r="AC142" i="10"/>
  <c r="Z139" i="10"/>
  <c r="AB136" i="10"/>
  <c r="V133" i="10"/>
  <c r="Z131" i="10"/>
  <c r="AA159" i="10"/>
  <c r="X141" i="10"/>
  <c r="X137" i="10"/>
  <c r="AA132" i="10"/>
  <c r="W189" i="10"/>
  <c r="AB175" i="10"/>
  <c r="W168" i="10"/>
  <c r="AA167" i="10"/>
  <c r="AA166" i="10"/>
  <c r="X153" i="10"/>
  <c r="AA149" i="10"/>
  <c r="Z145" i="10"/>
  <c r="AC143" i="10"/>
  <c r="Y138" i="10"/>
  <c r="Y136" i="10"/>
  <c r="AA133" i="10"/>
  <c r="Y214" i="10"/>
  <c r="W210" i="10"/>
  <c r="W201" i="10"/>
  <c r="W199" i="10"/>
  <c r="Z198" i="10"/>
  <c r="Z197" i="10"/>
  <c r="AB196" i="10"/>
  <c r="Y183" i="10"/>
  <c r="Z179" i="10"/>
  <c r="AA176" i="10"/>
  <c r="X172" i="10"/>
  <c r="X166" i="10"/>
  <c r="X165" i="10"/>
  <c r="AA164" i="10"/>
  <c r="V157" i="10"/>
  <c r="Z156" i="10"/>
  <c r="Z155" i="10"/>
  <c r="AC154" i="10"/>
  <c r="Y152" i="10"/>
  <c r="W150" i="10"/>
  <c r="W149" i="10"/>
  <c r="AA147" i="10"/>
  <c r="AB146" i="10"/>
  <c r="X145" i="10"/>
  <c r="AA144" i="10"/>
  <c r="AA143" i="10"/>
  <c r="X142" i="10"/>
  <c r="AC141" i="10"/>
  <c r="AA140" i="10"/>
  <c r="AC139" i="10"/>
  <c r="W138" i="10"/>
  <c r="AC137" i="10"/>
  <c r="AA135" i="10"/>
  <c r="X132" i="10"/>
  <c r="AB192" i="10"/>
  <c r="AA153" i="10"/>
  <c r="Z148" i="10"/>
  <c r="X140" i="10"/>
  <c r="Z137" i="10"/>
  <c r="W134" i="10"/>
  <c r="AA142" i="10"/>
  <c r="Z209" i="10"/>
  <c r="Z203" i="10"/>
  <c r="AC179" i="10"/>
  <c r="V160" i="10"/>
  <c r="W148" i="10"/>
  <c r="AC144" i="10"/>
  <c r="Z142" i="10"/>
  <c r="W131" i="10"/>
  <c r="V244" i="10"/>
  <c r="V220" i="10"/>
  <c r="V214" i="10"/>
  <c r="Z211" i="10"/>
  <c r="V199" i="10"/>
  <c r="X197" i="10"/>
  <c r="AA196" i="10"/>
  <c r="AA195" i="10"/>
  <c r="AC194" i="10"/>
  <c r="Y186" i="10"/>
  <c r="AB184" i="10"/>
  <c r="W183" i="10"/>
  <c r="AC180" i="10"/>
  <c r="Y176" i="10"/>
  <c r="AC173" i="10"/>
  <c r="V165" i="10"/>
  <c r="Z164" i="10"/>
  <c r="Z163" i="10"/>
  <c r="AC162" i="10"/>
  <c r="X155" i="10"/>
  <c r="AB154" i="10"/>
  <c r="X152" i="10"/>
  <c r="V149" i="10"/>
  <c r="AC148" i="10"/>
  <c r="Z147" i="10"/>
  <c r="AA146" i="10"/>
  <c r="W145" i="10"/>
  <c r="Z144" i="10"/>
  <c r="Z143" i="10"/>
  <c r="W142" i="10"/>
  <c r="AB141" i="10"/>
  <c r="Z140" i="10"/>
  <c r="AB139" i="10"/>
  <c r="V138" i="10"/>
  <c r="AB137" i="10"/>
  <c r="V136" i="10"/>
  <c r="Z135" i="10"/>
  <c r="Y134" i="10"/>
  <c r="X133" i="10"/>
  <c r="W132" i="10"/>
  <c r="AB131" i="10"/>
  <c r="W360" i="10"/>
  <c r="V227" i="10"/>
  <c r="W222" i="10"/>
  <c r="V218" i="10"/>
  <c r="Y188" i="10"/>
  <c r="AB151" i="10"/>
  <c r="X143" i="10"/>
  <c r="AC132" i="10"/>
  <c r="AA158" i="10"/>
  <c r="Z151" i="10"/>
  <c r="X148" i="10"/>
  <c r="AA145" i="10"/>
  <c r="V144" i="10"/>
  <c r="V140" i="10"/>
  <c r="Z138" i="10"/>
  <c r="AB133" i="10"/>
  <c r="AB225" i="10"/>
  <c r="AA219" i="10"/>
  <c r="AA200" i="10"/>
  <c r="AA182" i="10"/>
  <c r="X178" i="10"/>
  <c r="Y150" i="10"/>
  <c r="V146" i="10"/>
  <c r="AC140" i="10"/>
  <c r="W137" i="10"/>
  <c r="AB134" i="10"/>
  <c r="Z132" i="10"/>
  <c r="AB218" i="10"/>
  <c r="Z215" i="10"/>
  <c r="W197" i="10"/>
  <c r="V196" i="10"/>
  <c r="Y195" i="10"/>
  <c r="AB194" i="10"/>
  <c r="AB193" i="10"/>
  <c r="AC192" i="10"/>
  <c r="Z187" i="10"/>
  <c r="W186" i="10"/>
  <c r="Z184" i="10"/>
  <c r="V183" i="10"/>
  <c r="X180" i="10"/>
  <c r="AC177" i="10"/>
  <c r="X176" i="10"/>
  <c r="X173" i="10"/>
  <c r="X163" i="10"/>
  <c r="AB162" i="10"/>
  <c r="AB161" i="10"/>
  <c r="W155" i="10"/>
  <c r="W154" i="10"/>
  <c r="AB153" i="10"/>
  <c r="W152" i="10"/>
  <c r="AC151" i="10"/>
  <c r="AA148" i="10"/>
  <c r="Y147" i="10"/>
  <c r="Z146" i="10"/>
  <c r="V145" i="10"/>
  <c r="Y144" i="10"/>
  <c r="Y143" i="10"/>
  <c r="V142" i="10"/>
  <c r="AA141" i="10"/>
  <c r="Y140" i="10"/>
  <c r="AA139" i="10"/>
  <c r="AC138" i="10"/>
  <c r="AA137" i="10"/>
  <c r="AC136" i="10"/>
  <c r="Y135" i="10"/>
  <c r="X134" i="10"/>
  <c r="W133" i="10"/>
  <c r="V132" i="10"/>
  <c r="AA131" i="10"/>
  <c r="AC212" i="10"/>
  <c r="W194" i="10"/>
  <c r="Z193" i="10"/>
  <c r="AA191" i="10"/>
  <c r="AB190" i="10"/>
  <c r="X187" i="10"/>
  <c r="AC185" i="10"/>
  <c r="Y184" i="10"/>
  <c r="AB177" i="10"/>
  <c r="V173" i="10"/>
  <c r="AB169" i="10"/>
  <c r="Z161" i="10"/>
  <c r="V152" i="10"/>
  <c r="X147" i="10"/>
  <c r="Y146" i="10"/>
  <c r="X144" i="10"/>
  <c r="Z141" i="10"/>
  <c r="AB138" i="10"/>
  <c r="X135" i="10"/>
  <c r="X139" i="10"/>
  <c r="V135" i="10"/>
  <c r="Z248" i="10"/>
  <c r="Z213" i="10"/>
  <c r="X202" i="10"/>
  <c r="AC198" i="10"/>
  <c r="AA172" i="10"/>
  <c r="Z171" i="10"/>
  <c r="Z170" i="10"/>
  <c r="V159" i="10"/>
  <c r="Y158" i="10"/>
  <c r="AC157" i="10"/>
  <c r="AC156" i="10"/>
  <c r="V151" i="10"/>
  <c r="AC147" i="10"/>
  <c r="W141" i="10"/>
  <c r="W139" i="10"/>
  <c r="AC135" i="10"/>
  <c r="Z201" i="10"/>
  <c r="W250" i="10"/>
  <c r="X242" i="10"/>
  <c r="AC216" i="10"/>
  <c r="X212" i="10"/>
  <c r="AB208" i="10"/>
  <c r="Y193" i="10"/>
  <c r="W192" i="10"/>
  <c r="Y191" i="10"/>
  <c r="AA190" i="10"/>
  <c r="Z189" i="10"/>
  <c r="W188" i="10"/>
  <c r="W187" i="10"/>
  <c r="AB185" i="10"/>
  <c r="Y181" i="10"/>
  <c r="W177" i="10"/>
  <c r="Z174" i="10"/>
  <c r="AC170" i="10"/>
  <c r="Z169" i="10"/>
  <c r="Y161" i="10"/>
  <c r="Y160" i="10"/>
  <c r="AB159" i="10"/>
  <c r="Z153" i="10"/>
  <c r="AA151" i="10"/>
  <c r="AA150" i="10"/>
  <c r="AC149" i="10"/>
  <c r="Y148" i="10"/>
  <c r="V147" i="10"/>
  <c r="X146" i="10"/>
  <c r="AB145" i="10"/>
  <c r="W144" i="10"/>
  <c r="W143" i="10"/>
  <c r="AB142" i="10"/>
  <c r="Y141" i="10"/>
  <c r="W140" i="10"/>
  <c r="Y139" i="10"/>
  <c r="AA138" i="10"/>
  <c r="Y137" i="10"/>
  <c r="AA136" i="10"/>
  <c r="W135" i="10"/>
  <c r="V134" i="10"/>
  <c r="AC133" i="10"/>
  <c r="AB132" i="10"/>
  <c r="Y131" i="10"/>
  <c r="AA216" i="10"/>
  <c r="Y208" i="10"/>
  <c r="AA203" i="10"/>
  <c r="AC202" i="10"/>
  <c r="AC200" i="10"/>
  <c r="X191" i="10"/>
  <c r="V190" i="10"/>
  <c r="X189" i="10"/>
  <c r="V188" i="10"/>
  <c r="W185" i="10"/>
  <c r="AB182" i="10"/>
  <c r="X181" i="10"/>
  <c r="Z178" i="10"/>
  <c r="AC175" i="10"/>
  <c r="Y174" i="10"/>
  <c r="AB171" i="10"/>
  <c r="AA170" i="10"/>
  <c r="Y169" i="10"/>
  <c r="Y168" i="10"/>
  <c r="AB167" i="10"/>
  <c r="W160" i="10"/>
  <c r="Y153" i="10"/>
  <c r="Z150" i="10"/>
  <c r="AB149" i="10"/>
  <c r="W146" i="10"/>
  <c r="V143" i="10"/>
  <c r="Z136" i="10"/>
  <c r="AC134" i="10"/>
  <c r="X131" i="10"/>
  <c r="M27" i="19"/>
  <c r="M17" i="19"/>
  <c r="M37" i="19"/>
  <c r="M47" i="19"/>
  <c r="M12" i="19"/>
  <c r="G52" i="22"/>
  <c r="G112" i="22"/>
  <c r="G222" i="22"/>
  <c r="G92" i="22"/>
  <c r="G102" i="22"/>
  <c r="G32" i="22"/>
  <c r="G17" i="22"/>
  <c r="L17" i="22" s="1"/>
  <c r="G62" i="22"/>
  <c r="G242" i="22"/>
  <c r="G42" i="22"/>
  <c r="G77" i="22"/>
  <c r="G117" i="22"/>
  <c r="G97" i="22"/>
  <c r="G107" i="22"/>
  <c r="G12" i="22"/>
  <c r="L12" i="22" s="1"/>
  <c r="G72" i="22"/>
  <c r="G202" i="22"/>
  <c r="G37" i="22"/>
  <c r="G27" i="22"/>
  <c r="G87" i="22"/>
  <c r="G57" i="22"/>
  <c r="G67" i="22"/>
  <c r="G7" i="22"/>
  <c r="L7" i="22" s="1"/>
  <c r="M7" i="19"/>
  <c r="G48" i="6"/>
  <c r="G247" i="22"/>
  <c r="G252" i="22"/>
  <c r="G227" i="22"/>
  <c r="G232" i="22"/>
  <c r="G237" i="22"/>
  <c r="G217" i="22"/>
  <c r="G50" i="6"/>
  <c r="G207" i="22"/>
  <c r="G212" i="22"/>
  <c r="G197" i="22"/>
  <c r="G192" i="22"/>
  <c r="G187" i="22"/>
  <c r="G182" i="22"/>
  <c r="G177" i="22"/>
  <c r="G82" i="22"/>
  <c r="M22" i="19"/>
  <c r="M42" i="19"/>
  <c r="G157" i="22"/>
  <c r="G6" i="6"/>
  <c r="G10" i="6"/>
  <c r="G14" i="6"/>
  <c r="G18" i="6"/>
  <c r="G41" i="6"/>
  <c r="G45" i="6"/>
  <c r="G49" i="6"/>
  <c r="G53" i="6"/>
  <c r="G122" i="22"/>
  <c r="G127" i="22"/>
  <c r="G132" i="22"/>
  <c r="G137" i="22"/>
  <c r="G142" i="22"/>
  <c r="G147" i="22"/>
  <c r="G152" i="22"/>
  <c r="G162" i="22"/>
  <c r="G167" i="22"/>
  <c r="G172" i="22"/>
  <c r="AA130" i="10"/>
  <c r="W130" i="10"/>
  <c r="AA129" i="10"/>
  <c r="W129" i="10"/>
  <c r="AA128" i="10"/>
  <c r="W128" i="10"/>
  <c r="Z130" i="10"/>
  <c r="V130" i="10"/>
  <c r="AB130" i="10"/>
  <c r="Z129" i="10"/>
  <c r="Y128" i="10"/>
  <c r="AA127" i="10"/>
  <c r="W127" i="10"/>
  <c r="Y130" i="10"/>
  <c r="Y129" i="10"/>
  <c r="AC128" i="10"/>
  <c r="X128" i="10"/>
  <c r="Z127" i="10"/>
  <c r="V127" i="10"/>
  <c r="AC130" i="10"/>
  <c r="AB129" i="10"/>
  <c r="X127" i="10"/>
  <c r="AB126" i="10"/>
  <c r="X126" i="10"/>
  <c r="AB125" i="10"/>
  <c r="X125" i="10"/>
  <c r="AB124" i="10"/>
  <c r="X124" i="10"/>
  <c r="AB123" i="10"/>
  <c r="X123" i="10"/>
  <c r="AB122" i="10"/>
  <c r="X122" i="10"/>
  <c r="X130" i="10"/>
  <c r="X129" i="10"/>
  <c r="AB128" i="10"/>
  <c r="AC127" i="10"/>
  <c r="AA126" i="10"/>
  <c r="W126" i="10"/>
  <c r="AA125" i="10"/>
  <c r="W125" i="10"/>
  <c r="AA124" i="10"/>
  <c r="W124" i="10"/>
  <c r="AA123" i="10"/>
  <c r="W123" i="10"/>
  <c r="AA122" i="10"/>
  <c r="W122" i="10"/>
  <c r="Y127" i="10"/>
  <c r="Y126" i="10"/>
  <c r="AC125" i="10"/>
  <c r="Y124" i="10"/>
  <c r="AC123" i="10"/>
  <c r="Y122" i="10"/>
  <c r="Z121" i="10"/>
  <c r="V121" i="10"/>
  <c r="Z120" i="10"/>
  <c r="V120" i="10"/>
  <c r="Z119" i="10"/>
  <c r="V119" i="10"/>
  <c r="Z128" i="10"/>
  <c r="V126" i="10"/>
  <c r="Z125" i="10"/>
  <c r="V124" i="10"/>
  <c r="Z123" i="10"/>
  <c r="V122" i="10"/>
  <c r="AC121" i="10"/>
  <c r="Y121" i="10"/>
  <c r="AC120" i="10"/>
  <c r="Y120" i="10"/>
  <c r="AC119" i="10"/>
  <c r="Y119" i="10"/>
  <c r="AC118" i="10"/>
  <c r="Y118" i="10"/>
  <c r="AC117" i="10"/>
  <c r="Y117" i="10"/>
  <c r="AC116" i="10"/>
  <c r="Y116" i="10"/>
  <c r="V129" i="10"/>
  <c r="AB127" i="10"/>
  <c r="Z126" i="10"/>
  <c r="V123" i="10"/>
  <c r="Z122" i="10"/>
  <c r="AA121" i="10"/>
  <c r="W120" i="10"/>
  <c r="AA119" i="10"/>
  <c r="AA118" i="10"/>
  <c r="V118" i="10"/>
  <c r="Z117" i="10"/>
  <c r="X116" i="10"/>
  <c r="Z115" i="10"/>
  <c r="V115" i="10"/>
  <c r="Z114" i="10"/>
  <c r="V114" i="10"/>
  <c r="Z113" i="10"/>
  <c r="V113" i="10"/>
  <c r="Z112" i="10"/>
  <c r="V112" i="10"/>
  <c r="Z111" i="10"/>
  <c r="V111" i="10"/>
  <c r="V128" i="10"/>
  <c r="Y125" i="10"/>
  <c r="AC124" i="10"/>
  <c r="X121" i="10"/>
  <c r="AB120" i="10"/>
  <c r="X119" i="10"/>
  <c r="Z118" i="10"/>
  <c r="X117" i="10"/>
  <c r="AB116" i="10"/>
  <c r="W116" i="10"/>
  <c r="AC115" i="10"/>
  <c r="Y115" i="10"/>
  <c r="AC114" i="10"/>
  <c r="Y114" i="10"/>
  <c r="AC113" i="10"/>
  <c r="Y113" i="10"/>
  <c r="AC112" i="10"/>
  <c r="Y112" i="10"/>
  <c r="AC111" i="10"/>
  <c r="Y111" i="10"/>
  <c r="AC110" i="10"/>
  <c r="Y110" i="10"/>
  <c r="AC109" i="10"/>
  <c r="Y109" i="10"/>
  <c r="AC108" i="10"/>
  <c r="Y108" i="10"/>
  <c r="AC129" i="10"/>
  <c r="AC126" i="10"/>
  <c r="X120" i="10"/>
  <c r="AB119" i="10"/>
  <c r="W118" i="10"/>
  <c r="AA117" i="10"/>
  <c r="AA115" i="10"/>
  <c r="W114" i="10"/>
  <c r="AA113" i="10"/>
  <c r="W112" i="10"/>
  <c r="AA111" i="10"/>
  <c r="AA110" i="10"/>
  <c r="V110" i="10"/>
  <c r="Z109" i="10"/>
  <c r="X108" i="10"/>
  <c r="AC107" i="10"/>
  <c r="Y107" i="10"/>
  <c r="AC106" i="10"/>
  <c r="Y106" i="10"/>
  <c r="AC105" i="10"/>
  <c r="Y105" i="10"/>
  <c r="AC104" i="10"/>
  <c r="Y104" i="10"/>
  <c r="AC103" i="10"/>
  <c r="Y103" i="10"/>
  <c r="AC102" i="10"/>
  <c r="Y102" i="10"/>
  <c r="V125" i="10"/>
  <c r="Z124" i="10"/>
  <c r="W119" i="10"/>
  <c r="W117" i="10"/>
  <c r="AA116" i="10"/>
  <c r="X115" i="10"/>
  <c r="AB114" i="10"/>
  <c r="X113" i="10"/>
  <c r="AB112" i="10"/>
  <c r="X111" i="10"/>
  <c r="Z110" i="10"/>
  <c r="X109" i="10"/>
  <c r="AB108" i="10"/>
  <c r="W108" i="10"/>
  <c r="AB107" i="10"/>
  <c r="X107" i="10"/>
  <c r="AB106" i="10"/>
  <c r="X106" i="10"/>
  <c r="X118" i="10"/>
  <c r="X114" i="10"/>
  <c r="AB113" i="10"/>
  <c r="W110" i="10"/>
  <c r="AA109" i="10"/>
  <c r="V107" i="10"/>
  <c r="Z106" i="10"/>
  <c r="X105" i="10"/>
  <c r="AB104" i="10"/>
  <c r="W104" i="10"/>
  <c r="AA103" i="10"/>
  <c r="V103" i="10"/>
  <c r="Z102" i="10"/>
  <c r="AB101" i="10"/>
  <c r="X101" i="10"/>
  <c r="AB100" i="10"/>
  <c r="X100" i="10"/>
  <c r="AB99" i="10"/>
  <c r="X99" i="10"/>
  <c r="AB98" i="10"/>
  <c r="X98" i="10"/>
  <c r="AB97" i="10"/>
  <c r="X97" i="10"/>
  <c r="AB96" i="10"/>
  <c r="X96" i="10"/>
  <c r="AB95" i="10"/>
  <c r="X95" i="10"/>
  <c r="AB94" i="10"/>
  <c r="X94" i="10"/>
  <c r="AB93" i="10"/>
  <c r="X93" i="10"/>
  <c r="AB92" i="10"/>
  <c r="X92" i="10"/>
  <c r="AB91" i="10"/>
  <c r="X91" i="10"/>
  <c r="AB90" i="10"/>
  <c r="X90" i="10"/>
  <c r="AB89" i="10"/>
  <c r="X89" i="10"/>
  <c r="AB88" i="10"/>
  <c r="X88" i="10"/>
  <c r="AB87" i="10"/>
  <c r="X87" i="10"/>
  <c r="AB86" i="10"/>
  <c r="X86" i="10"/>
  <c r="AB85" i="10"/>
  <c r="X85" i="10"/>
  <c r="AB84" i="10"/>
  <c r="X84" i="10"/>
  <c r="AB83" i="10"/>
  <c r="X83" i="10"/>
  <c r="AB82" i="10"/>
  <c r="X82" i="10"/>
  <c r="Y123" i="10"/>
  <c r="AB121" i="10"/>
  <c r="Z116" i="10"/>
  <c r="W113" i="10"/>
  <c r="AA112" i="10"/>
  <c r="W109" i="10"/>
  <c r="AA108" i="10"/>
  <c r="AA107" i="10"/>
  <c r="W106" i="10"/>
  <c r="AB105" i="10"/>
  <c r="W105" i="10"/>
  <c r="AA104" i="10"/>
  <c r="V104" i="10"/>
  <c r="Z103" i="10"/>
  <c r="X102" i="10"/>
  <c r="AA101" i="10"/>
  <c r="W101" i="10"/>
  <c r="AA100" i="10"/>
  <c r="W100" i="10"/>
  <c r="AA99" i="10"/>
  <c r="W99" i="10"/>
  <c r="AA98" i="10"/>
  <c r="W98" i="10"/>
  <c r="AA97" i="10"/>
  <c r="W97" i="10"/>
  <c r="AA96" i="10"/>
  <c r="W96" i="10"/>
  <c r="AA95" i="10"/>
  <c r="W95" i="10"/>
  <c r="AA94" i="10"/>
  <c r="W94" i="10"/>
  <c r="AA93" i="10"/>
  <c r="W93" i="10"/>
  <c r="AA92" i="10"/>
  <c r="W92" i="10"/>
  <c r="AA91" i="10"/>
  <c r="W91" i="10"/>
  <c r="AA90" i="10"/>
  <c r="W90" i="10"/>
  <c r="AA89" i="10"/>
  <c r="W89" i="10"/>
  <c r="AA88" i="10"/>
  <c r="W88" i="10"/>
  <c r="AA87" i="10"/>
  <c r="W87" i="10"/>
  <c r="AA86" i="10"/>
  <c r="W86" i="10"/>
  <c r="AA85" i="10"/>
  <c r="W85" i="10"/>
  <c r="AA84" i="10"/>
  <c r="W84" i="10"/>
  <c r="AC122" i="10"/>
  <c r="AB118" i="10"/>
  <c r="W111" i="10"/>
  <c r="AB109" i="10"/>
  <c r="V108" i="10"/>
  <c r="W107" i="10"/>
  <c r="AA106" i="10"/>
  <c r="Z105" i="10"/>
  <c r="W103" i="10"/>
  <c r="AA102" i="10"/>
  <c r="AC101" i="10"/>
  <c r="Y100" i="10"/>
  <c r="AC99" i="10"/>
  <c r="Y98" i="10"/>
  <c r="AC97" i="10"/>
  <c r="Y96" i="10"/>
  <c r="AC95" i="10"/>
  <c r="Y94" i="10"/>
  <c r="AC93" i="10"/>
  <c r="Y92" i="10"/>
  <c r="AC91" i="10"/>
  <c r="Y90" i="10"/>
  <c r="AC89" i="10"/>
  <c r="Y88" i="10"/>
  <c r="AC87" i="10"/>
  <c r="Y86" i="10"/>
  <c r="AC85" i="10"/>
  <c r="Y84" i="10"/>
  <c r="Y83" i="10"/>
  <c r="AC82" i="10"/>
  <c r="W82" i="10"/>
  <c r="AA81" i="10"/>
  <c r="W81" i="10"/>
  <c r="AA80" i="10"/>
  <c r="W80" i="10"/>
  <c r="AA79" i="10"/>
  <c r="W79" i="10"/>
  <c r="AA78" i="10"/>
  <c r="W78" i="10"/>
  <c r="AA77" i="10"/>
  <c r="W77" i="10"/>
  <c r="AA76" i="10"/>
  <c r="W76" i="10"/>
  <c r="AA75" i="10"/>
  <c r="W75" i="10"/>
  <c r="AA74" i="10"/>
  <c r="W74" i="10"/>
  <c r="AA73" i="10"/>
  <c r="W73" i="10"/>
  <c r="AA72" i="10"/>
  <c r="W72" i="10"/>
  <c r="AA71" i="10"/>
  <c r="W71" i="10"/>
  <c r="AA70" i="10"/>
  <c r="W70" i="10"/>
  <c r="AA69" i="10"/>
  <c r="W69" i="10"/>
  <c r="AA68" i="10"/>
  <c r="W68" i="10"/>
  <c r="AA67" i="10"/>
  <c r="W67" i="10"/>
  <c r="AA66" i="10"/>
  <c r="W66" i="10"/>
  <c r="AA65" i="10"/>
  <c r="W65" i="10"/>
  <c r="W121" i="10"/>
  <c r="AB117" i="10"/>
  <c r="AB115" i="10"/>
  <c r="AB110" i="10"/>
  <c r="V109" i="10"/>
  <c r="V106" i="10"/>
  <c r="V105" i="10"/>
  <c r="Z104" i="10"/>
  <c r="W102" i="10"/>
  <c r="Z101" i="10"/>
  <c r="V100" i="10"/>
  <c r="Z99" i="10"/>
  <c r="V98" i="10"/>
  <c r="Z97" i="10"/>
  <c r="V96" i="10"/>
  <c r="Z95" i="10"/>
  <c r="V94" i="10"/>
  <c r="Z93" i="10"/>
  <c r="V92" i="10"/>
  <c r="Z91" i="10"/>
  <c r="V90" i="10"/>
  <c r="Z89" i="10"/>
  <c r="V88" i="10"/>
  <c r="Z87" i="10"/>
  <c r="V86" i="10"/>
  <c r="Z85" i="10"/>
  <c r="V84" i="10"/>
  <c r="AC83" i="10"/>
  <c r="W83" i="10"/>
  <c r="AA82" i="10"/>
  <c r="V82" i="10"/>
  <c r="Z81" i="10"/>
  <c r="V81" i="10"/>
  <c r="Z80" i="10"/>
  <c r="V80" i="10"/>
  <c r="Z79" i="10"/>
  <c r="V79" i="10"/>
  <c r="Z78" i="10"/>
  <c r="V78" i="10"/>
  <c r="Z77" i="10"/>
  <c r="V77" i="10"/>
  <c r="Z76" i="10"/>
  <c r="V76" i="10"/>
  <c r="Z75" i="10"/>
  <c r="V75" i="10"/>
  <c r="Z74" i="10"/>
  <c r="V74" i="10"/>
  <c r="Z73" i="10"/>
  <c r="V73" i="10"/>
  <c r="Z72" i="10"/>
  <c r="V72" i="10"/>
  <c r="Z71" i="10"/>
  <c r="V71" i="10"/>
  <c r="Z70" i="10"/>
  <c r="V70" i="10"/>
  <c r="Z69" i="10"/>
  <c r="V69" i="10"/>
  <c r="AA120" i="10"/>
  <c r="V116" i="10"/>
  <c r="X112" i="10"/>
  <c r="Z107" i="10"/>
  <c r="X103" i="10"/>
  <c r="V101" i="10"/>
  <c r="Z100" i="10"/>
  <c r="V97" i="10"/>
  <c r="Z96" i="10"/>
  <c r="V93" i="10"/>
  <c r="Z92" i="10"/>
  <c r="V89" i="10"/>
  <c r="Z88" i="10"/>
  <c r="V85" i="10"/>
  <c r="Z84" i="10"/>
  <c r="Y82" i="10"/>
  <c r="AB81" i="10"/>
  <c r="X80" i="10"/>
  <c r="AB79" i="10"/>
  <c r="X78" i="10"/>
  <c r="AB77" i="10"/>
  <c r="X76" i="10"/>
  <c r="AB75" i="10"/>
  <c r="X74" i="10"/>
  <c r="AB73" i="10"/>
  <c r="X72" i="10"/>
  <c r="AB71" i="10"/>
  <c r="X70" i="10"/>
  <c r="AB69" i="10"/>
  <c r="Z68" i="10"/>
  <c r="Y67" i="10"/>
  <c r="AC66" i="10"/>
  <c r="X66" i="10"/>
  <c r="AB65" i="10"/>
  <c r="V65" i="10"/>
  <c r="AC64" i="10"/>
  <c r="Y64" i="10"/>
  <c r="Z63" i="10"/>
  <c r="V63" i="10"/>
  <c r="AA62" i="10"/>
  <c r="W62" i="10"/>
  <c r="AB61" i="10"/>
  <c r="X61" i="10"/>
  <c r="AC60" i="10"/>
  <c r="Y60" i="10"/>
  <c r="Z59" i="10"/>
  <c r="V59" i="10"/>
  <c r="AA58" i="10"/>
  <c r="W58" i="10"/>
  <c r="AB57" i="10"/>
  <c r="X57" i="10"/>
  <c r="AC56" i="10"/>
  <c r="Y56" i="10"/>
  <c r="Z55" i="10"/>
  <c r="V55" i="10"/>
  <c r="AA54" i="10"/>
  <c r="W54" i="10"/>
  <c r="AB53" i="10"/>
  <c r="X53" i="10"/>
  <c r="AC52" i="10"/>
  <c r="Y52" i="10"/>
  <c r="Z51" i="10"/>
  <c r="V51" i="10"/>
  <c r="AA50" i="10"/>
  <c r="W50" i="10"/>
  <c r="AB49" i="10"/>
  <c r="X49" i="10"/>
  <c r="AC48" i="10"/>
  <c r="Y48" i="10"/>
  <c r="Z47" i="10"/>
  <c r="V47" i="10"/>
  <c r="AA46" i="10"/>
  <c r="W46" i="10"/>
  <c r="AB45" i="10"/>
  <c r="X45" i="10"/>
  <c r="AC44" i="10"/>
  <c r="Y44" i="10"/>
  <c r="Z43" i="10"/>
  <c r="V43" i="10"/>
  <c r="AA42" i="10"/>
  <c r="W42" i="10"/>
  <c r="AB41" i="10"/>
  <c r="X41" i="10"/>
  <c r="AC40" i="10"/>
  <c r="Y40" i="10"/>
  <c r="Z39" i="10"/>
  <c r="V39" i="10"/>
  <c r="AA38" i="10"/>
  <c r="W38" i="10"/>
  <c r="AB37" i="10"/>
  <c r="X37" i="10"/>
  <c r="AB36" i="10"/>
  <c r="X36" i="10"/>
  <c r="AC35" i="10"/>
  <c r="Y35" i="10"/>
  <c r="Z34" i="10"/>
  <c r="V34" i="10"/>
  <c r="AA33" i="10"/>
  <c r="W33" i="10"/>
  <c r="AB32" i="10"/>
  <c r="X32" i="10"/>
  <c r="AC31" i="10"/>
  <c r="Y31" i="10"/>
  <c r="AC30" i="10"/>
  <c r="FT30" i="10" s="1"/>
  <c r="Y30" i="10"/>
  <c r="DN30" i="10" s="1"/>
  <c r="AC29" i="10"/>
  <c r="Y29" i="10"/>
  <c r="Z28" i="10"/>
  <c r="V28" i="10"/>
  <c r="AA27" i="10"/>
  <c r="W27" i="10"/>
  <c r="AC26" i="10"/>
  <c r="ES26" i="10" s="1"/>
  <c r="Y26" i="10"/>
  <c r="EX26" i="10" s="1"/>
  <c r="W115" i="10"/>
  <c r="X104" i="10"/>
  <c r="Y99" i="10"/>
  <c r="AC98" i="10"/>
  <c r="Y95" i="10"/>
  <c r="AC94" i="10"/>
  <c r="Y91" i="10"/>
  <c r="AC90" i="10"/>
  <c r="Y87" i="10"/>
  <c r="AC86" i="10"/>
  <c r="AA83" i="10"/>
  <c r="Y81" i="10"/>
  <c r="AC80" i="10"/>
  <c r="Y79" i="10"/>
  <c r="AC78" i="10"/>
  <c r="Y77" i="10"/>
  <c r="AC76" i="10"/>
  <c r="Y75" i="10"/>
  <c r="AC74" i="10"/>
  <c r="Y73" i="10"/>
  <c r="AC72" i="10"/>
  <c r="Y71" i="10"/>
  <c r="AC70" i="10"/>
  <c r="Y69" i="10"/>
  <c r="Y68" i="10"/>
  <c r="AC67" i="10"/>
  <c r="X67" i="10"/>
  <c r="AB66" i="10"/>
  <c r="V66" i="10"/>
  <c r="Z65" i="10"/>
  <c r="AB64" i="10"/>
  <c r="X64" i="10"/>
  <c r="AC63" i="10"/>
  <c r="Y63" i="10"/>
  <c r="Z62" i="10"/>
  <c r="V62" i="10"/>
  <c r="AA61" i="10"/>
  <c r="W61" i="10"/>
  <c r="AB60" i="10"/>
  <c r="X60" i="10"/>
  <c r="AC59" i="10"/>
  <c r="Y59" i="10"/>
  <c r="Z58" i="10"/>
  <c r="V58" i="10"/>
  <c r="AA57" i="10"/>
  <c r="W57" i="10"/>
  <c r="AB56" i="10"/>
  <c r="X56" i="10"/>
  <c r="AC55" i="10"/>
  <c r="Y55" i="10"/>
  <c r="Z54" i="10"/>
  <c r="V54" i="10"/>
  <c r="AA53" i="10"/>
  <c r="W53" i="10"/>
  <c r="AB52" i="10"/>
  <c r="X52" i="10"/>
  <c r="AC51" i="10"/>
  <c r="Y51" i="10"/>
  <c r="Z50" i="10"/>
  <c r="V50" i="10"/>
  <c r="AA49" i="10"/>
  <c r="W49" i="10"/>
  <c r="AB48" i="10"/>
  <c r="X48" i="10"/>
  <c r="AC47" i="10"/>
  <c r="Y47" i="10"/>
  <c r="Z46" i="10"/>
  <c r="V46" i="10"/>
  <c r="AA45" i="10"/>
  <c r="W45" i="10"/>
  <c r="AB44" i="10"/>
  <c r="X44" i="10"/>
  <c r="AC43" i="10"/>
  <c r="Y43" i="10"/>
  <c r="Z42" i="10"/>
  <c r="V42" i="10"/>
  <c r="AA41" i="10"/>
  <c r="W41" i="10"/>
  <c r="AB40" i="10"/>
  <c r="X40" i="10"/>
  <c r="AC39" i="10"/>
  <c r="Y39" i="10"/>
  <c r="Z38" i="10"/>
  <c r="V38" i="10"/>
  <c r="AA37" i="10"/>
  <c r="W37" i="10"/>
  <c r="AA36" i="10"/>
  <c r="W36" i="10"/>
  <c r="AB35" i="10"/>
  <c r="X35" i="10"/>
  <c r="AC34" i="10"/>
  <c r="Y34" i="10"/>
  <c r="Z33" i="10"/>
  <c r="V33" i="10"/>
  <c r="AA32" i="10"/>
  <c r="W32" i="10"/>
  <c r="AB31" i="10"/>
  <c r="X31" i="10"/>
  <c r="AB30" i="10"/>
  <c r="DZ30" i="10" s="1"/>
  <c r="X30" i="10"/>
  <c r="FF30" i="10" s="1"/>
  <c r="AB29" i="10"/>
  <c r="X29" i="10"/>
  <c r="AC28" i="10"/>
  <c r="Y28" i="10"/>
  <c r="X110" i="10"/>
  <c r="AB103" i="10"/>
  <c r="Y101" i="10"/>
  <c r="AC100" i="10"/>
  <c r="Y93" i="10"/>
  <c r="AC92" i="10"/>
  <c r="Y85" i="10"/>
  <c r="AC84" i="10"/>
  <c r="V83" i="10"/>
  <c r="Y80" i="10"/>
  <c r="AC79" i="10"/>
  <c r="Y76" i="10"/>
  <c r="AC75" i="10"/>
  <c r="Y72" i="10"/>
  <c r="AC71" i="10"/>
  <c r="AB68" i="10"/>
  <c r="Y66" i="10"/>
  <c r="AC65" i="10"/>
  <c r="AA64" i="10"/>
  <c r="AA63" i="10"/>
  <c r="Y62" i="10"/>
  <c r="V61" i="10"/>
  <c r="AA60" i="10"/>
  <c r="AA59" i="10"/>
  <c r="Y58" i="10"/>
  <c r="V57" i="10"/>
  <c r="AA56" i="10"/>
  <c r="AA55" i="10"/>
  <c r="Y54" i="10"/>
  <c r="V53" i="10"/>
  <c r="AA52" i="10"/>
  <c r="AA51" i="10"/>
  <c r="Y50" i="10"/>
  <c r="V49" i="10"/>
  <c r="AA48" i="10"/>
  <c r="AA47" i="10"/>
  <c r="Y46" i="10"/>
  <c r="V45" i="10"/>
  <c r="AA44" i="10"/>
  <c r="AA43" i="10"/>
  <c r="Y42" i="10"/>
  <c r="V41" i="10"/>
  <c r="AA40" i="10"/>
  <c r="AA39" i="10"/>
  <c r="Y38" i="10"/>
  <c r="V37" i="10"/>
  <c r="Z36" i="10"/>
  <c r="W35" i="10"/>
  <c r="W34" i="10"/>
  <c r="AC33" i="10"/>
  <c r="Z32" i="10"/>
  <c r="W31" i="10"/>
  <c r="V30" i="10"/>
  <c r="Z29" i="10"/>
  <c r="X28" i="10"/>
  <c r="AB27" i="10"/>
  <c r="V27" i="10"/>
  <c r="Z26" i="10"/>
  <c r="EY26" i="10" s="1"/>
  <c r="AA25" i="10"/>
  <c r="W25" i="10"/>
  <c r="AB24" i="10"/>
  <c r="X24" i="10"/>
  <c r="AC23" i="10"/>
  <c r="Y23" i="10"/>
  <c r="Z22" i="10"/>
  <c r="V22" i="10"/>
  <c r="AA21" i="10"/>
  <c r="W21" i="10"/>
  <c r="AB20" i="10"/>
  <c r="X20" i="10"/>
  <c r="AC19" i="10"/>
  <c r="Y19" i="10"/>
  <c r="Z18" i="10"/>
  <c r="V18" i="10"/>
  <c r="AA17" i="10"/>
  <c r="W17" i="10"/>
  <c r="AB16" i="10"/>
  <c r="X16" i="10"/>
  <c r="AC15" i="10"/>
  <c r="Y15" i="10"/>
  <c r="Z14" i="10"/>
  <c r="V14" i="10"/>
  <c r="AA13" i="10"/>
  <c r="W13" i="10"/>
  <c r="AB12" i="10"/>
  <c r="X12" i="10"/>
  <c r="AB11" i="10"/>
  <c r="X11" i="10"/>
  <c r="AC96" i="10"/>
  <c r="AC88" i="10"/>
  <c r="Z82" i="10"/>
  <c r="Y74" i="10"/>
  <c r="AC73" i="10"/>
  <c r="Y70" i="10"/>
  <c r="AC69" i="10"/>
  <c r="V68" i="10"/>
  <c r="X65" i="10"/>
  <c r="W64" i="10"/>
  <c r="W63" i="10"/>
  <c r="AC62" i="10"/>
  <c r="W59" i="10"/>
  <c r="AC58" i="10"/>
  <c r="Z57" i="10"/>
  <c r="W56" i="10"/>
  <c r="Z53" i="10"/>
  <c r="W52" i="10"/>
  <c r="Z49" i="10"/>
  <c r="W47" i="10"/>
  <c r="Z45" i="10"/>
  <c r="Z41" i="10"/>
  <c r="W40" i="10"/>
  <c r="V36" i="10"/>
  <c r="AA35" i="10"/>
  <c r="Z108" i="10"/>
  <c r="AA105" i="10"/>
  <c r="AB102" i="10"/>
  <c r="V99" i="10"/>
  <c r="Z98" i="10"/>
  <c r="V91" i="10"/>
  <c r="Z90" i="10"/>
  <c r="X79" i="10"/>
  <c r="AB78" i="10"/>
  <c r="X75" i="10"/>
  <c r="AB74" i="10"/>
  <c r="X71" i="10"/>
  <c r="AB70" i="10"/>
  <c r="X68" i="10"/>
  <c r="AB67" i="10"/>
  <c r="Y65" i="10"/>
  <c r="Z64" i="10"/>
  <c r="X63" i="10"/>
  <c r="X62" i="10"/>
  <c r="AC61" i="10"/>
  <c r="Z60" i="10"/>
  <c r="X59" i="10"/>
  <c r="X58" i="10"/>
  <c r="AC57" i="10"/>
  <c r="Z56" i="10"/>
  <c r="X55" i="10"/>
  <c r="X54" i="10"/>
  <c r="AC53" i="10"/>
  <c r="Z52" i="10"/>
  <c r="X51" i="10"/>
  <c r="X50" i="10"/>
  <c r="AC49" i="10"/>
  <c r="Z48" i="10"/>
  <c r="X47" i="10"/>
  <c r="X46" i="10"/>
  <c r="AC45" i="10"/>
  <c r="Z44" i="10"/>
  <c r="X43" i="10"/>
  <c r="X42" i="10"/>
  <c r="AC41" i="10"/>
  <c r="Z40" i="10"/>
  <c r="X39" i="10"/>
  <c r="X38" i="10"/>
  <c r="AC37" i="10"/>
  <c r="Y36" i="10"/>
  <c r="V35" i="10"/>
  <c r="AB34" i="10"/>
  <c r="AB33" i="10"/>
  <c r="Y32" i="10"/>
  <c r="V31" i="10"/>
  <c r="AA30" i="10"/>
  <c r="GA30" i="10" s="1"/>
  <c r="W29" i="10"/>
  <c r="W28" i="10"/>
  <c r="Z27" i="10"/>
  <c r="X26" i="10"/>
  <c r="EW26" i="10" s="1"/>
  <c r="Z25" i="10"/>
  <c r="V25" i="10"/>
  <c r="AA24" i="10"/>
  <c r="W24" i="10"/>
  <c r="AB23" i="10"/>
  <c r="X23" i="10"/>
  <c r="AC22" i="10"/>
  <c r="Y22" i="10"/>
  <c r="Z21" i="10"/>
  <c r="V21" i="10"/>
  <c r="AA20" i="10"/>
  <c r="W20" i="10"/>
  <c r="AB19" i="10"/>
  <c r="X19" i="10"/>
  <c r="AC18" i="10"/>
  <c r="Y18" i="10"/>
  <c r="Z17" i="10"/>
  <c r="V17" i="10"/>
  <c r="AA16" i="10"/>
  <c r="W16" i="10"/>
  <c r="AB15" i="10"/>
  <c r="X15" i="10"/>
  <c r="AC14" i="10"/>
  <c r="Y14" i="10"/>
  <c r="Z13" i="10"/>
  <c r="V13" i="10"/>
  <c r="AA12" i="10"/>
  <c r="W12" i="10"/>
  <c r="AA11" i="10"/>
  <c r="W11" i="10"/>
  <c r="V117" i="10"/>
  <c r="AA114" i="10"/>
  <c r="V102" i="10"/>
  <c r="Y97" i="10"/>
  <c r="Y89" i="10"/>
  <c r="AC81" i="10"/>
  <c r="Y78" i="10"/>
  <c r="AC77" i="10"/>
  <c r="Z67" i="10"/>
  <c r="Z61" i="10"/>
  <c r="W60" i="10"/>
  <c r="W55" i="10"/>
  <c r="AC54" i="10"/>
  <c r="W51" i="10"/>
  <c r="AC50" i="10"/>
  <c r="W48" i="10"/>
  <c r="AC46" i="10"/>
  <c r="W44" i="10"/>
  <c r="W43" i="10"/>
  <c r="AC42" i="10"/>
  <c r="W39" i="10"/>
  <c r="AC38" i="10"/>
  <c r="Z37" i="10"/>
  <c r="AB13" i="10"/>
  <c r="Y16" i="10"/>
  <c r="V19" i="10"/>
  <c r="AB22" i="10"/>
  <c r="V23" i="10"/>
  <c r="Y24" i="10"/>
  <c r="V26" i="10"/>
  <c r="FV26" i="10" s="1"/>
  <c r="Z30" i="10"/>
  <c r="DX30" i="10" s="1"/>
  <c r="AA31" i="10"/>
  <c r="V32" i="10"/>
  <c r="AB43" i="10"/>
  <c r="AB51" i="10"/>
  <c r="AB59" i="10"/>
  <c r="V67" i="10"/>
  <c r="X77" i="10"/>
  <c r="Z83" i="10"/>
  <c r="V11" i="10"/>
  <c r="AC13" i="10"/>
  <c r="W14" i="10"/>
  <c r="Z16" i="10"/>
  <c r="W18" i="10"/>
  <c r="Z20" i="10"/>
  <c r="AC21" i="10"/>
  <c r="W22" i="10"/>
  <c r="Z24" i="10"/>
  <c r="W26" i="10"/>
  <c r="FW26" i="10" s="1"/>
  <c r="X27" i="10"/>
  <c r="AA28" i="10"/>
  <c r="AC32" i="10"/>
  <c r="X34" i="10"/>
  <c r="AB38" i="10"/>
  <c r="Y41" i="10"/>
  <c r="V44" i="10"/>
  <c r="AB46" i="10"/>
  <c r="Y49" i="10"/>
  <c r="V52" i="10"/>
  <c r="AB54" i="10"/>
  <c r="Y57" i="10"/>
  <c r="V60" i="10"/>
  <c r="AB62" i="10"/>
  <c r="AB72" i="10"/>
  <c r="X81" i="10"/>
  <c r="V87" i="10"/>
  <c r="Y11" i="10"/>
  <c r="AC12" i="10"/>
  <c r="X13" i="10"/>
  <c r="X14" i="10"/>
  <c r="Z15" i="10"/>
  <c r="AC16" i="10"/>
  <c r="X17" i="10"/>
  <c r="X18" i="10"/>
  <c r="Z19" i="10"/>
  <c r="AC20" i="10"/>
  <c r="X21" i="10"/>
  <c r="X22" i="10"/>
  <c r="Z23" i="10"/>
  <c r="AC24" i="10"/>
  <c r="X25" i="10"/>
  <c r="AA26" i="10"/>
  <c r="FR26" i="10" s="1"/>
  <c r="Y27" i="10"/>
  <c r="AB28" i="10"/>
  <c r="V29" i="10"/>
  <c r="X33" i="10"/>
  <c r="AA34" i="10"/>
  <c r="Z35" i="10"/>
  <c r="AB39" i="10"/>
  <c r="AB47" i="10"/>
  <c r="AB55" i="10"/>
  <c r="AB63" i="10"/>
  <c r="AC68" i="10"/>
  <c r="X69" i="10"/>
  <c r="AB76" i="10"/>
  <c r="Z86" i="10"/>
  <c r="V95" i="10"/>
  <c r="AC11" i="10"/>
  <c r="Y12" i="10"/>
  <c r="AB14" i="10"/>
  <c r="V15" i="10"/>
  <c r="AB17" i="10"/>
  <c r="AB18" i="10"/>
  <c r="Y20" i="10"/>
  <c r="AB21" i="10"/>
  <c r="AB25" i="10"/>
  <c r="Z12" i="10"/>
  <c r="W15" i="10"/>
  <c r="AC17" i="10"/>
  <c r="W19" i="10"/>
  <c r="W23" i="10"/>
  <c r="AC25" i="10"/>
  <c r="Z11" i="10"/>
  <c r="V12" i="10"/>
  <c r="Y13" i="10"/>
  <c r="AA14" i="10"/>
  <c r="AA15" i="10"/>
  <c r="V16" i="10"/>
  <c r="Y17" i="10"/>
  <c r="AA18" i="10"/>
  <c r="AA19" i="10"/>
  <c r="V20" i="10"/>
  <c r="Y21" i="10"/>
  <c r="AA22" i="10"/>
  <c r="AA23" i="10"/>
  <c r="V24" i="10"/>
  <c r="Y25" i="10"/>
  <c r="AB26" i="10"/>
  <c r="DQ26" i="10" s="1"/>
  <c r="AC27" i="10"/>
  <c r="AA29" i="10"/>
  <c r="W30" i="10"/>
  <c r="FW30" i="10" s="1"/>
  <c r="Z31" i="10"/>
  <c r="Y33" i="10"/>
  <c r="AC36" i="10"/>
  <c r="Y37" i="10"/>
  <c r="V40" i="10"/>
  <c r="AB42" i="10"/>
  <c r="Y45" i="10"/>
  <c r="V48" i="10"/>
  <c r="AB50" i="10"/>
  <c r="Y53" i="10"/>
  <c r="V56" i="10"/>
  <c r="AB58" i="10"/>
  <c r="Y61" i="10"/>
  <c r="V64" i="10"/>
  <c r="Z66" i="10"/>
  <c r="X73" i="10"/>
  <c r="AB80" i="10"/>
  <c r="Z94" i="10"/>
  <c r="AB111" i="10"/>
  <c r="AE67" i="1"/>
  <c r="AE172" i="1"/>
  <c r="AE227" i="1"/>
  <c r="AF227" i="1" s="1"/>
  <c r="C47" i="4"/>
  <c r="B44" i="7"/>
  <c r="B52" i="7"/>
  <c r="AE52" i="1"/>
  <c r="AF52" i="1" s="1"/>
  <c r="AE107" i="1"/>
  <c r="AF107" i="1" s="1"/>
  <c r="B46" i="7"/>
  <c r="C45" i="4"/>
  <c r="C53" i="4"/>
  <c r="AE92" i="1"/>
  <c r="AF92" i="1" s="1"/>
  <c r="AE147" i="1"/>
  <c r="AE252" i="1"/>
  <c r="AF252" i="1" s="1"/>
  <c r="C39" i="4"/>
  <c r="AE132" i="1"/>
  <c r="AF132" i="1" s="1"/>
  <c r="AE187" i="1"/>
  <c r="AF187" i="1" s="1"/>
  <c r="B42" i="4"/>
  <c r="B50" i="4"/>
  <c r="AE17" i="1"/>
  <c r="AF17" i="1" s="1"/>
  <c r="AE217" i="1"/>
  <c r="AF217" i="1" s="1"/>
  <c r="B40" i="7"/>
  <c r="B48" i="7"/>
  <c r="AF32" i="1"/>
  <c r="AE47" i="1"/>
  <c r="AF47" i="1" s="1"/>
  <c r="AE72" i="1"/>
  <c r="AF72" i="1" s="1"/>
  <c r="AE87" i="1"/>
  <c r="AF87" i="1" s="1"/>
  <c r="AE112" i="1"/>
  <c r="AF112" i="1" s="1"/>
  <c r="AE127" i="1"/>
  <c r="AF127" i="1" s="1"/>
  <c r="AE167" i="1"/>
  <c r="AF167" i="1" s="1"/>
  <c r="AE207" i="1"/>
  <c r="AF207" i="1" s="1"/>
  <c r="AE247" i="1"/>
  <c r="AF247" i="1" s="1"/>
  <c r="C43" i="4"/>
  <c r="C51" i="4"/>
  <c r="AE27" i="1"/>
  <c r="AF27" i="1" s="1"/>
  <c r="AE22" i="1"/>
  <c r="AF22" i="1" s="1"/>
  <c r="AE37" i="1"/>
  <c r="AF37" i="1" s="1"/>
  <c r="AE237" i="1"/>
  <c r="AF237" i="1" s="1"/>
  <c r="AE12" i="1"/>
  <c r="AF12" i="1" s="1"/>
  <c r="C7" i="4"/>
  <c r="B10" i="4"/>
  <c r="B10" i="7"/>
  <c r="AE57" i="1"/>
  <c r="AF57" i="1" s="1"/>
  <c r="AE62" i="1"/>
  <c r="AF62" i="1" s="1"/>
  <c r="C5" i="4"/>
  <c r="B8" i="4"/>
  <c r="B8" i="7"/>
  <c r="C9" i="4"/>
  <c r="C12" i="4"/>
  <c r="C13" i="4"/>
  <c r="C16" i="4"/>
  <c r="C17" i="4"/>
  <c r="C20" i="4"/>
  <c r="C21" i="4"/>
  <c r="C24" i="4"/>
  <c r="C25" i="4"/>
  <c r="C28" i="4"/>
  <c r="C29" i="4"/>
  <c r="C32" i="4"/>
  <c r="C33" i="4"/>
  <c r="C36" i="4"/>
  <c r="C37" i="4"/>
  <c r="C44" i="4"/>
  <c r="C52" i="4"/>
  <c r="B7" i="4"/>
  <c r="B7" i="7"/>
  <c r="C8" i="4"/>
  <c r="C46" i="4"/>
  <c r="B6" i="4"/>
  <c r="B6" i="7"/>
  <c r="AE42" i="1"/>
  <c r="AF42" i="1" s="1"/>
  <c r="AE77" i="1"/>
  <c r="AF77" i="1" s="1"/>
  <c r="AE82" i="1"/>
  <c r="AF82" i="1" s="1"/>
  <c r="AE97" i="1"/>
  <c r="AF97" i="1" s="1"/>
  <c r="AE102" i="1"/>
  <c r="AF102" i="1" s="1"/>
  <c r="AE117" i="1"/>
  <c r="AF117" i="1" s="1"/>
  <c r="AE122" i="1"/>
  <c r="AF122" i="1" s="1"/>
  <c r="AE137" i="1"/>
  <c r="AF137" i="1" s="1"/>
  <c r="AE142" i="1"/>
  <c r="AF142" i="1" s="1"/>
  <c r="AE157" i="1"/>
  <c r="AF157" i="1" s="1"/>
  <c r="AE162" i="1"/>
  <c r="AF162" i="1" s="1"/>
  <c r="C40" i="4"/>
  <c r="C48" i="4"/>
  <c r="B4" i="4"/>
  <c r="B5" i="4"/>
  <c r="B5" i="7"/>
  <c r="C6" i="4"/>
  <c r="B9" i="4"/>
  <c r="B9" i="7"/>
  <c r="C10" i="4"/>
  <c r="B11" i="4"/>
  <c r="B11" i="7"/>
  <c r="B12" i="4"/>
  <c r="B12" i="7"/>
  <c r="B15" i="4"/>
  <c r="B15" i="7"/>
  <c r="B16" i="4"/>
  <c r="B16" i="7"/>
  <c r="B19" i="4"/>
  <c r="B19" i="7"/>
  <c r="B20" i="4"/>
  <c r="B20" i="7"/>
  <c r="B23" i="4"/>
  <c r="B23" i="7"/>
  <c r="B24" i="4"/>
  <c r="B24" i="7"/>
  <c r="B27" i="4"/>
  <c r="B27" i="7"/>
  <c r="B28" i="4"/>
  <c r="B28" i="7"/>
  <c r="B31" i="4"/>
  <c r="B31" i="7"/>
  <c r="B32" i="4"/>
  <c r="B32" i="7"/>
  <c r="B35" i="4"/>
  <c r="B35" i="7"/>
  <c r="B36" i="4"/>
  <c r="B36" i="7"/>
  <c r="C42" i="4"/>
  <c r="C50" i="4"/>
  <c r="AE192" i="1"/>
  <c r="AF192" i="1" s="1"/>
  <c r="AE212" i="1"/>
  <c r="AF212" i="1" s="1"/>
  <c r="AE232" i="1"/>
  <c r="B14" i="7"/>
  <c r="B18" i="7"/>
  <c r="B22" i="7"/>
  <c r="B26" i="7"/>
  <c r="B30" i="7"/>
  <c r="B34" i="7"/>
  <c r="B38" i="7"/>
  <c r="C15" i="4"/>
  <c r="C23" i="4"/>
  <c r="C31" i="4"/>
  <c r="B13" i="4"/>
  <c r="B13" i="7"/>
  <c r="C14" i="4"/>
  <c r="B17" i="4"/>
  <c r="B17" i="7"/>
  <c r="C18" i="4"/>
  <c r="B21" i="4"/>
  <c r="B21" i="7"/>
  <c r="C22" i="4"/>
  <c r="B25" i="4"/>
  <c r="B25" i="7"/>
  <c r="C26" i="4"/>
  <c r="B29" i="4"/>
  <c r="B29" i="7"/>
  <c r="C30" i="4"/>
  <c r="B33" i="4"/>
  <c r="B33" i="7"/>
  <c r="C34" i="4"/>
  <c r="B37" i="4"/>
  <c r="B37" i="7"/>
  <c r="C38" i="4"/>
  <c r="B39" i="4"/>
  <c r="B39" i="7"/>
  <c r="B41" i="4"/>
  <c r="B41" i="7"/>
  <c r="B43" i="4"/>
  <c r="B43" i="7"/>
  <c r="B45" i="4"/>
  <c r="B45" i="7"/>
  <c r="B47" i="4"/>
  <c r="B47" i="7"/>
  <c r="B49" i="4"/>
  <c r="B49" i="7"/>
  <c r="B51" i="4"/>
  <c r="B51" i="7"/>
  <c r="B53" i="4"/>
  <c r="B53" i="7"/>
  <c r="AE182" i="1"/>
  <c r="AF182" i="1" s="1"/>
  <c r="AE202" i="1"/>
  <c r="AF202" i="1" s="1"/>
  <c r="AE222" i="1"/>
  <c r="AF222" i="1" s="1"/>
  <c r="AE242" i="1"/>
  <c r="Q7" i="1"/>
  <c r="R7" i="1" s="1"/>
  <c r="K59" i="4"/>
  <c r="EI30" i="10"/>
  <c r="FE26" i="10"/>
  <c r="DN26" i="10"/>
  <c r="G10" i="25"/>
  <c r="AI30" i="10" l="1"/>
  <c r="ES202" i="10"/>
  <c r="EJ202" i="10"/>
  <c r="EA202" i="10"/>
  <c r="GC202" i="10"/>
  <c r="AN202" i="10"/>
  <c r="FT202" i="10"/>
  <c r="FK202" i="10"/>
  <c r="FB202" i="10"/>
  <c r="DR202" i="10"/>
  <c r="ED143" i="10"/>
  <c r="DU143" i="10"/>
  <c r="EV143" i="10"/>
  <c r="FN143" i="10"/>
  <c r="AH143" i="10"/>
  <c r="DL143" i="10"/>
  <c r="FE143" i="10"/>
  <c r="EM143" i="10"/>
  <c r="FW143" i="10"/>
  <c r="GC135" i="10"/>
  <c r="AN135" i="10"/>
  <c r="ES135" i="10"/>
  <c r="FB135" i="10"/>
  <c r="FK135" i="10"/>
  <c r="DR135" i="10"/>
  <c r="EA135" i="10"/>
  <c r="EJ135" i="10"/>
  <c r="FT135" i="10"/>
  <c r="ER190" i="10"/>
  <c r="DZ190" i="10"/>
  <c r="GB190" i="10"/>
  <c r="AM190" i="10"/>
  <c r="FS190" i="10"/>
  <c r="FA190" i="10"/>
  <c r="EI190" i="10"/>
  <c r="DQ190" i="10"/>
  <c r="FJ190" i="10"/>
  <c r="FD142" i="10"/>
  <c r="DT142" i="10"/>
  <c r="DK142" i="10"/>
  <c r="AG142" i="10"/>
  <c r="FV142" i="10"/>
  <c r="FM142" i="10"/>
  <c r="EU142" i="10"/>
  <c r="EL142" i="10"/>
  <c r="EC142" i="10"/>
  <c r="GB134" i="10"/>
  <c r="DZ134" i="10"/>
  <c r="EI134" i="10"/>
  <c r="ER134" i="10"/>
  <c r="FA134" i="10"/>
  <c r="FJ134" i="10"/>
  <c r="AM134" i="10"/>
  <c r="FS134" i="10"/>
  <c r="DQ134" i="10"/>
  <c r="FZ151" i="10"/>
  <c r="DO151" i="10"/>
  <c r="DX151" i="10"/>
  <c r="AK151" i="10"/>
  <c r="EG151" i="10"/>
  <c r="EP151" i="10"/>
  <c r="EY151" i="10"/>
  <c r="FH151" i="10"/>
  <c r="FQ151" i="10"/>
  <c r="ER137" i="10"/>
  <c r="FA137" i="10"/>
  <c r="GB137" i="10"/>
  <c r="EI137" i="10"/>
  <c r="DQ137" i="10"/>
  <c r="DZ137" i="10"/>
  <c r="FJ137" i="10"/>
  <c r="FS137" i="10"/>
  <c r="AM137" i="10"/>
  <c r="DR179" i="10"/>
  <c r="GC179" i="10"/>
  <c r="AN179" i="10"/>
  <c r="FT179" i="10"/>
  <c r="FK179" i="10"/>
  <c r="FB179" i="10"/>
  <c r="ES179" i="10"/>
  <c r="EJ179" i="10"/>
  <c r="EA179" i="10"/>
  <c r="EV150" i="10"/>
  <c r="EM150" i="10"/>
  <c r="ED150" i="10"/>
  <c r="DU150" i="10"/>
  <c r="DL150" i="10"/>
  <c r="FW150" i="10"/>
  <c r="AH150" i="10"/>
  <c r="FN150" i="10"/>
  <c r="FE150" i="10"/>
  <c r="EV199" i="10"/>
  <c r="EM199" i="10"/>
  <c r="ED199" i="10"/>
  <c r="DL199" i="10"/>
  <c r="FE199" i="10"/>
  <c r="DU199" i="10"/>
  <c r="AH199" i="10"/>
  <c r="FW199" i="10"/>
  <c r="FN199" i="10"/>
  <c r="FR132" i="10"/>
  <c r="DP132" i="10"/>
  <c r="AL132" i="10"/>
  <c r="FI132" i="10"/>
  <c r="EQ132" i="10"/>
  <c r="EH132" i="10"/>
  <c r="EZ132" i="10"/>
  <c r="DY132" i="10"/>
  <c r="GA132" i="10"/>
  <c r="FM186" i="10"/>
  <c r="EL186" i="10"/>
  <c r="DT186" i="10"/>
  <c r="DK186" i="10"/>
  <c r="FD186" i="10"/>
  <c r="AG186" i="10"/>
  <c r="EU186" i="10"/>
  <c r="EC186" i="10"/>
  <c r="FV186" i="10"/>
  <c r="AG139" i="10"/>
  <c r="DT139" i="10"/>
  <c r="DK139" i="10"/>
  <c r="EC139" i="10"/>
  <c r="FV139" i="10"/>
  <c r="FD139" i="10"/>
  <c r="EL139" i="10"/>
  <c r="EU139" i="10"/>
  <c r="FM139" i="10"/>
  <c r="GC164" i="10"/>
  <c r="AN164" i="10"/>
  <c r="DR164" i="10"/>
  <c r="EA164" i="10"/>
  <c r="EJ164" i="10"/>
  <c r="ES164" i="10"/>
  <c r="FB164" i="10"/>
  <c r="FK164" i="10"/>
  <c r="FT164" i="10"/>
  <c r="FN157" i="10"/>
  <c r="EV157" i="10"/>
  <c r="ED157" i="10"/>
  <c r="DL157" i="10"/>
  <c r="AH157" i="10"/>
  <c r="FE157" i="10"/>
  <c r="EM157" i="10"/>
  <c r="FW157" i="10"/>
  <c r="DU157" i="10"/>
  <c r="FZ181" i="10"/>
  <c r="AK181" i="10"/>
  <c r="DO181" i="10"/>
  <c r="DX181" i="10"/>
  <c r="EG181" i="10"/>
  <c r="EP181" i="10"/>
  <c r="EY181" i="10"/>
  <c r="FH181" i="10"/>
  <c r="FQ181" i="10"/>
  <c r="EF197" i="10"/>
  <c r="DN197" i="10"/>
  <c r="FP197" i="10"/>
  <c r="EO197" i="10"/>
  <c r="DW197" i="10"/>
  <c r="FY197" i="10"/>
  <c r="EX197" i="10"/>
  <c r="AJ197" i="10"/>
  <c r="FG197" i="10"/>
  <c r="ER148" i="10"/>
  <c r="EI148" i="10"/>
  <c r="DZ148" i="10"/>
  <c r="DQ148" i="10"/>
  <c r="GB148" i="10"/>
  <c r="AM148" i="10"/>
  <c r="FS148" i="10"/>
  <c r="FJ148" i="10"/>
  <c r="FA148" i="10"/>
  <c r="FV164" i="10"/>
  <c r="FD164" i="10"/>
  <c r="FM164" i="10"/>
  <c r="DK164" i="10"/>
  <c r="DT164" i="10"/>
  <c r="EC164" i="10"/>
  <c r="EL164" i="10"/>
  <c r="EU164" i="10"/>
  <c r="AG164" i="10"/>
  <c r="DN180" i="10"/>
  <c r="FY180" i="10"/>
  <c r="AJ180" i="10"/>
  <c r="FP180" i="10"/>
  <c r="FG180" i="10"/>
  <c r="EX180" i="10"/>
  <c r="EO180" i="10"/>
  <c r="EF180" i="10"/>
  <c r="DW180" i="10"/>
  <c r="FW196" i="10"/>
  <c r="FE196" i="10"/>
  <c r="EM196" i="10"/>
  <c r="DU196" i="10"/>
  <c r="AH196" i="10"/>
  <c r="ED196" i="10"/>
  <c r="EV196" i="10"/>
  <c r="DL196" i="10"/>
  <c r="FN196" i="10"/>
  <c r="EU256" i="10"/>
  <c r="EC256" i="10"/>
  <c r="FM256" i="10"/>
  <c r="FV256" i="10"/>
  <c r="DT256" i="10"/>
  <c r="DK256" i="10"/>
  <c r="AG256" i="10"/>
  <c r="EL256" i="10"/>
  <c r="FD256" i="10"/>
  <c r="GC166" i="10"/>
  <c r="DR166" i="10"/>
  <c r="AN166" i="10"/>
  <c r="EA166" i="10"/>
  <c r="EJ166" i="10"/>
  <c r="ES166" i="10"/>
  <c r="FB166" i="10"/>
  <c r="FK166" i="10"/>
  <c r="FT166" i="10"/>
  <c r="FX182" i="10"/>
  <c r="DV182" i="10"/>
  <c r="EE182" i="10"/>
  <c r="EN182" i="10"/>
  <c r="AI182" i="10"/>
  <c r="FF182" i="10"/>
  <c r="DM182" i="10"/>
  <c r="EW182" i="10"/>
  <c r="FO182" i="10"/>
  <c r="FW198" i="10"/>
  <c r="FE198" i="10"/>
  <c r="EM198" i="10"/>
  <c r="DU198" i="10"/>
  <c r="AH198" i="10"/>
  <c r="EV198" i="10"/>
  <c r="ED198" i="10"/>
  <c r="FN198" i="10"/>
  <c r="DL198" i="10"/>
  <c r="FT155" i="10"/>
  <c r="FB155" i="10"/>
  <c r="EJ155" i="10"/>
  <c r="DR155" i="10"/>
  <c r="ES155" i="10"/>
  <c r="GC155" i="10"/>
  <c r="EA155" i="10"/>
  <c r="FK155" i="10"/>
  <c r="AN155" i="10"/>
  <c r="EV171" i="10"/>
  <c r="AH171" i="10"/>
  <c r="FW171" i="10"/>
  <c r="DU171" i="10"/>
  <c r="EM171" i="10"/>
  <c r="FN171" i="10"/>
  <c r="ED171" i="10"/>
  <c r="DL171" i="10"/>
  <c r="FE171" i="10"/>
  <c r="FB187" i="10"/>
  <c r="GC187" i="10"/>
  <c r="ES187" i="10"/>
  <c r="AN187" i="10"/>
  <c r="DR187" i="10"/>
  <c r="FK187" i="10"/>
  <c r="EA187" i="10"/>
  <c r="FT187" i="10"/>
  <c r="EJ187" i="10"/>
  <c r="FY206" i="10"/>
  <c r="FG206" i="10"/>
  <c r="EO206" i="10"/>
  <c r="DW206" i="10"/>
  <c r="EF206" i="10"/>
  <c r="FP206" i="10"/>
  <c r="DN206" i="10"/>
  <c r="AJ206" i="10"/>
  <c r="EX206" i="10"/>
  <c r="AG163" i="10"/>
  <c r="FM163" i="10"/>
  <c r="EU163" i="10"/>
  <c r="EC163" i="10"/>
  <c r="DK163" i="10"/>
  <c r="FD163" i="10"/>
  <c r="EL163" i="10"/>
  <c r="FV163" i="10"/>
  <c r="DT163" i="10"/>
  <c r="EX179" i="10"/>
  <c r="AJ179" i="10"/>
  <c r="DW179" i="10"/>
  <c r="FP179" i="10"/>
  <c r="EO179" i="10"/>
  <c r="FG179" i="10"/>
  <c r="EF179" i="10"/>
  <c r="DN179" i="10"/>
  <c r="FY179" i="10"/>
  <c r="FW195" i="10"/>
  <c r="AH195" i="10"/>
  <c r="FN195" i="10"/>
  <c r="FE195" i="10"/>
  <c r="EM195" i="10"/>
  <c r="DL195" i="10"/>
  <c r="EV195" i="10"/>
  <c r="ED195" i="10"/>
  <c r="DU195" i="10"/>
  <c r="DN205" i="10"/>
  <c r="FY205" i="10"/>
  <c r="AJ205" i="10"/>
  <c r="FP205" i="10"/>
  <c r="EX205" i="10"/>
  <c r="DW205" i="10"/>
  <c r="FG205" i="10"/>
  <c r="EO205" i="10"/>
  <c r="EF205" i="10"/>
  <c r="DK221" i="10"/>
  <c r="FM221" i="10"/>
  <c r="EU221" i="10"/>
  <c r="EC221" i="10"/>
  <c r="DT221" i="10"/>
  <c r="FV221" i="10"/>
  <c r="FD221" i="10"/>
  <c r="EL221" i="10"/>
  <c r="AG221" i="10"/>
  <c r="FN204" i="10"/>
  <c r="EV204" i="10"/>
  <c r="ED204" i="10"/>
  <c r="DL204" i="10"/>
  <c r="AH204" i="10"/>
  <c r="EM204" i="10"/>
  <c r="DU204" i="10"/>
  <c r="FW204" i="10"/>
  <c r="FE204" i="10"/>
  <c r="FH220" i="10"/>
  <c r="DX220" i="10"/>
  <c r="FZ220" i="10"/>
  <c r="FQ220" i="10"/>
  <c r="EG220" i="10"/>
  <c r="DO220" i="10"/>
  <c r="EY220" i="10"/>
  <c r="AK220" i="10"/>
  <c r="EP220" i="10"/>
  <c r="FW206" i="10"/>
  <c r="FE206" i="10"/>
  <c r="EM206" i="10"/>
  <c r="DU206" i="10"/>
  <c r="AH206" i="10"/>
  <c r="FN206" i="10"/>
  <c r="EV206" i="10"/>
  <c r="ED206" i="10"/>
  <c r="DL206" i="10"/>
  <c r="EX222" i="10"/>
  <c r="FY222" i="10"/>
  <c r="FP222" i="10"/>
  <c r="EF222" i="10"/>
  <c r="DW222" i="10"/>
  <c r="AJ222" i="10"/>
  <c r="FG222" i="10"/>
  <c r="EO222" i="10"/>
  <c r="DN222" i="10"/>
  <c r="FW203" i="10"/>
  <c r="FN203" i="10"/>
  <c r="AH203" i="10"/>
  <c r="ED203" i="10"/>
  <c r="DU203" i="10"/>
  <c r="EM203" i="10"/>
  <c r="DL203" i="10"/>
  <c r="EV203" i="10"/>
  <c r="FE203" i="10"/>
  <c r="EW219" i="10"/>
  <c r="DM219" i="10"/>
  <c r="FO219" i="10"/>
  <c r="FF219" i="10"/>
  <c r="DV219" i="10"/>
  <c r="AI219" i="10"/>
  <c r="FX219" i="10"/>
  <c r="EN219" i="10"/>
  <c r="EE219" i="10"/>
  <c r="AJ245" i="10"/>
  <c r="FP245" i="10"/>
  <c r="EX245" i="10"/>
  <c r="EF245" i="10"/>
  <c r="DN245" i="10"/>
  <c r="FY245" i="10"/>
  <c r="DW245" i="10"/>
  <c r="FG245" i="10"/>
  <c r="EO245" i="10"/>
  <c r="FW239" i="10"/>
  <c r="FE239" i="10"/>
  <c r="AH239" i="10"/>
  <c r="DU239" i="10"/>
  <c r="ED239" i="10"/>
  <c r="EM239" i="10"/>
  <c r="EV239" i="10"/>
  <c r="FN239" i="10"/>
  <c r="DL239" i="10"/>
  <c r="AJ212" i="10"/>
  <c r="DN212" i="10"/>
  <c r="EX212" i="10"/>
  <c r="FG212" i="10"/>
  <c r="EO212" i="10"/>
  <c r="FP212" i="10"/>
  <c r="EF212" i="10"/>
  <c r="DW212" i="10"/>
  <c r="FY212" i="10"/>
  <c r="GA238" i="10"/>
  <c r="AL238" i="10"/>
  <c r="EZ238" i="10"/>
  <c r="DP238" i="10"/>
  <c r="DY238" i="10"/>
  <c r="EH238" i="10"/>
  <c r="EQ238" i="10"/>
  <c r="FI238" i="10"/>
  <c r="FR238" i="10"/>
  <c r="AJ226" i="10"/>
  <c r="EX226" i="10"/>
  <c r="EO226" i="10"/>
  <c r="DN226" i="10"/>
  <c r="FY226" i="10"/>
  <c r="FP226" i="10"/>
  <c r="FG226" i="10"/>
  <c r="EF226" i="10"/>
  <c r="DW226" i="10"/>
  <c r="FW251" i="10"/>
  <c r="AH251" i="10"/>
  <c r="EM251" i="10"/>
  <c r="DL251" i="10"/>
  <c r="FN251" i="10"/>
  <c r="FE251" i="10"/>
  <c r="EV251" i="10"/>
  <c r="DU251" i="10"/>
  <c r="ED251" i="10"/>
  <c r="ER238" i="10"/>
  <c r="EI238" i="10"/>
  <c r="GB238" i="10"/>
  <c r="AM238" i="10"/>
  <c r="FA238" i="10"/>
  <c r="DZ238" i="10"/>
  <c r="DQ238" i="10"/>
  <c r="FS238" i="10"/>
  <c r="FJ238" i="10"/>
  <c r="EH268" i="10"/>
  <c r="DY268" i="10"/>
  <c r="DP268" i="10"/>
  <c r="GA268" i="10"/>
  <c r="FR268" i="10"/>
  <c r="FI268" i="10"/>
  <c r="EZ268" i="10"/>
  <c r="AL268" i="10"/>
  <c r="EQ268" i="10"/>
  <c r="EN280" i="10"/>
  <c r="FO280" i="10"/>
  <c r="FF280" i="10"/>
  <c r="DM280" i="10"/>
  <c r="FX280" i="10"/>
  <c r="EW280" i="10"/>
  <c r="AI280" i="10"/>
  <c r="EE280" i="10"/>
  <c r="DV280" i="10"/>
  <c r="EN257" i="10"/>
  <c r="FX257" i="10"/>
  <c r="DM257" i="10"/>
  <c r="FO257" i="10"/>
  <c r="FF257" i="10"/>
  <c r="EW257" i="10"/>
  <c r="EE257" i="10"/>
  <c r="DV257" i="10"/>
  <c r="AI257" i="10"/>
  <c r="DU233" i="10"/>
  <c r="DL233" i="10"/>
  <c r="FE233" i="10"/>
  <c r="ED233" i="10"/>
  <c r="FW233" i="10"/>
  <c r="AH233" i="10"/>
  <c r="EV233" i="10"/>
  <c r="EM233" i="10"/>
  <c r="FN233" i="10"/>
  <c r="EY249" i="10"/>
  <c r="EG249" i="10"/>
  <c r="AK249" i="10"/>
  <c r="FZ249" i="10"/>
  <c r="FH249" i="10"/>
  <c r="DX249" i="10"/>
  <c r="FQ249" i="10"/>
  <c r="DO249" i="10"/>
  <c r="EP249" i="10"/>
  <c r="GB265" i="10"/>
  <c r="AM265" i="10"/>
  <c r="EI265" i="10"/>
  <c r="ER265" i="10"/>
  <c r="FA265" i="10"/>
  <c r="FJ265" i="10"/>
  <c r="FS265" i="10"/>
  <c r="DZ265" i="10"/>
  <c r="DQ265" i="10"/>
  <c r="FR262" i="10"/>
  <c r="EH262" i="10"/>
  <c r="EZ262" i="10"/>
  <c r="EQ262" i="10"/>
  <c r="DY262" i="10"/>
  <c r="DP262" i="10"/>
  <c r="AL262" i="10"/>
  <c r="GA262" i="10"/>
  <c r="FI262" i="10"/>
  <c r="FR245" i="10"/>
  <c r="EZ245" i="10"/>
  <c r="EH245" i="10"/>
  <c r="DP245" i="10"/>
  <c r="AL245" i="10"/>
  <c r="DY245" i="10"/>
  <c r="FI245" i="10"/>
  <c r="EQ245" i="10"/>
  <c r="GA245" i="10"/>
  <c r="FG261" i="10"/>
  <c r="DW261" i="10"/>
  <c r="FP261" i="10"/>
  <c r="EX261" i="10"/>
  <c r="EO261" i="10"/>
  <c r="EF261" i="10"/>
  <c r="DN261" i="10"/>
  <c r="FY261" i="10"/>
  <c r="AJ261" i="10"/>
  <c r="DY296" i="10"/>
  <c r="DP296" i="10"/>
  <c r="GA296" i="10"/>
  <c r="AL296" i="10"/>
  <c r="FR296" i="10"/>
  <c r="FI296" i="10"/>
  <c r="EZ296" i="10"/>
  <c r="EQ296" i="10"/>
  <c r="EH296" i="10"/>
  <c r="EC260" i="10"/>
  <c r="FV260" i="10"/>
  <c r="EU260" i="10"/>
  <c r="AG260" i="10"/>
  <c r="DT260" i="10"/>
  <c r="EL260" i="10"/>
  <c r="DK260" i="10"/>
  <c r="FM260" i="10"/>
  <c r="FD260" i="10"/>
  <c r="FN276" i="10"/>
  <c r="EV276" i="10"/>
  <c r="ED276" i="10"/>
  <c r="DL276" i="10"/>
  <c r="AH276" i="10"/>
  <c r="EM276" i="10"/>
  <c r="DU276" i="10"/>
  <c r="FE276" i="10"/>
  <c r="FW276" i="10"/>
  <c r="AG257" i="10"/>
  <c r="FM257" i="10"/>
  <c r="EC257" i="10"/>
  <c r="EU257" i="10"/>
  <c r="EL257" i="10"/>
  <c r="DT257" i="10"/>
  <c r="DK257" i="10"/>
  <c r="FV257" i="10"/>
  <c r="FD257" i="10"/>
  <c r="AM273" i="10"/>
  <c r="FS273" i="10"/>
  <c r="DZ273" i="10"/>
  <c r="FA273" i="10"/>
  <c r="GB273" i="10"/>
  <c r="FJ273" i="10"/>
  <c r="DQ273" i="10"/>
  <c r="ER273" i="10"/>
  <c r="EI273" i="10"/>
  <c r="FZ256" i="10"/>
  <c r="FQ256" i="10"/>
  <c r="FH256" i="10"/>
  <c r="AK256" i="10"/>
  <c r="EY256" i="10"/>
  <c r="EP256" i="10"/>
  <c r="EG256" i="10"/>
  <c r="DX256" i="10"/>
  <c r="DO256" i="10"/>
  <c r="FF272" i="10"/>
  <c r="FX272" i="10"/>
  <c r="EN272" i="10"/>
  <c r="DV272" i="10"/>
  <c r="EW272" i="10"/>
  <c r="AI272" i="10"/>
  <c r="FO272" i="10"/>
  <c r="EE272" i="10"/>
  <c r="DM272" i="10"/>
  <c r="FW300" i="10"/>
  <c r="FE300" i="10"/>
  <c r="EM300" i="10"/>
  <c r="DU300" i="10"/>
  <c r="FN300" i="10"/>
  <c r="ED300" i="10"/>
  <c r="AH300" i="10"/>
  <c r="EV300" i="10"/>
  <c r="DL300" i="10"/>
  <c r="AI273" i="10"/>
  <c r="FX273" i="10"/>
  <c r="EW273" i="10"/>
  <c r="EN273" i="10"/>
  <c r="FF273" i="10"/>
  <c r="EE273" i="10"/>
  <c r="DV273" i="10"/>
  <c r="FO273" i="10"/>
  <c r="DM273" i="10"/>
  <c r="AK302" i="10"/>
  <c r="EG302" i="10"/>
  <c r="EY302" i="10"/>
  <c r="FZ302" i="10"/>
  <c r="DO302" i="10"/>
  <c r="FQ302" i="10"/>
  <c r="FH302" i="10"/>
  <c r="EP302" i="10"/>
  <c r="DX302" i="10"/>
  <c r="FK301" i="10"/>
  <c r="EA301" i="10"/>
  <c r="DR301" i="10"/>
  <c r="FT301" i="10"/>
  <c r="ES301" i="10"/>
  <c r="EJ301" i="10"/>
  <c r="AN301" i="10"/>
  <c r="FB301" i="10"/>
  <c r="GC301" i="10"/>
  <c r="DR306" i="10"/>
  <c r="GC306" i="10"/>
  <c r="AN306" i="10"/>
  <c r="FT306" i="10"/>
  <c r="FK306" i="10"/>
  <c r="ES306" i="10"/>
  <c r="EJ306" i="10"/>
  <c r="EA306" i="10"/>
  <c r="FB306" i="10"/>
  <c r="FX286" i="10"/>
  <c r="EW286" i="10"/>
  <c r="AI286" i="10"/>
  <c r="DV286" i="10"/>
  <c r="DM286" i="10"/>
  <c r="FF286" i="10"/>
  <c r="FO286" i="10"/>
  <c r="EE286" i="10"/>
  <c r="EN286" i="10"/>
  <c r="FD282" i="10"/>
  <c r="EU282" i="10"/>
  <c r="EL282" i="10"/>
  <c r="EC282" i="10"/>
  <c r="FM282" i="10"/>
  <c r="DT282" i="10"/>
  <c r="DK282" i="10"/>
  <c r="AG282" i="10"/>
  <c r="FV282" i="10"/>
  <c r="ES313" i="10"/>
  <c r="EJ313" i="10"/>
  <c r="EA313" i="10"/>
  <c r="DR313" i="10"/>
  <c r="FT313" i="10"/>
  <c r="AN313" i="10"/>
  <c r="FB313" i="10"/>
  <c r="GC313" i="10"/>
  <c r="FK313" i="10"/>
  <c r="EJ321" i="10"/>
  <c r="EA321" i="10"/>
  <c r="DR321" i="10"/>
  <c r="GC321" i="10"/>
  <c r="AN321" i="10"/>
  <c r="FK321" i="10"/>
  <c r="FT321" i="10"/>
  <c r="FB321" i="10"/>
  <c r="ES321" i="10"/>
  <c r="EL303" i="10"/>
  <c r="FM303" i="10"/>
  <c r="EU303" i="10"/>
  <c r="FV303" i="10"/>
  <c r="FD303" i="10"/>
  <c r="EC303" i="10"/>
  <c r="AG303" i="10"/>
  <c r="DK303" i="10"/>
  <c r="DT303" i="10"/>
  <c r="FZ297" i="10"/>
  <c r="FH297" i="10"/>
  <c r="EP297" i="10"/>
  <c r="DX297" i="10"/>
  <c r="AK297" i="10"/>
  <c r="EY297" i="10"/>
  <c r="DO297" i="10"/>
  <c r="EG297" i="10"/>
  <c r="FQ297" i="10"/>
  <c r="DW312" i="10"/>
  <c r="DN312" i="10"/>
  <c r="FY312" i="10"/>
  <c r="AJ312" i="10"/>
  <c r="FP312" i="10"/>
  <c r="EX312" i="10"/>
  <c r="EF312" i="10"/>
  <c r="EO312" i="10"/>
  <c r="FG312" i="10"/>
  <c r="FM288" i="10"/>
  <c r="FD288" i="10"/>
  <c r="FV288" i="10"/>
  <c r="EU288" i="10"/>
  <c r="AG288" i="10"/>
  <c r="DK288" i="10"/>
  <c r="EC288" i="10"/>
  <c r="DT288" i="10"/>
  <c r="EL288" i="10"/>
  <c r="EQ304" i="10"/>
  <c r="FI304" i="10"/>
  <c r="FR304" i="10"/>
  <c r="EH304" i="10"/>
  <c r="GA304" i="10"/>
  <c r="DY304" i="10"/>
  <c r="DP304" i="10"/>
  <c r="EZ304" i="10"/>
  <c r="AL304" i="10"/>
  <c r="FX319" i="10"/>
  <c r="FF319" i="10"/>
  <c r="EN319" i="10"/>
  <c r="DV319" i="10"/>
  <c r="AI319" i="10"/>
  <c r="DM319" i="10"/>
  <c r="FO319" i="10"/>
  <c r="EE319" i="10"/>
  <c r="EW319" i="10"/>
  <c r="AI296" i="10"/>
  <c r="EN296" i="10"/>
  <c r="EE296" i="10"/>
  <c r="DV296" i="10"/>
  <c r="DM296" i="10"/>
  <c r="FO296" i="10"/>
  <c r="FX296" i="10"/>
  <c r="FF296" i="10"/>
  <c r="EW296" i="10"/>
  <c r="FR319" i="10"/>
  <c r="FI319" i="10"/>
  <c r="EZ319" i="10"/>
  <c r="EQ319" i="10"/>
  <c r="DY319" i="10"/>
  <c r="GA319" i="10"/>
  <c r="EH319" i="10"/>
  <c r="DP319" i="10"/>
  <c r="AL319" i="10"/>
  <c r="EH288" i="10"/>
  <c r="GA288" i="10"/>
  <c r="AL288" i="10"/>
  <c r="EQ288" i="10"/>
  <c r="EZ288" i="10"/>
  <c r="DP288" i="10"/>
  <c r="DY288" i="10"/>
  <c r="FI288" i="10"/>
  <c r="FR288" i="10"/>
  <c r="FO304" i="10"/>
  <c r="AI304" i="10"/>
  <c r="DV304" i="10"/>
  <c r="FX304" i="10"/>
  <c r="DM304" i="10"/>
  <c r="EE304" i="10"/>
  <c r="EW304" i="10"/>
  <c r="FF304" i="10"/>
  <c r="EN304" i="10"/>
  <c r="GC318" i="10"/>
  <c r="FK318" i="10"/>
  <c r="ES318" i="10"/>
  <c r="EA318" i="10"/>
  <c r="AN318" i="10"/>
  <c r="FT318" i="10"/>
  <c r="FB318" i="10"/>
  <c r="EJ318" i="10"/>
  <c r="DR318" i="10"/>
  <c r="FQ329" i="10"/>
  <c r="AK329" i="10"/>
  <c r="DX329" i="10"/>
  <c r="EP329" i="10"/>
  <c r="FH329" i="10"/>
  <c r="FZ329" i="10"/>
  <c r="DO329" i="10"/>
  <c r="EY329" i="10"/>
  <c r="EG329" i="10"/>
  <c r="DW322" i="10"/>
  <c r="DN322" i="10"/>
  <c r="FG322" i="10"/>
  <c r="AJ322" i="10"/>
  <c r="EX322" i="10"/>
  <c r="EF322" i="10"/>
  <c r="FP322" i="10"/>
  <c r="FY322" i="10"/>
  <c r="EO322" i="10"/>
  <c r="EO313" i="10"/>
  <c r="AJ313" i="10"/>
  <c r="FG313" i="10"/>
  <c r="DW313" i="10"/>
  <c r="FY313" i="10"/>
  <c r="EF313" i="10"/>
  <c r="DN313" i="10"/>
  <c r="EX313" i="10"/>
  <c r="FP313" i="10"/>
  <c r="EY313" i="10"/>
  <c r="EP313" i="10"/>
  <c r="EG313" i="10"/>
  <c r="DX313" i="10"/>
  <c r="FZ313" i="10"/>
  <c r="AK313" i="10"/>
  <c r="FQ313" i="10"/>
  <c r="FH313" i="10"/>
  <c r="DO313" i="10"/>
  <c r="FB315" i="10"/>
  <c r="ES315" i="10"/>
  <c r="EJ315" i="10"/>
  <c r="EA315" i="10"/>
  <c r="FK315" i="10"/>
  <c r="DR315" i="10"/>
  <c r="AN315" i="10"/>
  <c r="GC315" i="10"/>
  <c r="FT315" i="10"/>
  <c r="EO341" i="10"/>
  <c r="DW341" i="10"/>
  <c r="FP341" i="10"/>
  <c r="EF341" i="10"/>
  <c r="DN341" i="10"/>
  <c r="EX341" i="10"/>
  <c r="FY341" i="10"/>
  <c r="AJ341" i="10"/>
  <c r="FG341" i="10"/>
  <c r="EQ332" i="10"/>
  <c r="EH332" i="10"/>
  <c r="DY332" i="10"/>
  <c r="FR332" i="10"/>
  <c r="GA332" i="10"/>
  <c r="FI332" i="10"/>
  <c r="EZ332" i="10"/>
  <c r="DP332" i="10"/>
  <c r="AL332" i="10"/>
  <c r="ED334" i="10"/>
  <c r="FN334" i="10"/>
  <c r="EV334" i="10"/>
  <c r="DL334" i="10"/>
  <c r="FW334" i="10"/>
  <c r="DU334" i="10"/>
  <c r="FE334" i="10"/>
  <c r="AH334" i="10"/>
  <c r="EM334" i="10"/>
  <c r="EA332" i="10"/>
  <c r="GC332" i="10"/>
  <c r="AN332" i="10"/>
  <c r="FK332" i="10"/>
  <c r="FT332" i="10"/>
  <c r="DR332" i="10"/>
  <c r="FB332" i="10"/>
  <c r="EJ332" i="10"/>
  <c r="ES332" i="10"/>
  <c r="FE324" i="10"/>
  <c r="DU324" i="10"/>
  <c r="AH324" i="10"/>
  <c r="EV324" i="10"/>
  <c r="EM324" i="10"/>
  <c r="DL324" i="10"/>
  <c r="FW324" i="10"/>
  <c r="FN324" i="10"/>
  <c r="ED324" i="10"/>
  <c r="AG340" i="10"/>
  <c r="EU340" i="10"/>
  <c r="EL340" i="10"/>
  <c r="EC340" i="10"/>
  <c r="DT340" i="10"/>
  <c r="DK340" i="10"/>
  <c r="FV340" i="10"/>
  <c r="FM340" i="10"/>
  <c r="FD340" i="10"/>
  <c r="DR343" i="10"/>
  <c r="EA343" i="10"/>
  <c r="GC343" i="10"/>
  <c r="AN343" i="10"/>
  <c r="FT343" i="10"/>
  <c r="FK343" i="10"/>
  <c r="FB343" i="10"/>
  <c r="ES343" i="10"/>
  <c r="EJ343" i="10"/>
  <c r="FJ341" i="10"/>
  <c r="FA341" i="10"/>
  <c r="ER341" i="10"/>
  <c r="EI341" i="10"/>
  <c r="DZ341" i="10"/>
  <c r="DQ341" i="10"/>
  <c r="GB341" i="10"/>
  <c r="AM341" i="10"/>
  <c r="FS341" i="10"/>
  <c r="DW340" i="10"/>
  <c r="EO340" i="10"/>
  <c r="EX340" i="10"/>
  <c r="FP340" i="10"/>
  <c r="DN340" i="10"/>
  <c r="FY340" i="10"/>
  <c r="AJ340" i="10"/>
  <c r="FG340" i="10"/>
  <c r="EF340" i="10"/>
  <c r="DO340" i="10"/>
  <c r="FH340" i="10"/>
  <c r="FZ340" i="10"/>
  <c r="EG340" i="10"/>
  <c r="AK340" i="10"/>
  <c r="EY340" i="10"/>
  <c r="DX340" i="10"/>
  <c r="FQ340" i="10"/>
  <c r="EP340" i="10"/>
  <c r="EV341" i="10"/>
  <c r="FE341" i="10"/>
  <c r="ED341" i="10"/>
  <c r="DL341" i="10"/>
  <c r="AH341" i="10"/>
  <c r="FN341" i="10"/>
  <c r="EM341" i="10"/>
  <c r="DU341" i="10"/>
  <c r="FW341" i="10"/>
  <c r="ES353" i="10"/>
  <c r="EA353" i="10"/>
  <c r="EJ353" i="10"/>
  <c r="DR353" i="10"/>
  <c r="FB353" i="10"/>
  <c r="FK353" i="10"/>
  <c r="AN353" i="10"/>
  <c r="GC353" i="10"/>
  <c r="FT353" i="10"/>
  <c r="FX354" i="10"/>
  <c r="DM354" i="10"/>
  <c r="EW354" i="10"/>
  <c r="EE354" i="10"/>
  <c r="FO354" i="10"/>
  <c r="AI354" i="10"/>
  <c r="DV354" i="10"/>
  <c r="FF354" i="10"/>
  <c r="EN354" i="10"/>
  <c r="AJ354" i="10"/>
  <c r="EF354" i="10"/>
  <c r="DW354" i="10"/>
  <c r="DN354" i="10"/>
  <c r="FY354" i="10"/>
  <c r="FP354" i="10"/>
  <c r="FG354" i="10"/>
  <c r="EX354" i="10"/>
  <c r="EO354" i="10"/>
  <c r="DX354" i="10"/>
  <c r="DO354" i="10"/>
  <c r="FZ354" i="10"/>
  <c r="AK354" i="10"/>
  <c r="FQ354" i="10"/>
  <c r="FH354" i="10"/>
  <c r="EP354" i="10"/>
  <c r="EG354" i="10"/>
  <c r="EY354" i="10"/>
  <c r="AL354" i="10"/>
  <c r="EZ354" i="10"/>
  <c r="DY354" i="10"/>
  <c r="EQ354" i="10"/>
  <c r="DP354" i="10"/>
  <c r="GA354" i="10"/>
  <c r="FR354" i="10"/>
  <c r="FI354" i="10"/>
  <c r="EH354" i="10"/>
  <c r="AM354" i="10"/>
  <c r="FA354" i="10"/>
  <c r="ER354" i="10"/>
  <c r="DZ354" i="10"/>
  <c r="DQ354" i="10"/>
  <c r="FJ354" i="10"/>
  <c r="EI354" i="10"/>
  <c r="GB354" i="10"/>
  <c r="FS354" i="10"/>
  <c r="FP168" i="10"/>
  <c r="EX168" i="10"/>
  <c r="EF168" i="10"/>
  <c r="DN168" i="10"/>
  <c r="FY168" i="10"/>
  <c r="FG168" i="10"/>
  <c r="EO168" i="10"/>
  <c r="DW168" i="10"/>
  <c r="AJ168" i="10"/>
  <c r="FR203" i="10"/>
  <c r="EZ203" i="10"/>
  <c r="EH203" i="10"/>
  <c r="DP203" i="10"/>
  <c r="FI203" i="10"/>
  <c r="DY203" i="10"/>
  <c r="GA203" i="10"/>
  <c r="EQ203" i="10"/>
  <c r="AL203" i="10"/>
  <c r="EV144" i="10"/>
  <c r="EM144" i="10"/>
  <c r="FE144" i="10"/>
  <c r="ED144" i="10"/>
  <c r="DU144" i="10"/>
  <c r="DL144" i="10"/>
  <c r="AH144" i="10"/>
  <c r="FW144" i="10"/>
  <c r="FN144" i="10"/>
  <c r="FP181" i="10"/>
  <c r="EO181" i="10"/>
  <c r="DN181" i="10"/>
  <c r="FG181" i="10"/>
  <c r="FY181" i="10"/>
  <c r="DW181" i="10"/>
  <c r="AJ181" i="10"/>
  <c r="EX181" i="10"/>
  <c r="EF181" i="10"/>
  <c r="EM139" i="10"/>
  <c r="FN139" i="10"/>
  <c r="FE139" i="10"/>
  <c r="FW139" i="10"/>
  <c r="ED139" i="10"/>
  <c r="DL139" i="10"/>
  <c r="AH139" i="10"/>
  <c r="DU139" i="10"/>
  <c r="EV139" i="10"/>
  <c r="FX139" i="10"/>
  <c r="DV139" i="10"/>
  <c r="EE139" i="10"/>
  <c r="EN139" i="10"/>
  <c r="AI139" i="10"/>
  <c r="EW139" i="10"/>
  <c r="FF139" i="10"/>
  <c r="FO139" i="10"/>
  <c r="DM139" i="10"/>
  <c r="FI191" i="10"/>
  <c r="EH191" i="10"/>
  <c r="DP191" i="10"/>
  <c r="AL191" i="10"/>
  <c r="EQ191" i="10"/>
  <c r="DY191" i="10"/>
  <c r="GA191" i="10"/>
  <c r="EZ191" i="10"/>
  <c r="FR191" i="10"/>
  <c r="EO143" i="10"/>
  <c r="DN143" i="10"/>
  <c r="DW143" i="10"/>
  <c r="EX143" i="10"/>
  <c r="AJ143" i="10"/>
  <c r="FY143" i="10"/>
  <c r="FP143" i="10"/>
  <c r="FG143" i="10"/>
  <c r="EF143" i="10"/>
  <c r="FB177" i="10"/>
  <c r="ES177" i="10"/>
  <c r="EJ177" i="10"/>
  <c r="EA177" i="10"/>
  <c r="DR177" i="10"/>
  <c r="GC177" i="10"/>
  <c r="AN177" i="10"/>
  <c r="FT177" i="10"/>
  <c r="FK177" i="10"/>
  <c r="FA225" i="10"/>
  <c r="GB225" i="10"/>
  <c r="AM225" i="10"/>
  <c r="FS225" i="10"/>
  <c r="EI225" i="10"/>
  <c r="ER225" i="10"/>
  <c r="DZ225" i="10"/>
  <c r="FJ225" i="10"/>
  <c r="DQ225" i="10"/>
  <c r="FN360" i="10"/>
  <c r="EV360" i="10"/>
  <c r="ED360" i="10"/>
  <c r="DL360" i="10"/>
  <c r="EM360" i="10"/>
  <c r="DU360" i="10"/>
  <c r="FW360" i="10"/>
  <c r="AH360" i="10"/>
  <c r="FE360" i="10"/>
  <c r="EZ146" i="10"/>
  <c r="EH146" i="10"/>
  <c r="DP146" i="10"/>
  <c r="GA146" i="10"/>
  <c r="FR146" i="10"/>
  <c r="FI146" i="10"/>
  <c r="EQ146" i="10"/>
  <c r="DY146" i="10"/>
  <c r="AL146" i="10"/>
  <c r="DN186" i="10"/>
  <c r="DW186" i="10"/>
  <c r="FP186" i="10"/>
  <c r="EF186" i="10"/>
  <c r="FY186" i="10"/>
  <c r="EO186" i="10"/>
  <c r="AJ186" i="10"/>
  <c r="FG186" i="10"/>
  <c r="EX186" i="10"/>
  <c r="FZ203" i="10"/>
  <c r="FH203" i="10"/>
  <c r="EP203" i="10"/>
  <c r="DX203" i="10"/>
  <c r="AK203" i="10"/>
  <c r="FQ203" i="10"/>
  <c r="EY203" i="10"/>
  <c r="DO203" i="10"/>
  <c r="EG203" i="10"/>
  <c r="FX142" i="10"/>
  <c r="AI142" i="10"/>
  <c r="DM142" i="10"/>
  <c r="DV142" i="10"/>
  <c r="EN142" i="10"/>
  <c r="EW142" i="10"/>
  <c r="FF142" i="10"/>
  <c r="FO142" i="10"/>
  <c r="EE142" i="10"/>
  <c r="FF172" i="10"/>
  <c r="DV172" i="10"/>
  <c r="FO172" i="10"/>
  <c r="EW172" i="10"/>
  <c r="EN172" i="10"/>
  <c r="EE172" i="10"/>
  <c r="DM172" i="10"/>
  <c r="AI172" i="10"/>
  <c r="FX172" i="10"/>
  <c r="DY149" i="10"/>
  <c r="DP149" i="10"/>
  <c r="GA149" i="10"/>
  <c r="AL149" i="10"/>
  <c r="FR149" i="10"/>
  <c r="FI149" i="10"/>
  <c r="EZ149" i="10"/>
  <c r="EQ149" i="10"/>
  <c r="EH149" i="10"/>
  <c r="GC145" i="10"/>
  <c r="FK145" i="10"/>
  <c r="ES145" i="10"/>
  <c r="EA145" i="10"/>
  <c r="AN145" i="10"/>
  <c r="FB145" i="10"/>
  <c r="DR145" i="10"/>
  <c r="FT145" i="10"/>
  <c r="EJ145" i="10"/>
  <c r="FY132" i="10"/>
  <c r="DN132" i="10"/>
  <c r="DW132" i="10"/>
  <c r="AJ132" i="10"/>
  <c r="EF132" i="10"/>
  <c r="EX132" i="10"/>
  <c r="EO132" i="10"/>
  <c r="FG132" i="10"/>
  <c r="FP132" i="10"/>
  <c r="FV148" i="10"/>
  <c r="FD148" i="10"/>
  <c r="FM148" i="10"/>
  <c r="AG148" i="10"/>
  <c r="DK148" i="10"/>
  <c r="DT148" i="10"/>
  <c r="EC148" i="10"/>
  <c r="EL148" i="10"/>
  <c r="EU148" i="10"/>
  <c r="GA179" i="10"/>
  <c r="EQ179" i="10"/>
  <c r="EZ179" i="10"/>
  <c r="FI179" i="10"/>
  <c r="DP179" i="10"/>
  <c r="DY179" i="10"/>
  <c r="AL179" i="10"/>
  <c r="EH179" i="10"/>
  <c r="FR179" i="10"/>
  <c r="FQ158" i="10"/>
  <c r="EY158" i="10"/>
  <c r="EG158" i="10"/>
  <c r="DO158" i="10"/>
  <c r="FZ158" i="10"/>
  <c r="DX158" i="10"/>
  <c r="FH158" i="10"/>
  <c r="AK158" i="10"/>
  <c r="EP158" i="10"/>
  <c r="EZ174" i="10"/>
  <c r="AL174" i="10"/>
  <c r="DY174" i="10"/>
  <c r="FR174" i="10"/>
  <c r="EQ174" i="10"/>
  <c r="FI174" i="10"/>
  <c r="DP174" i="10"/>
  <c r="EH174" i="10"/>
  <c r="GA174" i="10"/>
  <c r="ES190" i="10"/>
  <c r="EJ190" i="10"/>
  <c r="EA190" i="10"/>
  <c r="DR190" i="10"/>
  <c r="GC190" i="10"/>
  <c r="AN190" i="10"/>
  <c r="FK190" i="10"/>
  <c r="FB190" i="10"/>
  <c r="FT190" i="10"/>
  <c r="AI211" i="10"/>
  <c r="DV211" i="10"/>
  <c r="FF211" i="10"/>
  <c r="FX211" i="10"/>
  <c r="EN211" i="10"/>
  <c r="EE211" i="10"/>
  <c r="FO211" i="10"/>
  <c r="EW211" i="10"/>
  <c r="DM211" i="10"/>
  <c r="FY157" i="10"/>
  <c r="AJ157" i="10"/>
  <c r="DN157" i="10"/>
  <c r="DW157" i="10"/>
  <c r="EF157" i="10"/>
  <c r="EO157" i="10"/>
  <c r="EX157" i="10"/>
  <c r="FG157" i="10"/>
  <c r="FP157" i="10"/>
  <c r="DN173" i="10"/>
  <c r="FG173" i="10"/>
  <c r="EF173" i="10"/>
  <c r="FY173" i="10"/>
  <c r="AJ173" i="10"/>
  <c r="DW173" i="10"/>
  <c r="FP173" i="10"/>
  <c r="EX173" i="10"/>
  <c r="EO173" i="10"/>
  <c r="FI189" i="10"/>
  <c r="FR189" i="10"/>
  <c r="EZ189" i="10"/>
  <c r="EH189" i="10"/>
  <c r="GA189" i="10"/>
  <c r="DY189" i="10"/>
  <c r="AL189" i="10"/>
  <c r="EQ189" i="10"/>
  <c r="DP189" i="10"/>
  <c r="FX217" i="10"/>
  <c r="AI217" i="10"/>
  <c r="EN217" i="10"/>
  <c r="EW217" i="10"/>
  <c r="EE217" i="10"/>
  <c r="FO217" i="10"/>
  <c r="FF217" i="10"/>
  <c r="DM217" i="10"/>
  <c r="DV217" i="10"/>
  <c r="FX159" i="10"/>
  <c r="AI159" i="10"/>
  <c r="FO159" i="10"/>
  <c r="DM159" i="10"/>
  <c r="EE159" i="10"/>
  <c r="DV159" i="10"/>
  <c r="EN159" i="10"/>
  <c r="EW159" i="10"/>
  <c r="FF159" i="10"/>
  <c r="FG175" i="10"/>
  <c r="EF175" i="10"/>
  <c r="FY175" i="10"/>
  <c r="AJ175" i="10"/>
  <c r="EX175" i="10"/>
  <c r="FP175" i="10"/>
  <c r="EO175" i="10"/>
  <c r="DN175" i="10"/>
  <c r="DW175" i="10"/>
  <c r="FB191" i="10"/>
  <c r="EJ191" i="10"/>
  <c r="DR191" i="10"/>
  <c r="FT191" i="10"/>
  <c r="EA191" i="10"/>
  <c r="FK191" i="10"/>
  <c r="AN191" i="10"/>
  <c r="ES191" i="10"/>
  <c r="GC191" i="10"/>
  <c r="EN221" i="10"/>
  <c r="FX221" i="10"/>
  <c r="AI221" i="10"/>
  <c r="EE221" i="10"/>
  <c r="DV221" i="10"/>
  <c r="FO221" i="10"/>
  <c r="FF221" i="10"/>
  <c r="EW221" i="10"/>
  <c r="DM221" i="10"/>
  <c r="AG172" i="10"/>
  <c r="DT172" i="10"/>
  <c r="DK172" i="10"/>
  <c r="FV172" i="10"/>
  <c r="FM172" i="10"/>
  <c r="FD172" i="10"/>
  <c r="EC172" i="10"/>
  <c r="EU172" i="10"/>
  <c r="EL172" i="10"/>
  <c r="FA188" i="10"/>
  <c r="ER188" i="10"/>
  <c r="EI188" i="10"/>
  <c r="DQ188" i="10"/>
  <c r="GB188" i="10"/>
  <c r="FJ188" i="10"/>
  <c r="DZ188" i="10"/>
  <c r="AM188" i="10"/>
  <c r="FS188" i="10"/>
  <c r="FV207" i="10"/>
  <c r="AG207" i="10"/>
  <c r="FD207" i="10"/>
  <c r="DT207" i="10"/>
  <c r="EL207" i="10"/>
  <c r="EU207" i="10"/>
  <c r="EC207" i="10"/>
  <c r="FM207" i="10"/>
  <c r="DK207" i="10"/>
  <c r="FY164" i="10"/>
  <c r="FG164" i="10"/>
  <c r="EO164" i="10"/>
  <c r="DW164" i="10"/>
  <c r="AJ164" i="10"/>
  <c r="FP164" i="10"/>
  <c r="EX164" i="10"/>
  <c r="EF164" i="10"/>
  <c r="DN164" i="10"/>
  <c r="GB180" i="10"/>
  <c r="AM180" i="10"/>
  <c r="FA180" i="10"/>
  <c r="FJ180" i="10"/>
  <c r="FS180" i="10"/>
  <c r="DQ180" i="10"/>
  <c r="ER180" i="10"/>
  <c r="DZ180" i="10"/>
  <c r="EI180" i="10"/>
  <c r="EP196" i="10"/>
  <c r="EG196" i="10"/>
  <c r="DX196" i="10"/>
  <c r="FZ196" i="10"/>
  <c r="AK196" i="10"/>
  <c r="EY196" i="10"/>
  <c r="DO196" i="10"/>
  <c r="FQ196" i="10"/>
  <c r="FH196" i="10"/>
  <c r="GB206" i="10"/>
  <c r="EI206" i="10"/>
  <c r="FS206" i="10"/>
  <c r="AM206" i="10"/>
  <c r="ER206" i="10"/>
  <c r="FA206" i="10"/>
  <c r="DQ206" i="10"/>
  <c r="DZ206" i="10"/>
  <c r="FJ206" i="10"/>
  <c r="AG251" i="10"/>
  <c r="EU251" i="10"/>
  <c r="DK251" i="10"/>
  <c r="FV251" i="10"/>
  <c r="FM251" i="10"/>
  <c r="FD251" i="10"/>
  <c r="EL251" i="10"/>
  <c r="EC251" i="10"/>
  <c r="DT251" i="10"/>
  <c r="GB213" i="10"/>
  <c r="DZ213" i="10"/>
  <c r="FS213" i="10"/>
  <c r="FA213" i="10"/>
  <c r="DQ213" i="10"/>
  <c r="FJ213" i="10"/>
  <c r="ER213" i="10"/>
  <c r="EI213" i="10"/>
  <c r="AM213" i="10"/>
  <c r="FW255" i="10"/>
  <c r="AH255" i="10"/>
  <c r="FN255" i="10"/>
  <c r="FE255" i="10"/>
  <c r="EV255" i="10"/>
  <c r="EM255" i="10"/>
  <c r="ED255" i="10"/>
  <c r="DU255" i="10"/>
  <c r="DL255" i="10"/>
  <c r="AI215" i="10"/>
  <c r="FX215" i="10"/>
  <c r="EN215" i="10"/>
  <c r="DV215" i="10"/>
  <c r="DM215" i="10"/>
  <c r="FO215" i="10"/>
  <c r="FF215" i="10"/>
  <c r="EE215" i="10"/>
  <c r="EW215" i="10"/>
  <c r="FO236" i="10"/>
  <c r="EW236" i="10"/>
  <c r="EE236" i="10"/>
  <c r="DM236" i="10"/>
  <c r="AI236" i="10"/>
  <c r="EN236" i="10"/>
  <c r="DV236" i="10"/>
  <c r="FF236" i="10"/>
  <c r="FX236" i="10"/>
  <c r="FN212" i="10"/>
  <c r="EM212" i="10"/>
  <c r="DU212" i="10"/>
  <c r="EV212" i="10"/>
  <c r="ED212" i="10"/>
  <c r="DL212" i="10"/>
  <c r="AH212" i="10"/>
  <c r="FW212" i="10"/>
  <c r="FE212" i="10"/>
  <c r="EQ232" i="10"/>
  <c r="EH232" i="10"/>
  <c r="GA232" i="10"/>
  <c r="AL232" i="10"/>
  <c r="EZ232" i="10"/>
  <c r="DY232" i="10"/>
  <c r="DP232" i="10"/>
  <c r="FI232" i="10"/>
  <c r="FR232" i="10"/>
  <c r="EI231" i="10"/>
  <c r="FS231" i="10"/>
  <c r="FA231" i="10"/>
  <c r="DZ231" i="10"/>
  <c r="AM231" i="10"/>
  <c r="GB231" i="10"/>
  <c r="ER231" i="10"/>
  <c r="DQ231" i="10"/>
  <c r="FJ231" i="10"/>
  <c r="FW205" i="10"/>
  <c r="FN205" i="10"/>
  <c r="AH205" i="10"/>
  <c r="ED205" i="10"/>
  <c r="DU205" i="10"/>
  <c r="EM205" i="10"/>
  <c r="FE205" i="10"/>
  <c r="DL205" i="10"/>
  <c r="EV205" i="10"/>
  <c r="GB221" i="10"/>
  <c r="FA221" i="10"/>
  <c r="FS221" i="10"/>
  <c r="DQ221" i="10"/>
  <c r="FJ221" i="10"/>
  <c r="ER221" i="10"/>
  <c r="EI221" i="10"/>
  <c r="DZ221" i="10"/>
  <c r="AM221" i="10"/>
  <c r="DN266" i="10"/>
  <c r="FG266" i="10"/>
  <c r="EF266" i="10"/>
  <c r="FY266" i="10"/>
  <c r="DW266" i="10"/>
  <c r="FP266" i="10"/>
  <c r="EX266" i="10"/>
  <c r="EO266" i="10"/>
  <c r="AJ266" i="10"/>
  <c r="EC235" i="10"/>
  <c r="DT235" i="10"/>
  <c r="FM235" i="10"/>
  <c r="FD235" i="10"/>
  <c r="FV235" i="10"/>
  <c r="EU235" i="10"/>
  <c r="EL235" i="10"/>
  <c r="DK235" i="10"/>
  <c r="AG235" i="10"/>
  <c r="DY252" i="10"/>
  <c r="FI252" i="10"/>
  <c r="AL252" i="10"/>
  <c r="GA252" i="10"/>
  <c r="FR252" i="10"/>
  <c r="EZ252" i="10"/>
  <c r="DP252" i="10"/>
  <c r="EQ252" i="10"/>
  <c r="EH252" i="10"/>
  <c r="DV231" i="10"/>
  <c r="DM231" i="10"/>
  <c r="FF231" i="10"/>
  <c r="EW231" i="10"/>
  <c r="FX231" i="10"/>
  <c r="FO231" i="10"/>
  <c r="EN231" i="10"/>
  <c r="EE231" i="10"/>
  <c r="AI231" i="10"/>
  <c r="AM248" i="10"/>
  <c r="DZ248" i="10"/>
  <c r="FJ248" i="10"/>
  <c r="FA248" i="10"/>
  <c r="DQ248" i="10"/>
  <c r="GB248" i="10"/>
  <c r="EI248" i="10"/>
  <c r="FS248" i="10"/>
  <c r="ER248" i="10"/>
  <c r="EZ271" i="10"/>
  <c r="EH271" i="10"/>
  <c r="AL271" i="10"/>
  <c r="FI271" i="10"/>
  <c r="DY271" i="10"/>
  <c r="DP271" i="10"/>
  <c r="GA271" i="10"/>
  <c r="FR271" i="10"/>
  <c r="EQ271" i="10"/>
  <c r="FA222" i="10"/>
  <c r="DQ222" i="10"/>
  <c r="DZ222" i="10"/>
  <c r="AM222" i="10"/>
  <c r="FS222" i="10"/>
  <c r="FJ222" i="10"/>
  <c r="EI222" i="10"/>
  <c r="ER222" i="10"/>
  <c r="GB222" i="10"/>
  <c r="FV238" i="10"/>
  <c r="FD238" i="10"/>
  <c r="EL238" i="10"/>
  <c r="DT238" i="10"/>
  <c r="AG238" i="10"/>
  <c r="FM238" i="10"/>
  <c r="EU238" i="10"/>
  <c r="EC238" i="10"/>
  <c r="DK238" i="10"/>
  <c r="EU226" i="10"/>
  <c r="AG226" i="10"/>
  <c r="EL226" i="10"/>
  <c r="EC226" i="10"/>
  <c r="FM226" i="10"/>
  <c r="FV226" i="10"/>
  <c r="DK226" i="10"/>
  <c r="DT226" i="10"/>
  <c r="FD226" i="10"/>
  <c r="FV242" i="10"/>
  <c r="FD242" i="10"/>
  <c r="EL242" i="10"/>
  <c r="DT242" i="10"/>
  <c r="AG242" i="10"/>
  <c r="EC242" i="10"/>
  <c r="FM242" i="10"/>
  <c r="DK242" i="10"/>
  <c r="EU242" i="10"/>
  <c r="FX250" i="10"/>
  <c r="EW250" i="10"/>
  <c r="DM250" i="10"/>
  <c r="FO250" i="10"/>
  <c r="FF250" i="10"/>
  <c r="EN250" i="10"/>
  <c r="AI250" i="10"/>
  <c r="EE250" i="10"/>
  <c r="DV250" i="10"/>
  <c r="EM266" i="10"/>
  <c r="DL266" i="10"/>
  <c r="FE266" i="10"/>
  <c r="ED266" i="10"/>
  <c r="EV266" i="10"/>
  <c r="DU266" i="10"/>
  <c r="AH266" i="10"/>
  <c r="FW266" i="10"/>
  <c r="FN266" i="10"/>
  <c r="DL263" i="10"/>
  <c r="EV263" i="10"/>
  <c r="FW263" i="10"/>
  <c r="FN263" i="10"/>
  <c r="FE263" i="10"/>
  <c r="EM263" i="10"/>
  <c r="ED263" i="10"/>
  <c r="DU263" i="10"/>
  <c r="AH263" i="10"/>
  <c r="FV246" i="10"/>
  <c r="FD246" i="10"/>
  <c r="EL246" i="10"/>
  <c r="DT246" i="10"/>
  <c r="AG246" i="10"/>
  <c r="FM246" i="10"/>
  <c r="EU246" i="10"/>
  <c r="EC246" i="10"/>
  <c r="DK246" i="10"/>
  <c r="ES262" i="10"/>
  <c r="EJ262" i="10"/>
  <c r="EA262" i="10"/>
  <c r="DR262" i="10"/>
  <c r="GC262" i="10"/>
  <c r="AN262" i="10"/>
  <c r="FT262" i="10"/>
  <c r="FK262" i="10"/>
  <c r="FB262" i="10"/>
  <c r="FW253" i="10"/>
  <c r="AH253" i="10"/>
  <c r="FN253" i="10"/>
  <c r="EM253" i="10"/>
  <c r="ED253" i="10"/>
  <c r="DU253" i="10"/>
  <c r="DL253" i="10"/>
  <c r="FE253" i="10"/>
  <c r="EV253" i="10"/>
  <c r="GB282" i="10"/>
  <c r="ER282" i="10"/>
  <c r="FA282" i="10"/>
  <c r="AM282" i="10"/>
  <c r="FJ282" i="10"/>
  <c r="FS282" i="10"/>
  <c r="EI282" i="10"/>
  <c r="DQ282" i="10"/>
  <c r="DZ282" i="10"/>
  <c r="GC134" i="10"/>
  <c r="FB134" i="10"/>
  <c r="FK134" i="10"/>
  <c r="FT134" i="10"/>
  <c r="DR134" i="10"/>
  <c r="EA134" i="10"/>
  <c r="AN134" i="10"/>
  <c r="EJ134" i="10"/>
  <c r="ES134" i="10"/>
  <c r="EV135" i="10"/>
  <c r="FN135" i="10"/>
  <c r="DL135" i="10"/>
  <c r="FW135" i="10"/>
  <c r="FE135" i="10"/>
  <c r="AH135" i="10"/>
  <c r="EM135" i="10"/>
  <c r="DU135" i="10"/>
  <c r="ED135" i="10"/>
  <c r="FE192" i="10"/>
  <c r="EM192" i="10"/>
  <c r="DL192" i="10"/>
  <c r="AH192" i="10"/>
  <c r="ED192" i="10"/>
  <c r="FW192" i="10"/>
  <c r="EV192" i="10"/>
  <c r="DU192" i="10"/>
  <c r="FN192" i="10"/>
  <c r="FV152" i="10"/>
  <c r="AG152" i="10"/>
  <c r="DT152" i="10"/>
  <c r="EC152" i="10"/>
  <c r="EL152" i="10"/>
  <c r="EU152" i="10"/>
  <c r="FD152" i="10"/>
  <c r="FM152" i="10"/>
  <c r="DK152" i="10"/>
  <c r="FO134" i="10"/>
  <c r="DM134" i="10"/>
  <c r="EE134" i="10"/>
  <c r="DV134" i="10"/>
  <c r="AI134" i="10"/>
  <c r="FF134" i="10"/>
  <c r="EN134" i="10"/>
  <c r="EW134" i="10"/>
  <c r="FX134" i="10"/>
  <c r="FS193" i="10"/>
  <c r="FA193" i="10"/>
  <c r="EI193" i="10"/>
  <c r="DQ193" i="10"/>
  <c r="ER193" i="10"/>
  <c r="FJ193" i="10"/>
  <c r="AM193" i="10"/>
  <c r="DZ193" i="10"/>
  <c r="GB193" i="10"/>
  <c r="GA219" i="10"/>
  <c r="AL219" i="10"/>
  <c r="EH219" i="10"/>
  <c r="EQ219" i="10"/>
  <c r="FR219" i="10"/>
  <c r="DP219" i="10"/>
  <c r="DY219" i="10"/>
  <c r="EZ219" i="10"/>
  <c r="FI219" i="10"/>
  <c r="AG227" i="10"/>
  <c r="EC227" i="10"/>
  <c r="EU227" i="10"/>
  <c r="DK227" i="10"/>
  <c r="FV227" i="10"/>
  <c r="DT227" i="10"/>
  <c r="FD227" i="10"/>
  <c r="FM227" i="10"/>
  <c r="EL227" i="10"/>
  <c r="FW145" i="10"/>
  <c r="FE145" i="10"/>
  <c r="EM145" i="10"/>
  <c r="DU145" i="10"/>
  <c r="AH145" i="10"/>
  <c r="FN145" i="10"/>
  <c r="ED145" i="10"/>
  <c r="EV145" i="10"/>
  <c r="DL145" i="10"/>
  <c r="EH153" i="10"/>
  <c r="DY153" i="10"/>
  <c r="DP153" i="10"/>
  <c r="GA153" i="10"/>
  <c r="AL153" i="10"/>
  <c r="FR153" i="10"/>
  <c r="FI153" i="10"/>
  <c r="EZ153" i="10"/>
  <c r="EQ153" i="10"/>
  <c r="GC141" i="10"/>
  <c r="AN141" i="10"/>
  <c r="EA141" i="10"/>
  <c r="EJ141" i="10"/>
  <c r="ES141" i="10"/>
  <c r="FK141" i="10"/>
  <c r="DR141" i="10"/>
  <c r="FB141" i="10"/>
  <c r="FT141" i="10"/>
  <c r="FX166" i="10"/>
  <c r="FF166" i="10"/>
  <c r="EN166" i="10"/>
  <c r="DV166" i="10"/>
  <c r="AI166" i="10"/>
  <c r="EE166" i="10"/>
  <c r="FO166" i="10"/>
  <c r="DM166" i="10"/>
  <c r="EW166" i="10"/>
  <c r="FQ145" i="10"/>
  <c r="FH145" i="10"/>
  <c r="FZ145" i="10"/>
  <c r="EY145" i="10"/>
  <c r="EP145" i="10"/>
  <c r="EG145" i="10"/>
  <c r="DX145" i="10"/>
  <c r="DO145" i="10"/>
  <c r="AK145" i="10"/>
  <c r="GC142" i="10"/>
  <c r="AN142" i="10"/>
  <c r="FB142" i="10"/>
  <c r="FK142" i="10"/>
  <c r="FT142" i="10"/>
  <c r="DR142" i="10"/>
  <c r="EA142" i="10"/>
  <c r="EJ142" i="10"/>
  <c r="ES142" i="10"/>
  <c r="AG131" i="10"/>
  <c r="FM131" i="10"/>
  <c r="DT131" i="10"/>
  <c r="EL131" i="10"/>
  <c r="EU131" i="10"/>
  <c r="DK131" i="10"/>
  <c r="FV131" i="10"/>
  <c r="EC131" i="10"/>
  <c r="FD131" i="10"/>
  <c r="AM147" i="10"/>
  <c r="GB147" i="10"/>
  <c r="FJ147" i="10"/>
  <c r="ER147" i="10"/>
  <c r="DZ147" i="10"/>
  <c r="DQ147" i="10"/>
  <c r="EI147" i="10"/>
  <c r="FA147" i="10"/>
  <c r="FS147" i="10"/>
  <c r="FW209" i="10"/>
  <c r="FN209" i="10"/>
  <c r="ED209" i="10"/>
  <c r="DU209" i="10"/>
  <c r="AH209" i="10"/>
  <c r="EM209" i="10"/>
  <c r="DL209" i="10"/>
  <c r="EV209" i="10"/>
  <c r="FE209" i="10"/>
  <c r="EM173" i="10"/>
  <c r="DL173" i="10"/>
  <c r="FE173" i="10"/>
  <c r="ED173" i="10"/>
  <c r="EV173" i="10"/>
  <c r="AH173" i="10"/>
  <c r="FN173" i="10"/>
  <c r="FW173" i="10"/>
  <c r="DU173" i="10"/>
  <c r="DN189" i="10"/>
  <c r="FY189" i="10"/>
  <c r="AJ189" i="10"/>
  <c r="FP189" i="10"/>
  <c r="FG189" i="10"/>
  <c r="EX189" i="10"/>
  <c r="EO189" i="10"/>
  <c r="EF189" i="10"/>
  <c r="DW189" i="10"/>
  <c r="FZ210" i="10"/>
  <c r="AK210" i="10"/>
  <c r="FH210" i="10"/>
  <c r="DX210" i="10"/>
  <c r="FQ210" i="10"/>
  <c r="DO210" i="10"/>
  <c r="EG210" i="10"/>
  <c r="EY210" i="10"/>
  <c r="EP210" i="10"/>
  <c r="FV156" i="10"/>
  <c r="FD156" i="10"/>
  <c r="FM156" i="10"/>
  <c r="DK156" i="10"/>
  <c r="DT156" i="10"/>
  <c r="EC156" i="10"/>
  <c r="EL156" i="10"/>
  <c r="EU156" i="10"/>
  <c r="AG156" i="10"/>
  <c r="FS172" i="10"/>
  <c r="FJ172" i="10"/>
  <c r="FA172" i="10"/>
  <c r="ER172" i="10"/>
  <c r="EI172" i="10"/>
  <c r="DZ172" i="10"/>
  <c r="GB172" i="10"/>
  <c r="DQ172" i="10"/>
  <c r="AM172" i="10"/>
  <c r="FQ188" i="10"/>
  <c r="FH188" i="10"/>
  <c r="EY188" i="10"/>
  <c r="EG188" i="10"/>
  <c r="FZ188" i="10"/>
  <c r="EP188" i="10"/>
  <c r="DX188" i="10"/>
  <c r="DO188" i="10"/>
  <c r="AK188" i="10"/>
  <c r="FK211" i="10"/>
  <c r="EA211" i="10"/>
  <c r="GC211" i="10"/>
  <c r="FT211" i="10"/>
  <c r="EJ211" i="10"/>
  <c r="DR211" i="10"/>
  <c r="FB211" i="10"/>
  <c r="ES211" i="10"/>
  <c r="AN211" i="10"/>
  <c r="GC158" i="10"/>
  <c r="AN158" i="10"/>
  <c r="DR158" i="10"/>
  <c r="EA158" i="10"/>
  <c r="EJ158" i="10"/>
  <c r="ES158" i="10"/>
  <c r="FB158" i="10"/>
  <c r="FK158" i="10"/>
  <c r="FT158" i="10"/>
  <c r="AG174" i="10"/>
  <c r="FV174" i="10"/>
  <c r="EL174" i="10"/>
  <c r="FD174" i="10"/>
  <c r="EU174" i="10"/>
  <c r="EC174" i="10"/>
  <c r="DT174" i="10"/>
  <c r="DK174" i="10"/>
  <c r="FM174" i="10"/>
  <c r="AI190" i="10"/>
  <c r="FX190" i="10"/>
  <c r="FF190" i="10"/>
  <c r="EN190" i="10"/>
  <c r="DV190" i="10"/>
  <c r="EW190" i="10"/>
  <c r="FO190" i="10"/>
  <c r="DM190" i="10"/>
  <c r="EE190" i="10"/>
  <c r="GA220" i="10"/>
  <c r="FI220" i="10"/>
  <c r="FR220" i="10"/>
  <c r="AL220" i="10"/>
  <c r="DY220" i="10"/>
  <c r="EH220" i="10"/>
  <c r="DP220" i="10"/>
  <c r="EQ220" i="10"/>
  <c r="EZ220" i="10"/>
  <c r="FT163" i="10"/>
  <c r="FB163" i="10"/>
  <c r="EJ163" i="10"/>
  <c r="DR163" i="10"/>
  <c r="AN163" i="10"/>
  <c r="ES163" i="10"/>
  <c r="GC163" i="10"/>
  <c r="EA163" i="10"/>
  <c r="FK163" i="10"/>
  <c r="FX179" i="10"/>
  <c r="AI179" i="10"/>
  <c r="EN179" i="10"/>
  <c r="EW179" i="10"/>
  <c r="FF179" i="10"/>
  <c r="DM179" i="10"/>
  <c r="EE179" i="10"/>
  <c r="FO179" i="10"/>
  <c r="DV179" i="10"/>
  <c r="AG195" i="10"/>
  <c r="EU195" i="10"/>
  <c r="EL195" i="10"/>
  <c r="EC195" i="10"/>
  <c r="DK195" i="10"/>
  <c r="FD195" i="10"/>
  <c r="DT195" i="10"/>
  <c r="FV195" i="10"/>
  <c r="FM195" i="10"/>
  <c r="AG155" i="10"/>
  <c r="FM155" i="10"/>
  <c r="EU155" i="10"/>
  <c r="EC155" i="10"/>
  <c r="DK155" i="10"/>
  <c r="FD155" i="10"/>
  <c r="EL155" i="10"/>
  <c r="FV155" i="10"/>
  <c r="DT155" i="10"/>
  <c r="FF171" i="10"/>
  <c r="FO171" i="10"/>
  <c r="DV171" i="10"/>
  <c r="EW171" i="10"/>
  <c r="EE171" i="10"/>
  <c r="AI171" i="10"/>
  <c r="DM171" i="10"/>
  <c r="EN171" i="10"/>
  <c r="FX171" i="10"/>
  <c r="AG187" i="10"/>
  <c r="EU187" i="10"/>
  <c r="EL187" i="10"/>
  <c r="EC187" i="10"/>
  <c r="DK187" i="10"/>
  <c r="FD187" i="10"/>
  <c r="DT187" i="10"/>
  <c r="FV187" i="10"/>
  <c r="FM187" i="10"/>
  <c r="FG207" i="10"/>
  <c r="EX207" i="10"/>
  <c r="EO207" i="10"/>
  <c r="DW207" i="10"/>
  <c r="FP207" i="10"/>
  <c r="EF207" i="10"/>
  <c r="DN207" i="10"/>
  <c r="AJ207" i="10"/>
  <c r="FY207" i="10"/>
  <c r="EH213" i="10"/>
  <c r="FI213" i="10"/>
  <c r="DP213" i="10"/>
  <c r="GA213" i="10"/>
  <c r="DY213" i="10"/>
  <c r="EZ213" i="10"/>
  <c r="FR213" i="10"/>
  <c r="EQ213" i="10"/>
  <c r="AL213" i="10"/>
  <c r="FW244" i="10"/>
  <c r="FE244" i="10"/>
  <c r="EM244" i="10"/>
  <c r="ED244" i="10"/>
  <c r="DL244" i="10"/>
  <c r="FN244" i="10"/>
  <c r="EV244" i="10"/>
  <c r="DU244" i="10"/>
  <c r="AH244" i="10"/>
  <c r="AM212" i="10"/>
  <c r="FA212" i="10"/>
  <c r="DQ212" i="10"/>
  <c r="ER212" i="10"/>
  <c r="EI212" i="10"/>
  <c r="GB212" i="10"/>
  <c r="FJ212" i="10"/>
  <c r="DZ212" i="10"/>
  <c r="FS212" i="10"/>
  <c r="FS251" i="10"/>
  <c r="ER251" i="10"/>
  <c r="DZ251" i="10"/>
  <c r="FA251" i="10"/>
  <c r="FJ251" i="10"/>
  <c r="EI251" i="10"/>
  <c r="DQ251" i="10"/>
  <c r="AM251" i="10"/>
  <c r="GB251" i="10"/>
  <c r="DX214" i="10"/>
  <c r="DO214" i="10"/>
  <c r="FZ214" i="10"/>
  <c r="AK214" i="10"/>
  <c r="FH214" i="10"/>
  <c r="FQ214" i="10"/>
  <c r="EY214" i="10"/>
  <c r="EG214" i="10"/>
  <c r="EP214" i="10"/>
  <c r="FN235" i="10"/>
  <c r="FE235" i="10"/>
  <c r="ED235" i="10"/>
  <c r="DU235" i="10"/>
  <c r="AH235" i="10"/>
  <c r="FW235" i="10"/>
  <c r="EV235" i="10"/>
  <c r="EM235" i="10"/>
  <c r="DL235" i="10"/>
  <c r="FE211" i="10"/>
  <c r="FW211" i="10"/>
  <c r="ED211" i="10"/>
  <c r="AH211" i="10"/>
  <c r="EM211" i="10"/>
  <c r="EV211" i="10"/>
  <c r="DL211" i="10"/>
  <c r="FN211" i="10"/>
  <c r="DU211" i="10"/>
  <c r="FW231" i="10"/>
  <c r="AH231" i="10"/>
  <c r="EM231" i="10"/>
  <c r="EV231" i="10"/>
  <c r="ED231" i="10"/>
  <c r="FN231" i="10"/>
  <c r="FE231" i="10"/>
  <c r="DU231" i="10"/>
  <c r="DL231" i="10"/>
  <c r="FP230" i="10"/>
  <c r="FG230" i="10"/>
  <c r="EX230" i="10"/>
  <c r="EF230" i="10"/>
  <c r="AJ230" i="10"/>
  <c r="FY230" i="10"/>
  <c r="EO230" i="10"/>
  <c r="DW230" i="10"/>
  <c r="DN230" i="10"/>
  <c r="GB204" i="10"/>
  <c r="DQ204" i="10"/>
  <c r="FA204" i="10"/>
  <c r="FS204" i="10"/>
  <c r="AM204" i="10"/>
  <c r="DZ204" i="10"/>
  <c r="EI204" i="10"/>
  <c r="FJ204" i="10"/>
  <c r="ER204" i="10"/>
  <c r="FW220" i="10"/>
  <c r="AH220" i="10"/>
  <c r="EM220" i="10"/>
  <c r="EV220" i="10"/>
  <c r="ED220" i="10"/>
  <c r="FE220" i="10"/>
  <c r="FN220" i="10"/>
  <c r="DL220" i="10"/>
  <c r="DU220" i="10"/>
  <c r="DZ267" i="10"/>
  <c r="FS267" i="10"/>
  <c r="FJ267" i="10"/>
  <c r="EI267" i="10"/>
  <c r="AM267" i="10"/>
  <c r="GB267" i="10"/>
  <c r="ER267" i="10"/>
  <c r="DQ267" i="10"/>
  <c r="FA267" i="10"/>
  <c r="AJ234" i="10"/>
  <c r="EX234" i="10"/>
  <c r="EO234" i="10"/>
  <c r="DN234" i="10"/>
  <c r="FY234" i="10"/>
  <c r="FG234" i="10"/>
  <c r="EF234" i="10"/>
  <c r="DW234" i="10"/>
  <c r="FP234" i="10"/>
  <c r="FY242" i="10"/>
  <c r="AJ242" i="10"/>
  <c r="FP242" i="10"/>
  <c r="EO242" i="10"/>
  <c r="EX242" i="10"/>
  <c r="EF242" i="10"/>
  <c r="DW242" i="10"/>
  <c r="DN242" i="10"/>
  <c r="FG242" i="10"/>
  <c r="AK230" i="10"/>
  <c r="DO230" i="10"/>
  <c r="EY230" i="10"/>
  <c r="EP230" i="10"/>
  <c r="FQ230" i="10"/>
  <c r="FZ230" i="10"/>
  <c r="DX230" i="10"/>
  <c r="EG230" i="10"/>
  <c r="FH230" i="10"/>
  <c r="GC247" i="10"/>
  <c r="AN247" i="10"/>
  <c r="DR247" i="10"/>
  <c r="EA247" i="10"/>
  <c r="FB247" i="10"/>
  <c r="EJ247" i="10"/>
  <c r="ES247" i="10"/>
  <c r="FK247" i="10"/>
  <c r="FT247" i="10"/>
  <c r="FB233" i="10"/>
  <c r="ES233" i="10"/>
  <c r="DR233" i="10"/>
  <c r="GC233" i="10"/>
  <c r="FK233" i="10"/>
  <c r="AN233" i="10"/>
  <c r="EJ233" i="10"/>
  <c r="EA233" i="10"/>
  <c r="FT233" i="10"/>
  <c r="AH229" i="10"/>
  <c r="FE229" i="10"/>
  <c r="EV229" i="10"/>
  <c r="DU229" i="10"/>
  <c r="DL229" i="10"/>
  <c r="FW229" i="10"/>
  <c r="FN229" i="10"/>
  <c r="EM229" i="10"/>
  <c r="ED229" i="10"/>
  <c r="EY225" i="10"/>
  <c r="FH225" i="10"/>
  <c r="DX225" i="10"/>
  <c r="FZ225" i="10"/>
  <c r="EG225" i="10"/>
  <c r="AK225" i="10"/>
  <c r="EP225" i="10"/>
  <c r="FQ225" i="10"/>
  <c r="DO225" i="10"/>
  <c r="GA241" i="10"/>
  <c r="FI241" i="10"/>
  <c r="EQ241" i="10"/>
  <c r="DY241" i="10"/>
  <c r="AL241" i="10"/>
  <c r="EH241" i="10"/>
  <c r="FR241" i="10"/>
  <c r="DP241" i="10"/>
  <c r="EZ241" i="10"/>
  <c r="AM272" i="10"/>
  <c r="FA272" i="10"/>
  <c r="DZ272" i="10"/>
  <c r="ER272" i="10"/>
  <c r="FS272" i="10"/>
  <c r="FJ272" i="10"/>
  <c r="EI272" i="10"/>
  <c r="GB272" i="10"/>
  <c r="DQ272" i="10"/>
  <c r="FY257" i="10"/>
  <c r="FP257" i="10"/>
  <c r="FG257" i="10"/>
  <c r="EX257" i="10"/>
  <c r="AJ257" i="10"/>
  <c r="EO257" i="10"/>
  <c r="DW257" i="10"/>
  <c r="EF257" i="10"/>
  <c r="DN257" i="10"/>
  <c r="FT279" i="10"/>
  <c r="FB279" i="10"/>
  <c r="EJ279" i="10"/>
  <c r="DR279" i="10"/>
  <c r="ES279" i="10"/>
  <c r="EA279" i="10"/>
  <c r="GC279" i="10"/>
  <c r="AN279" i="10"/>
  <c r="FK279" i="10"/>
  <c r="FP270" i="10"/>
  <c r="EX270" i="10"/>
  <c r="EF270" i="10"/>
  <c r="DN270" i="10"/>
  <c r="FY270" i="10"/>
  <c r="FG270" i="10"/>
  <c r="AJ270" i="10"/>
  <c r="EO270" i="10"/>
  <c r="DW270" i="10"/>
  <c r="AG253" i="10"/>
  <c r="EL253" i="10"/>
  <c r="EC253" i="10"/>
  <c r="FV253" i="10"/>
  <c r="DK253" i="10"/>
  <c r="FM253" i="10"/>
  <c r="DT253" i="10"/>
  <c r="FD253" i="10"/>
  <c r="EU253" i="10"/>
  <c r="FM269" i="10"/>
  <c r="EC269" i="10"/>
  <c r="EU269" i="10"/>
  <c r="AG269" i="10"/>
  <c r="FV269" i="10"/>
  <c r="FD269" i="10"/>
  <c r="DT269" i="10"/>
  <c r="EL269" i="10"/>
  <c r="DK269" i="10"/>
  <c r="FO252" i="10"/>
  <c r="EN252" i="10"/>
  <c r="DV252" i="10"/>
  <c r="EW252" i="10"/>
  <c r="FX252" i="10"/>
  <c r="EE252" i="10"/>
  <c r="DM252" i="10"/>
  <c r="FF252" i="10"/>
  <c r="AI252" i="10"/>
  <c r="FF268" i="10"/>
  <c r="EW268" i="10"/>
  <c r="DM268" i="10"/>
  <c r="EN268" i="10"/>
  <c r="FO268" i="10"/>
  <c r="DV268" i="10"/>
  <c r="FX268" i="10"/>
  <c r="EE268" i="10"/>
  <c r="AI268" i="10"/>
  <c r="DL249" i="10"/>
  <c r="EV249" i="10"/>
  <c r="FW249" i="10"/>
  <c r="FN249" i="10"/>
  <c r="ED249" i="10"/>
  <c r="DU249" i="10"/>
  <c r="FE249" i="10"/>
  <c r="EM249" i="10"/>
  <c r="AH249" i="10"/>
  <c r="FP265" i="10"/>
  <c r="EF265" i="10"/>
  <c r="DW265" i="10"/>
  <c r="DN265" i="10"/>
  <c r="AJ265" i="10"/>
  <c r="FY265" i="10"/>
  <c r="EO265" i="10"/>
  <c r="FG265" i="10"/>
  <c r="EX265" i="10"/>
  <c r="EX248" i="10"/>
  <c r="DW248" i="10"/>
  <c r="AJ248" i="10"/>
  <c r="FG248" i="10"/>
  <c r="EO248" i="10"/>
  <c r="FP248" i="10"/>
  <c r="DN248" i="10"/>
  <c r="FY248" i="10"/>
  <c r="EF248" i="10"/>
  <c r="DU264" i="10"/>
  <c r="AH264" i="10"/>
  <c r="FN264" i="10"/>
  <c r="EM264" i="10"/>
  <c r="DL264" i="10"/>
  <c r="ED264" i="10"/>
  <c r="FW264" i="10"/>
  <c r="FE264" i="10"/>
  <c r="EV264" i="10"/>
  <c r="GA279" i="10"/>
  <c r="FI279" i="10"/>
  <c r="EQ279" i="10"/>
  <c r="DY279" i="10"/>
  <c r="AL279" i="10"/>
  <c r="FR279" i="10"/>
  <c r="EZ279" i="10"/>
  <c r="EH279" i="10"/>
  <c r="DP279" i="10"/>
  <c r="FN280" i="10"/>
  <c r="EV280" i="10"/>
  <c r="FW280" i="10"/>
  <c r="FE280" i="10"/>
  <c r="DU280" i="10"/>
  <c r="EM280" i="10"/>
  <c r="ED280" i="10"/>
  <c r="DL280" i="10"/>
  <c r="AH280" i="10"/>
  <c r="DV281" i="10"/>
  <c r="DM281" i="10"/>
  <c r="FF281" i="10"/>
  <c r="EE281" i="10"/>
  <c r="AI281" i="10"/>
  <c r="FX281" i="10"/>
  <c r="EN281" i="10"/>
  <c r="FO281" i="10"/>
  <c r="EW281" i="10"/>
  <c r="AH279" i="10"/>
  <c r="DL279" i="10"/>
  <c r="FW279" i="10"/>
  <c r="FN279" i="10"/>
  <c r="FE279" i="10"/>
  <c r="EV279" i="10"/>
  <c r="DU279" i="10"/>
  <c r="EM279" i="10"/>
  <c r="ED279" i="10"/>
  <c r="FI281" i="10"/>
  <c r="EZ281" i="10"/>
  <c r="DY281" i="10"/>
  <c r="GA281" i="10"/>
  <c r="FR281" i="10"/>
  <c r="EQ281" i="10"/>
  <c r="EH281" i="10"/>
  <c r="DP281" i="10"/>
  <c r="AL281" i="10"/>
  <c r="GC280" i="10"/>
  <c r="DR280" i="10"/>
  <c r="EA280" i="10"/>
  <c r="AN280" i="10"/>
  <c r="EJ280" i="10"/>
  <c r="ES280" i="10"/>
  <c r="FB280" i="10"/>
  <c r="FK280" i="10"/>
  <c r="FT280" i="10"/>
  <c r="FO298" i="10"/>
  <c r="FF298" i="10"/>
  <c r="EW298" i="10"/>
  <c r="EN298" i="10"/>
  <c r="EE298" i="10"/>
  <c r="DV298" i="10"/>
  <c r="DM298" i="10"/>
  <c r="AI298" i="10"/>
  <c r="FX298" i="10"/>
  <c r="FR292" i="10"/>
  <c r="FI292" i="10"/>
  <c r="EZ292" i="10"/>
  <c r="EQ292" i="10"/>
  <c r="DY292" i="10"/>
  <c r="GA292" i="10"/>
  <c r="EH292" i="10"/>
  <c r="DP292" i="10"/>
  <c r="AL292" i="10"/>
  <c r="AL287" i="10"/>
  <c r="EZ287" i="10"/>
  <c r="GA287" i="10"/>
  <c r="DY287" i="10"/>
  <c r="FI287" i="10"/>
  <c r="EH287" i="10"/>
  <c r="DP287" i="10"/>
  <c r="FR287" i="10"/>
  <c r="EQ287" i="10"/>
  <c r="FD290" i="10"/>
  <c r="EU290" i="10"/>
  <c r="EL290" i="10"/>
  <c r="DT290" i="10"/>
  <c r="DK290" i="10"/>
  <c r="FV290" i="10"/>
  <c r="EC290" i="10"/>
  <c r="AG290" i="10"/>
  <c r="FM290" i="10"/>
  <c r="AI284" i="10"/>
  <c r="DM284" i="10"/>
  <c r="FF284" i="10"/>
  <c r="EE284" i="10"/>
  <c r="DV284" i="10"/>
  <c r="FO284" i="10"/>
  <c r="FX284" i="10"/>
  <c r="EN284" i="10"/>
  <c r="EW284" i="10"/>
  <c r="FN303" i="10"/>
  <c r="EV303" i="10"/>
  <c r="ED303" i="10"/>
  <c r="DL303" i="10"/>
  <c r="FW303" i="10"/>
  <c r="FE303" i="10"/>
  <c r="EM303" i="10"/>
  <c r="DU303" i="10"/>
  <c r="AH303" i="10"/>
  <c r="GC296" i="10"/>
  <c r="FK296" i="10"/>
  <c r="ES296" i="10"/>
  <c r="EA296" i="10"/>
  <c r="AN296" i="10"/>
  <c r="EJ296" i="10"/>
  <c r="DR296" i="10"/>
  <c r="FT296" i="10"/>
  <c r="FB296" i="10"/>
  <c r="GB318" i="10"/>
  <c r="FJ318" i="10"/>
  <c r="ER318" i="10"/>
  <c r="DZ318" i="10"/>
  <c r="AM318" i="10"/>
  <c r="EI318" i="10"/>
  <c r="DQ318" i="10"/>
  <c r="FS318" i="10"/>
  <c r="FA318" i="10"/>
  <c r="AJ288" i="10"/>
  <c r="FY288" i="10"/>
  <c r="EO288" i="10"/>
  <c r="DN288" i="10"/>
  <c r="DW288" i="10"/>
  <c r="FP288" i="10"/>
  <c r="FG288" i="10"/>
  <c r="EX288" i="10"/>
  <c r="EF288" i="10"/>
  <c r="EC304" i="10"/>
  <c r="FV304" i="10"/>
  <c r="AG304" i="10"/>
  <c r="FD304" i="10"/>
  <c r="DK304" i="10"/>
  <c r="FM304" i="10"/>
  <c r="EU304" i="10"/>
  <c r="DT304" i="10"/>
  <c r="EL304" i="10"/>
  <c r="FI309" i="10"/>
  <c r="EZ309" i="10"/>
  <c r="EQ309" i="10"/>
  <c r="EH309" i="10"/>
  <c r="DP309" i="10"/>
  <c r="FR309" i="10"/>
  <c r="GA309" i="10"/>
  <c r="DY309" i="10"/>
  <c r="AL309" i="10"/>
  <c r="FZ296" i="10"/>
  <c r="AK296" i="10"/>
  <c r="DO296" i="10"/>
  <c r="DX296" i="10"/>
  <c r="EG296" i="10"/>
  <c r="EY296" i="10"/>
  <c r="FQ296" i="10"/>
  <c r="FH296" i="10"/>
  <c r="EP296" i="10"/>
  <c r="FI314" i="10"/>
  <c r="EQ314" i="10"/>
  <c r="AL314" i="10"/>
  <c r="EH314" i="10"/>
  <c r="DP314" i="10"/>
  <c r="DY314" i="10"/>
  <c r="FR314" i="10"/>
  <c r="GA314" i="10"/>
  <c r="EZ314" i="10"/>
  <c r="DZ314" i="10"/>
  <c r="GB314" i="10"/>
  <c r="FA314" i="10"/>
  <c r="EI314" i="10"/>
  <c r="DQ314" i="10"/>
  <c r="ER314" i="10"/>
  <c r="FS314" i="10"/>
  <c r="FJ314" i="10"/>
  <c r="AM314" i="10"/>
  <c r="FO313" i="10"/>
  <c r="EE313" i="10"/>
  <c r="DM313" i="10"/>
  <c r="EN313" i="10"/>
  <c r="AI313" i="10"/>
  <c r="FX313" i="10"/>
  <c r="DV313" i="10"/>
  <c r="FF313" i="10"/>
  <c r="EW313" i="10"/>
  <c r="AG321" i="10"/>
  <c r="FM321" i="10"/>
  <c r="EU321" i="10"/>
  <c r="EC321" i="10"/>
  <c r="FV321" i="10"/>
  <c r="EL321" i="10"/>
  <c r="DK321" i="10"/>
  <c r="FD321" i="10"/>
  <c r="DT321" i="10"/>
  <c r="FW321" i="10"/>
  <c r="FE321" i="10"/>
  <c r="EM321" i="10"/>
  <c r="DU321" i="10"/>
  <c r="FN321" i="10"/>
  <c r="ED321" i="10"/>
  <c r="AH321" i="10"/>
  <c r="EV321" i="10"/>
  <c r="DL321" i="10"/>
  <c r="FX321" i="10"/>
  <c r="FF321" i="10"/>
  <c r="EN321" i="10"/>
  <c r="DV321" i="10"/>
  <c r="FO321" i="10"/>
  <c r="EE321" i="10"/>
  <c r="AI321" i="10"/>
  <c r="EW321" i="10"/>
  <c r="DM321" i="10"/>
  <c r="DX335" i="10"/>
  <c r="EY335" i="10"/>
  <c r="FH335" i="10"/>
  <c r="EP335" i="10"/>
  <c r="EG335" i="10"/>
  <c r="AK335" i="10"/>
  <c r="DO335" i="10"/>
  <c r="FZ335" i="10"/>
  <c r="FQ335" i="10"/>
  <c r="AN325" i="10"/>
  <c r="FK325" i="10"/>
  <c r="ES325" i="10"/>
  <c r="DR325" i="10"/>
  <c r="FT325" i="10"/>
  <c r="FB325" i="10"/>
  <c r="EA325" i="10"/>
  <c r="EJ325" i="10"/>
  <c r="GC325" i="10"/>
  <c r="FK324" i="10"/>
  <c r="GC324" i="10"/>
  <c r="ES324" i="10"/>
  <c r="EJ324" i="10"/>
  <c r="FB324" i="10"/>
  <c r="FT324" i="10"/>
  <c r="EA324" i="10"/>
  <c r="AN324" i="10"/>
  <c r="DR324" i="10"/>
  <c r="DU325" i="10"/>
  <c r="DL325" i="10"/>
  <c r="FW325" i="10"/>
  <c r="AH325" i="10"/>
  <c r="FN325" i="10"/>
  <c r="EV325" i="10"/>
  <c r="FE325" i="10"/>
  <c r="EM325" i="10"/>
  <c r="ED325" i="10"/>
  <c r="EF333" i="10"/>
  <c r="EO333" i="10"/>
  <c r="DW333" i="10"/>
  <c r="FY333" i="10"/>
  <c r="FP333" i="10"/>
  <c r="EX333" i="10"/>
  <c r="DN333" i="10"/>
  <c r="AJ333" i="10"/>
  <c r="FG333" i="10"/>
  <c r="FN332" i="10"/>
  <c r="EM332" i="10"/>
  <c r="AH332" i="10"/>
  <c r="EV332" i="10"/>
  <c r="DU332" i="10"/>
  <c r="FW332" i="10"/>
  <c r="ED332" i="10"/>
  <c r="DL332" i="10"/>
  <c r="FE332" i="10"/>
  <c r="GA353" i="10"/>
  <c r="FR353" i="10"/>
  <c r="AL353" i="10"/>
  <c r="DP353" i="10"/>
  <c r="DY353" i="10"/>
  <c r="EH353" i="10"/>
  <c r="EQ353" i="10"/>
  <c r="EZ353" i="10"/>
  <c r="FI353" i="10"/>
  <c r="EJ333" i="10"/>
  <c r="EA333" i="10"/>
  <c r="GC333" i="10"/>
  <c r="AN333" i="10"/>
  <c r="FB333" i="10"/>
  <c r="ES333" i="10"/>
  <c r="FT333" i="10"/>
  <c r="DR333" i="10"/>
  <c r="FK333" i="10"/>
  <c r="AL358" i="10"/>
  <c r="FR358" i="10"/>
  <c r="EZ358" i="10"/>
  <c r="EH358" i="10"/>
  <c r="DP358" i="10"/>
  <c r="FI358" i="10"/>
  <c r="EQ358" i="10"/>
  <c r="DY358" i="10"/>
  <c r="GA358" i="10"/>
  <c r="AM358" i="10"/>
  <c r="DZ358" i="10"/>
  <c r="DQ358" i="10"/>
  <c r="GB358" i="10"/>
  <c r="FS358" i="10"/>
  <c r="FJ358" i="10"/>
  <c r="FA358" i="10"/>
  <c r="ER358" i="10"/>
  <c r="EI358" i="10"/>
  <c r="FF333" i="10"/>
  <c r="EN333" i="10"/>
  <c r="DV333" i="10"/>
  <c r="AI333" i="10"/>
  <c r="FX333" i="10"/>
  <c r="FO333" i="10"/>
  <c r="EW333" i="10"/>
  <c r="DM333" i="10"/>
  <c r="EE333" i="10"/>
  <c r="FG345" i="10"/>
  <c r="FY345" i="10"/>
  <c r="EF345" i="10"/>
  <c r="DN345" i="10"/>
  <c r="EX345" i="10"/>
  <c r="FP345" i="10"/>
  <c r="AJ345" i="10"/>
  <c r="EO345" i="10"/>
  <c r="DW345" i="10"/>
  <c r="DM346" i="10"/>
  <c r="FX346" i="10"/>
  <c r="EE346" i="10"/>
  <c r="FF346" i="10"/>
  <c r="FO346" i="10"/>
  <c r="AI346" i="10"/>
  <c r="EN346" i="10"/>
  <c r="EW346" i="10"/>
  <c r="DV346" i="10"/>
  <c r="AJ346" i="10"/>
  <c r="FY346" i="10"/>
  <c r="FP346" i="10"/>
  <c r="FG346" i="10"/>
  <c r="EX346" i="10"/>
  <c r="EO346" i="10"/>
  <c r="DN346" i="10"/>
  <c r="EF346" i="10"/>
  <c r="DW346" i="10"/>
  <c r="FZ346" i="10"/>
  <c r="AK346" i="10"/>
  <c r="FQ346" i="10"/>
  <c r="FH346" i="10"/>
  <c r="EY346" i="10"/>
  <c r="EP346" i="10"/>
  <c r="EG346" i="10"/>
  <c r="DX346" i="10"/>
  <c r="DO346" i="10"/>
  <c r="DP346" i="10"/>
  <c r="EH346" i="10"/>
  <c r="FR346" i="10"/>
  <c r="EZ346" i="10"/>
  <c r="AL346" i="10"/>
  <c r="DY346" i="10"/>
  <c r="FI346" i="10"/>
  <c r="EQ346" i="10"/>
  <c r="GA346" i="10"/>
  <c r="AM346" i="10"/>
  <c r="EI346" i="10"/>
  <c r="FS346" i="10"/>
  <c r="FA346" i="10"/>
  <c r="FJ346" i="10"/>
  <c r="DZ346" i="10"/>
  <c r="ER346" i="10"/>
  <c r="DQ346" i="10"/>
  <c r="GB346" i="10"/>
  <c r="FH136" i="10"/>
  <c r="DX136" i="10"/>
  <c r="FZ136" i="10"/>
  <c r="DO136" i="10"/>
  <c r="EP136" i="10"/>
  <c r="FQ136" i="10"/>
  <c r="EY136" i="10"/>
  <c r="EG136" i="10"/>
  <c r="AK136" i="10"/>
  <c r="GB182" i="10"/>
  <c r="AM182" i="10"/>
  <c r="FS182" i="10"/>
  <c r="DQ182" i="10"/>
  <c r="EI182" i="10"/>
  <c r="FJ182" i="10"/>
  <c r="DZ182" i="10"/>
  <c r="FA182" i="10"/>
  <c r="ER182" i="10"/>
  <c r="EH136" i="10"/>
  <c r="FR136" i="10"/>
  <c r="AL136" i="10"/>
  <c r="FI136" i="10"/>
  <c r="EZ136" i="10"/>
  <c r="DP136" i="10"/>
  <c r="GA136" i="10"/>
  <c r="EQ136" i="10"/>
  <c r="DY136" i="10"/>
  <c r="FZ153" i="10"/>
  <c r="EG153" i="10"/>
  <c r="EP153" i="10"/>
  <c r="EY153" i="10"/>
  <c r="FH153" i="10"/>
  <c r="FQ153" i="10"/>
  <c r="DO153" i="10"/>
  <c r="AK153" i="10"/>
  <c r="DX153" i="10"/>
  <c r="EF193" i="10"/>
  <c r="DW193" i="10"/>
  <c r="DN193" i="10"/>
  <c r="FP193" i="10"/>
  <c r="EO193" i="10"/>
  <c r="AJ193" i="10"/>
  <c r="FY193" i="10"/>
  <c r="FG193" i="10"/>
  <c r="EX193" i="10"/>
  <c r="EG170" i="10"/>
  <c r="FQ170" i="10"/>
  <c r="EY170" i="10"/>
  <c r="AK170" i="10"/>
  <c r="FZ170" i="10"/>
  <c r="FH170" i="10"/>
  <c r="EP170" i="10"/>
  <c r="DX170" i="10"/>
  <c r="DO170" i="10"/>
  <c r="FZ161" i="10"/>
  <c r="EG161" i="10"/>
  <c r="EP161" i="10"/>
  <c r="EY161" i="10"/>
  <c r="FH161" i="10"/>
  <c r="FQ161" i="10"/>
  <c r="AK161" i="10"/>
  <c r="DO161" i="10"/>
  <c r="DX161" i="10"/>
  <c r="FY135" i="10"/>
  <c r="FG135" i="10"/>
  <c r="FP135" i="10"/>
  <c r="DN135" i="10"/>
  <c r="DW135" i="10"/>
  <c r="EF135" i="10"/>
  <c r="EO135" i="10"/>
  <c r="EX135" i="10"/>
  <c r="AJ135" i="10"/>
  <c r="FS153" i="10"/>
  <c r="FA153" i="10"/>
  <c r="EI153" i="10"/>
  <c r="DQ153" i="10"/>
  <c r="FJ153" i="10"/>
  <c r="AM153" i="10"/>
  <c r="ER153" i="10"/>
  <c r="GB153" i="10"/>
  <c r="DZ153" i="10"/>
  <c r="GB194" i="10"/>
  <c r="FS194" i="10"/>
  <c r="EI194" i="10"/>
  <c r="DZ194" i="10"/>
  <c r="ER194" i="10"/>
  <c r="AM194" i="10"/>
  <c r="DQ194" i="10"/>
  <c r="FA194" i="10"/>
  <c r="FJ194" i="10"/>
  <c r="FN137" i="10"/>
  <c r="DL137" i="10"/>
  <c r="ED137" i="10"/>
  <c r="FW137" i="10"/>
  <c r="FE137" i="10"/>
  <c r="EM137" i="10"/>
  <c r="DU137" i="10"/>
  <c r="EV137" i="10"/>
  <c r="AH137" i="10"/>
  <c r="FR158" i="10"/>
  <c r="EZ158" i="10"/>
  <c r="EH158" i="10"/>
  <c r="DP158" i="10"/>
  <c r="GA158" i="10"/>
  <c r="FI158" i="10"/>
  <c r="EQ158" i="10"/>
  <c r="DY158" i="10"/>
  <c r="AL158" i="10"/>
  <c r="EL138" i="10"/>
  <c r="EC138" i="10"/>
  <c r="DT138" i="10"/>
  <c r="DK138" i="10"/>
  <c r="FV138" i="10"/>
  <c r="AG138" i="10"/>
  <c r="FM138" i="10"/>
  <c r="FD138" i="10"/>
  <c r="EU138" i="10"/>
  <c r="FZ163" i="10"/>
  <c r="EY163" i="10"/>
  <c r="FH163" i="10"/>
  <c r="FQ163" i="10"/>
  <c r="DO163" i="10"/>
  <c r="DX163" i="10"/>
  <c r="EG163" i="10"/>
  <c r="EP163" i="10"/>
  <c r="AK163" i="10"/>
  <c r="EC220" i="10"/>
  <c r="FV220" i="10"/>
  <c r="AG220" i="10"/>
  <c r="EU220" i="10"/>
  <c r="DT220" i="10"/>
  <c r="EL220" i="10"/>
  <c r="DK220" i="10"/>
  <c r="FD220" i="10"/>
  <c r="FM220" i="10"/>
  <c r="ER192" i="10"/>
  <c r="EI192" i="10"/>
  <c r="DZ192" i="10"/>
  <c r="GB192" i="10"/>
  <c r="AM192" i="10"/>
  <c r="FS192" i="10"/>
  <c r="FA192" i="10"/>
  <c r="DQ192" i="10"/>
  <c r="FJ192" i="10"/>
  <c r="FP152" i="10"/>
  <c r="EX152" i="10"/>
  <c r="EF152" i="10"/>
  <c r="DN152" i="10"/>
  <c r="DW152" i="10"/>
  <c r="FY152" i="10"/>
  <c r="AJ152" i="10"/>
  <c r="EO152" i="10"/>
  <c r="FG152" i="10"/>
  <c r="FW201" i="10"/>
  <c r="FN201" i="10"/>
  <c r="AH201" i="10"/>
  <c r="ED201" i="10"/>
  <c r="DU201" i="10"/>
  <c r="EM201" i="10"/>
  <c r="DL201" i="10"/>
  <c r="EV201" i="10"/>
  <c r="FE201" i="10"/>
  <c r="FX137" i="10"/>
  <c r="AI137" i="10"/>
  <c r="DV137" i="10"/>
  <c r="EE137" i="10"/>
  <c r="EN137" i="10"/>
  <c r="EW137" i="10"/>
  <c r="FF137" i="10"/>
  <c r="FO137" i="10"/>
  <c r="DM137" i="10"/>
  <c r="FX195" i="10"/>
  <c r="EN195" i="10"/>
  <c r="FF195" i="10"/>
  <c r="FO195" i="10"/>
  <c r="DM195" i="10"/>
  <c r="DV195" i="10"/>
  <c r="EW195" i="10"/>
  <c r="AI195" i="10"/>
  <c r="EE195" i="10"/>
  <c r="GB140" i="10"/>
  <c r="AM140" i="10"/>
  <c r="DZ140" i="10"/>
  <c r="EI140" i="10"/>
  <c r="ER140" i="10"/>
  <c r="FA140" i="10"/>
  <c r="FJ140" i="10"/>
  <c r="FS140" i="10"/>
  <c r="DQ140" i="10"/>
  <c r="GC165" i="10"/>
  <c r="FK165" i="10"/>
  <c r="ES165" i="10"/>
  <c r="EA165" i="10"/>
  <c r="AN165" i="10"/>
  <c r="EJ165" i="10"/>
  <c r="DR165" i="10"/>
  <c r="FT165" i="10"/>
  <c r="FB165" i="10"/>
  <c r="DR210" i="10"/>
  <c r="GC210" i="10"/>
  <c r="AN210" i="10"/>
  <c r="FT210" i="10"/>
  <c r="FB210" i="10"/>
  <c r="FK210" i="10"/>
  <c r="ES210" i="10"/>
  <c r="EA210" i="10"/>
  <c r="EJ210" i="10"/>
  <c r="FQ166" i="10"/>
  <c r="EY166" i="10"/>
  <c r="EG166" i="10"/>
  <c r="DO166" i="10"/>
  <c r="FH166" i="10"/>
  <c r="FZ166" i="10"/>
  <c r="DX166" i="10"/>
  <c r="EP166" i="10"/>
  <c r="AK166" i="10"/>
  <c r="GC182" i="10"/>
  <c r="AN182" i="10"/>
  <c r="FB182" i="10"/>
  <c r="EA182" i="10"/>
  <c r="FT182" i="10"/>
  <c r="DR182" i="10"/>
  <c r="ES182" i="10"/>
  <c r="EJ182" i="10"/>
  <c r="FK182" i="10"/>
  <c r="GB198" i="10"/>
  <c r="EI198" i="10"/>
  <c r="FS198" i="10"/>
  <c r="AM198" i="10"/>
  <c r="FJ198" i="10"/>
  <c r="DQ198" i="10"/>
  <c r="DZ198" i="10"/>
  <c r="FA198" i="10"/>
  <c r="ER198" i="10"/>
  <c r="EN149" i="10"/>
  <c r="EE149" i="10"/>
  <c r="DV149" i="10"/>
  <c r="DM149" i="10"/>
  <c r="FX149" i="10"/>
  <c r="AI149" i="10"/>
  <c r="FO149" i="10"/>
  <c r="FF149" i="10"/>
  <c r="EW149" i="10"/>
  <c r="FY165" i="10"/>
  <c r="DN165" i="10"/>
  <c r="DW165" i="10"/>
  <c r="EF165" i="10"/>
  <c r="AJ165" i="10"/>
  <c r="EO165" i="10"/>
  <c r="EX165" i="10"/>
  <c r="FG165" i="10"/>
  <c r="FP165" i="10"/>
  <c r="GB181" i="10"/>
  <c r="DQ181" i="10"/>
  <c r="DZ181" i="10"/>
  <c r="EI181" i="10"/>
  <c r="AM181" i="10"/>
  <c r="FA181" i="10"/>
  <c r="ER181" i="10"/>
  <c r="FJ181" i="10"/>
  <c r="FS181" i="10"/>
  <c r="FR197" i="10"/>
  <c r="EZ197" i="10"/>
  <c r="EH197" i="10"/>
  <c r="DP197" i="10"/>
  <c r="AL197" i="10"/>
  <c r="EQ197" i="10"/>
  <c r="DY197" i="10"/>
  <c r="GA197" i="10"/>
  <c r="FI197" i="10"/>
  <c r="FX151" i="10"/>
  <c r="AI151" i="10"/>
  <c r="FO151" i="10"/>
  <c r="DM151" i="10"/>
  <c r="EE151" i="10"/>
  <c r="DV151" i="10"/>
  <c r="EN151" i="10"/>
  <c r="EW151" i="10"/>
  <c r="FF151" i="10"/>
  <c r="FX167" i="10"/>
  <c r="AI167" i="10"/>
  <c r="FO167" i="10"/>
  <c r="EE167" i="10"/>
  <c r="DM167" i="10"/>
  <c r="DV167" i="10"/>
  <c r="EN167" i="10"/>
  <c r="EW167" i="10"/>
  <c r="FF167" i="10"/>
  <c r="GA183" i="10"/>
  <c r="EQ183" i="10"/>
  <c r="EZ183" i="10"/>
  <c r="FI183" i="10"/>
  <c r="AL183" i="10"/>
  <c r="DP183" i="10"/>
  <c r="DY183" i="10"/>
  <c r="EH183" i="10"/>
  <c r="FR183" i="10"/>
  <c r="FR199" i="10"/>
  <c r="EZ199" i="10"/>
  <c r="EH199" i="10"/>
  <c r="DP199" i="10"/>
  <c r="EQ199" i="10"/>
  <c r="GA199" i="10"/>
  <c r="DY199" i="10"/>
  <c r="FI199" i="10"/>
  <c r="AL199" i="10"/>
  <c r="FX156" i="10"/>
  <c r="FF156" i="10"/>
  <c r="EN156" i="10"/>
  <c r="DV156" i="10"/>
  <c r="AI156" i="10"/>
  <c r="EW156" i="10"/>
  <c r="FO156" i="10"/>
  <c r="EE156" i="10"/>
  <c r="DM156" i="10"/>
  <c r="FX164" i="10"/>
  <c r="FF164" i="10"/>
  <c r="EN164" i="10"/>
  <c r="DV164" i="10"/>
  <c r="AI164" i="10"/>
  <c r="EW164" i="10"/>
  <c r="EE164" i="10"/>
  <c r="FO164" i="10"/>
  <c r="DM164" i="10"/>
  <c r="DP180" i="10"/>
  <c r="FI180" i="10"/>
  <c r="EH180" i="10"/>
  <c r="GA180" i="10"/>
  <c r="DY180" i="10"/>
  <c r="FR180" i="10"/>
  <c r="AL180" i="10"/>
  <c r="EZ180" i="10"/>
  <c r="EQ180" i="10"/>
  <c r="FY196" i="10"/>
  <c r="FG196" i="10"/>
  <c r="EO196" i="10"/>
  <c r="DW196" i="10"/>
  <c r="AJ196" i="10"/>
  <c r="FP196" i="10"/>
  <c r="EX196" i="10"/>
  <c r="EF196" i="10"/>
  <c r="DN196" i="10"/>
  <c r="FY156" i="10"/>
  <c r="FG156" i="10"/>
  <c r="EO156" i="10"/>
  <c r="DW156" i="10"/>
  <c r="AJ156" i="10"/>
  <c r="FP156" i="10"/>
  <c r="EX156" i="10"/>
  <c r="EF156" i="10"/>
  <c r="DN156" i="10"/>
  <c r="EV172" i="10"/>
  <c r="EM172" i="10"/>
  <c r="ED172" i="10"/>
  <c r="DL172" i="10"/>
  <c r="AH172" i="10"/>
  <c r="FW172" i="10"/>
  <c r="FN172" i="10"/>
  <c r="FE172" i="10"/>
  <c r="DU172" i="10"/>
  <c r="DR188" i="10"/>
  <c r="EJ188" i="10"/>
  <c r="FT188" i="10"/>
  <c r="FK188" i="10"/>
  <c r="FB188" i="10"/>
  <c r="ES188" i="10"/>
  <c r="EA188" i="10"/>
  <c r="GC188" i="10"/>
  <c r="AN188" i="10"/>
  <c r="FW208" i="10"/>
  <c r="FE208" i="10"/>
  <c r="EM208" i="10"/>
  <c r="DU208" i="10"/>
  <c r="ED208" i="10"/>
  <c r="FN208" i="10"/>
  <c r="DL208" i="10"/>
  <c r="EV208" i="10"/>
  <c r="AH208" i="10"/>
  <c r="FW214" i="10"/>
  <c r="EV214" i="10"/>
  <c r="DU214" i="10"/>
  <c r="EM214" i="10"/>
  <c r="DL214" i="10"/>
  <c r="AH214" i="10"/>
  <c r="FE214" i="10"/>
  <c r="ED214" i="10"/>
  <c r="FN214" i="10"/>
  <c r="EI224" i="10"/>
  <c r="FS224" i="10"/>
  <c r="DZ224" i="10"/>
  <c r="DQ224" i="10"/>
  <c r="GB224" i="10"/>
  <c r="FJ224" i="10"/>
  <c r="FA224" i="10"/>
  <c r="ER224" i="10"/>
  <c r="AM224" i="10"/>
  <c r="FZ205" i="10"/>
  <c r="FH205" i="10"/>
  <c r="EP205" i="10"/>
  <c r="DX205" i="10"/>
  <c r="AK205" i="10"/>
  <c r="EY205" i="10"/>
  <c r="EG205" i="10"/>
  <c r="FQ205" i="10"/>
  <c r="DO205" i="10"/>
  <c r="FW221" i="10"/>
  <c r="FN221" i="10"/>
  <c r="ED221" i="10"/>
  <c r="AH221" i="10"/>
  <c r="EM221" i="10"/>
  <c r="FE221" i="10"/>
  <c r="DL221" i="10"/>
  <c r="DU221" i="10"/>
  <c r="EV221" i="10"/>
  <c r="FQ207" i="10"/>
  <c r="EY207" i="10"/>
  <c r="EG207" i="10"/>
  <c r="DO207" i="10"/>
  <c r="FZ207" i="10"/>
  <c r="FH207" i="10"/>
  <c r="EP207" i="10"/>
  <c r="DX207" i="10"/>
  <c r="AK207" i="10"/>
  <c r="FV223" i="10"/>
  <c r="AG223" i="10"/>
  <c r="FM223" i="10"/>
  <c r="EL223" i="10"/>
  <c r="EC223" i="10"/>
  <c r="FD223" i="10"/>
  <c r="EU223" i="10"/>
  <c r="DT223" i="10"/>
  <c r="DK223" i="10"/>
  <c r="FZ204" i="10"/>
  <c r="AK204" i="10"/>
  <c r="FH204" i="10"/>
  <c r="DX204" i="10"/>
  <c r="EP204" i="10"/>
  <c r="EY204" i="10"/>
  <c r="EG204" i="10"/>
  <c r="FQ204" i="10"/>
  <c r="DO204" i="10"/>
  <c r="AN220" i="10"/>
  <c r="FB220" i="10"/>
  <c r="EA220" i="10"/>
  <c r="FT220" i="10"/>
  <c r="ES220" i="10"/>
  <c r="FK220" i="10"/>
  <c r="EJ220" i="10"/>
  <c r="DR220" i="10"/>
  <c r="GC220" i="10"/>
  <c r="DX253" i="10"/>
  <c r="AK253" i="10"/>
  <c r="EY253" i="10"/>
  <c r="FQ253" i="10"/>
  <c r="FH253" i="10"/>
  <c r="DO253" i="10"/>
  <c r="EP253" i="10"/>
  <c r="FZ253" i="10"/>
  <c r="EG253" i="10"/>
  <c r="FO240" i="10"/>
  <c r="EW240" i="10"/>
  <c r="EE240" i="10"/>
  <c r="DM240" i="10"/>
  <c r="EN240" i="10"/>
  <c r="FX240" i="10"/>
  <c r="DV240" i="10"/>
  <c r="FF240" i="10"/>
  <c r="AI240" i="10"/>
  <c r="AJ213" i="10"/>
  <c r="DW213" i="10"/>
  <c r="FY213" i="10"/>
  <c r="EO213" i="10"/>
  <c r="EF213" i="10"/>
  <c r="FP213" i="10"/>
  <c r="DN213" i="10"/>
  <c r="EX213" i="10"/>
  <c r="FG213" i="10"/>
  <c r="GB239" i="10"/>
  <c r="FJ239" i="10"/>
  <c r="ER239" i="10"/>
  <c r="DZ239" i="10"/>
  <c r="AM239" i="10"/>
  <c r="EI239" i="10"/>
  <c r="FS239" i="10"/>
  <c r="FA239" i="10"/>
  <c r="DQ239" i="10"/>
  <c r="AH227" i="10"/>
  <c r="DL227" i="10"/>
  <c r="FW227" i="10"/>
  <c r="EV227" i="10"/>
  <c r="FN227" i="10"/>
  <c r="FE227" i="10"/>
  <c r="ED227" i="10"/>
  <c r="DU227" i="10"/>
  <c r="EM227" i="10"/>
  <c r="GC243" i="10"/>
  <c r="AN243" i="10"/>
  <c r="DR243" i="10"/>
  <c r="EA243" i="10"/>
  <c r="FB243" i="10"/>
  <c r="ES243" i="10"/>
  <c r="FK243" i="10"/>
  <c r="FT243" i="10"/>
  <c r="EJ243" i="10"/>
  <c r="FW223" i="10"/>
  <c r="DL223" i="10"/>
  <c r="DU223" i="10"/>
  <c r="EV223" i="10"/>
  <c r="FE223" i="10"/>
  <c r="AH223" i="10"/>
  <c r="EM223" i="10"/>
  <c r="ED223" i="10"/>
  <c r="FN223" i="10"/>
  <c r="EW239" i="10"/>
  <c r="EN239" i="10"/>
  <c r="DM239" i="10"/>
  <c r="AI239" i="10"/>
  <c r="FX239" i="10"/>
  <c r="FO239" i="10"/>
  <c r="FF239" i="10"/>
  <c r="EE239" i="10"/>
  <c r="DV239" i="10"/>
  <c r="DZ234" i="10"/>
  <c r="DQ234" i="10"/>
  <c r="FJ234" i="10"/>
  <c r="GB234" i="10"/>
  <c r="FS234" i="10"/>
  <c r="FA234" i="10"/>
  <c r="ER234" i="10"/>
  <c r="EI234" i="10"/>
  <c r="AM234" i="10"/>
  <c r="DZ242" i="10"/>
  <c r="DQ242" i="10"/>
  <c r="GB242" i="10"/>
  <c r="AM242" i="10"/>
  <c r="FJ242" i="10"/>
  <c r="FS242" i="10"/>
  <c r="FA242" i="10"/>
  <c r="EI242" i="10"/>
  <c r="ER242" i="10"/>
  <c r="FS230" i="10"/>
  <c r="FJ230" i="10"/>
  <c r="EI230" i="10"/>
  <c r="DZ230" i="10"/>
  <c r="GB230" i="10"/>
  <c r="FA230" i="10"/>
  <c r="ER230" i="10"/>
  <c r="DQ230" i="10"/>
  <c r="AM230" i="10"/>
  <c r="FK263" i="10"/>
  <c r="EJ263" i="10"/>
  <c r="GC263" i="10"/>
  <c r="AN263" i="10"/>
  <c r="FB263" i="10"/>
  <c r="FT263" i="10"/>
  <c r="ES263" i="10"/>
  <c r="EA263" i="10"/>
  <c r="DR263" i="10"/>
  <c r="DK234" i="10"/>
  <c r="AG234" i="10"/>
  <c r="FD234" i="10"/>
  <c r="EL234" i="10"/>
  <c r="FM234" i="10"/>
  <c r="EC234" i="10"/>
  <c r="DT234" i="10"/>
  <c r="EU234" i="10"/>
  <c r="FV234" i="10"/>
  <c r="AH273" i="10"/>
  <c r="DU273" i="10"/>
  <c r="DL273" i="10"/>
  <c r="FW273" i="10"/>
  <c r="FN273" i="10"/>
  <c r="FE273" i="10"/>
  <c r="ED273" i="10"/>
  <c r="EM273" i="10"/>
  <c r="EV273" i="10"/>
  <c r="EY258" i="10"/>
  <c r="EP258" i="10"/>
  <c r="DO258" i="10"/>
  <c r="FZ258" i="10"/>
  <c r="FQ258" i="10"/>
  <c r="FH258" i="10"/>
  <c r="EG258" i="10"/>
  <c r="DX258" i="10"/>
  <c r="AK258" i="10"/>
  <c r="AL283" i="10"/>
  <c r="DP283" i="10"/>
  <c r="FI283" i="10"/>
  <c r="EZ283" i="10"/>
  <c r="EQ283" i="10"/>
  <c r="GA283" i="10"/>
  <c r="FR283" i="10"/>
  <c r="DY283" i="10"/>
  <c r="EH283" i="10"/>
  <c r="AN271" i="10"/>
  <c r="FK271" i="10"/>
  <c r="ES271" i="10"/>
  <c r="EA271" i="10"/>
  <c r="GC271" i="10"/>
  <c r="FT271" i="10"/>
  <c r="FB271" i="10"/>
  <c r="DR271" i="10"/>
  <c r="EJ271" i="10"/>
  <c r="FW254" i="10"/>
  <c r="EM254" i="10"/>
  <c r="DU254" i="10"/>
  <c r="EV254" i="10"/>
  <c r="AH254" i="10"/>
  <c r="DL254" i="10"/>
  <c r="FE254" i="10"/>
  <c r="ED254" i="10"/>
  <c r="FN254" i="10"/>
  <c r="EQ270" i="10"/>
  <c r="EH270" i="10"/>
  <c r="DY270" i="10"/>
  <c r="DP270" i="10"/>
  <c r="GA270" i="10"/>
  <c r="AL270" i="10"/>
  <c r="FR270" i="10"/>
  <c r="FI270" i="10"/>
  <c r="EZ270" i="10"/>
  <c r="FS245" i="10"/>
  <c r="FA245" i="10"/>
  <c r="EI245" i="10"/>
  <c r="DQ245" i="10"/>
  <c r="FJ245" i="10"/>
  <c r="AM245" i="10"/>
  <c r="DZ245" i="10"/>
  <c r="ER245" i="10"/>
  <c r="GB245" i="10"/>
  <c r="FQ261" i="10"/>
  <c r="EP261" i="10"/>
  <c r="DO261" i="10"/>
  <c r="FH261" i="10"/>
  <c r="FZ261" i="10"/>
  <c r="EY261" i="10"/>
  <c r="AK261" i="10"/>
  <c r="EG261" i="10"/>
  <c r="DX261" i="10"/>
  <c r="AH269" i="10"/>
  <c r="FW269" i="10"/>
  <c r="FN269" i="10"/>
  <c r="FE269" i="10"/>
  <c r="EV269" i="10"/>
  <c r="EM269" i="10"/>
  <c r="ED269" i="10"/>
  <c r="DL269" i="10"/>
  <c r="DU269" i="10"/>
  <c r="FP278" i="10"/>
  <c r="EX278" i="10"/>
  <c r="EF278" i="10"/>
  <c r="DN278" i="10"/>
  <c r="FY278" i="10"/>
  <c r="FG278" i="10"/>
  <c r="EO278" i="10"/>
  <c r="DW278" i="10"/>
  <c r="AJ278" i="10"/>
  <c r="AN250" i="10"/>
  <c r="EA250" i="10"/>
  <c r="DR250" i="10"/>
  <c r="FK250" i="10"/>
  <c r="EJ250" i="10"/>
  <c r="GC250" i="10"/>
  <c r="FB250" i="10"/>
  <c r="ES250" i="10"/>
  <c r="FT250" i="10"/>
  <c r="FW258" i="10"/>
  <c r="EV258" i="10"/>
  <c r="AH258" i="10"/>
  <c r="DU258" i="10"/>
  <c r="FN258" i="10"/>
  <c r="DL258" i="10"/>
  <c r="FE258" i="10"/>
  <c r="EM258" i="10"/>
  <c r="ED258" i="10"/>
  <c r="GB266" i="10"/>
  <c r="DQ266" i="10"/>
  <c r="DZ266" i="10"/>
  <c r="EI266" i="10"/>
  <c r="AM266" i="10"/>
  <c r="ER266" i="10"/>
  <c r="FA266" i="10"/>
  <c r="FS266" i="10"/>
  <c r="FJ266" i="10"/>
  <c r="GC274" i="10"/>
  <c r="AN274" i="10"/>
  <c r="FT274" i="10"/>
  <c r="FK274" i="10"/>
  <c r="FB274" i="10"/>
  <c r="ES274" i="10"/>
  <c r="DR274" i="10"/>
  <c r="EA274" i="10"/>
  <c r="EJ274" i="10"/>
  <c r="AI249" i="10"/>
  <c r="FO249" i="10"/>
  <c r="EW249" i="10"/>
  <c r="DV249" i="10"/>
  <c r="FF249" i="10"/>
  <c r="FX249" i="10"/>
  <c r="EN249" i="10"/>
  <c r="EE249" i="10"/>
  <c r="DM249" i="10"/>
  <c r="EM257" i="10"/>
  <c r="FW257" i="10"/>
  <c r="AH257" i="10"/>
  <c r="EV257" i="10"/>
  <c r="ED257" i="10"/>
  <c r="DU257" i="10"/>
  <c r="DL257" i="10"/>
  <c r="FN257" i="10"/>
  <c r="FE257" i="10"/>
  <c r="FH265" i="10"/>
  <c r="EG265" i="10"/>
  <c r="FZ265" i="10"/>
  <c r="EY265" i="10"/>
  <c r="AK265" i="10"/>
  <c r="FQ265" i="10"/>
  <c r="EP265" i="10"/>
  <c r="DO265" i="10"/>
  <c r="DX265" i="10"/>
  <c r="FT273" i="10"/>
  <c r="FK273" i="10"/>
  <c r="ES273" i="10"/>
  <c r="EA273" i="10"/>
  <c r="DR273" i="10"/>
  <c r="EJ273" i="10"/>
  <c r="GC273" i="10"/>
  <c r="FB273" i="10"/>
  <c r="AN273" i="10"/>
  <c r="FM280" i="10"/>
  <c r="FD280" i="10"/>
  <c r="EU280" i="10"/>
  <c r="EL280" i="10"/>
  <c r="EC280" i="10"/>
  <c r="DT280" i="10"/>
  <c r="DK280" i="10"/>
  <c r="AG280" i="10"/>
  <c r="FV280" i="10"/>
  <c r="FG311" i="10"/>
  <c r="EO311" i="10"/>
  <c r="EF311" i="10"/>
  <c r="DW311" i="10"/>
  <c r="DN311" i="10"/>
  <c r="EX311" i="10"/>
  <c r="AJ311" i="10"/>
  <c r="FP311" i="10"/>
  <c r="FY311" i="10"/>
  <c r="EC274" i="10"/>
  <c r="DT274" i="10"/>
  <c r="DK274" i="10"/>
  <c r="FV274" i="10"/>
  <c r="AG274" i="10"/>
  <c r="FM274" i="10"/>
  <c r="FD274" i="10"/>
  <c r="EU274" i="10"/>
  <c r="EL274" i="10"/>
  <c r="FJ283" i="10"/>
  <c r="EI283" i="10"/>
  <c r="DZ283" i="10"/>
  <c r="FS283" i="10"/>
  <c r="DQ283" i="10"/>
  <c r="FA283" i="10"/>
  <c r="AM283" i="10"/>
  <c r="ER283" i="10"/>
  <c r="GB283" i="10"/>
  <c r="AK303" i="10"/>
  <c r="EG303" i="10"/>
  <c r="DO303" i="10"/>
  <c r="EP303" i="10"/>
  <c r="DX303" i="10"/>
  <c r="FZ303" i="10"/>
  <c r="FQ303" i="10"/>
  <c r="EY303" i="10"/>
  <c r="FH303" i="10"/>
  <c r="EZ280" i="10"/>
  <c r="EQ280" i="10"/>
  <c r="EH280" i="10"/>
  <c r="DY280" i="10"/>
  <c r="FI280" i="10"/>
  <c r="DP280" i="10"/>
  <c r="AL280" i="10"/>
  <c r="GA280" i="10"/>
  <c r="FR280" i="10"/>
  <c r="GC302" i="10"/>
  <c r="AN302" i="10"/>
  <c r="FT302" i="10"/>
  <c r="FK302" i="10"/>
  <c r="FB302" i="10"/>
  <c r="ES302" i="10"/>
  <c r="EJ302" i="10"/>
  <c r="DR302" i="10"/>
  <c r="EA302" i="10"/>
  <c r="GB286" i="10"/>
  <c r="ER286" i="10"/>
  <c r="FA286" i="10"/>
  <c r="AM286" i="10"/>
  <c r="FJ286" i="10"/>
  <c r="FS286" i="10"/>
  <c r="EI286" i="10"/>
  <c r="DQ286" i="10"/>
  <c r="DZ286" i="10"/>
  <c r="EZ273" i="10"/>
  <c r="EH273" i="10"/>
  <c r="DY273" i="10"/>
  <c r="FR273" i="10"/>
  <c r="EQ273" i="10"/>
  <c r="DP273" i="10"/>
  <c r="AL273" i="10"/>
  <c r="GA273" i="10"/>
  <c r="FI273" i="10"/>
  <c r="FA281" i="10"/>
  <c r="DZ281" i="10"/>
  <c r="GB281" i="10"/>
  <c r="DQ281" i="10"/>
  <c r="EI281" i="10"/>
  <c r="AM281" i="10"/>
  <c r="ER281" i="10"/>
  <c r="FS281" i="10"/>
  <c r="FJ281" i="10"/>
  <c r="FV287" i="10"/>
  <c r="FD287" i="10"/>
  <c r="AG287" i="10"/>
  <c r="EU287" i="10"/>
  <c r="DT287" i="10"/>
  <c r="DK287" i="10"/>
  <c r="EL287" i="10"/>
  <c r="EC287" i="10"/>
  <c r="FM287" i="10"/>
  <c r="FG300" i="10"/>
  <c r="EX300" i="10"/>
  <c r="EO300" i="10"/>
  <c r="EF300" i="10"/>
  <c r="FY300" i="10"/>
  <c r="DW300" i="10"/>
  <c r="AJ300" i="10"/>
  <c r="DN300" i="10"/>
  <c r="FP300" i="10"/>
  <c r="GB284" i="10"/>
  <c r="ER284" i="10"/>
  <c r="FA284" i="10"/>
  <c r="AM284" i="10"/>
  <c r="FJ284" i="10"/>
  <c r="FS284" i="10"/>
  <c r="EI284" i="10"/>
  <c r="DQ284" i="10"/>
  <c r="DZ284" i="10"/>
  <c r="DU293" i="10"/>
  <c r="DL293" i="10"/>
  <c r="FW293" i="10"/>
  <c r="FN293" i="10"/>
  <c r="FE293" i="10"/>
  <c r="EM293" i="10"/>
  <c r="AH293" i="10"/>
  <c r="EV293" i="10"/>
  <c r="ED293" i="10"/>
  <c r="DR317" i="10"/>
  <c r="GC317" i="10"/>
  <c r="AN317" i="10"/>
  <c r="FT317" i="10"/>
  <c r="FK317" i="10"/>
  <c r="ES317" i="10"/>
  <c r="FB317" i="10"/>
  <c r="EJ317" i="10"/>
  <c r="EA317" i="10"/>
  <c r="DM291" i="10"/>
  <c r="EN291" i="10"/>
  <c r="EW291" i="10"/>
  <c r="DV291" i="10"/>
  <c r="FX291" i="10"/>
  <c r="EE291" i="10"/>
  <c r="FF291" i="10"/>
  <c r="AI291" i="10"/>
  <c r="FO291" i="10"/>
  <c r="FV281" i="10"/>
  <c r="FD281" i="10"/>
  <c r="EL281" i="10"/>
  <c r="DT281" i="10"/>
  <c r="AG281" i="10"/>
  <c r="FM281" i="10"/>
  <c r="EU281" i="10"/>
  <c r="EC281" i="10"/>
  <c r="DK281" i="10"/>
  <c r="EY291" i="10"/>
  <c r="DO291" i="10"/>
  <c r="FH291" i="10"/>
  <c r="AK291" i="10"/>
  <c r="FZ291" i="10"/>
  <c r="EP291" i="10"/>
  <c r="FQ291" i="10"/>
  <c r="DX291" i="10"/>
  <c r="EG291" i="10"/>
  <c r="DW306" i="10"/>
  <c r="FY306" i="10"/>
  <c r="EO306" i="10"/>
  <c r="AJ306" i="10"/>
  <c r="FG306" i="10"/>
  <c r="FP306" i="10"/>
  <c r="EX306" i="10"/>
  <c r="DN306" i="10"/>
  <c r="EF306" i="10"/>
  <c r="FW285" i="10"/>
  <c r="AH285" i="10"/>
  <c r="FE285" i="10"/>
  <c r="FN285" i="10"/>
  <c r="DL285" i="10"/>
  <c r="DU285" i="10"/>
  <c r="ED285" i="10"/>
  <c r="EM285" i="10"/>
  <c r="EV285" i="10"/>
  <c r="AM299" i="10"/>
  <c r="DQ299" i="10"/>
  <c r="GB299" i="10"/>
  <c r="FS299" i="10"/>
  <c r="FJ299" i="10"/>
  <c r="DZ299" i="10"/>
  <c r="FA299" i="10"/>
  <c r="EI299" i="10"/>
  <c r="ER299" i="10"/>
  <c r="FQ304" i="10"/>
  <c r="DX304" i="10"/>
  <c r="EP304" i="10"/>
  <c r="EY304" i="10"/>
  <c r="FH304" i="10"/>
  <c r="AK304" i="10"/>
  <c r="EG304" i="10"/>
  <c r="DO304" i="10"/>
  <c r="FZ304" i="10"/>
  <c r="DU318" i="10"/>
  <c r="DL318" i="10"/>
  <c r="FW318" i="10"/>
  <c r="AH318" i="10"/>
  <c r="FN318" i="10"/>
  <c r="EV318" i="10"/>
  <c r="ED318" i="10"/>
  <c r="FE318" i="10"/>
  <c r="EM318" i="10"/>
  <c r="FQ289" i="10"/>
  <c r="EY289" i="10"/>
  <c r="AK289" i="10"/>
  <c r="DX289" i="10"/>
  <c r="FZ289" i="10"/>
  <c r="DO289" i="10"/>
  <c r="EG289" i="10"/>
  <c r="EP289" i="10"/>
  <c r="FH289" i="10"/>
  <c r="EW297" i="10"/>
  <c r="DV297" i="10"/>
  <c r="FX297" i="10"/>
  <c r="EE297" i="10"/>
  <c r="AI297" i="10"/>
  <c r="EN297" i="10"/>
  <c r="DM297" i="10"/>
  <c r="FO297" i="10"/>
  <c r="FF297" i="10"/>
  <c r="GA305" i="10"/>
  <c r="AL305" i="10"/>
  <c r="FR305" i="10"/>
  <c r="FI305" i="10"/>
  <c r="EZ305" i="10"/>
  <c r="EH305" i="10"/>
  <c r="EQ305" i="10"/>
  <c r="DY305" i="10"/>
  <c r="DP305" i="10"/>
  <c r="AK321" i="10"/>
  <c r="DO321" i="10"/>
  <c r="FZ321" i="10"/>
  <c r="FQ321" i="10"/>
  <c r="FH321" i="10"/>
  <c r="EP321" i="10"/>
  <c r="EY321" i="10"/>
  <c r="EG321" i="10"/>
  <c r="DX321" i="10"/>
  <c r="EO329" i="10"/>
  <c r="FP329" i="10"/>
  <c r="EX329" i="10"/>
  <c r="FY329" i="10"/>
  <c r="AJ329" i="10"/>
  <c r="DN329" i="10"/>
  <c r="DW329" i="10"/>
  <c r="EF329" i="10"/>
  <c r="FG329" i="10"/>
  <c r="AN289" i="10"/>
  <c r="ES289" i="10"/>
  <c r="DR289" i="10"/>
  <c r="FB289" i="10"/>
  <c r="GC289" i="10"/>
  <c r="EJ289" i="10"/>
  <c r="FT289" i="10"/>
  <c r="EA289" i="10"/>
  <c r="FK289" i="10"/>
  <c r="FR297" i="10"/>
  <c r="EZ297" i="10"/>
  <c r="EH297" i="10"/>
  <c r="DP297" i="10"/>
  <c r="GA297" i="10"/>
  <c r="EQ297" i="10"/>
  <c r="FI297" i="10"/>
  <c r="DY297" i="10"/>
  <c r="AL297" i="10"/>
  <c r="FV305" i="10"/>
  <c r="DK305" i="10"/>
  <c r="FM305" i="10"/>
  <c r="DT305" i="10"/>
  <c r="EU305" i="10"/>
  <c r="EC305" i="10"/>
  <c r="FD305" i="10"/>
  <c r="AG305" i="10"/>
  <c r="EL305" i="10"/>
  <c r="AH323" i="10"/>
  <c r="FN323" i="10"/>
  <c r="FE323" i="10"/>
  <c r="EV323" i="10"/>
  <c r="FW323" i="10"/>
  <c r="EM323" i="10"/>
  <c r="ED323" i="10"/>
  <c r="DU323" i="10"/>
  <c r="DL323" i="10"/>
  <c r="EO310" i="10"/>
  <c r="FY310" i="10"/>
  <c r="FG310" i="10"/>
  <c r="DW310" i="10"/>
  <c r="AJ310" i="10"/>
  <c r="FP310" i="10"/>
  <c r="DN310" i="10"/>
  <c r="EF310" i="10"/>
  <c r="EX310" i="10"/>
  <c r="AH289" i="10"/>
  <c r="FE289" i="10"/>
  <c r="DU289" i="10"/>
  <c r="FN289" i="10"/>
  <c r="ED289" i="10"/>
  <c r="FW289" i="10"/>
  <c r="EV289" i="10"/>
  <c r="EM289" i="10"/>
  <c r="DL289" i="10"/>
  <c r="FK297" i="10"/>
  <c r="FB297" i="10"/>
  <c r="ES297" i="10"/>
  <c r="EJ297" i="10"/>
  <c r="GC297" i="10"/>
  <c r="EA297" i="10"/>
  <c r="FT297" i="10"/>
  <c r="DR297" i="10"/>
  <c r="AN297" i="10"/>
  <c r="DM305" i="10"/>
  <c r="FX305" i="10"/>
  <c r="FO305" i="10"/>
  <c r="FF305" i="10"/>
  <c r="EN305" i="10"/>
  <c r="EW305" i="10"/>
  <c r="AI305" i="10"/>
  <c r="EE305" i="10"/>
  <c r="DV305" i="10"/>
  <c r="FP315" i="10"/>
  <c r="FG315" i="10"/>
  <c r="EO315" i="10"/>
  <c r="FY315" i="10"/>
  <c r="EF315" i="10"/>
  <c r="DW315" i="10"/>
  <c r="AJ315" i="10"/>
  <c r="EX315" i="10"/>
  <c r="DN315" i="10"/>
  <c r="FP319" i="10"/>
  <c r="EX319" i="10"/>
  <c r="EF319" i="10"/>
  <c r="DN319" i="10"/>
  <c r="FY319" i="10"/>
  <c r="AJ319" i="10"/>
  <c r="FG319" i="10"/>
  <c r="EO319" i="10"/>
  <c r="DW319" i="10"/>
  <c r="EO332" i="10"/>
  <c r="FG332" i="10"/>
  <c r="DW332" i="10"/>
  <c r="EF332" i="10"/>
  <c r="DN332" i="10"/>
  <c r="FY332" i="10"/>
  <c r="AJ332" i="10"/>
  <c r="FP332" i="10"/>
  <c r="EX332" i="10"/>
  <c r="EW315" i="10"/>
  <c r="EE315" i="10"/>
  <c r="DM315" i="10"/>
  <c r="FO315" i="10"/>
  <c r="DV315" i="10"/>
  <c r="AI315" i="10"/>
  <c r="FX315" i="10"/>
  <c r="FF315" i="10"/>
  <c r="EN315" i="10"/>
  <c r="EC323" i="10"/>
  <c r="FM323" i="10"/>
  <c r="DK323" i="10"/>
  <c r="EL323" i="10"/>
  <c r="FV323" i="10"/>
  <c r="AG323" i="10"/>
  <c r="DT323" i="10"/>
  <c r="FD323" i="10"/>
  <c r="EU323" i="10"/>
  <c r="AG314" i="10"/>
  <c r="EL314" i="10"/>
  <c r="EC314" i="10"/>
  <c r="DT314" i="10"/>
  <c r="DK314" i="10"/>
  <c r="FM314" i="10"/>
  <c r="EU314" i="10"/>
  <c r="FD314" i="10"/>
  <c r="FV314" i="10"/>
  <c r="ER323" i="10"/>
  <c r="FJ323" i="10"/>
  <c r="DZ323" i="10"/>
  <c r="GB323" i="10"/>
  <c r="AM323" i="10"/>
  <c r="EI323" i="10"/>
  <c r="FS323" i="10"/>
  <c r="FA323" i="10"/>
  <c r="DQ323" i="10"/>
  <c r="AH314" i="10"/>
  <c r="FE314" i="10"/>
  <c r="EV314" i="10"/>
  <c r="ED314" i="10"/>
  <c r="DL314" i="10"/>
  <c r="EM314" i="10"/>
  <c r="FN314" i="10"/>
  <c r="DU314" i="10"/>
  <c r="FW314" i="10"/>
  <c r="EA323" i="10"/>
  <c r="GC323" i="10"/>
  <c r="AN323" i="10"/>
  <c r="EJ323" i="10"/>
  <c r="FT323" i="10"/>
  <c r="FK323" i="10"/>
  <c r="FB323" i="10"/>
  <c r="DR323" i="10"/>
  <c r="ES323" i="10"/>
  <c r="AI314" i="10"/>
  <c r="DM314" i="10"/>
  <c r="FX314" i="10"/>
  <c r="FO314" i="10"/>
  <c r="FF314" i="10"/>
  <c r="EN314" i="10"/>
  <c r="EW314" i="10"/>
  <c r="EE314" i="10"/>
  <c r="DV314" i="10"/>
  <c r="AM331" i="10"/>
  <c r="ER331" i="10"/>
  <c r="EI331" i="10"/>
  <c r="DZ331" i="10"/>
  <c r="DQ331" i="10"/>
  <c r="FS331" i="10"/>
  <c r="GB331" i="10"/>
  <c r="FJ331" i="10"/>
  <c r="FA331" i="10"/>
  <c r="FH316" i="10"/>
  <c r="EP316" i="10"/>
  <c r="FZ316" i="10"/>
  <c r="DX316" i="10"/>
  <c r="AK316" i="10"/>
  <c r="EY316" i="10"/>
  <c r="EG316" i="10"/>
  <c r="FQ316" i="10"/>
  <c r="DO316" i="10"/>
  <c r="FA344" i="10"/>
  <c r="GB344" i="10"/>
  <c r="FJ344" i="10"/>
  <c r="ER344" i="10"/>
  <c r="DZ344" i="10"/>
  <c r="DQ344" i="10"/>
  <c r="FS344" i="10"/>
  <c r="AM344" i="10"/>
  <c r="EI344" i="10"/>
  <c r="FA337" i="10"/>
  <c r="FS337" i="10"/>
  <c r="GB337" i="10"/>
  <c r="DZ337" i="10"/>
  <c r="FJ337" i="10"/>
  <c r="ER337" i="10"/>
  <c r="DQ337" i="10"/>
  <c r="EI337" i="10"/>
  <c r="AM337" i="10"/>
  <c r="EC334" i="10"/>
  <c r="FM334" i="10"/>
  <c r="EU334" i="10"/>
  <c r="DK334" i="10"/>
  <c r="AG334" i="10"/>
  <c r="FV334" i="10"/>
  <c r="DT334" i="10"/>
  <c r="FD334" i="10"/>
  <c r="EL334" i="10"/>
  <c r="GA326" i="10"/>
  <c r="AL326" i="10"/>
  <c r="FR326" i="10"/>
  <c r="FI326" i="10"/>
  <c r="DP326" i="10"/>
  <c r="DY326" i="10"/>
  <c r="EZ326" i="10"/>
  <c r="EQ326" i="10"/>
  <c r="EH326" i="10"/>
  <c r="FJ335" i="10"/>
  <c r="FA335" i="10"/>
  <c r="AM335" i="10"/>
  <c r="FS335" i="10"/>
  <c r="DZ335" i="10"/>
  <c r="GB335" i="10"/>
  <c r="EI335" i="10"/>
  <c r="DQ335" i="10"/>
  <c r="ER335" i="10"/>
  <c r="AG325" i="10"/>
  <c r="FM325" i="10"/>
  <c r="FD325" i="10"/>
  <c r="EU325" i="10"/>
  <c r="EC325" i="10"/>
  <c r="DT325" i="10"/>
  <c r="DK325" i="10"/>
  <c r="EL325" i="10"/>
  <c r="FV325" i="10"/>
  <c r="EN334" i="10"/>
  <c r="EE334" i="10"/>
  <c r="FF334" i="10"/>
  <c r="FO334" i="10"/>
  <c r="EW334" i="10"/>
  <c r="DV334" i="10"/>
  <c r="AI334" i="10"/>
  <c r="DM334" i="10"/>
  <c r="FX334" i="10"/>
  <c r="GC326" i="10"/>
  <c r="FT326" i="10"/>
  <c r="FB326" i="10"/>
  <c r="EJ326" i="10"/>
  <c r="ES326" i="10"/>
  <c r="EA326" i="10"/>
  <c r="AN326" i="10"/>
  <c r="FK326" i="10"/>
  <c r="DR326" i="10"/>
  <c r="FK334" i="10"/>
  <c r="DR334" i="10"/>
  <c r="GC334" i="10"/>
  <c r="EJ334" i="10"/>
  <c r="AN334" i="10"/>
  <c r="ES334" i="10"/>
  <c r="FT334" i="10"/>
  <c r="EA334" i="10"/>
  <c r="FB334" i="10"/>
  <c r="AI325" i="10"/>
  <c r="DV325" i="10"/>
  <c r="FX325" i="10"/>
  <c r="FF325" i="10"/>
  <c r="EN325" i="10"/>
  <c r="DM325" i="10"/>
  <c r="EW325" i="10"/>
  <c r="EE325" i="10"/>
  <c r="FO325" i="10"/>
  <c r="EP333" i="10"/>
  <c r="DX333" i="10"/>
  <c r="FZ333" i="10"/>
  <c r="FH333" i="10"/>
  <c r="AK333" i="10"/>
  <c r="EY333" i="10"/>
  <c r="DO333" i="10"/>
  <c r="FQ333" i="10"/>
  <c r="EG333" i="10"/>
  <c r="FH341" i="10"/>
  <c r="EY341" i="10"/>
  <c r="EP341" i="10"/>
  <c r="EG341" i="10"/>
  <c r="FQ341" i="10"/>
  <c r="DX341" i="10"/>
  <c r="DO341" i="10"/>
  <c r="AK341" i="10"/>
  <c r="FZ341" i="10"/>
  <c r="EY357" i="10"/>
  <c r="FQ357" i="10"/>
  <c r="DX357" i="10"/>
  <c r="AK357" i="10"/>
  <c r="EP357" i="10"/>
  <c r="FH357" i="10"/>
  <c r="EG357" i="10"/>
  <c r="DO357" i="10"/>
  <c r="FZ357" i="10"/>
  <c r="FM344" i="10"/>
  <c r="DK344" i="10"/>
  <c r="EL344" i="10"/>
  <c r="FD344" i="10"/>
  <c r="DT344" i="10"/>
  <c r="AG344" i="10"/>
  <c r="EU344" i="10"/>
  <c r="EC344" i="10"/>
  <c r="FV344" i="10"/>
  <c r="EO334" i="10"/>
  <c r="EX334" i="10"/>
  <c r="DN334" i="10"/>
  <c r="DW334" i="10"/>
  <c r="EF334" i="10"/>
  <c r="FP334" i="10"/>
  <c r="AJ334" i="10"/>
  <c r="FY334" i="10"/>
  <c r="FG334" i="10"/>
  <c r="EX342" i="10"/>
  <c r="FG342" i="10"/>
  <c r="EO342" i="10"/>
  <c r="EF342" i="10"/>
  <c r="DW342" i="10"/>
  <c r="DN342" i="10"/>
  <c r="FY342" i="10"/>
  <c r="AJ342" i="10"/>
  <c r="FP342" i="10"/>
  <c r="AG333" i="10"/>
  <c r="DT333" i="10"/>
  <c r="DK333" i="10"/>
  <c r="FV333" i="10"/>
  <c r="FM333" i="10"/>
  <c r="FD333" i="10"/>
  <c r="EU333" i="10"/>
  <c r="EL333" i="10"/>
  <c r="EC333" i="10"/>
  <c r="GC341" i="10"/>
  <c r="AN341" i="10"/>
  <c r="FT341" i="10"/>
  <c r="ES341" i="10"/>
  <c r="EJ341" i="10"/>
  <c r="EA341" i="10"/>
  <c r="DR341" i="10"/>
  <c r="FB341" i="10"/>
  <c r="FK341" i="10"/>
  <c r="FW333" i="10"/>
  <c r="AH333" i="10"/>
  <c r="FN333" i="10"/>
  <c r="FE333" i="10"/>
  <c r="EV333" i="10"/>
  <c r="ED333" i="10"/>
  <c r="EM333" i="10"/>
  <c r="DU333" i="10"/>
  <c r="DL333" i="10"/>
  <c r="FV341" i="10"/>
  <c r="AG341" i="10"/>
  <c r="FD341" i="10"/>
  <c r="EL341" i="10"/>
  <c r="DT341" i="10"/>
  <c r="FM341" i="10"/>
  <c r="EU341" i="10"/>
  <c r="EC341" i="10"/>
  <c r="DK341" i="10"/>
  <c r="FS334" i="10"/>
  <c r="DZ334" i="10"/>
  <c r="ER334" i="10"/>
  <c r="AM334" i="10"/>
  <c r="EI334" i="10"/>
  <c r="FJ334" i="10"/>
  <c r="FA334" i="10"/>
  <c r="DQ334" i="10"/>
  <c r="GB334" i="10"/>
  <c r="FS342" i="10"/>
  <c r="FA342" i="10"/>
  <c r="EI342" i="10"/>
  <c r="DQ342" i="10"/>
  <c r="AM342" i="10"/>
  <c r="GB342" i="10"/>
  <c r="FJ342" i="10"/>
  <c r="ER342" i="10"/>
  <c r="DZ342" i="10"/>
  <c r="FW346" i="10"/>
  <c r="AH346" i="10"/>
  <c r="FN346" i="10"/>
  <c r="DL346" i="10"/>
  <c r="FE346" i="10"/>
  <c r="EV346" i="10"/>
  <c r="EM346" i="10"/>
  <c r="ED346" i="10"/>
  <c r="DU346" i="10"/>
  <c r="FN354" i="10"/>
  <c r="EM354" i="10"/>
  <c r="AH354" i="10"/>
  <c r="DU354" i="10"/>
  <c r="DL354" i="10"/>
  <c r="FE354" i="10"/>
  <c r="ED354" i="10"/>
  <c r="FW354" i="10"/>
  <c r="EV354" i="10"/>
  <c r="DK347" i="10"/>
  <c r="FV347" i="10"/>
  <c r="AG347" i="10"/>
  <c r="FM347" i="10"/>
  <c r="FD347" i="10"/>
  <c r="EU347" i="10"/>
  <c r="EL347" i="10"/>
  <c r="EC347" i="10"/>
  <c r="DT347" i="10"/>
  <c r="AJ355" i="10"/>
  <c r="EO355" i="10"/>
  <c r="FY355" i="10"/>
  <c r="FG355" i="10"/>
  <c r="DN355" i="10"/>
  <c r="EF355" i="10"/>
  <c r="EX355" i="10"/>
  <c r="FP355" i="10"/>
  <c r="DW355" i="10"/>
  <c r="FW347" i="10"/>
  <c r="FE347" i="10"/>
  <c r="EM347" i="10"/>
  <c r="DU347" i="10"/>
  <c r="AH347" i="10"/>
  <c r="ED347" i="10"/>
  <c r="DL347" i="10"/>
  <c r="FN347" i="10"/>
  <c r="EV347" i="10"/>
  <c r="EP355" i="10"/>
  <c r="FZ355" i="10"/>
  <c r="FH355" i="10"/>
  <c r="DO355" i="10"/>
  <c r="EG355" i="10"/>
  <c r="EY355" i="10"/>
  <c r="FQ355" i="10"/>
  <c r="AK355" i="10"/>
  <c r="DX355" i="10"/>
  <c r="FX347" i="10"/>
  <c r="AI347" i="10"/>
  <c r="EE347" i="10"/>
  <c r="EW347" i="10"/>
  <c r="FO347" i="10"/>
  <c r="FF347" i="10"/>
  <c r="DV347" i="10"/>
  <c r="DM347" i="10"/>
  <c r="EN347" i="10"/>
  <c r="EH355" i="10"/>
  <c r="GA355" i="10"/>
  <c r="FI355" i="10"/>
  <c r="DY355" i="10"/>
  <c r="FR355" i="10"/>
  <c r="DP355" i="10"/>
  <c r="AL355" i="10"/>
  <c r="EZ355" i="10"/>
  <c r="EQ355" i="10"/>
  <c r="FY347" i="10"/>
  <c r="FG347" i="10"/>
  <c r="EO347" i="10"/>
  <c r="DW347" i="10"/>
  <c r="AJ347" i="10"/>
  <c r="EX347" i="10"/>
  <c r="EF347" i="10"/>
  <c r="DN347" i="10"/>
  <c r="FP347" i="10"/>
  <c r="FJ355" i="10"/>
  <c r="DQ355" i="10"/>
  <c r="EI355" i="10"/>
  <c r="FA355" i="10"/>
  <c r="FS355" i="10"/>
  <c r="DZ355" i="10"/>
  <c r="AM355" i="10"/>
  <c r="GB355" i="10"/>
  <c r="ER355" i="10"/>
  <c r="FZ347" i="10"/>
  <c r="FH347" i="10"/>
  <c r="EP347" i="10"/>
  <c r="DX347" i="10"/>
  <c r="AK347" i="10"/>
  <c r="EY347" i="10"/>
  <c r="EG347" i="10"/>
  <c r="FQ347" i="10"/>
  <c r="DO347" i="10"/>
  <c r="EJ355" i="10"/>
  <c r="EA355" i="10"/>
  <c r="DR355" i="10"/>
  <c r="GC355" i="10"/>
  <c r="AN355" i="10"/>
  <c r="FT355" i="10"/>
  <c r="FK355" i="10"/>
  <c r="FB355" i="10"/>
  <c r="ES355" i="10"/>
  <c r="FM143" i="10"/>
  <c r="EC143" i="10"/>
  <c r="DT143" i="10"/>
  <c r="AG143" i="10"/>
  <c r="DK143" i="10"/>
  <c r="EU143" i="10"/>
  <c r="EL143" i="10"/>
  <c r="FD143" i="10"/>
  <c r="FV143" i="10"/>
  <c r="AJ169" i="10"/>
  <c r="EO169" i="10"/>
  <c r="DN169" i="10"/>
  <c r="EF169" i="10"/>
  <c r="EX169" i="10"/>
  <c r="FY169" i="10"/>
  <c r="FP169" i="10"/>
  <c r="DW169" i="10"/>
  <c r="FG169" i="10"/>
  <c r="EV185" i="10"/>
  <c r="FW185" i="10"/>
  <c r="ED185" i="10"/>
  <c r="FN185" i="10"/>
  <c r="FE185" i="10"/>
  <c r="DU185" i="10"/>
  <c r="EM185" i="10"/>
  <c r="DL185" i="10"/>
  <c r="AH185" i="10"/>
  <c r="FP208" i="10"/>
  <c r="EX208" i="10"/>
  <c r="EF208" i="10"/>
  <c r="DN208" i="10"/>
  <c r="FY208" i="10"/>
  <c r="FG208" i="10"/>
  <c r="EO208" i="10"/>
  <c r="DW208" i="10"/>
  <c r="AJ208" i="10"/>
  <c r="FY137" i="10"/>
  <c r="DN137" i="10"/>
  <c r="DW137" i="10"/>
  <c r="EF137" i="10"/>
  <c r="EO137" i="10"/>
  <c r="EX137" i="10"/>
  <c r="AJ137" i="10"/>
  <c r="FG137" i="10"/>
  <c r="FP137" i="10"/>
  <c r="AM145" i="10"/>
  <c r="GB145" i="10"/>
  <c r="FJ145" i="10"/>
  <c r="ER145" i="10"/>
  <c r="DZ145" i="10"/>
  <c r="FS145" i="10"/>
  <c r="FA145" i="10"/>
  <c r="EI145" i="10"/>
  <c r="DQ145" i="10"/>
  <c r="GB159" i="10"/>
  <c r="FJ159" i="10"/>
  <c r="ER159" i="10"/>
  <c r="DZ159" i="10"/>
  <c r="AM159" i="10"/>
  <c r="FS159" i="10"/>
  <c r="FA159" i="10"/>
  <c r="EI159" i="10"/>
  <c r="DQ159" i="10"/>
  <c r="GB185" i="10"/>
  <c r="FA185" i="10"/>
  <c r="EI185" i="10"/>
  <c r="FS185" i="10"/>
  <c r="DQ185" i="10"/>
  <c r="ER185" i="10"/>
  <c r="AM185" i="10"/>
  <c r="DZ185" i="10"/>
  <c r="FJ185" i="10"/>
  <c r="GB208" i="10"/>
  <c r="FA208" i="10"/>
  <c r="DQ208" i="10"/>
  <c r="DZ208" i="10"/>
  <c r="AM208" i="10"/>
  <c r="FJ208" i="10"/>
  <c r="FS208" i="10"/>
  <c r="EI208" i="10"/>
  <c r="ER208" i="10"/>
  <c r="FE141" i="10"/>
  <c r="DU141" i="10"/>
  <c r="AH141" i="10"/>
  <c r="EM141" i="10"/>
  <c r="EV141" i="10"/>
  <c r="ED141" i="10"/>
  <c r="DL141" i="10"/>
  <c r="FW141" i="10"/>
  <c r="FN141" i="10"/>
  <c r="EP171" i="10"/>
  <c r="EG171" i="10"/>
  <c r="DX171" i="10"/>
  <c r="DO171" i="10"/>
  <c r="AK171" i="10"/>
  <c r="FZ171" i="10"/>
  <c r="FQ171" i="10"/>
  <c r="FH171" i="10"/>
  <c r="EY171" i="10"/>
  <c r="FX135" i="10"/>
  <c r="AI135" i="10"/>
  <c r="DV135" i="10"/>
  <c r="EE135" i="10"/>
  <c r="EN135" i="10"/>
  <c r="EW135" i="10"/>
  <c r="FF135" i="10"/>
  <c r="FO135" i="10"/>
  <c r="DM135" i="10"/>
  <c r="AM169" i="10"/>
  <c r="DZ169" i="10"/>
  <c r="FJ169" i="10"/>
  <c r="EI169" i="10"/>
  <c r="DQ169" i="10"/>
  <c r="GB169" i="10"/>
  <c r="FS169" i="10"/>
  <c r="FA169" i="10"/>
  <c r="ER169" i="10"/>
  <c r="FZ193" i="10"/>
  <c r="FH193" i="10"/>
  <c r="EP193" i="10"/>
  <c r="DX193" i="10"/>
  <c r="AK193" i="10"/>
  <c r="FQ193" i="10"/>
  <c r="EY193" i="10"/>
  <c r="EG193" i="10"/>
  <c r="DO193" i="10"/>
  <c r="GC136" i="10"/>
  <c r="FT136" i="10"/>
  <c r="DR136" i="10"/>
  <c r="EA136" i="10"/>
  <c r="EJ136" i="10"/>
  <c r="ES136" i="10"/>
  <c r="AN136" i="10"/>
  <c r="FB136" i="10"/>
  <c r="FK136" i="10"/>
  <c r="DW144" i="10"/>
  <c r="FP144" i="10"/>
  <c r="EX144" i="10"/>
  <c r="EF144" i="10"/>
  <c r="DN144" i="10"/>
  <c r="FG144" i="10"/>
  <c r="AJ144" i="10"/>
  <c r="FY144" i="10"/>
  <c r="EO144" i="10"/>
  <c r="EM154" i="10"/>
  <c r="ED154" i="10"/>
  <c r="DU154" i="10"/>
  <c r="FW154" i="10"/>
  <c r="AH154" i="10"/>
  <c r="FN154" i="10"/>
  <c r="FE154" i="10"/>
  <c r="EV154" i="10"/>
  <c r="DL154" i="10"/>
  <c r="FX180" i="10"/>
  <c r="DM180" i="10"/>
  <c r="DV180" i="10"/>
  <c r="AI180" i="10"/>
  <c r="EN180" i="10"/>
  <c r="EE180" i="10"/>
  <c r="EW180" i="10"/>
  <c r="FF180" i="10"/>
  <c r="FO180" i="10"/>
  <c r="DN195" i="10"/>
  <c r="FY195" i="10"/>
  <c r="AJ195" i="10"/>
  <c r="FP195" i="10"/>
  <c r="EX195" i="10"/>
  <c r="FG195" i="10"/>
  <c r="EO195" i="10"/>
  <c r="DW195" i="10"/>
  <c r="EF195" i="10"/>
  <c r="GC140" i="10"/>
  <c r="EJ140" i="10"/>
  <c r="ES140" i="10"/>
  <c r="FB140" i="10"/>
  <c r="FK140" i="10"/>
  <c r="FT140" i="10"/>
  <c r="AN140" i="10"/>
  <c r="DR140" i="10"/>
  <c r="EA140" i="10"/>
  <c r="GB133" i="10"/>
  <c r="ER133" i="10"/>
  <c r="EI133" i="10"/>
  <c r="DZ133" i="10"/>
  <c r="DQ133" i="10"/>
  <c r="AM133" i="10"/>
  <c r="FA133" i="10"/>
  <c r="FS133" i="10"/>
  <c r="FJ133" i="10"/>
  <c r="GC132" i="10"/>
  <c r="EJ132" i="10"/>
  <c r="ES132" i="10"/>
  <c r="FB132" i="10"/>
  <c r="FK132" i="10"/>
  <c r="FT132" i="10"/>
  <c r="AN132" i="10"/>
  <c r="DR132" i="10"/>
  <c r="EA132" i="10"/>
  <c r="EI131" i="10"/>
  <c r="AM131" i="10"/>
  <c r="GB131" i="10"/>
  <c r="FA131" i="10"/>
  <c r="FJ131" i="10"/>
  <c r="FS131" i="10"/>
  <c r="ER131" i="10"/>
  <c r="DZ131" i="10"/>
  <c r="DQ131" i="10"/>
  <c r="GB139" i="10"/>
  <c r="AM139" i="10"/>
  <c r="FA139" i="10"/>
  <c r="ER139" i="10"/>
  <c r="EI139" i="10"/>
  <c r="FJ139" i="10"/>
  <c r="DQ139" i="10"/>
  <c r="FS139" i="10"/>
  <c r="DZ139" i="10"/>
  <c r="FZ147" i="10"/>
  <c r="EY147" i="10"/>
  <c r="FH147" i="10"/>
  <c r="AK147" i="10"/>
  <c r="FQ147" i="10"/>
  <c r="DO147" i="10"/>
  <c r="DX147" i="10"/>
  <c r="EG147" i="10"/>
  <c r="EP147" i="10"/>
  <c r="FZ164" i="10"/>
  <c r="FH164" i="10"/>
  <c r="EP164" i="10"/>
  <c r="DX164" i="10"/>
  <c r="AK164" i="10"/>
  <c r="EY164" i="10"/>
  <c r="EG164" i="10"/>
  <c r="FQ164" i="10"/>
  <c r="DO164" i="10"/>
  <c r="DR194" i="10"/>
  <c r="FT194" i="10"/>
  <c r="FB194" i="10"/>
  <c r="FK194" i="10"/>
  <c r="ES194" i="10"/>
  <c r="AN194" i="10"/>
  <c r="GC194" i="10"/>
  <c r="EJ194" i="10"/>
  <c r="EA194" i="10"/>
  <c r="FM244" i="10"/>
  <c r="EU244" i="10"/>
  <c r="FV244" i="10"/>
  <c r="EC244" i="10"/>
  <c r="DK244" i="10"/>
  <c r="FD244" i="10"/>
  <c r="DT244" i="10"/>
  <c r="EL244" i="10"/>
  <c r="AG244" i="10"/>
  <c r="FQ209" i="10"/>
  <c r="EY209" i="10"/>
  <c r="EG209" i="10"/>
  <c r="DO209" i="10"/>
  <c r="FZ209" i="10"/>
  <c r="DX209" i="10"/>
  <c r="FH209" i="10"/>
  <c r="EP209" i="10"/>
  <c r="AK209" i="10"/>
  <c r="EW132" i="10"/>
  <c r="DM132" i="10"/>
  <c r="FO132" i="10"/>
  <c r="EN132" i="10"/>
  <c r="DV132" i="10"/>
  <c r="FX132" i="10"/>
  <c r="EE132" i="10"/>
  <c r="FF132" i="10"/>
  <c r="AI132" i="10"/>
  <c r="EH143" i="10"/>
  <c r="DY143" i="10"/>
  <c r="DP143" i="10"/>
  <c r="GA143" i="10"/>
  <c r="AL143" i="10"/>
  <c r="FR143" i="10"/>
  <c r="FI143" i="10"/>
  <c r="EZ143" i="10"/>
  <c r="EQ143" i="10"/>
  <c r="GC154" i="10"/>
  <c r="AN154" i="10"/>
  <c r="DR154" i="10"/>
  <c r="EA154" i="10"/>
  <c r="EJ154" i="10"/>
  <c r="ES154" i="10"/>
  <c r="FB154" i="10"/>
  <c r="FK154" i="10"/>
  <c r="FT154" i="10"/>
  <c r="EZ176" i="10"/>
  <c r="AL176" i="10"/>
  <c r="DY176" i="10"/>
  <c r="FR176" i="10"/>
  <c r="EQ176" i="10"/>
  <c r="FI176" i="10"/>
  <c r="EH176" i="10"/>
  <c r="GA176" i="10"/>
  <c r="DP176" i="10"/>
  <c r="FN210" i="10"/>
  <c r="EV210" i="10"/>
  <c r="ED210" i="10"/>
  <c r="DL210" i="10"/>
  <c r="FW210" i="10"/>
  <c r="FE210" i="10"/>
  <c r="EM210" i="10"/>
  <c r="DU210" i="10"/>
  <c r="AH210" i="10"/>
  <c r="FX153" i="10"/>
  <c r="AI153" i="10"/>
  <c r="FO153" i="10"/>
  <c r="DM153" i="10"/>
  <c r="EE153" i="10"/>
  <c r="DV153" i="10"/>
  <c r="EN153" i="10"/>
  <c r="EW153" i="10"/>
  <c r="FF153" i="10"/>
  <c r="FX141" i="10"/>
  <c r="AI141" i="10"/>
  <c r="DV141" i="10"/>
  <c r="EE141" i="10"/>
  <c r="EN141" i="10"/>
  <c r="EW141" i="10"/>
  <c r="FF141" i="10"/>
  <c r="FO141" i="10"/>
  <c r="DM141" i="10"/>
  <c r="GC150" i="10"/>
  <c r="EJ150" i="10"/>
  <c r="AN150" i="10"/>
  <c r="FT150" i="10"/>
  <c r="FB150" i="10"/>
  <c r="FK150" i="10"/>
  <c r="DR150" i="10"/>
  <c r="EA150" i="10"/>
  <c r="ES150" i="10"/>
  <c r="FS207" i="10"/>
  <c r="FA207" i="10"/>
  <c r="EI207" i="10"/>
  <c r="DQ207" i="10"/>
  <c r="GB207" i="10"/>
  <c r="DZ207" i="10"/>
  <c r="AM207" i="10"/>
  <c r="ER207" i="10"/>
  <c r="FJ207" i="10"/>
  <c r="FZ133" i="10"/>
  <c r="AK133" i="10"/>
  <c r="FQ133" i="10"/>
  <c r="FH133" i="10"/>
  <c r="EY133" i="10"/>
  <c r="EP133" i="10"/>
  <c r="EG133" i="10"/>
  <c r="DX133" i="10"/>
  <c r="DO133" i="10"/>
  <c r="AG141" i="10"/>
  <c r="DK141" i="10"/>
  <c r="FD141" i="10"/>
  <c r="DT141" i="10"/>
  <c r="EU141" i="10"/>
  <c r="FM141" i="10"/>
  <c r="FV141" i="10"/>
  <c r="EL141" i="10"/>
  <c r="EC141" i="10"/>
  <c r="EO149" i="10"/>
  <c r="EF149" i="10"/>
  <c r="DN149" i="10"/>
  <c r="FY149" i="10"/>
  <c r="AJ149" i="10"/>
  <c r="EX149" i="10"/>
  <c r="DW149" i="10"/>
  <c r="FP149" i="10"/>
  <c r="FG149" i="10"/>
  <c r="AJ166" i="10"/>
  <c r="FP166" i="10"/>
  <c r="EX166" i="10"/>
  <c r="EF166" i="10"/>
  <c r="DN166" i="10"/>
  <c r="EO166" i="10"/>
  <c r="FY166" i="10"/>
  <c r="DW166" i="10"/>
  <c r="FG166" i="10"/>
  <c r="FV182" i="10"/>
  <c r="AG182" i="10"/>
  <c r="DK182" i="10"/>
  <c r="DT182" i="10"/>
  <c r="EC182" i="10"/>
  <c r="EL182" i="10"/>
  <c r="EU182" i="10"/>
  <c r="FD182" i="10"/>
  <c r="FM182" i="10"/>
  <c r="AI213" i="10"/>
  <c r="EE213" i="10"/>
  <c r="FO213" i="10"/>
  <c r="EW213" i="10"/>
  <c r="EN213" i="10"/>
  <c r="FX213" i="10"/>
  <c r="FF213" i="10"/>
  <c r="DV213" i="10"/>
  <c r="DM213" i="10"/>
  <c r="GC159" i="10"/>
  <c r="FK159" i="10"/>
  <c r="ES159" i="10"/>
  <c r="EA159" i="10"/>
  <c r="AN159" i="10"/>
  <c r="FT159" i="10"/>
  <c r="DR159" i="10"/>
  <c r="FB159" i="10"/>
  <c r="EJ159" i="10"/>
  <c r="GC167" i="10"/>
  <c r="FK167" i="10"/>
  <c r="ES167" i="10"/>
  <c r="EA167" i="10"/>
  <c r="AN167" i="10"/>
  <c r="FT167" i="10"/>
  <c r="FB167" i="10"/>
  <c r="DR167" i="10"/>
  <c r="EJ167" i="10"/>
  <c r="EL175" i="10"/>
  <c r="DK175" i="10"/>
  <c r="FD175" i="10"/>
  <c r="EC175" i="10"/>
  <c r="EU175" i="10"/>
  <c r="AG175" i="10"/>
  <c r="DT175" i="10"/>
  <c r="FV175" i="10"/>
  <c r="FM175" i="10"/>
  <c r="FX183" i="10"/>
  <c r="AI183" i="10"/>
  <c r="DV183" i="10"/>
  <c r="EN183" i="10"/>
  <c r="DM183" i="10"/>
  <c r="EE183" i="10"/>
  <c r="FF183" i="10"/>
  <c r="FO183" i="10"/>
  <c r="EW183" i="10"/>
  <c r="FZ191" i="10"/>
  <c r="EY191" i="10"/>
  <c r="FQ191" i="10"/>
  <c r="EG191" i="10"/>
  <c r="DO191" i="10"/>
  <c r="DX191" i="10"/>
  <c r="FH191" i="10"/>
  <c r="AK191" i="10"/>
  <c r="EP191" i="10"/>
  <c r="FX199" i="10"/>
  <c r="EN199" i="10"/>
  <c r="AI199" i="10"/>
  <c r="DM199" i="10"/>
  <c r="EW199" i="10"/>
  <c r="FF199" i="10"/>
  <c r="DV199" i="10"/>
  <c r="EE199" i="10"/>
  <c r="FO199" i="10"/>
  <c r="EY212" i="10"/>
  <c r="DO212" i="10"/>
  <c r="FZ212" i="10"/>
  <c r="EP212" i="10"/>
  <c r="EG212" i="10"/>
  <c r="FQ212" i="10"/>
  <c r="FH212" i="10"/>
  <c r="DX212" i="10"/>
  <c r="AK212" i="10"/>
  <c r="GB150" i="10"/>
  <c r="AM150" i="10"/>
  <c r="FS150" i="10"/>
  <c r="DQ150" i="10"/>
  <c r="EI150" i="10"/>
  <c r="ER150" i="10"/>
  <c r="FA150" i="10"/>
  <c r="FJ150" i="10"/>
  <c r="DZ150" i="10"/>
  <c r="GB158" i="10"/>
  <c r="AM158" i="10"/>
  <c r="FS158" i="10"/>
  <c r="DQ158" i="10"/>
  <c r="EI158" i="10"/>
  <c r="ER158" i="10"/>
  <c r="FA158" i="10"/>
  <c r="FJ158" i="10"/>
  <c r="DZ158" i="10"/>
  <c r="GB166" i="10"/>
  <c r="AM166" i="10"/>
  <c r="FS166" i="10"/>
  <c r="EI166" i="10"/>
  <c r="DQ166" i="10"/>
  <c r="DZ166" i="10"/>
  <c r="ER166" i="10"/>
  <c r="FA166" i="10"/>
  <c r="FJ166" i="10"/>
  <c r="EA174" i="10"/>
  <c r="FT174" i="10"/>
  <c r="ES174" i="10"/>
  <c r="DR174" i="10"/>
  <c r="EJ174" i="10"/>
  <c r="GC174" i="10"/>
  <c r="AN174" i="10"/>
  <c r="FK174" i="10"/>
  <c r="FB174" i="10"/>
  <c r="FW182" i="10"/>
  <c r="EM182" i="10"/>
  <c r="EV182" i="10"/>
  <c r="FE182" i="10"/>
  <c r="ED182" i="10"/>
  <c r="FN182" i="10"/>
  <c r="AH182" i="10"/>
  <c r="DL182" i="10"/>
  <c r="DU182" i="10"/>
  <c r="FE190" i="10"/>
  <c r="FN190" i="10"/>
  <c r="EV190" i="10"/>
  <c r="ED190" i="10"/>
  <c r="AH190" i="10"/>
  <c r="DU190" i="10"/>
  <c r="FW190" i="10"/>
  <c r="EM190" i="10"/>
  <c r="DL190" i="10"/>
  <c r="FV198" i="10"/>
  <c r="FD198" i="10"/>
  <c r="EL198" i="10"/>
  <c r="DT198" i="10"/>
  <c r="AG198" i="10"/>
  <c r="EU198" i="10"/>
  <c r="EC198" i="10"/>
  <c r="FM198" i="10"/>
  <c r="DK198" i="10"/>
  <c r="FX220" i="10"/>
  <c r="EW220" i="10"/>
  <c r="DV220" i="10"/>
  <c r="FO220" i="10"/>
  <c r="DM220" i="10"/>
  <c r="FF220" i="10"/>
  <c r="AI220" i="10"/>
  <c r="EN220" i="10"/>
  <c r="EE220" i="10"/>
  <c r="GA152" i="10"/>
  <c r="FI152" i="10"/>
  <c r="EQ152" i="10"/>
  <c r="DY152" i="10"/>
  <c r="EZ152" i="10"/>
  <c r="AL152" i="10"/>
  <c r="DP152" i="10"/>
  <c r="FR152" i="10"/>
  <c r="EH152" i="10"/>
  <c r="GA160" i="10"/>
  <c r="FI160" i="10"/>
  <c r="EQ160" i="10"/>
  <c r="DY160" i="10"/>
  <c r="FR160" i="10"/>
  <c r="DP160" i="10"/>
  <c r="AL160" i="10"/>
  <c r="EZ160" i="10"/>
  <c r="EH160" i="10"/>
  <c r="GA168" i="10"/>
  <c r="FI168" i="10"/>
  <c r="EQ168" i="10"/>
  <c r="DY168" i="10"/>
  <c r="FR168" i="10"/>
  <c r="DP168" i="10"/>
  <c r="EZ168" i="10"/>
  <c r="EH168" i="10"/>
  <c r="AL168" i="10"/>
  <c r="EA176" i="10"/>
  <c r="FT176" i="10"/>
  <c r="ES176" i="10"/>
  <c r="DR176" i="10"/>
  <c r="EJ176" i="10"/>
  <c r="FK176" i="10"/>
  <c r="AN176" i="10"/>
  <c r="FB176" i="10"/>
  <c r="GC176" i="10"/>
  <c r="FV184" i="10"/>
  <c r="AG184" i="10"/>
  <c r="DK184" i="10"/>
  <c r="DT184" i="10"/>
  <c r="EC184" i="10"/>
  <c r="EL184" i="10"/>
  <c r="EU184" i="10"/>
  <c r="FD184" i="10"/>
  <c r="FM184" i="10"/>
  <c r="FG192" i="10"/>
  <c r="EO192" i="10"/>
  <c r="DW192" i="10"/>
  <c r="AJ192" i="10"/>
  <c r="FY192" i="10"/>
  <c r="EX192" i="10"/>
  <c r="EF192" i="10"/>
  <c r="DN192" i="10"/>
  <c r="FP192" i="10"/>
  <c r="FW200" i="10"/>
  <c r="FE200" i="10"/>
  <c r="EM200" i="10"/>
  <c r="DU200" i="10"/>
  <c r="AH200" i="10"/>
  <c r="DL200" i="10"/>
  <c r="ED200" i="10"/>
  <c r="FN200" i="10"/>
  <c r="EV200" i="10"/>
  <c r="FZ149" i="10"/>
  <c r="AK149" i="10"/>
  <c r="FQ149" i="10"/>
  <c r="DO149" i="10"/>
  <c r="DX149" i="10"/>
  <c r="EG149" i="10"/>
  <c r="EP149" i="10"/>
  <c r="EY149" i="10"/>
  <c r="FH149" i="10"/>
  <c r="DY157" i="10"/>
  <c r="DP157" i="10"/>
  <c r="EZ157" i="10"/>
  <c r="EQ157" i="10"/>
  <c r="EH157" i="10"/>
  <c r="AL157" i="10"/>
  <c r="GA157" i="10"/>
  <c r="FR157" i="10"/>
  <c r="FI157" i="10"/>
  <c r="EQ165" i="10"/>
  <c r="EH165" i="10"/>
  <c r="DY165" i="10"/>
  <c r="GA165" i="10"/>
  <c r="AL165" i="10"/>
  <c r="FR165" i="10"/>
  <c r="FI165" i="10"/>
  <c r="EZ165" i="10"/>
  <c r="DP165" i="10"/>
  <c r="EZ173" i="10"/>
  <c r="EQ173" i="10"/>
  <c r="EH173" i="10"/>
  <c r="DY173" i="10"/>
  <c r="DP173" i="10"/>
  <c r="GA173" i="10"/>
  <c r="AL173" i="10"/>
  <c r="FR173" i="10"/>
  <c r="FI173" i="10"/>
  <c r="EU181" i="10"/>
  <c r="DT181" i="10"/>
  <c r="AG181" i="10"/>
  <c r="FM181" i="10"/>
  <c r="EL181" i="10"/>
  <c r="FD181" i="10"/>
  <c r="DK181" i="10"/>
  <c r="FV181" i="10"/>
  <c r="EC181" i="10"/>
  <c r="FT189" i="10"/>
  <c r="FB189" i="10"/>
  <c r="EJ189" i="10"/>
  <c r="DR189" i="10"/>
  <c r="GC189" i="10"/>
  <c r="FK189" i="10"/>
  <c r="ES189" i="10"/>
  <c r="EA189" i="10"/>
  <c r="AN189" i="10"/>
  <c r="FT197" i="10"/>
  <c r="FB197" i="10"/>
  <c r="EJ197" i="10"/>
  <c r="DR197" i="10"/>
  <c r="ES197" i="10"/>
  <c r="GC197" i="10"/>
  <c r="EA197" i="10"/>
  <c r="FK197" i="10"/>
  <c r="AN197" i="10"/>
  <c r="AN217" i="10"/>
  <c r="ES217" i="10"/>
  <c r="GC217" i="10"/>
  <c r="EJ217" i="10"/>
  <c r="EA217" i="10"/>
  <c r="FT217" i="10"/>
  <c r="FK217" i="10"/>
  <c r="FB217" i="10"/>
  <c r="DR217" i="10"/>
  <c r="GB157" i="10"/>
  <c r="FJ157" i="10"/>
  <c r="ER157" i="10"/>
  <c r="DZ157" i="10"/>
  <c r="AM157" i="10"/>
  <c r="EI157" i="10"/>
  <c r="FA157" i="10"/>
  <c r="FS157" i="10"/>
  <c r="DQ157" i="10"/>
  <c r="GB165" i="10"/>
  <c r="FJ165" i="10"/>
  <c r="ER165" i="10"/>
  <c r="DZ165" i="10"/>
  <c r="AM165" i="10"/>
  <c r="FS165" i="10"/>
  <c r="EI165" i="10"/>
  <c r="FA165" i="10"/>
  <c r="DQ165" i="10"/>
  <c r="GB173" i="10"/>
  <c r="AM173" i="10"/>
  <c r="DQ173" i="10"/>
  <c r="DZ173" i="10"/>
  <c r="EI173" i="10"/>
  <c r="FA173" i="10"/>
  <c r="ER173" i="10"/>
  <c r="FJ173" i="10"/>
  <c r="FS173" i="10"/>
  <c r="DU181" i="10"/>
  <c r="AH181" i="10"/>
  <c r="FN181" i="10"/>
  <c r="EM181" i="10"/>
  <c r="DL181" i="10"/>
  <c r="ED181" i="10"/>
  <c r="FW181" i="10"/>
  <c r="FE181" i="10"/>
  <c r="EV181" i="10"/>
  <c r="AG189" i="10"/>
  <c r="FD189" i="10"/>
  <c r="EU189" i="10"/>
  <c r="EL189" i="10"/>
  <c r="DT189" i="10"/>
  <c r="FM189" i="10"/>
  <c r="EC189" i="10"/>
  <c r="DK189" i="10"/>
  <c r="FV189" i="10"/>
  <c r="AG197" i="10"/>
  <c r="DK197" i="10"/>
  <c r="FV197" i="10"/>
  <c r="FM197" i="10"/>
  <c r="EU197" i="10"/>
  <c r="FD197" i="10"/>
  <c r="EL197" i="10"/>
  <c r="DT197" i="10"/>
  <c r="EC197" i="10"/>
  <c r="FO216" i="10"/>
  <c r="DM216" i="10"/>
  <c r="FF216" i="10"/>
  <c r="FX216" i="10"/>
  <c r="EW216" i="10"/>
  <c r="EN216" i="10"/>
  <c r="EE216" i="10"/>
  <c r="DV216" i="10"/>
  <c r="AI216" i="10"/>
  <c r="FW207" i="10"/>
  <c r="FN207" i="10"/>
  <c r="ED207" i="10"/>
  <c r="DU207" i="10"/>
  <c r="AH207" i="10"/>
  <c r="EM207" i="10"/>
  <c r="DL207" i="10"/>
  <c r="FE207" i="10"/>
  <c r="EV207" i="10"/>
  <c r="FB215" i="10"/>
  <c r="DR215" i="10"/>
  <c r="ES215" i="10"/>
  <c r="EJ215" i="10"/>
  <c r="GC215" i="10"/>
  <c r="FK215" i="10"/>
  <c r="EA215" i="10"/>
  <c r="AN215" i="10"/>
  <c r="FT215" i="10"/>
  <c r="EW225" i="10"/>
  <c r="FO225" i="10"/>
  <c r="EN225" i="10"/>
  <c r="DM225" i="10"/>
  <c r="FF225" i="10"/>
  <c r="DV225" i="10"/>
  <c r="FX225" i="10"/>
  <c r="AI225" i="10"/>
  <c r="EE225" i="10"/>
  <c r="FX261" i="10"/>
  <c r="EN261" i="10"/>
  <c r="EW261" i="10"/>
  <c r="FF261" i="10"/>
  <c r="FO261" i="10"/>
  <c r="DM261" i="10"/>
  <c r="AI261" i="10"/>
  <c r="DV261" i="10"/>
  <c r="EE261" i="10"/>
  <c r="GC206" i="10"/>
  <c r="AN206" i="10"/>
  <c r="FK206" i="10"/>
  <c r="ES206" i="10"/>
  <c r="FT206" i="10"/>
  <c r="FB206" i="10"/>
  <c r="DR206" i="10"/>
  <c r="EJ206" i="10"/>
  <c r="EA206" i="10"/>
  <c r="EN214" i="10"/>
  <c r="FO214" i="10"/>
  <c r="EW214" i="10"/>
  <c r="DM214" i="10"/>
  <c r="AI214" i="10"/>
  <c r="FX214" i="10"/>
  <c r="EE214" i="10"/>
  <c r="DV214" i="10"/>
  <c r="FF214" i="10"/>
  <c r="EU222" i="10"/>
  <c r="DT222" i="10"/>
  <c r="EL222" i="10"/>
  <c r="FD222" i="10"/>
  <c r="AG222" i="10"/>
  <c r="FV222" i="10"/>
  <c r="FM222" i="10"/>
  <c r="EC222" i="10"/>
  <c r="DK222" i="10"/>
  <c r="EH265" i="10"/>
  <c r="GA265" i="10"/>
  <c r="EZ265" i="10"/>
  <c r="AL265" i="10"/>
  <c r="DY265" i="10"/>
  <c r="EQ265" i="10"/>
  <c r="DP265" i="10"/>
  <c r="FR265" i="10"/>
  <c r="FI265" i="10"/>
  <c r="FK208" i="10"/>
  <c r="FB208" i="10"/>
  <c r="ES208" i="10"/>
  <c r="EA208" i="10"/>
  <c r="FT208" i="10"/>
  <c r="EJ208" i="10"/>
  <c r="GC208" i="10"/>
  <c r="AN208" i="10"/>
  <c r="DR208" i="10"/>
  <c r="DN216" i="10"/>
  <c r="EX216" i="10"/>
  <c r="FY216" i="10"/>
  <c r="FP216" i="10"/>
  <c r="EF216" i="10"/>
  <c r="DW216" i="10"/>
  <c r="FG216" i="10"/>
  <c r="EO216" i="10"/>
  <c r="AJ216" i="10"/>
  <c r="EW227" i="10"/>
  <c r="EN227" i="10"/>
  <c r="DM227" i="10"/>
  <c r="DV227" i="10"/>
  <c r="AI227" i="10"/>
  <c r="FX227" i="10"/>
  <c r="FO227" i="10"/>
  <c r="FF227" i="10"/>
  <c r="EE227" i="10"/>
  <c r="FW245" i="10"/>
  <c r="EM245" i="10"/>
  <c r="ED245" i="10"/>
  <c r="EV245" i="10"/>
  <c r="FE245" i="10"/>
  <c r="FN245" i="10"/>
  <c r="DL245" i="10"/>
  <c r="AH245" i="10"/>
  <c r="DU245" i="10"/>
  <c r="GC205" i="10"/>
  <c r="FK205" i="10"/>
  <c r="ES205" i="10"/>
  <c r="EA205" i="10"/>
  <c r="AN205" i="10"/>
  <c r="EJ205" i="10"/>
  <c r="DR205" i="10"/>
  <c r="FT205" i="10"/>
  <c r="FB205" i="10"/>
  <c r="AH213" i="10"/>
  <c r="FN213" i="10"/>
  <c r="EV213" i="10"/>
  <c r="DL213" i="10"/>
  <c r="DU213" i="10"/>
  <c r="ED213" i="10"/>
  <c r="FW213" i="10"/>
  <c r="EM213" i="10"/>
  <c r="FE213" i="10"/>
  <c r="EG221" i="10"/>
  <c r="FZ221" i="10"/>
  <c r="EP221" i="10"/>
  <c r="FH221" i="10"/>
  <c r="DO221" i="10"/>
  <c r="EY221" i="10"/>
  <c r="AK221" i="10"/>
  <c r="FQ221" i="10"/>
  <c r="DX221" i="10"/>
  <c r="EX233" i="10"/>
  <c r="AJ233" i="10"/>
  <c r="DW233" i="10"/>
  <c r="FY233" i="10"/>
  <c r="EO233" i="10"/>
  <c r="DN233" i="10"/>
  <c r="FG233" i="10"/>
  <c r="FP233" i="10"/>
  <c r="EF233" i="10"/>
  <c r="GA221" i="10"/>
  <c r="AL221" i="10"/>
  <c r="EZ221" i="10"/>
  <c r="FI221" i="10"/>
  <c r="DP221" i="10"/>
  <c r="DY221" i="10"/>
  <c r="EH221" i="10"/>
  <c r="FR221" i="10"/>
  <c r="EQ221" i="10"/>
  <c r="GB232" i="10"/>
  <c r="AM232" i="10"/>
  <c r="ER232" i="10"/>
  <c r="FA232" i="10"/>
  <c r="EI232" i="10"/>
  <c r="DQ232" i="10"/>
  <c r="DZ232" i="10"/>
  <c r="FJ232" i="10"/>
  <c r="FS232" i="10"/>
  <c r="AL249" i="10"/>
  <c r="GA249" i="10"/>
  <c r="FI249" i="10"/>
  <c r="DY249" i="10"/>
  <c r="EQ249" i="10"/>
  <c r="FR249" i="10"/>
  <c r="DP249" i="10"/>
  <c r="EH249" i="10"/>
  <c r="EZ249" i="10"/>
  <c r="FZ206" i="10"/>
  <c r="AK206" i="10"/>
  <c r="FH206" i="10"/>
  <c r="DX206" i="10"/>
  <c r="FQ206" i="10"/>
  <c r="DO206" i="10"/>
  <c r="EG206" i="10"/>
  <c r="EP206" i="10"/>
  <c r="EY206" i="10"/>
  <c r="AN214" i="10"/>
  <c r="EJ214" i="10"/>
  <c r="FK214" i="10"/>
  <c r="GC214" i="10"/>
  <c r="ES214" i="10"/>
  <c r="EA214" i="10"/>
  <c r="FT214" i="10"/>
  <c r="DR214" i="10"/>
  <c r="FB214" i="10"/>
  <c r="EI223" i="10"/>
  <c r="GB223" i="10"/>
  <c r="DZ223" i="10"/>
  <c r="ER223" i="10"/>
  <c r="FS223" i="10"/>
  <c r="FJ223" i="10"/>
  <c r="FA223" i="10"/>
  <c r="AM223" i="10"/>
  <c r="DQ223" i="10"/>
  <c r="FG240" i="10"/>
  <c r="EX240" i="10"/>
  <c r="DW240" i="10"/>
  <c r="DN240" i="10"/>
  <c r="AJ240" i="10"/>
  <c r="FY240" i="10"/>
  <c r="FP240" i="10"/>
  <c r="EF240" i="10"/>
  <c r="EO240" i="10"/>
  <c r="FQ270" i="10"/>
  <c r="EY270" i="10"/>
  <c r="EG270" i="10"/>
  <c r="DO270" i="10"/>
  <c r="FZ270" i="10"/>
  <c r="FH270" i="10"/>
  <c r="AK270" i="10"/>
  <c r="EP270" i="10"/>
  <c r="DX270" i="10"/>
  <c r="EH228" i="10"/>
  <c r="DY228" i="10"/>
  <c r="FR228" i="10"/>
  <c r="EZ228" i="10"/>
  <c r="EQ228" i="10"/>
  <c r="DP228" i="10"/>
  <c r="AL228" i="10"/>
  <c r="GA228" i="10"/>
  <c r="FI228" i="10"/>
  <c r="FZ236" i="10"/>
  <c r="AK236" i="10"/>
  <c r="FQ236" i="10"/>
  <c r="EP236" i="10"/>
  <c r="EG236" i="10"/>
  <c r="FH236" i="10"/>
  <c r="EY236" i="10"/>
  <c r="DX236" i="10"/>
  <c r="DO236" i="10"/>
  <c r="FX244" i="10"/>
  <c r="FF244" i="10"/>
  <c r="EN244" i="10"/>
  <c r="FO244" i="10"/>
  <c r="EW244" i="10"/>
  <c r="EE244" i="10"/>
  <c r="DM244" i="10"/>
  <c r="AI244" i="10"/>
  <c r="DV244" i="10"/>
  <c r="FJ253" i="10"/>
  <c r="EI253" i="10"/>
  <c r="DQ253" i="10"/>
  <c r="AM253" i="10"/>
  <c r="ER253" i="10"/>
  <c r="FA253" i="10"/>
  <c r="GB253" i="10"/>
  <c r="DZ253" i="10"/>
  <c r="FS253" i="10"/>
  <c r="GA224" i="10"/>
  <c r="AL224" i="10"/>
  <c r="DY224" i="10"/>
  <c r="EH224" i="10"/>
  <c r="FI224" i="10"/>
  <c r="FR224" i="10"/>
  <c r="DP224" i="10"/>
  <c r="EQ224" i="10"/>
  <c r="EZ224" i="10"/>
  <c r="ED232" i="10"/>
  <c r="DL232" i="10"/>
  <c r="FN232" i="10"/>
  <c r="EV232" i="10"/>
  <c r="AH232" i="10"/>
  <c r="FW232" i="10"/>
  <c r="FE232" i="10"/>
  <c r="EM232" i="10"/>
  <c r="DU232" i="10"/>
  <c r="GB240" i="10"/>
  <c r="AM240" i="10"/>
  <c r="FS240" i="10"/>
  <c r="ER240" i="10"/>
  <c r="EI240" i="10"/>
  <c r="DZ240" i="10"/>
  <c r="DQ240" i="10"/>
  <c r="FA240" i="10"/>
  <c r="FJ240" i="10"/>
  <c r="GB249" i="10"/>
  <c r="FA249" i="10"/>
  <c r="FS249" i="10"/>
  <c r="DZ249" i="10"/>
  <c r="FJ249" i="10"/>
  <c r="AM249" i="10"/>
  <c r="ER249" i="10"/>
  <c r="EI249" i="10"/>
  <c r="DQ249" i="10"/>
  <c r="GC277" i="10"/>
  <c r="FK277" i="10"/>
  <c r="ES277" i="10"/>
  <c r="EA277" i="10"/>
  <c r="AN277" i="10"/>
  <c r="EJ277" i="10"/>
  <c r="FB277" i="10"/>
  <c r="FT277" i="10"/>
  <c r="DR277" i="10"/>
  <c r="FP235" i="10"/>
  <c r="EX235" i="10"/>
  <c r="EF235" i="10"/>
  <c r="DN235" i="10"/>
  <c r="FY235" i="10"/>
  <c r="FG235" i="10"/>
  <c r="EO235" i="10"/>
  <c r="DW235" i="10"/>
  <c r="AJ235" i="10"/>
  <c r="EE243" i="10"/>
  <c r="DV243" i="10"/>
  <c r="FO243" i="10"/>
  <c r="EN243" i="10"/>
  <c r="DM243" i="10"/>
  <c r="AI243" i="10"/>
  <c r="FX243" i="10"/>
  <c r="FF243" i="10"/>
  <c r="EW243" i="10"/>
  <c r="AJ223" i="10"/>
  <c r="DN223" i="10"/>
  <c r="FG223" i="10"/>
  <c r="FY223" i="10"/>
  <c r="DW223" i="10"/>
  <c r="EO223" i="10"/>
  <c r="EF223" i="10"/>
  <c r="EX223" i="10"/>
  <c r="FP223" i="10"/>
  <c r="DX231" i="10"/>
  <c r="FQ231" i="10"/>
  <c r="EY231" i="10"/>
  <c r="FZ231" i="10"/>
  <c r="DO231" i="10"/>
  <c r="AK231" i="10"/>
  <c r="EG231" i="10"/>
  <c r="FH231" i="10"/>
  <c r="EP231" i="10"/>
  <c r="FQ239" i="10"/>
  <c r="EY239" i="10"/>
  <c r="EG239" i="10"/>
  <c r="DO239" i="10"/>
  <c r="EP239" i="10"/>
  <c r="FZ239" i="10"/>
  <c r="DX239" i="10"/>
  <c r="FH239" i="10"/>
  <c r="AK239" i="10"/>
  <c r="FX264" i="10"/>
  <c r="AI264" i="10"/>
  <c r="DV264" i="10"/>
  <c r="EE264" i="10"/>
  <c r="EN264" i="10"/>
  <c r="EW264" i="10"/>
  <c r="FF264" i="10"/>
  <c r="DM264" i="10"/>
  <c r="FO264" i="10"/>
  <c r="GB227" i="10"/>
  <c r="FJ227" i="10"/>
  <c r="AM227" i="10"/>
  <c r="EI227" i="10"/>
  <c r="FS227" i="10"/>
  <c r="DZ227" i="10"/>
  <c r="ER227" i="10"/>
  <c r="FA227" i="10"/>
  <c r="DQ227" i="10"/>
  <c r="GA235" i="10"/>
  <c r="FI235" i="10"/>
  <c r="EQ235" i="10"/>
  <c r="DY235" i="10"/>
  <c r="AL235" i="10"/>
  <c r="EZ235" i="10"/>
  <c r="FR235" i="10"/>
  <c r="EH235" i="10"/>
  <c r="DP235" i="10"/>
  <c r="FZ243" i="10"/>
  <c r="FH243" i="10"/>
  <c r="EP243" i="10"/>
  <c r="DX243" i="10"/>
  <c r="AK243" i="10"/>
  <c r="FQ243" i="10"/>
  <c r="DO243" i="10"/>
  <c r="EY243" i="10"/>
  <c r="EG243" i="10"/>
  <c r="FF274" i="10"/>
  <c r="EN274" i="10"/>
  <c r="AI274" i="10"/>
  <c r="EE274" i="10"/>
  <c r="DM274" i="10"/>
  <c r="DV274" i="10"/>
  <c r="FO274" i="10"/>
  <c r="FX274" i="10"/>
  <c r="EW274" i="10"/>
  <c r="FT251" i="10"/>
  <c r="AN251" i="10"/>
  <c r="ES251" i="10"/>
  <c r="EA251" i="10"/>
  <c r="FK251" i="10"/>
  <c r="FB251" i="10"/>
  <c r="EJ251" i="10"/>
  <c r="DR251" i="10"/>
  <c r="GC251" i="10"/>
  <c r="DK259" i="10"/>
  <c r="AG259" i="10"/>
  <c r="FV259" i="10"/>
  <c r="EU259" i="10"/>
  <c r="FM259" i="10"/>
  <c r="FD259" i="10"/>
  <c r="EL259" i="10"/>
  <c r="EC259" i="10"/>
  <c r="DT259" i="10"/>
  <c r="AK267" i="10"/>
  <c r="DX267" i="10"/>
  <c r="DO267" i="10"/>
  <c r="EG267" i="10"/>
  <c r="FH267" i="10"/>
  <c r="EY267" i="10"/>
  <c r="FQ267" i="10"/>
  <c r="FZ267" i="10"/>
  <c r="EP267" i="10"/>
  <c r="AN256" i="10"/>
  <c r="DR256" i="10"/>
  <c r="GC256" i="10"/>
  <c r="FB256" i="10"/>
  <c r="ES256" i="10"/>
  <c r="EJ256" i="10"/>
  <c r="EA256" i="10"/>
  <c r="FT256" i="10"/>
  <c r="FK256" i="10"/>
  <c r="FZ264" i="10"/>
  <c r="AK264" i="10"/>
  <c r="DO264" i="10"/>
  <c r="DX264" i="10"/>
  <c r="EG264" i="10"/>
  <c r="EP264" i="10"/>
  <c r="FH264" i="10"/>
  <c r="FQ264" i="10"/>
  <c r="EY264" i="10"/>
  <c r="AL272" i="10"/>
  <c r="DY272" i="10"/>
  <c r="DP272" i="10"/>
  <c r="GA272" i="10"/>
  <c r="FR272" i="10"/>
  <c r="FI272" i="10"/>
  <c r="EZ272" i="10"/>
  <c r="EH272" i="10"/>
  <c r="EQ272" i="10"/>
  <c r="FY247" i="10"/>
  <c r="FP247" i="10"/>
  <c r="EX247" i="10"/>
  <c r="EF247" i="10"/>
  <c r="DN247" i="10"/>
  <c r="AJ247" i="10"/>
  <c r="FG247" i="10"/>
  <c r="EO247" i="10"/>
  <c r="DW247" i="10"/>
  <c r="AJ255" i="10"/>
  <c r="FY255" i="10"/>
  <c r="FP255" i="10"/>
  <c r="EO255" i="10"/>
  <c r="FG255" i="10"/>
  <c r="EX255" i="10"/>
  <c r="EF255" i="10"/>
  <c r="DW255" i="10"/>
  <c r="DN255" i="10"/>
  <c r="DW263" i="10"/>
  <c r="DN263" i="10"/>
  <c r="FY263" i="10"/>
  <c r="AJ263" i="10"/>
  <c r="FP263" i="10"/>
  <c r="FG263" i="10"/>
  <c r="EX263" i="10"/>
  <c r="EO263" i="10"/>
  <c r="EF263" i="10"/>
  <c r="AH271" i="10"/>
  <c r="ED271" i="10"/>
  <c r="DU271" i="10"/>
  <c r="DL271" i="10"/>
  <c r="FW271" i="10"/>
  <c r="FN271" i="10"/>
  <c r="EV271" i="10"/>
  <c r="FE271" i="10"/>
  <c r="EM271" i="10"/>
  <c r="FW246" i="10"/>
  <c r="FE246" i="10"/>
  <c r="EM246" i="10"/>
  <c r="DU246" i="10"/>
  <c r="AH246" i="10"/>
  <c r="FN246" i="10"/>
  <c r="DL246" i="10"/>
  <c r="EV246" i="10"/>
  <c r="ED246" i="10"/>
  <c r="FF254" i="10"/>
  <c r="AI254" i="10"/>
  <c r="DM254" i="10"/>
  <c r="EN254" i="10"/>
  <c r="EE254" i="10"/>
  <c r="FX254" i="10"/>
  <c r="EW254" i="10"/>
  <c r="DV254" i="10"/>
  <c r="FO254" i="10"/>
  <c r="EC262" i="10"/>
  <c r="FV262" i="10"/>
  <c r="EU262" i="10"/>
  <c r="AG262" i="10"/>
  <c r="DT262" i="10"/>
  <c r="EL262" i="10"/>
  <c r="DK262" i="10"/>
  <c r="FD262" i="10"/>
  <c r="FM262" i="10"/>
  <c r="AM270" i="10"/>
  <c r="FS270" i="10"/>
  <c r="FA270" i="10"/>
  <c r="DQ270" i="10"/>
  <c r="ER270" i="10"/>
  <c r="DZ270" i="10"/>
  <c r="FJ270" i="10"/>
  <c r="EI270" i="10"/>
  <c r="GB270" i="10"/>
  <c r="FQ293" i="10"/>
  <c r="DX293" i="10"/>
  <c r="AK293" i="10"/>
  <c r="EG293" i="10"/>
  <c r="FH293" i="10"/>
  <c r="FZ293" i="10"/>
  <c r="DO293" i="10"/>
  <c r="EP293" i="10"/>
  <c r="EY293" i="10"/>
  <c r="EG251" i="10"/>
  <c r="DO251" i="10"/>
  <c r="EY251" i="10"/>
  <c r="FQ251" i="10"/>
  <c r="AK251" i="10"/>
  <c r="FZ251" i="10"/>
  <c r="DX251" i="10"/>
  <c r="FH251" i="10"/>
  <c r="EP251" i="10"/>
  <c r="EQ259" i="10"/>
  <c r="DP259" i="10"/>
  <c r="FI259" i="10"/>
  <c r="EH259" i="10"/>
  <c r="EZ259" i="10"/>
  <c r="AL259" i="10"/>
  <c r="DY259" i="10"/>
  <c r="GA259" i="10"/>
  <c r="FR259" i="10"/>
  <c r="ED267" i="10"/>
  <c r="AH267" i="10"/>
  <c r="FW267" i="10"/>
  <c r="FN267" i="10"/>
  <c r="DL267" i="10"/>
  <c r="FE267" i="10"/>
  <c r="EV267" i="10"/>
  <c r="EM267" i="10"/>
  <c r="DU267" i="10"/>
  <c r="DV275" i="10"/>
  <c r="EN275" i="10"/>
  <c r="EE275" i="10"/>
  <c r="AI275" i="10"/>
  <c r="DM275" i="10"/>
  <c r="FX275" i="10"/>
  <c r="FF275" i="10"/>
  <c r="FO275" i="10"/>
  <c r="EW275" i="10"/>
  <c r="FV250" i="10"/>
  <c r="FD250" i="10"/>
  <c r="DT250" i="10"/>
  <c r="AG250" i="10"/>
  <c r="EL250" i="10"/>
  <c r="FM250" i="10"/>
  <c r="DK250" i="10"/>
  <c r="EU250" i="10"/>
  <c r="EC250" i="10"/>
  <c r="FX258" i="10"/>
  <c r="AI258" i="10"/>
  <c r="EN258" i="10"/>
  <c r="EW258" i="10"/>
  <c r="FF258" i="10"/>
  <c r="FO258" i="10"/>
  <c r="DV258" i="10"/>
  <c r="DM258" i="10"/>
  <c r="EE258" i="10"/>
  <c r="DR266" i="10"/>
  <c r="GC266" i="10"/>
  <c r="AN266" i="10"/>
  <c r="FB266" i="10"/>
  <c r="EJ266" i="10"/>
  <c r="EA266" i="10"/>
  <c r="FT266" i="10"/>
  <c r="FK266" i="10"/>
  <c r="ES266" i="10"/>
  <c r="EP275" i="10"/>
  <c r="EG275" i="10"/>
  <c r="DX275" i="10"/>
  <c r="DO275" i="10"/>
  <c r="FZ275" i="10"/>
  <c r="AK275" i="10"/>
  <c r="FQ275" i="10"/>
  <c r="FH275" i="10"/>
  <c r="EY275" i="10"/>
  <c r="GA282" i="10"/>
  <c r="AL282" i="10"/>
  <c r="FI282" i="10"/>
  <c r="FR282" i="10"/>
  <c r="DP282" i="10"/>
  <c r="EZ282" i="10"/>
  <c r="DY282" i="10"/>
  <c r="EH282" i="10"/>
  <c r="EQ282" i="10"/>
  <c r="AM274" i="10"/>
  <c r="FA274" i="10"/>
  <c r="DZ274" i="10"/>
  <c r="ER274" i="10"/>
  <c r="DQ274" i="10"/>
  <c r="EI274" i="10"/>
  <c r="GB274" i="10"/>
  <c r="FJ274" i="10"/>
  <c r="FS274" i="10"/>
  <c r="FY283" i="10"/>
  <c r="EO283" i="10"/>
  <c r="EX283" i="10"/>
  <c r="FG283" i="10"/>
  <c r="FP283" i="10"/>
  <c r="EF283" i="10"/>
  <c r="AJ283" i="10"/>
  <c r="DN283" i="10"/>
  <c r="DW283" i="10"/>
  <c r="EQ275" i="10"/>
  <c r="FI275" i="10"/>
  <c r="GA275" i="10"/>
  <c r="EH275" i="10"/>
  <c r="DP275" i="10"/>
  <c r="FR275" i="10"/>
  <c r="AL275" i="10"/>
  <c r="EZ275" i="10"/>
  <c r="DY275" i="10"/>
  <c r="FZ284" i="10"/>
  <c r="FH284" i="10"/>
  <c r="EP284" i="10"/>
  <c r="DX284" i="10"/>
  <c r="EG284" i="10"/>
  <c r="EY284" i="10"/>
  <c r="AK284" i="10"/>
  <c r="DO284" i="10"/>
  <c r="FQ284" i="10"/>
  <c r="DR307" i="10"/>
  <c r="EJ307" i="10"/>
  <c r="FT307" i="10"/>
  <c r="FB307" i="10"/>
  <c r="AN307" i="10"/>
  <c r="EA307" i="10"/>
  <c r="GC307" i="10"/>
  <c r="FK307" i="10"/>
  <c r="ES307" i="10"/>
  <c r="FY281" i="10"/>
  <c r="DW281" i="10"/>
  <c r="EF281" i="10"/>
  <c r="EO281" i="10"/>
  <c r="AJ281" i="10"/>
  <c r="EX281" i="10"/>
  <c r="DN281" i="10"/>
  <c r="FG281" i="10"/>
  <c r="FP281" i="10"/>
  <c r="GC275" i="10"/>
  <c r="EJ275" i="10"/>
  <c r="DR275" i="10"/>
  <c r="FB275" i="10"/>
  <c r="EA275" i="10"/>
  <c r="AN275" i="10"/>
  <c r="ES275" i="10"/>
  <c r="FK275" i="10"/>
  <c r="FT275" i="10"/>
  <c r="FK288" i="10"/>
  <c r="EJ288" i="10"/>
  <c r="FT288" i="10"/>
  <c r="ES288" i="10"/>
  <c r="DR288" i="10"/>
  <c r="GC288" i="10"/>
  <c r="EA288" i="10"/>
  <c r="FB288" i="10"/>
  <c r="AN288" i="10"/>
  <c r="FG274" i="10"/>
  <c r="EO274" i="10"/>
  <c r="FY274" i="10"/>
  <c r="FP274" i="10"/>
  <c r="AJ274" i="10"/>
  <c r="EF274" i="10"/>
  <c r="DN274" i="10"/>
  <c r="EX274" i="10"/>
  <c r="DW274" i="10"/>
  <c r="FW282" i="10"/>
  <c r="FN282" i="10"/>
  <c r="AH282" i="10"/>
  <c r="EM282" i="10"/>
  <c r="DL282" i="10"/>
  <c r="DU282" i="10"/>
  <c r="FE282" i="10"/>
  <c r="EV282" i="10"/>
  <c r="ED282" i="10"/>
  <c r="FX288" i="10"/>
  <c r="AI288" i="10"/>
  <c r="FO288" i="10"/>
  <c r="FF288" i="10"/>
  <c r="EW288" i="10"/>
  <c r="EE288" i="10"/>
  <c r="EN288" i="10"/>
  <c r="DV288" i="10"/>
  <c r="DM288" i="10"/>
  <c r="AG302" i="10"/>
  <c r="EC302" i="10"/>
  <c r="EU302" i="10"/>
  <c r="FV302" i="10"/>
  <c r="EL302" i="10"/>
  <c r="FD302" i="10"/>
  <c r="DT302" i="10"/>
  <c r="FM302" i="10"/>
  <c r="DK302" i="10"/>
  <c r="AL285" i="10"/>
  <c r="FI285" i="10"/>
  <c r="EH285" i="10"/>
  <c r="GA285" i="10"/>
  <c r="FR285" i="10"/>
  <c r="EQ285" i="10"/>
  <c r="DY285" i="10"/>
  <c r="EZ285" i="10"/>
  <c r="DP285" i="10"/>
  <c r="DN296" i="10"/>
  <c r="FY296" i="10"/>
  <c r="AJ296" i="10"/>
  <c r="FP296" i="10"/>
  <c r="FG296" i="10"/>
  <c r="EX296" i="10"/>
  <c r="EO296" i="10"/>
  <c r="EF296" i="10"/>
  <c r="DW296" i="10"/>
  <c r="FT320" i="10"/>
  <c r="FB320" i="10"/>
  <c r="EJ320" i="10"/>
  <c r="DR320" i="10"/>
  <c r="FK320" i="10"/>
  <c r="ES320" i="10"/>
  <c r="GC320" i="10"/>
  <c r="AN320" i="10"/>
  <c r="EA320" i="10"/>
  <c r="AM293" i="10"/>
  <c r="DQ293" i="10"/>
  <c r="GB293" i="10"/>
  <c r="FS293" i="10"/>
  <c r="FJ293" i="10"/>
  <c r="FA293" i="10"/>
  <c r="ER293" i="10"/>
  <c r="EI293" i="10"/>
  <c r="DZ293" i="10"/>
  <c r="FZ282" i="10"/>
  <c r="FH282" i="10"/>
  <c r="EP282" i="10"/>
  <c r="DX282" i="10"/>
  <c r="AK282" i="10"/>
  <c r="EY282" i="10"/>
  <c r="EG282" i="10"/>
  <c r="DO282" i="10"/>
  <c r="FQ282" i="10"/>
  <c r="AN293" i="10"/>
  <c r="DR293" i="10"/>
  <c r="EA293" i="10"/>
  <c r="FT293" i="10"/>
  <c r="GC293" i="10"/>
  <c r="FK293" i="10"/>
  <c r="FB293" i="10"/>
  <c r="ES293" i="10"/>
  <c r="EJ293" i="10"/>
  <c r="AI307" i="10"/>
  <c r="FF307" i="10"/>
  <c r="EW307" i="10"/>
  <c r="EN307" i="10"/>
  <c r="EE307" i="10"/>
  <c r="DM307" i="10"/>
  <c r="FX307" i="10"/>
  <c r="FO307" i="10"/>
  <c r="DV307" i="10"/>
  <c r="EE289" i="10"/>
  <c r="FO289" i="10"/>
  <c r="FF289" i="10"/>
  <c r="EN289" i="10"/>
  <c r="DV289" i="10"/>
  <c r="EW289" i="10"/>
  <c r="DM289" i="10"/>
  <c r="AI289" i="10"/>
  <c r="FX289" i="10"/>
  <c r="FS301" i="10"/>
  <c r="EI301" i="10"/>
  <c r="ER301" i="10"/>
  <c r="FJ301" i="10"/>
  <c r="AM301" i="10"/>
  <c r="DZ301" i="10"/>
  <c r="DQ301" i="10"/>
  <c r="FA301" i="10"/>
  <c r="GB301" i="10"/>
  <c r="AK305" i="10"/>
  <c r="FZ305" i="10"/>
  <c r="EP305" i="10"/>
  <c r="EG305" i="10"/>
  <c r="DX305" i="10"/>
  <c r="EY305" i="10"/>
  <c r="FH305" i="10"/>
  <c r="DO305" i="10"/>
  <c r="FQ305" i="10"/>
  <c r="FH322" i="10"/>
  <c r="FQ322" i="10"/>
  <c r="EP322" i="10"/>
  <c r="DX322" i="10"/>
  <c r="EY322" i="10"/>
  <c r="DO322" i="10"/>
  <c r="EG322" i="10"/>
  <c r="FZ322" i="10"/>
  <c r="AK322" i="10"/>
  <c r="AM290" i="10"/>
  <c r="FS290" i="10"/>
  <c r="FJ290" i="10"/>
  <c r="FA290" i="10"/>
  <c r="DQ290" i="10"/>
  <c r="EI290" i="10"/>
  <c r="GB290" i="10"/>
  <c r="DZ290" i="10"/>
  <c r="ER290" i="10"/>
  <c r="FS298" i="10"/>
  <c r="FA298" i="10"/>
  <c r="EI298" i="10"/>
  <c r="DQ298" i="10"/>
  <c r="AM298" i="10"/>
  <c r="FJ298" i="10"/>
  <c r="GB298" i="10"/>
  <c r="ER298" i="10"/>
  <c r="DZ298" i="10"/>
  <c r="FI306" i="10"/>
  <c r="EQ306" i="10"/>
  <c r="AL306" i="10"/>
  <c r="EH306" i="10"/>
  <c r="GA306" i="10"/>
  <c r="DP306" i="10"/>
  <c r="FR306" i="10"/>
  <c r="EZ306" i="10"/>
  <c r="DY306" i="10"/>
  <c r="DM324" i="10"/>
  <c r="AI324" i="10"/>
  <c r="DV324" i="10"/>
  <c r="FX324" i="10"/>
  <c r="FO324" i="10"/>
  <c r="FF324" i="10"/>
  <c r="EW324" i="10"/>
  <c r="EN324" i="10"/>
  <c r="EE324" i="10"/>
  <c r="DV332" i="10"/>
  <c r="DM332" i="10"/>
  <c r="FX332" i="10"/>
  <c r="AI332" i="10"/>
  <c r="FF332" i="10"/>
  <c r="EN332" i="10"/>
  <c r="EE332" i="10"/>
  <c r="EW332" i="10"/>
  <c r="FO332" i="10"/>
  <c r="EV290" i="10"/>
  <c r="FW290" i="10"/>
  <c r="AH290" i="10"/>
  <c r="ED290" i="10"/>
  <c r="DU290" i="10"/>
  <c r="FE290" i="10"/>
  <c r="FN290" i="10"/>
  <c r="DL290" i="10"/>
  <c r="EM290" i="10"/>
  <c r="FW298" i="10"/>
  <c r="FE298" i="10"/>
  <c r="EM298" i="10"/>
  <c r="DU298" i="10"/>
  <c r="AH298" i="10"/>
  <c r="FN298" i="10"/>
  <c r="ED298" i="10"/>
  <c r="EV298" i="10"/>
  <c r="DL298" i="10"/>
  <c r="AG306" i="10"/>
  <c r="DT306" i="10"/>
  <c r="EC306" i="10"/>
  <c r="EU306" i="10"/>
  <c r="FM306" i="10"/>
  <c r="DK306" i="10"/>
  <c r="FV306" i="10"/>
  <c r="FD306" i="10"/>
  <c r="EL306" i="10"/>
  <c r="FS303" i="10"/>
  <c r="FA303" i="10"/>
  <c r="EI303" i="10"/>
  <c r="DQ303" i="10"/>
  <c r="DZ303" i="10"/>
  <c r="AM303" i="10"/>
  <c r="GB303" i="10"/>
  <c r="ER303" i="10"/>
  <c r="FJ303" i="10"/>
  <c r="FW313" i="10"/>
  <c r="EV313" i="10"/>
  <c r="FN313" i="10"/>
  <c r="ED313" i="10"/>
  <c r="DU313" i="10"/>
  <c r="EM313" i="10"/>
  <c r="AH313" i="10"/>
  <c r="DL313" i="10"/>
  <c r="FE313" i="10"/>
  <c r="EX290" i="10"/>
  <c r="EO290" i="10"/>
  <c r="FG290" i="10"/>
  <c r="DN290" i="10"/>
  <c r="AJ290" i="10"/>
  <c r="DW290" i="10"/>
  <c r="EF290" i="10"/>
  <c r="FP290" i="10"/>
  <c r="FY290" i="10"/>
  <c r="FP298" i="10"/>
  <c r="FG298" i="10"/>
  <c r="EX298" i="10"/>
  <c r="EO298" i="10"/>
  <c r="FY298" i="10"/>
  <c r="EF298" i="10"/>
  <c r="DW298" i="10"/>
  <c r="DN298" i="10"/>
  <c r="AJ298" i="10"/>
  <c r="AI306" i="10"/>
  <c r="DV306" i="10"/>
  <c r="FX306" i="10"/>
  <c r="EN306" i="10"/>
  <c r="EE306" i="10"/>
  <c r="FO306" i="10"/>
  <c r="EW306" i="10"/>
  <c r="DM306" i="10"/>
  <c r="FF306" i="10"/>
  <c r="FI316" i="10"/>
  <c r="EQ316" i="10"/>
  <c r="GA316" i="10"/>
  <c r="DY316" i="10"/>
  <c r="AL316" i="10"/>
  <c r="FR316" i="10"/>
  <c r="EH316" i="10"/>
  <c r="EZ316" i="10"/>
  <c r="DP316" i="10"/>
  <c r="EL320" i="10"/>
  <c r="EC320" i="10"/>
  <c r="DT320" i="10"/>
  <c r="DK320" i="10"/>
  <c r="FM320" i="10"/>
  <c r="FD320" i="10"/>
  <c r="EU320" i="10"/>
  <c r="AG320" i="10"/>
  <c r="FV320" i="10"/>
  <c r="AM333" i="10"/>
  <c r="FS333" i="10"/>
  <c r="FJ333" i="10"/>
  <c r="DQ333" i="10"/>
  <c r="GB333" i="10"/>
  <c r="FA333" i="10"/>
  <c r="ER333" i="10"/>
  <c r="EI333" i="10"/>
  <c r="DZ333" i="10"/>
  <c r="AN316" i="10"/>
  <c r="FB316" i="10"/>
  <c r="FT316" i="10"/>
  <c r="EJ316" i="10"/>
  <c r="GC316" i="10"/>
  <c r="EA316" i="10"/>
  <c r="DR316" i="10"/>
  <c r="ES316" i="10"/>
  <c r="FK316" i="10"/>
  <c r="DO324" i="10"/>
  <c r="AK324" i="10"/>
  <c r="FH324" i="10"/>
  <c r="EY324" i="10"/>
  <c r="FZ324" i="10"/>
  <c r="FQ324" i="10"/>
  <c r="EP324" i="10"/>
  <c r="EG324" i="10"/>
  <c r="DX324" i="10"/>
  <c r="AK315" i="10"/>
  <c r="FH315" i="10"/>
  <c r="EY315" i="10"/>
  <c r="EP315" i="10"/>
  <c r="EG315" i="10"/>
  <c r="DO315" i="10"/>
  <c r="FZ315" i="10"/>
  <c r="FQ315" i="10"/>
  <c r="DX315" i="10"/>
  <c r="EW326" i="10"/>
  <c r="EN326" i="10"/>
  <c r="EE326" i="10"/>
  <c r="DV326" i="10"/>
  <c r="FX326" i="10"/>
  <c r="AI326" i="10"/>
  <c r="FO326" i="10"/>
  <c r="FF326" i="10"/>
  <c r="DM326" i="10"/>
  <c r="AL315" i="10"/>
  <c r="EQ315" i="10"/>
  <c r="DY315" i="10"/>
  <c r="EZ315" i="10"/>
  <c r="FR315" i="10"/>
  <c r="EH315" i="10"/>
  <c r="DP315" i="10"/>
  <c r="GA315" i="10"/>
  <c r="FI315" i="10"/>
  <c r="FP326" i="10"/>
  <c r="FG326" i="10"/>
  <c r="AJ326" i="10"/>
  <c r="DW326" i="10"/>
  <c r="FY326" i="10"/>
  <c r="EO326" i="10"/>
  <c r="EX326" i="10"/>
  <c r="EF326" i="10"/>
  <c r="DN326" i="10"/>
  <c r="EI315" i="10"/>
  <c r="DZ315" i="10"/>
  <c r="DQ315" i="10"/>
  <c r="GB315" i="10"/>
  <c r="AM315" i="10"/>
  <c r="FJ315" i="10"/>
  <c r="FS315" i="10"/>
  <c r="FA315" i="10"/>
  <c r="ER315" i="10"/>
  <c r="FX341" i="10"/>
  <c r="FF341" i="10"/>
  <c r="AI341" i="10"/>
  <c r="EN341" i="10"/>
  <c r="DV341" i="10"/>
  <c r="FO341" i="10"/>
  <c r="EE341" i="10"/>
  <c r="DM341" i="10"/>
  <c r="EW341" i="10"/>
  <c r="AM317" i="10"/>
  <c r="GB317" i="10"/>
  <c r="FS317" i="10"/>
  <c r="FJ317" i="10"/>
  <c r="FA317" i="10"/>
  <c r="EI317" i="10"/>
  <c r="DZ317" i="10"/>
  <c r="DQ317" i="10"/>
  <c r="ER317" i="10"/>
  <c r="DL327" i="10"/>
  <c r="FW327" i="10"/>
  <c r="AH327" i="10"/>
  <c r="FN327" i="10"/>
  <c r="EV327" i="10"/>
  <c r="FE327" i="10"/>
  <c r="EM327" i="10"/>
  <c r="ED327" i="10"/>
  <c r="DU327" i="10"/>
  <c r="EY326" i="10"/>
  <c r="EP326" i="10"/>
  <c r="EG326" i="10"/>
  <c r="DO326" i="10"/>
  <c r="DX326" i="10"/>
  <c r="AK326" i="10"/>
  <c r="FZ326" i="10"/>
  <c r="FQ326" i="10"/>
  <c r="FH326" i="10"/>
  <c r="EZ335" i="10"/>
  <c r="AL335" i="10"/>
  <c r="FR335" i="10"/>
  <c r="DY335" i="10"/>
  <c r="EQ335" i="10"/>
  <c r="GA335" i="10"/>
  <c r="EH335" i="10"/>
  <c r="FI335" i="10"/>
  <c r="DP335" i="10"/>
  <c r="FG327" i="10"/>
  <c r="EF327" i="10"/>
  <c r="FY327" i="10"/>
  <c r="EO327" i="10"/>
  <c r="DW327" i="10"/>
  <c r="AJ327" i="10"/>
  <c r="FP327" i="10"/>
  <c r="EX327" i="10"/>
  <c r="DN327" i="10"/>
  <c r="EE338" i="10"/>
  <c r="AI338" i="10"/>
  <c r="FF338" i="10"/>
  <c r="EN338" i="10"/>
  <c r="DV338" i="10"/>
  <c r="DM338" i="10"/>
  <c r="EW338" i="10"/>
  <c r="FX338" i="10"/>
  <c r="FO338" i="10"/>
  <c r="DQ326" i="10"/>
  <c r="FS326" i="10"/>
  <c r="FA326" i="10"/>
  <c r="EI326" i="10"/>
  <c r="AM326" i="10"/>
  <c r="FJ326" i="10"/>
  <c r="ER326" i="10"/>
  <c r="DZ326" i="10"/>
  <c r="GB326" i="10"/>
  <c r="FT335" i="10"/>
  <c r="EA335" i="10"/>
  <c r="ES335" i="10"/>
  <c r="FB335" i="10"/>
  <c r="AN335" i="10"/>
  <c r="GC335" i="10"/>
  <c r="EJ335" i="10"/>
  <c r="FK335" i="10"/>
  <c r="DR335" i="10"/>
  <c r="GA327" i="10"/>
  <c r="FI327" i="10"/>
  <c r="EQ327" i="10"/>
  <c r="DY327" i="10"/>
  <c r="AL327" i="10"/>
  <c r="FR327" i="10"/>
  <c r="EZ327" i="10"/>
  <c r="EH327" i="10"/>
  <c r="DP327" i="10"/>
  <c r="FH336" i="10"/>
  <c r="AK336" i="10"/>
  <c r="EG336" i="10"/>
  <c r="FQ336" i="10"/>
  <c r="EY336" i="10"/>
  <c r="DO336" i="10"/>
  <c r="DX336" i="10"/>
  <c r="EP336" i="10"/>
  <c r="FZ336" i="10"/>
  <c r="AG326" i="10"/>
  <c r="FV326" i="10"/>
  <c r="FD326" i="10"/>
  <c r="EL326" i="10"/>
  <c r="DT326" i="10"/>
  <c r="DK326" i="10"/>
  <c r="EU326" i="10"/>
  <c r="FM326" i="10"/>
  <c r="EC326" i="10"/>
  <c r="FR336" i="10"/>
  <c r="FI336" i="10"/>
  <c r="EZ336" i="10"/>
  <c r="EQ336" i="10"/>
  <c r="EH336" i="10"/>
  <c r="GA336" i="10"/>
  <c r="DY336" i="10"/>
  <c r="DP336" i="10"/>
  <c r="AL336" i="10"/>
  <c r="FN342" i="10"/>
  <c r="FE342" i="10"/>
  <c r="AH342" i="10"/>
  <c r="EV342" i="10"/>
  <c r="EM342" i="10"/>
  <c r="FW342" i="10"/>
  <c r="ED342" i="10"/>
  <c r="DL342" i="10"/>
  <c r="DU342" i="10"/>
  <c r="AH337" i="10"/>
  <c r="DL337" i="10"/>
  <c r="FW337" i="10"/>
  <c r="FN337" i="10"/>
  <c r="FE337" i="10"/>
  <c r="EV337" i="10"/>
  <c r="DU337" i="10"/>
  <c r="EM337" i="10"/>
  <c r="ED337" i="10"/>
  <c r="EW345" i="10"/>
  <c r="EE345" i="10"/>
  <c r="EN345" i="10"/>
  <c r="FX345" i="10"/>
  <c r="DM345" i="10"/>
  <c r="FO345" i="10"/>
  <c r="FF345" i="10"/>
  <c r="DV345" i="10"/>
  <c r="AI345" i="10"/>
  <c r="EU335" i="10"/>
  <c r="FM335" i="10"/>
  <c r="AG335" i="10"/>
  <c r="FD335" i="10"/>
  <c r="DK335" i="10"/>
  <c r="EL335" i="10"/>
  <c r="FV335" i="10"/>
  <c r="DT335" i="10"/>
  <c r="EC335" i="10"/>
  <c r="FM343" i="10"/>
  <c r="FD343" i="10"/>
  <c r="EL343" i="10"/>
  <c r="DT343" i="10"/>
  <c r="AG343" i="10"/>
  <c r="EU343" i="10"/>
  <c r="EC343" i="10"/>
  <c r="DK343" i="10"/>
  <c r="FV343" i="10"/>
  <c r="AK334" i="10"/>
  <c r="EP334" i="10"/>
  <c r="EG334" i="10"/>
  <c r="DX334" i="10"/>
  <c r="DO334" i="10"/>
  <c r="FQ334" i="10"/>
  <c r="FH334" i="10"/>
  <c r="EY334" i="10"/>
  <c r="FZ334" i="10"/>
  <c r="FQ342" i="10"/>
  <c r="DO342" i="10"/>
  <c r="EY342" i="10"/>
  <c r="EG342" i="10"/>
  <c r="DX342" i="10"/>
  <c r="AK342" i="10"/>
  <c r="FZ342" i="10"/>
  <c r="FH342" i="10"/>
  <c r="EP342" i="10"/>
  <c r="DP334" i="10"/>
  <c r="GA334" i="10"/>
  <c r="AL334" i="10"/>
  <c r="FR334" i="10"/>
  <c r="EZ334" i="10"/>
  <c r="FI334" i="10"/>
  <c r="EQ334" i="10"/>
  <c r="EH334" i="10"/>
  <c r="DY334" i="10"/>
  <c r="FI342" i="10"/>
  <c r="EZ342" i="10"/>
  <c r="EH342" i="10"/>
  <c r="AL342" i="10"/>
  <c r="DY342" i="10"/>
  <c r="GA342" i="10"/>
  <c r="EQ342" i="10"/>
  <c r="FR342" i="10"/>
  <c r="DP342" i="10"/>
  <c r="FP335" i="10"/>
  <c r="FG335" i="10"/>
  <c r="EF335" i="10"/>
  <c r="DW335" i="10"/>
  <c r="DN335" i="10"/>
  <c r="AJ335" i="10"/>
  <c r="EO335" i="10"/>
  <c r="FY335" i="10"/>
  <c r="EX335" i="10"/>
  <c r="FY343" i="10"/>
  <c r="EO343" i="10"/>
  <c r="DW343" i="10"/>
  <c r="AJ343" i="10"/>
  <c r="FG343" i="10"/>
  <c r="EX343" i="10"/>
  <c r="EF343" i="10"/>
  <c r="DN343" i="10"/>
  <c r="FP343" i="10"/>
  <c r="AN347" i="10"/>
  <c r="DR347" i="10"/>
  <c r="GC347" i="10"/>
  <c r="FT347" i="10"/>
  <c r="FK347" i="10"/>
  <c r="FB347" i="10"/>
  <c r="EA347" i="10"/>
  <c r="ES347" i="10"/>
  <c r="EJ347" i="10"/>
  <c r="AI355" i="10"/>
  <c r="EW355" i="10"/>
  <c r="EN355" i="10"/>
  <c r="EE355" i="10"/>
  <c r="DV355" i="10"/>
  <c r="DM355" i="10"/>
  <c r="FX355" i="10"/>
  <c r="FO355" i="10"/>
  <c r="FF355" i="10"/>
  <c r="EE348" i="10"/>
  <c r="DM348" i="10"/>
  <c r="FF348" i="10"/>
  <c r="EN348" i="10"/>
  <c r="AI348" i="10"/>
  <c r="FO348" i="10"/>
  <c r="DV348" i="10"/>
  <c r="FX348" i="10"/>
  <c r="EW348" i="10"/>
  <c r="FO356" i="10"/>
  <c r="EW356" i="10"/>
  <c r="DM356" i="10"/>
  <c r="EE356" i="10"/>
  <c r="FX356" i="10"/>
  <c r="AI356" i="10"/>
  <c r="FF356" i="10"/>
  <c r="EN356" i="10"/>
  <c r="DV356" i="10"/>
  <c r="FP348" i="10"/>
  <c r="FG348" i="10"/>
  <c r="EX348" i="10"/>
  <c r="EO348" i="10"/>
  <c r="EF348" i="10"/>
  <c r="FY348" i="10"/>
  <c r="DW348" i="10"/>
  <c r="DN348" i="10"/>
  <c r="AJ348" i="10"/>
  <c r="AJ356" i="10"/>
  <c r="FP356" i="10"/>
  <c r="FG356" i="10"/>
  <c r="EO356" i="10"/>
  <c r="EF356" i="10"/>
  <c r="FY356" i="10"/>
  <c r="EX356" i="10"/>
  <c r="DW356" i="10"/>
  <c r="DN356" i="10"/>
  <c r="DX348" i="10"/>
  <c r="DO348" i="10"/>
  <c r="FZ348" i="10"/>
  <c r="AK348" i="10"/>
  <c r="FQ348" i="10"/>
  <c r="FH348" i="10"/>
  <c r="EG348" i="10"/>
  <c r="EY348" i="10"/>
  <c r="EP348" i="10"/>
  <c r="DO356" i="10"/>
  <c r="FZ356" i="10"/>
  <c r="AK356" i="10"/>
  <c r="FQ356" i="10"/>
  <c r="FH356" i="10"/>
  <c r="EY356" i="10"/>
  <c r="EP356" i="10"/>
  <c r="EG356" i="10"/>
  <c r="DX356" i="10"/>
  <c r="AL348" i="10"/>
  <c r="EZ348" i="10"/>
  <c r="FR348" i="10"/>
  <c r="EH348" i="10"/>
  <c r="DP348" i="10"/>
  <c r="FI348" i="10"/>
  <c r="EQ348" i="10"/>
  <c r="GA348" i="10"/>
  <c r="DY348" i="10"/>
  <c r="AL356" i="10"/>
  <c r="EZ356" i="10"/>
  <c r="DP356" i="10"/>
  <c r="EH356" i="10"/>
  <c r="FI356" i="10"/>
  <c r="EQ356" i="10"/>
  <c r="FR356" i="10"/>
  <c r="GA356" i="10"/>
  <c r="DY356" i="10"/>
  <c r="FA348" i="10"/>
  <c r="FS348" i="10"/>
  <c r="EI348" i="10"/>
  <c r="DQ348" i="10"/>
  <c r="ER348" i="10"/>
  <c r="DZ348" i="10"/>
  <c r="AM348" i="10"/>
  <c r="FJ348" i="10"/>
  <c r="GB348" i="10"/>
  <c r="AM356" i="10"/>
  <c r="ER356" i="10"/>
  <c r="EI356" i="10"/>
  <c r="DZ356" i="10"/>
  <c r="DQ356" i="10"/>
  <c r="GB356" i="10"/>
  <c r="FJ356" i="10"/>
  <c r="FA356" i="10"/>
  <c r="FS356" i="10"/>
  <c r="FB292" i="10"/>
  <c r="EJ292" i="10"/>
  <c r="GC292" i="10"/>
  <c r="AN292" i="10"/>
  <c r="FK292" i="10"/>
  <c r="DR292" i="10"/>
  <c r="ES292" i="10"/>
  <c r="FT292" i="10"/>
  <c r="EA292" i="10"/>
  <c r="EZ300" i="10"/>
  <c r="EQ300" i="10"/>
  <c r="EH300" i="10"/>
  <c r="DY300" i="10"/>
  <c r="GA300" i="10"/>
  <c r="AL300" i="10"/>
  <c r="FR300" i="10"/>
  <c r="FI300" i="10"/>
  <c r="DP300" i="10"/>
  <c r="AG308" i="10"/>
  <c r="FV308" i="10"/>
  <c r="EC308" i="10"/>
  <c r="FM308" i="10"/>
  <c r="DK308" i="10"/>
  <c r="EU308" i="10"/>
  <c r="DT308" i="10"/>
  <c r="FD308" i="10"/>
  <c r="EL308" i="10"/>
  <c r="AI308" i="10"/>
  <c r="FX308" i="10"/>
  <c r="FF308" i="10"/>
  <c r="EE308" i="10"/>
  <c r="DM308" i="10"/>
  <c r="FO308" i="10"/>
  <c r="DV308" i="10"/>
  <c r="EW308" i="10"/>
  <c r="EN308" i="10"/>
  <c r="FG284" i="10"/>
  <c r="EF284" i="10"/>
  <c r="FY284" i="10"/>
  <c r="FP284" i="10"/>
  <c r="EO284" i="10"/>
  <c r="DN284" i="10"/>
  <c r="AJ284" i="10"/>
  <c r="EX284" i="10"/>
  <c r="DW284" i="10"/>
  <c r="FX292" i="10"/>
  <c r="AI292" i="10"/>
  <c r="FO292" i="10"/>
  <c r="FF292" i="10"/>
  <c r="EW292" i="10"/>
  <c r="EN292" i="10"/>
  <c r="EE292" i="10"/>
  <c r="DV292" i="10"/>
  <c r="DM292" i="10"/>
  <c r="AG300" i="10"/>
  <c r="FM300" i="10"/>
  <c r="EU300" i="10"/>
  <c r="EC300" i="10"/>
  <c r="DK300" i="10"/>
  <c r="EL300" i="10"/>
  <c r="DT300" i="10"/>
  <c r="FV300" i="10"/>
  <c r="FD300" i="10"/>
  <c r="FY308" i="10"/>
  <c r="FG308" i="10"/>
  <c r="EF308" i="10"/>
  <c r="DN308" i="10"/>
  <c r="EX308" i="10"/>
  <c r="FP308" i="10"/>
  <c r="DW308" i="10"/>
  <c r="EO308" i="10"/>
  <c r="AJ308" i="10"/>
  <c r="EV305" i="10"/>
  <c r="ED305" i="10"/>
  <c r="FN305" i="10"/>
  <c r="AH305" i="10"/>
  <c r="FW305" i="10"/>
  <c r="EM305" i="10"/>
  <c r="DL305" i="10"/>
  <c r="FE305" i="10"/>
  <c r="DU305" i="10"/>
  <c r="FE315" i="10"/>
  <c r="ED315" i="10"/>
  <c r="DL315" i="10"/>
  <c r="EM315" i="10"/>
  <c r="AH315" i="10"/>
  <c r="FN315" i="10"/>
  <c r="FW315" i="10"/>
  <c r="EV315" i="10"/>
  <c r="DU315" i="10"/>
  <c r="EY292" i="10"/>
  <c r="EP292" i="10"/>
  <c r="EG292" i="10"/>
  <c r="DX292" i="10"/>
  <c r="FZ292" i="10"/>
  <c r="AK292" i="10"/>
  <c r="FQ292" i="10"/>
  <c r="FH292" i="10"/>
  <c r="DO292" i="10"/>
  <c r="AI300" i="10"/>
  <c r="DM300" i="10"/>
  <c r="FX300" i="10"/>
  <c r="FO300" i="10"/>
  <c r="FF300" i="10"/>
  <c r="EW300" i="10"/>
  <c r="EN300" i="10"/>
  <c r="EE300" i="10"/>
  <c r="DV300" i="10"/>
  <c r="EH308" i="10"/>
  <c r="EZ308" i="10"/>
  <c r="FR308" i="10"/>
  <c r="DY308" i="10"/>
  <c r="AL308" i="10"/>
  <c r="EQ308" i="10"/>
  <c r="GA308" i="10"/>
  <c r="FI308" i="10"/>
  <c r="DP308" i="10"/>
  <c r="FX320" i="10"/>
  <c r="AI320" i="10"/>
  <c r="DM320" i="10"/>
  <c r="DV320" i="10"/>
  <c r="EN320" i="10"/>
  <c r="FF320" i="10"/>
  <c r="FO320" i="10"/>
  <c r="EW320" i="10"/>
  <c r="EE320" i="10"/>
  <c r="EW322" i="10"/>
  <c r="FO322" i="10"/>
  <c r="FX322" i="10"/>
  <c r="DM322" i="10"/>
  <c r="EE322" i="10"/>
  <c r="AI322" i="10"/>
  <c r="FF322" i="10"/>
  <c r="DV322" i="10"/>
  <c r="EN322" i="10"/>
  <c r="EY310" i="10"/>
  <c r="DX310" i="10"/>
  <c r="EP310" i="10"/>
  <c r="DO310" i="10"/>
  <c r="FH310" i="10"/>
  <c r="FZ310" i="10"/>
  <c r="FQ310" i="10"/>
  <c r="EG310" i="10"/>
  <c r="AK310" i="10"/>
  <c r="AG318" i="10"/>
  <c r="FV318" i="10"/>
  <c r="FM318" i="10"/>
  <c r="FD318" i="10"/>
  <c r="EU318" i="10"/>
  <c r="EC318" i="10"/>
  <c r="EL318" i="10"/>
  <c r="DT318" i="10"/>
  <c r="DK318" i="10"/>
  <c r="ES327" i="10"/>
  <c r="FB327" i="10"/>
  <c r="EJ327" i="10"/>
  <c r="DR327" i="10"/>
  <c r="FT327" i="10"/>
  <c r="EA327" i="10"/>
  <c r="FK327" i="10"/>
  <c r="AN327" i="10"/>
  <c r="GC327" i="10"/>
  <c r="EF317" i="10"/>
  <c r="DN317" i="10"/>
  <c r="EX317" i="10"/>
  <c r="FP317" i="10"/>
  <c r="DW317" i="10"/>
  <c r="FG317" i="10"/>
  <c r="AJ317" i="10"/>
  <c r="FY317" i="10"/>
  <c r="EO317" i="10"/>
  <c r="FJ340" i="10"/>
  <c r="GB340" i="10"/>
  <c r="EI340" i="10"/>
  <c r="AM340" i="10"/>
  <c r="FA340" i="10"/>
  <c r="DZ340" i="10"/>
  <c r="FS340" i="10"/>
  <c r="ER340" i="10"/>
  <c r="DQ340" i="10"/>
  <c r="DO317" i="10"/>
  <c r="FZ317" i="10"/>
  <c r="AK317" i="10"/>
  <c r="FQ317" i="10"/>
  <c r="FH317" i="10"/>
  <c r="EP317" i="10"/>
  <c r="EY317" i="10"/>
  <c r="EG317" i="10"/>
  <c r="DX317" i="10"/>
  <c r="EA340" i="10"/>
  <c r="EJ340" i="10"/>
  <c r="FB340" i="10"/>
  <c r="FT340" i="10"/>
  <c r="DR340" i="10"/>
  <c r="FK340" i="10"/>
  <c r="ES340" i="10"/>
  <c r="GC340" i="10"/>
  <c r="AN340" i="10"/>
  <c r="DP317" i="10"/>
  <c r="EH317" i="10"/>
  <c r="AL317" i="10"/>
  <c r="DY317" i="10"/>
  <c r="GA317" i="10"/>
  <c r="FI317" i="10"/>
  <c r="FR317" i="10"/>
  <c r="EZ317" i="10"/>
  <c r="EQ317" i="10"/>
  <c r="ES311" i="10"/>
  <c r="DR311" i="10"/>
  <c r="AN311" i="10"/>
  <c r="EA311" i="10"/>
  <c r="EJ311" i="10"/>
  <c r="FK311" i="10"/>
  <c r="FB311" i="10"/>
  <c r="GC311" i="10"/>
  <c r="FT311" i="10"/>
  <c r="FW319" i="10"/>
  <c r="FE319" i="10"/>
  <c r="EM319" i="10"/>
  <c r="DU319" i="10"/>
  <c r="AH319" i="10"/>
  <c r="FN319" i="10"/>
  <c r="EV319" i="10"/>
  <c r="ED319" i="10"/>
  <c r="DL319" i="10"/>
  <c r="DY329" i="10"/>
  <c r="EQ329" i="10"/>
  <c r="FI329" i="10"/>
  <c r="GA329" i="10"/>
  <c r="DP329" i="10"/>
  <c r="EH329" i="10"/>
  <c r="EZ329" i="10"/>
  <c r="AL329" i="10"/>
  <c r="FR329" i="10"/>
  <c r="AK328" i="10"/>
  <c r="DO328" i="10"/>
  <c r="FZ328" i="10"/>
  <c r="FQ328" i="10"/>
  <c r="FH328" i="10"/>
  <c r="EY328" i="10"/>
  <c r="EP328" i="10"/>
  <c r="EG328" i="10"/>
  <c r="DX328" i="10"/>
  <c r="EU342" i="10"/>
  <c r="EL342" i="10"/>
  <c r="EC342" i="10"/>
  <c r="DT342" i="10"/>
  <c r="FV342" i="10"/>
  <c r="AG342" i="10"/>
  <c r="DK342" i="10"/>
  <c r="FD342" i="10"/>
  <c r="FM342" i="10"/>
  <c r="EJ329" i="10"/>
  <c r="FB329" i="10"/>
  <c r="FT329" i="10"/>
  <c r="AN329" i="10"/>
  <c r="FK329" i="10"/>
  <c r="ES329" i="10"/>
  <c r="GC329" i="10"/>
  <c r="DR329" i="10"/>
  <c r="EA329" i="10"/>
  <c r="EJ346" i="10"/>
  <c r="FT346" i="10"/>
  <c r="FB346" i="10"/>
  <c r="AN346" i="10"/>
  <c r="EA346" i="10"/>
  <c r="GC346" i="10"/>
  <c r="FK346" i="10"/>
  <c r="ES346" i="10"/>
  <c r="DR346" i="10"/>
  <c r="EI328" i="10"/>
  <c r="DQ328" i="10"/>
  <c r="GB328" i="10"/>
  <c r="FJ328" i="10"/>
  <c r="ER328" i="10"/>
  <c r="DZ328" i="10"/>
  <c r="AM328" i="10"/>
  <c r="FS328" i="10"/>
  <c r="FA328" i="10"/>
  <c r="DP349" i="10"/>
  <c r="DY349" i="10"/>
  <c r="GA349" i="10"/>
  <c r="AL349" i="10"/>
  <c r="FR349" i="10"/>
  <c r="FI349" i="10"/>
  <c r="EZ349" i="10"/>
  <c r="EQ349" i="10"/>
  <c r="EH349" i="10"/>
  <c r="ED329" i="10"/>
  <c r="DU329" i="10"/>
  <c r="DL329" i="10"/>
  <c r="FN329" i="10"/>
  <c r="EV329" i="10"/>
  <c r="FE329" i="10"/>
  <c r="EM329" i="10"/>
  <c r="AH329" i="10"/>
  <c r="FW329" i="10"/>
  <c r="FQ343" i="10"/>
  <c r="DX343" i="10"/>
  <c r="DO343" i="10"/>
  <c r="AK343" i="10"/>
  <c r="FZ343" i="10"/>
  <c r="FH343" i="10"/>
  <c r="EG343" i="10"/>
  <c r="EY343" i="10"/>
  <c r="EP343" i="10"/>
  <c r="AG328" i="10"/>
  <c r="FM328" i="10"/>
  <c r="EU328" i="10"/>
  <c r="EC328" i="10"/>
  <c r="DK328" i="10"/>
  <c r="FV328" i="10"/>
  <c r="FD328" i="10"/>
  <c r="DT328" i="10"/>
  <c r="EL328" i="10"/>
  <c r="AL343" i="10"/>
  <c r="DY343" i="10"/>
  <c r="EH343" i="10"/>
  <c r="DP343" i="10"/>
  <c r="GA343" i="10"/>
  <c r="EZ343" i="10"/>
  <c r="FR343" i="10"/>
  <c r="FI343" i="10"/>
  <c r="EQ343" i="10"/>
  <c r="GC344" i="10"/>
  <c r="FT344" i="10"/>
  <c r="FK344" i="10"/>
  <c r="AN344" i="10"/>
  <c r="EJ344" i="10"/>
  <c r="FB344" i="10"/>
  <c r="DR344" i="10"/>
  <c r="ES344" i="10"/>
  <c r="EA344" i="10"/>
  <c r="EZ339" i="10"/>
  <c r="AL339" i="10"/>
  <c r="FR339" i="10"/>
  <c r="DY339" i="10"/>
  <c r="EQ339" i="10"/>
  <c r="DP339" i="10"/>
  <c r="GA339" i="10"/>
  <c r="EH339" i="10"/>
  <c r="FI339" i="10"/>
  <c r="GB350" i="10"/>
  <c r="ER350" i="10"/>
  <c r="DZ350" i="10"/>
  <c r="AM350" i="10"/>
  <c r="EI350" i="10"/>
  <c r="FA350" i="10"/>
  <c r="FJ350" i="10"/>
  <c r="DQ350" i="10"/>
  <c r="FS350" i="10"/>
  <c r="DM337" i="10"/>
  <c r="FX337" i="10"/>
  <c r="FF337" i="10"/>
  <c r="AI337" i="10"/>
  <c r="EE337" i="10"/>
  <c r="EW337" i="10"/>
  <c r="EN337" i="10"/>
  <c r="FO337" i="10"/>
  <c r="DV337" i="10"/>
  <c r="FZ345" i="10"/>
  <c r="EG345" i="10"/>
  <c r="DO345" i="10"/>
  <c r="EY345" i="10"/>
  <c r="FQ345" i="10"/>
  <c r="DX345" i="10"/>
  <c r="AK345" i="10"/>
  <c r="FH345" i="10"/>
  <c r="EP345" i="10"/>
  <c r="EM336" i="10"/>
  <c r="DU336" i="10"/>
  <c r="FW336" i="10"/>
  <c r="FE336" i="10"/>
  <c r="AH336" i="10"/>
  <c r="FN336" i="10"/>
  <c r="EV336" i="10"/>
  <c r="DL336" i="10"/>
  <c r="ED336" i="10"/>
  <c r="FF344" i="10"/>
  <c r="DV344" i="10"/>
  <c r="EE344" i="10"/>
  <c r="DM344" i="10"/>
  <c r="EN344" i="10"/>
  <c r="FO344" i="10"/>
  <c r="EW344" i="10"/>
  <c r="AI344" i="10"/>
  <c r="FX344" i="10"/>
  <c r="FF336" i="10"/>
  <c r="DV336" i="10"/>
  <c r="FX336" i="10"/>
  <c r="AI336" i="10"/>
  <c r="FO336" i="10"/>
  <c r="EW336" i="10"/>
  <c r="DM336" i="10"/>
  <c r="EE336" i="10"/>
  <c r="EN336" i="10"/>
  <c r="EF344" i="10"/>
  <c r="DW344" i="10"/>
  <c r="DN344" i="10"/>
  <c r="FY344" i="10"/>
  <c r="FP344" i="10"/>
  <c r="FG344" i="10"/>
  <c r="EX344" i="10"/>
  <c r="EO344" i="10"/>
  <c r="AJ344" i="10"/>
  <c r="EH337" i="10"/>
  <c r="DP337" i="10"/>
  <c r="FR337" i="10"/>
  <c r="EZ337" i="10"/>
  <c r="AL337" i="10"/>
  <c r="GA337" i="10"/>
  <c r="DY337" i="10"/>
  <c r="FI337" i="10"/>
  <c r="EQ337" i="10"/>
  <c r="FV346" i="10"/>
  <c r="FD346" i="10"/>
  <c r="DK346" i="10"/>
  <c r="EC346" i="10"/>
  <c r="FM346" i="10"/>
  <c r="EU346" i="10"/>
  <c r="EL346" i="10"/>
  <c r="DT346" i="10"/>
  <c r="AG346" i="10"/>
  <c r="AM349" i="10"/>
  <c r="DZ349" i="10"/>
  <c r="EI349" i="10"/>
  <c r="FJ349" i="10"/>
  <c r="FA349" i="10"/>
  <c r="GB349" i="10"/>
  <c r="ER349" i="10"/>
  <c r="FS349" i="10"/>
  <c r="DQ349" i="10"/>
  <c r="FS357" i="10"/>
  <c r="DZ357" i="10"/>
  <c r="AM357" i="10"/>
  <c r="ER357" i="10"/>
  <c r="FJ357" i="10"/>
  <c r="GB357" i="10"/>
  <c r="EI357" i="10"/>
  <c r="DQ357" i="10"/>
  <c r="FA357" i="10"/>
  <c r="FM350" i="10"/>
  <c r="EU350" i="10"/>
  <c r="EC350" i="10"/>
  <c r="DK350" i="10"/>
  <c r="FD350" i="10"/>
  <c r="AG350" i="10"/>
  <c r="FV350" i="10"/>
  <c r="EL350" i="10"/>
  <c r="DT350" i="10"/>
  <c r="FM358" i="10"/>
  <c r="EU358" i="10"/>
  <c r="EC358" i="10"/>
  <c r="DK358" i="10"/>
  <c r="AG358" i="10"/>
  <c r="DT358" i="10"/>
  <c r="FV358" i="10"/>
  <c r="FD358" i="10"/>
  <c r="EL358" i="10"/>
  <c r="FN350" i="10"/>
  <c r="FE350" i="10"/>
  <c r="EV350" i="10"/>
  <c r="EM350" i="10"/>
  <c r="ED350" i="10"/>
  <c r="DU350" i="10"/>
  <c r="DL350" i="10"/>
  <c r="AH350" i="10"/>
  <c r="FW350" i="10"/>
  <c r="DL358" i="10"/>
  <c r="AH358" i="10"/>
  <c r="FN358" i="10"/>
  <c r="ED358" i="10"/>
  <c r="EV358" i="10"/>
  <c r="DU358" i="10"/>
  <c r="EM358" i="10"/>
  <c r="FW358" i="10"/>
  <c r="FE358" i="10"/>
  <c r="FO350" i="10"/>
  <c r="EW350" i="10"/>
  <c r="DV350" i="10"/>
  <c r="EN350" i="10"/>
  <c r="AI350" i="10"/>
  <c r="FX350" i="10"/>
  <c r="EE350" i="10"/>
  <c r="DM350" i="10"/>
  <c r="FF350" i="10"/>
  <c r="FO358" i="10"/>
  <c r="EW358" i="10"/>
  <c r="EE358" i="10"/>
  <c r="DM358" i="10"/>
  <c r="AI358" i="10"/>
  <c r="FX358" i="10"/>
  <c r="FF358" i="10"/>
  <c r="EN358" i="10"/>
  <c r="DV358" i="10"/>
  <c r="FG350" i="10"/>
  <c r="FP350" i="10"/>
  <c r="EX350" i="10"/>
  <c r="EO350" i="10"/>
  <c r="EF350" i="10"/>
  <c r="AJ350" i="10"/>
  <c r="DW350" i="10"/>
  <c r="DN350" i="10"/>
  <c r="FY350" i="10"/>
  <c r="FG358" i="10"/>
  <c r="EX358" i="10"/>
  <c r="EO358" i="10"/>
  <c r="AJ358" i="10"/>
  <c r="EF358" i="10"/>
  <c r="DW358" i="10"/>
  <c r="FY358" i="10"/>
  <c r="FP358" i="10"/>
  <c r="DN358" i="10"/>
  <c r="DX350" i="10"/>
  <c r="DO350" i="10"/>
  <c r="FZ350" i="10"/>
  <c r="AK350" i="10"/>
  <c r="FQ350" i="10"/>
  <c r="FH350" i="10"/>
  <c r="EG350" i="10"/>
  <c r="EY350" i="10"/>
  <c r="EP350" i="10"/>
  <c r="DO358" i="10"/>
  <c r="FZ358" i="10"/>
  <c r="AK358" i="10"/>
  <c r="FQ358" i="10"/>
  <c r="FH358" i="10"/>
  <c r="EY358" i="10"/>
  <c r="EP358" i="10"/>
  <c r="EG358" i="10"/>
  <c r="DX358" i="10"/>
  <c r="FX181" i="10"/>
  <c r="AI181" i="10"/>
  <c r="FF181" i="10"/>
  <c r="FO181" i="10"/>
  <c r="DV181" i="10"/>
  <c r="DM181" i="10"/>
  <c r="EE181" i="10"/>
  <c r="EW181" i="10"/>
  <c r="EN181" i="10"/>
  <c r="FE177" i="10"/>
  <c r="ED177" i="10"/>
  <c r="FW177" i="10"/>
  <c r="EV177" i="10"/>
  <c r="FN177" i="10"/>
  <c r="DU177" i="10"/>
  <c r="DL177" i="10"/>
  <c r="AH177" i="10"/>
  <c r="EM177" i="10"/>
  <c r="FV159" i="10"/>
  <c r="FD159" i="10"/>
  <c r="EL159" i="10"/>
  <c r="DT159" i="10"/>
  <c r="EC159" i="10"/>
  <c r="AG159" i="10"/>
  <c r="FM159" i="10"/>
  <c r="DK159" i="10"/>
  <c r="EU159" i="10"/>
  <c r="FW152" i="10"/>
  <c r="AH152" i="10"/>
  <c r="FN152" i="10"/>
  <c r="FE152" i="10"/>
  <c r="EM152" i="10"/>
  <c r="ED152" i="10"/>
  <c r="DU152" i="10"/>
  <c r="DL152" i="10"/>
  <c r="EV152" i="10"/>
  <c r="GC162" i="10"/>
  <c r="AN162" i="10"/>
  <c r="DR162" i="10"/>
  <c r="EA162" i="10"/>
  <c r="EJ162" i="10"/>
  <c r="ES162" i="10"/>
  <c r="FB162" i="10"/>
  <c r="FK162" i="10"/>
  <c r="FT162" i="10"/>
  <c r="FW178" i="10"/>
  <c r="EM178" i="10"/>
  <c r="EV178" i="10"/>
  <c r="FE178" i="10"/>
  <c r="ED178" i="10"/>
  <c r="AH178" i="10"/>
  <c r="FN178" i="10"/>
  <c r="DL178" i="10"/>
  <c r="DU178" i="10"/>
  <c r="FQ237" i="10"/>
  <c r="EY237" i="10"/>
  <c r="EG237" i="10"/>
  <c r="DO237" i="10"/>
  <c r="EP237" i="10"/>
  <c r="FZ237" i="10"/>
  <c r="FH237" i="10"/>
  <c r="DX237" i="10"/>
  <c r="AK237" i="10"/>
  <c r="EV146" i="10"/>
  <c r="EM146" i="10"/>
  <c r="ED146" i="10"/>
  <c r="DU146" i="10"/>
  <c r="DL146" i="10"/>
  <c r="FW146" i="10"/>
  <c r="AH146" i="10"/>
  <c r="FN146" i="10"/>
  <c r="FE146" i="10"/>
  <c r="GA216" i="10"/>
  <c r="AL216" i="10"/>
  <c r="DY216" i="10"/>
  <c r="EH216" i="10"/>
  <c r="FI216" i="10"/>
  <c r="FR216" i="10"/>
  <c r="DP216" i="10"/>
  <c r="EQ216" i="10"/>
  <c r="EZ216" i="10"/>
  <c r="AI146" i="10"/>
  <c r="FF146" i="10"/>
  <c r="EN146" i="10"/>
  <c r="DV146" i="10"/>
  <c r="FO146" i="10"/>
  <c r="DM146" i="10"/>
  <c r="FX146" i="10"/>
  <c r="EE146" i="10"/>
  <c r="EW146" i="10"/>
  <c r="FO212" i="10"/>
  <c r="EN212" i="10"/>
  <c r="DV212" i="10"/>
  <c r="AI212" i="10"/>
  <c r="FF212" i="10"/>
  <c r="FX212" i="10"/>
  <c r="EW212" i="10"/>
  <c r="EE212" i="10"/>
  <c r="DM212" i="10"/>
  <c r="GA172" i="10"/>
  <c r="AL172" i="10"/>
  <c r="EZ172" i="10"/>
  <c r="DY172" i="10"/>
  <c r="FR172" i="10"/>
  <c r="DP172" i="10"/>
  <c r="FI172" i="10"/>
  <c r="EQ172" i="10"/>
  <c r="EH172" i="10"/>
  <c r="FN194" i="10"/>
  <c r="EV194" i="10"/>
  <c r="ED194" i="10"/>
  <c r="DL194" i="10"/>
  <c r="FE194" i="10"/>
  <c r="AH194" i="10"/>
  <c r="EM194" i="10"/>
  <c r="FW194" i="10"/>
  <c r="DU194" i="10"/>
  <c r="FN155" i="10"/>
  <c r="EV155" i="10"/>
  <c r="ED155" i="10"/>
  <c r="DL155" i="10"/>
  <c r="AH155" i="10"/>
  <c r="DU155" i="10"/>
  <c r="EM155" i="10"/>
  <c r="FW155" i="10"/>
  <c r="FE155" i="10"/>
  <c r="FM146" i="10"/>
  <c r="FD146" i="10"/>
  <c r="EU146" i="10"/>
  <c r="EL146" i="10"/>
  <c r="EC146" i="10"/>
  <c r="DT146" i="10"/>
  <c r="DK146" i="10"/>
  <c r="AG146" i="10"/>
  <c r="FV146" i="10"/>
  <c r="FX143" i="10"/>
  <c r="FO143" i="10"/>
  <c r="FF143" i="10"/>
  <c r="AI143" i="10"/>
  <c r="EN143" i="10"/>
  <c r="EW143" i="10"/>
  <c r="EE143" i="10"/>
  <c r="DV143" i="10"/>
  <c r="DM143" i="10"/>
  <c r="FB148" i="10"/>
  <c r="ES148" i="10"/>
  <c r="EJ148" i="10"/>
  <c r="EA148" i="10"/>
  <c r="DR148" i="10"/>
  <c r="GC148" i="10"/>
  <c r="AN148" i="10"/>
  <c r="FT148" i="10"/>
  <c r="FK148" i="10"/>
  <c r="FR195" i="10"/>
  <c r="EZ195" i="10"/>
  <c r="EH195" i="10"/>
  <c r="DP195" i="10"/>
  <c r="FI195" i="10"/>
  <c r="AL195" i="10"/>
  <c r="EQ195" i="10"/>
  <c r="GA195" i="10"/>
  <c r="DY195" i="10"/>
  <c r="EH135" i="10"/>
  <c r="DY135" i="10"/>
  <c r="DP135" i="10"/>
  <c r="GA135" i="10"/>
  <c r="AL135" i="10"/>
  <c r="FR135" i="10"/>
  <c r="FI135" i="10"/>
  <c r="EZ135" i="10"/>
  <c r="EQ135" i="10"/>
  <c r="FZ155" i="10"/>
  <c r="EY155" i="10"/>
  <c r="FH155" i="10"/>
  <c r="FQ155" i="10"/>
  <c r="DO155" i="10"/>
  <c r="DX155" i="10"/>
  <c r="EG155" i="10"/>
  <c r="AK155" i="10"/>
  <c r="EP155" i="10"/>
  <c r="AJ214" i="10"/>
  <c r="FY214" i="10"/>
  <c r="EO214" i="10"/>
  <c r="EX214" i="10"/>
  <c r="EF214" i="10"/>
  <c r="FP214" i="10"/>
  <c r="FG214" i="10"/>
  <c r="DW214" i="10"/>
  <c r="DN214" i="10"/>
  <c r="ED162" i="10"/>
  <c r="DU162" i="10"/>
  <c r="DL162" i="10"/>
  <c r="FW162" i="10"/>
  <c r="AH162" i="10"/>
  <c r="FN162" i="10"/>
  <c r="FE162" i="10"/>
  <c r="EV162" i="10"/>
  <c r="EM162" i="10"/>
  <c r="DP134" i="10"/>
  <c r="EH134" i="10"/>
  <c r="GA134" i="10"/>
  <c r="FI134" i="10"/>
  <c r="FR134" i="10"/>
  <c r="EQ134" i="10"/>
  <c r="DY134" i="10"/>
  <c r="AL134" i="10"/>
  <c r="EZ134" i="10"/>
  <c r="FV167" i="10"/>
  <c r="FD167" i="10"/>
  <c r="EL167" i="10"/>
  <c r="DT167" i="10"/>
  <c r="EC167" i="10"/>
  <c r="FM167" i="10"/>
  <c r="DK167" i="10"/>
  <c r="AG167" i="10"/>
  <c r="EU167" i="10"/>
  <c r="AG225" i="10"/>
  <c r="FD225" i="10"/>
  <c r="DK225" i="10"/>
  <c r="FM225" i="10"/>
  <c r="EU225" i="10"/>
  <c r="EC225" i="10"/>
  <c r="DT225" i="10"/>
  <c r="EL225" i="10"/>
  <c r="FV225" i="10"/>
  <c r="FZ176" i="10"/>
  <c r="EY176" i="10"/>
  <c r="AK176" i="10"/>
  <c r="DX176" i="10"/>
  <c r="FQ176" i="10"/>
  <c r="DO176" i="10"/>
  <c r="FH176" i="10"/>
  <c r="EP176" i="10"/>
  <c r="EG176" i="10"/>
  <c r="FM192" i="10"/>
  <c r="EC192" i="10"/>
  <c r="DK192" i="10"/>
  <c r="FD192" i="10"/>
  <c r="FV192" i="10"/>
  <c r="AG192" i="10"/>
  <c r="EL192" i="10"/>
  <c r="DT192" i="10"/>
  <c r="EU192" i="10"/>
  <c r="FB213" i="10"/>
  <c r="DR213" i="10"/>
  <c r="GC213" i="10"/>
  <c r="ES213" i="10"/>
  <c r="EJ213" i="10"/>
  <c r="AN213" i="10"/>
  <c r="FT213" i="10"/>
  <c r="FK213" i="10"/>
  <c r="EA213" i="10"/>
  <c r="FW167" i="10"/>
  <c r="FE167" i="10"/>
  <c r="EM167" i="10"/>
  <c r="DU167" i="10"/>
  <c r="AH167" i="10"/>
  <c r="ED167" i="10"/>
  <c r="FN167" i="10"/>
  <c r="DL167" i="10"/>
  <c r="EV167" i="10"/>
  <c r="FZ183" i="10"/>
  <c r="AK183" i="10"/>
  <c r="DO183" i="10"/>
  <c r="DX183" i="10"/>
  <c r="EG183" i="10"/>
  <c r="EP183" i="10"/>
  <c r="EY183" i="10"/>
  <c r="FH183" i="10"/>
  <c r="FQ183" i="10"/>
  <c r="FZ224" i="10"/>
  <c r="AK224" i="10"/>
  <c r="DO224" i="10"/>
  <c r="EP224" i="10"/>
  <c r="EY224" i="10"/>
  <c r="FQ224" i="10"/>
  <c r="DX224" i="10"/>
  <c r="EG224" i="10"/>
  <c r="FH224" i="10"/>
  <c r="FV161" i="10"/>
  <c r="FD161" i="10"/>
  <c r="EL161" i="10"/>
  <c r="DT161" i="10"/>
  <c r="AG161" i="10"/>
  <c r="FM161" i="10"/>
  <c r="EU161" i="10"/>
  <c r="EC161" i="10"/>
  <c r="DK161" i="10"/>
  <c r="EF177" i="10"/>
  <c r="FY177" i="10"/>
  <c r="EX177" i="10"/>
  <c r="AJ177" i="10"/>
  <c r="DW177" i="10"/>
  <c r="EO177" i="10"/>
  <c r="DN177" i="10"/>
  <c r="FP177" i="10"/>
  <c r="FG177" i="10"/>
  <c r="FT201" i="10"/>
  <c r="FB201" i="10"/>
  <c r="EJ201" i="10"/>
  <c r="DR201" i="10"/>
  <c r="GC201" i="10"/>
  <c r="ES201" i="10"/>
  <c r="AN201" i="10"/>
  <c r="FK201" i="10"/>
  <c r="EA201" i="10"/>
  <c r="FV158" i="10"/>
  <c r="DK158" i="10"/>
  <c r="DT158" i="10"/>
  <c r="EC158" i="10"/>
  <c r="EL158" i="10"/>
  <c r="EU158" i="10"/>
  <c r="FD158" i="10"/>
  <c r="AG158" i="10"/>
  <c r="FM158" i="10"/>
  <c r="FN174" i="10"/>
  <c r="FE174" i="10"/>
  <c r="EV174" i="10"/>
  <c r="EM174" i="10"/>
  <c r="ED174" i="10"/>
  <c r="DU174" i="10"/>
  <c r="FW174" i="10"/>
  <c r="DL174" i="10"/>
  <c r="AH174" i="10"/>
  <c r="AJ190" i="10"/>
  <c r="FY190" i="10"/>
  <c r="FG190" i="10"/>
  <c r="EO190" i="10"/>
  <c r="DW190" i="10"/>
  <c r="FP190" i="10"/>
  <c r="DN190" i="10"/>
  <c r="EX190" i="10"/>
  <c r="EF190" i="10"/>
  <c r="DL158" i="10"/>
  <c r="FW158" i="10"/>
  <c r="AH158" i="10"/>
  <c r="FN158" i="10"/>
  <c r="FE158" i="10"/>
  <c r="EV158" i="10"/>
  <c r="EM158" i="10"/>
  <c r="ED158" i="10"/>
  <c r="DU158" i="10"/>
  <c r="FX174" i="10"/>
  <c r="DV174" i="10"/>
  <c r="AI174" i="10"/>
  <c r="EE174" i="10"/>
  <c r="EN174" i="10"/>
  <c r="FF174" i="10"/>
  <c r="DM174" i="10"/>
  <c r="EW174" i="10"/>
  <c r="FO174" i="10"/>
  <c r="FQ190" i="10"/>
  <c r="FH190" i="10"/>
  <c r="EY190" i="10"/>
  <c r="EG190" i="10"/>
  <c r="AK190" i="10"/>
  <c r="FZ190" i="10"/>
  <c r="EP190" i="10"/>
  <c r="DX190" i="10"/>
  <c r="DO190" i="10"/>
  <c r="FZ208" i="10"/>
  <c r="AK208" i="10"/>
  <c r="FH208" i="10"/>
  <c r="DX208" i="10"/>
  <c r="DO208" i="10"/>
  <c r="EG208" i="10"/>
  <c r="FQ208" i="10"/>
  <c r="EP208" i="10"/>
  <c r="EY208" i="10"/>
  <c r="FJ226" i="10"/>
  <c r="EI226" i="10"/>
  <c r="DQ226" i="10"/>
  <c r="DZ226" i="10"/>
  <c r="FA226" i="10"/>
  <c r="FS226" i="10"/>
  <c r="AM226" i="10"/>
  <c r="ER226" i="10"/>
  <c r="GB226" i="10"/>
  <c r="FV215" i="10"/>
  <c r="AG215" i="10"/>
  <c r="EL215" i="10"/>
  <c r="EU215" i="10"/>
  <c r="EC215" i="10"/>
  <c r="DK215" i="10"/>
  <c r="FM215" i="10"/>
  <c r="FD215" i="10"/>
  <c r="DT215" i="10"/>
  <c r="FS305" i="10"/>
  <c r="AM305" i="10"/>
  <c r="ER305" i="10"/>
  <c r="DZ305" i="10"/>
  <c r="FA305" i="10"/>
  <c r="EI305" i="10"/>
  <c r="DQ305" i="10"/>
  <c r="FJ305" i="10"/>
  <c r="GB305" i="10"/>
  <c r="DT217" i="10"/>
  <c r="FD217" i="10"/>
  <c r="FM217" i="10"/>
  <c r="EU217" i="10"/>
  <c r="DK217" i="10"/>
  <c r="AG217" i="10"/>
  <c r="FV217" i="10"/>
  <c r="EL217" i="10"/>
  <c r="EC217" i="10"/>
  <c r="AI206" i="10"/>
  <c r="FO206" i="10"/>
  <c r="EW206" i="10"/>
  <c r="EE206" i="10"/>
  <c r="DM206" i="10"/>
  <c r="EN206" i="10"/>
  <c r="FX206" i="10"/>
  <c r="DV206" i="10"/>
  <c r="FF206" i="10"/>
  <c r="GA222" i="10"/>
  <c r="DP222" i="10"/>
  <c r="EQ222" i="10"/>
  <c r="EZ222" i="10"/>
  <c r="DY222" i="10"/>
  <c r="EH222" i="10"/>
  <c r="AL222" i="10"/>
  <c r="FI222" i="10"/>
  <c r="FR222" i="10"/>
  <c r="AL233" i="10"/>
  <c r="DY233" i="10"/>
  <c r="GA233" i="10"/>
  <c r="FI233" i="10"/>
  <c r="EQ233" i="10"/>
  <c r="EH233" i="10"/>
  <c r="EZ233" i="10"/>
  <c r="FR233" i="10"/>
  <c r="DP233" i="10"/>
  <c r="GC207" i="10"/>
  <c r="FK207" i="10"/>
  <c r="ES207" i="10"/>
  <c r="EA207" i="10"/>
  <c r="AN207" i="10"/>
  <c r="EJ207" i="10"/>
  <c r="FT207" i="10"/>
  <c r="DR207" i="10"/>
  <c r="FB207" i="10"/>
  <c r="DV224" i="10"/>
  <c r="FO224" i="10"/>
  <c r="DM224" i="10"/>
  <c r="EE224" i="10"/>
  <c r="FX224" i="10"/>
  <c r="FF224" i="10"/>
  <c r="EW224" i="10"/>
  <c r="EN224" i="10"/>
  <c r="AI224" i="10"/>
  <c r="DY229" i="10"/>
  <c r="AL229" i="10"/>
  <c r="GA229" i="10"/>
  <c r="FI229" i="10"/>
  <c r="EQ229" i="10"/>
  <c r="EZ229" i="10"/>
  <c r="EH229" i="10"/>
  <c r="FR229" i="10"/>
  <c r="DP229" i="10"/>
  <c r="FQ245" i="10"/>
  <c r="EY245" i="10"/>
  <c r="EG245" i="10"/>
  <c r="DO245" i="10"/>
  <c r="FZ245" i="10"/>
  <c r="FH245" i="10"/>
  <c r="EP245" i="10"/>
  <c r="DX245" i="10"/>
  <c r="AK245" i="10"/>
  <c r="AH225" i="10"/>
  <c r="FW225" i="10"/>
  <c r="FN225" i="10"/>
  <c r="EM225" i="10"/>
  <c r="DU225" i="10"/>
  <c r="DL225" i="10"/>
  <c r="FE225" i="10"/>
  <c r="EV225" i="10"/>
  <c r="ED225" i="10"/>
  <c r="AN254" i="10"/>
  <c r="EA254" i="10"/>
  <c r="FK254" i="10"/>
  <c r="FB254" i="10"/>
  <c r="ES254" i="10"/>
  <c r="EJ254" i="10"/>
  <c r="DR254" i="10"/>
  <c r="FT254" i="10"/>
  <c r="GC254" i="10"/>
  <c r="FT236" i="10"/>
  <c r="FB236" i="10"/>
  <c r="EJ236" i="10"/>
  <c r="DR236" i="10"/>
  <c r="ES236" i="10"/>
  <c r="GC236" i="10"/>
  <c r="FK236" i="10"/>
  <c r="EA236" i="10"/>
  <c r="AN236" i="10"/>
  <c r="FP232" i="10"/>
  <c r="FG232" i="10"/>
  <c r="EF232" i="10"/>
  <c r="EO232" i="10"/>
  <c r="DW232" i="10"/>
  <c r="DN232" i="10"/>
  <c r="AJ232" i="10"/>
  <c r="FY232" i="10"/>
  <c r="EX232" i="10"/>
  <c r="FZ269" i="10"/>
  <c r="AK269" i="10"/>
  <c r="FQ269" i="10"/>
  <c r="FH269" i="10"/>
  <c r="EY269" i="10"/>
  <c r="EP269" i="10"/>
  <c r="EG269" i="10"/>
  <c r="DX269" i="10"/>
  <c r="DO269" i="10"/>
  <c r="GC244" i="10"/>
  <c r="FK244" i="10"/>
  <c r="ES244" i="10"/>
  <c r="FT244" i="10"/>
  <c r="EA244" i="10"/>
  <c r="AN244" i="10"/>
  <c r="DR244" i="10"/>
  <c r="EJ244" i="10"/>
  <c r="FB244" i="10"/>
  <c r="AM252" i="10"/>
  <c r="DZ252" i="10"/>
  <c r="EI252" i="10"/>
  <c r="FS252" i="10"/>
  <c r="ER252" i="10"/>
  <c r="FA252" i="10"/>
  <c r="DQ252" i="10"/>
  <c r="FJ252" i="10"/>
  <c r="GB252" i="10"/>
  <c r="AM268" i="10"/>
  <c r="FS268" i="10"/>
  <c r="FA268" i="10"/>
  <c r="DZ268" i="10"/>
  <c r="GB268" i="10"/>
  <c r="FJ268" i="10"/>
  <c r="DQ268" i="10"/>
  <c r="ER268" i="10"/>
  <c r="EI268" i="10"/>
  <c r="DK273" i="10"/>
  <c r="FV273" i="10"/>
  <c r="EU273" i="10"/>
  <c r="DT273" i="10"/>
  <c r="FM273" i="10"/>
  <c r="FD273" i="10"/>
  <c r="EC273" i="10"/>
  <c r="EL273" i="10"/>
  <c r="AG273" i="10"/>
  <c r="FN256" i="10"/>
  <c r="FE256" i="10"/>
  <c r="EM256" i="10"/>
  <c r="DU256" i="10"/>
  <c r="AH256" i="10"/>
  <c r="FW256" i="10"/>
  <c r="DL256" i="10"/>
  <c r="EV256" i="10"/>
  <c r="ED256" i="10"/>
  <c r="FZ247" i="10"/>
  <c r="FQ247" i="10"/>
  <c r="EY247" i="10"/>
  <c r="EG247" i="10"/>
  <c r="DO247" i="10"/>
  <c r="FH247" i="10"/>
  <c r="AK247" i="10"/>
  <c r="EP247" i="10"/>
  <c r="DX247" i="10"/>
  <c r="EP263" i="10"/>
  <c r="DO263" i="10"/>
  <c r="FH263" i="10"/>
  <c r="EG263" i="10"/>
  <c r="EY263" i="10"/>
  <c r="AK263" i="10"/>
  <c r="DX263" i="10"/>
  <c r="FZ263" i="10"/>
  <c r="FQ263" i="10"/>
  <c r="EO252" i="10"/>
  <c r="DW252" i="10"/>
  <c r="FG252" i="10"/>
  <c r="AJ252" i="10"/>
  <c r="FP252" i="10"/>
  <c r="DN252" i="10"/>
  <c r="EX252" i="10"/>
  <c r="FY252" i="10"/>
  <c r="EF252" i="10"/>
  <c r="DN268" i="10"/>
  <c r="EF268" i="10"/>
  <c r="FP268" i="10"/>
  <c r="EX268" i="10"/>
  <c r="AJ268" i="10"/>
  <c r="DW268" i="10"/>
  <c r="FY268" i="10"/>
  <c r="FG268" i="10"/>
  <c r="EO268" i="10"/>
  <c r="GB259" i="10"/>
  <c r="AM259" i="10"/>
  <c r="FA259" i="10"/>
  <c r="FJ259" i="10"/>
  <c r="FS259" i="10"/>
  <c r="DQ259" i="10"/>
  <c r="EI259" i="10"/>
  <c r="ER259" i="10"/>
  <c r="DZ259" i="10"/>
  <c r="GA277" i="10"/>
  <c r="FI277" i="10"/>
  <c r="EQ277" i="10"/>
  <c r="DY277" i="10"/>
  <c r="AL277" i="10"/>
  <c r="FR277" i="10"/>
  <c r="EH277" i="10"/>
  <c r="DP277" i="10"/>
  <c r="EZ277" i="10"/>
  <c r="DO287" i="10"/>
  <c r="FZ287" i="10"/>
  <c r="AK287" i="10"/>
  <c r="FQ287" i="10"/>
  <c r="FH287" i="10"/>
  <c r="EY287" i="10"/>
  <c r="EP287" i="10"/>
  <c r="EG287" i="10"/>
  <c r="DX287" i="10"/>
  <c r="AH286" i="10"/>
  <c r="ED286" i="10"/>
  <c r="FW286" i="10"/>
  <c r="EV286" i="10"/>
  <c r="EM286" i="10"/>
  <c r="DL286" i="10"/>
  <c r="FN286" i="10"/>
  <c r="FE286" i="10"/>
  <c r="DU286" i="10"/>
  <c r="GC284" i="10"/>
  <c r="FB284" i="10"/>
  <c r="FK284" i="10"/>
  <c r="FT284" i="10"/>
  <c r="DR284" i="10"/>
  <c r="EA284" i="10"/>
  <c r="EJ284" i="10"/>
  <c r="AN284" i="10"/>
  <c r="ES284" i="10"/>
  <c r="AG275" i="10"/>
  <c r="EL275" i="10"/>
  <c r="DT275" i="10"/>
  <c r="FD275" i="10"/>
  <c r="FV275" i="10"/>
  <c r="EU275" i="10"/>
  <c r="EC275" i="10"/>
  <c r="FM275" i="10"/>
  <c r="DK275" i="10"/>
  <c r="GA289" i="10"/>
  <c r="EH289" i="10"/>
  <c r="FR289" i="10"/>
  <c r="DP289" i="10"/>
  <c r="DY289" i="10"/>
  <c r="EZ289" i="10"/>
  <c r="EQ289" i="10"/>
  <c r="AL289" i="10"/>
  <c r="FI289" i="10"/>
  <c r="AK286" i="10"/>
  <c r="FQ286" i="10"/>
  <c r="EY286" i="10"/>
  <c r="EG286" i="10"/>
  <c r="DO286" i="10"/>
  <c r="DX286" i="10"/>
  <c r="FH286" i="10"/>
  <c r="EP286" i="10"/>
  <c r="FZ286" i="10"/>
  <c r="FP280" i="10"/>
  <c r="FG280" i="10"/>
  <c r="DN280" i="10"/>
  <c r="EF280" i="10"/>
  <c r="FY280" i="10"/>
  <c r="EX280" i="10"/>
  <c r="AJ280" i="10"/>
  <c r="DW280" i="10"/>
  <c r="EO280" i="10"/>
  <c r="DY294" i="10"/>
  <c r="DP294" i="10"/>
  <c r="GA294" i="10"/>
  <c r="AL294" i="10"/>
  <c r="FR294" i="10"/>
  <c r="FI294" i="10"/>
  <c r="EZ294" i="10"/>
  <c r="EQ294" i="10"/>
  <c r="EH294" i="10"/>
  <c r="AI290" i="10"/>
  <c r="EN290" i="10"/>
  <c r="EE290" i="10"/>
  <c r="DV290" i="10"/>
  <c r="DM290" i="10"/>
  <c r="FO290" i="10"/>
  <c r="FX290" i="10"/>
  <c r="FF290" i="10"/>
  <c r="EW290" i="10"/>
  <c r="EG306" i="10"/>
  <c r="FZ306" i="10"/>
  <c r="FH306" i="10"/>
  <c r="DO306" i="10"/>
  <c r="AK306" i="10"/>
  <c r="FQ306" i="10"/>
  <c r="EY306" i="10"/>
  <c r="DX306" i="10"/>
  <c r="EP306" i="10"/>
  <c r="FO299" i="10"/>
  <c r="EW299" i="10"/>
  <c r="EE299" i="10"/>
  <c r="DM299" i="10"/>
  <c r="DV299" i="10"/>
  <c r="FX299" i="10"/>
  <c r="FF299" i="10"/>
  <c r="EN299" i="10"/>
  <c r="AI299" i="10"/>
  <c r="AM336" i="10"/>
  <c r="DQ336" i="10"/>
  <c r="FJ336" i="10"/>
  <c r="GB336" i="10"/>
  <c r="DZ336" i="10"/>
  <c r="ER336" i="10"/>
  <c r="FS336" i="10"/>
  <c r="EI336" i="10"/>
  <c r="FA336" i="10"/>
  <c r="GA299" i="10"/>
  <c r="EZ299" i="10"/>
  <c r="EQ299" i="10"/>
  <c r="DP299" i="10"/>
  <c r="FI299" i="10"/>
  <c r="EH299" i="10"/>
  <c r="AL299" i="10"/>
  <c r="FR299" i="10"/>
  <c r="DY299" i="10"/>
  <c r="AH304" i="10"/>
  <c r="FW304" i="10"/>
  <c r="FN304" i="10"/>
  <c r="FE304" i="10"/>
  <c r="EV304" i="10"/>
  <c r="ED304" i="10"/>
  <c r="DL304" i="10"/>
  <c r="DU304" i="10"/>
  <c r="EM304" i="10"/>
  <c r="FB299" i="10"/>
  <c r="ES299" i="10"/>
  <c r="EJ299" i="10"/>
  <c r="EA299" i="10"/>
  <c r="FK299" i="10"/>
  <c r="DR299" i="10"/>
  <c r="AN299" i="10"/>
  <c r="GC299" i="10"/>
  <c r="FT299" i="10"/>
  <c r="EE317" i="10"/>
  <c r="DM317" i="10"/>
  <c r="EW317" i="10"/>
  <c r="FO317" i="10"/>
  <c r="EN317" i="10"/>
  <c r="FF317" i="10"/>
  <c r="AI317" i="10"/>
  <c r="DV317" i="10"/>
  <c r="FX317" i="10"/>
  <c r="FN317" i="10"/>
  <c r="FW317" i="10"/>
  <c r="DL317" i="10"/>
  <c r="DU317" i="10"/>
  <c r="EM317" i="10"/>
  <c r="FE317" i="10"/>
  <c r="ED317" i="10"/>
  <c r="EV317" i="10"/>
  <c r="AH317" i="10"/>
  <c r="EM316" i="10"/>
  <c r="DU316" i="10"/>
  <c r="FE316" i="10"/>
  <c r="DL316" i="10"/>
  <c r="EV316" i="10"/>
  <c r="FN316" i="10"/>
  <c r="AH316" i="10"/>
  <c r="FW316" i="10"/>
  <c r="ED316" i="10"/>
  <c r="AI328" i="10"/>
  <c r="EW328" i="10"/>
  <c r="EN328" i="10"/>
  <c r="FO328" i="10"/>
  <c r="FX328" i="10"/>
  <c r="FF328" i="10"/>
  <c r="EE328" i="10"/>
  <c r="DV328" i="10"/>
  <c r="DM328" i="10"/>
  <c r="GA344" i="10"/>
  <c r="FI344" i="10"/>
  <c r="FR344" i="10"/>
  <c r="EQ344" i="10"/>
  <c r="DY344" i="10"/>
  <c r="AL344" i="10"/>
  <c r="EH344" i="10"/>
  <c r="EZ344" i="10"/>
  <c r="DP344" i="10"/>
  <c r="EO328" i="10"/>
  <c r="EX328" i="10"/>
  <c r="FP328" i="10"/>
  <c r="DW328" i="10"/>
  <c r="EF328" i="10"/>
  <c r="FY328" i="10"/>
  <c r="FG328" i="10"/>
  <c r="AJ328" i="10"/>
  <c r="DN328" i="10"/>
  <c r="EH328" i="10"/>
  <c r="DY328" i="10"/>
  <c r="DP328" i="10"/>
  <c r="GA328" i="10"/>
  <c r="AL328" i="10"/>
  <c r="FI328" i="10"/>
  <c r="FR328" i="10"/>
  <c r="EZ328" i="10"/>
  <c r="EQ328" i="10"/>
  <c r="EG327" i="10"/>
  <c r="DO327" i="10"/>
  <c r="FZ327" i="10"/>
  <c r="FH327" i="10"/>
  <c r="EP327" i="10"/>
  <c r="DX327" i="10"/>
  <c r="AK327" i="10"/>
  <c r="EY327" i="10"/>
  <c r="FQ327" i="10"/>
  <c r="FF339" i="10"/>
  <c r="AI339" i="10"/>
  <c r="DM339" i="10"/>
  <c r="DV339" i="10"/>
  <c r="FO339" i="10"/>
  <c r="FX339" i="10"/>
  <c r="EW339" i="10"/>
  <c r="EN339" i="10"/>
  <c r="EE339" i="10"/>
  <c r="EX339" i="10"/>
  <c r="FP339" i="10"/>
  <c r="FG339" i="10"/>
  <c r="DN339" i="10"/>
  <c r="FY339" i="10"/>
  <c r="EO339" i="10"/>
  <c r="EF339" i="10"/>
  <c r="AJ339" i="10"/>
  <c r="DW339" i="10"/>
  <c r="AM347" i="10"/>
  <c r="FJ347" i="10"/>
  <c r="ER347" i="10"/>
  <c r="DZ347" i="10"/>
  <c r="FS347" i="10"/>
  <c r="DQ347" i="10"/>
  <c r="GB347" i="10"/>
  <c r="EI347" i="10"/>
  <c r="FA347" i="10"/>
  <c r="AH344" i="10"/>
  <c r="FN344" i="10"/>
  <c r="FE344" i="10"/>
  <c r="FW344" i="10"/>
  <c r="EV344" i="10"/>
  <c r="EM344" i="10"/>
  <c r="ED344" i="10"/>
  <c r="DU344" i="10"/>
  <c r="DL344" i="10"/>
  <c r="FO335" i="10"/>
  <c r="EN335" i="10"/>
  <c r="EW335" i="10"/>
  <c r="DV335" i="10"/>
  <c r="DM335" i="10"/>
  <c r="FF335" i="10"/>
  <c r="AI335" i="10"/>
  <c r="FX335" i="10"/>
  <c r="EE335" i="10"/>
  <c r="FY336" i="10"/>
  <c r="EO336" i="10"/>
  <c r="FG336" i="10"/>
  <c r="AJ336" i="10"/>
  <c r="EF336" i="10"/>
  <c r="FP336" i="10"/>
  <c r="DW336" i="10"/>
  <c r="EX336" i="10"/>
  <c r="DN336" i="10"/>
  <c r="ED356" i="10"/>
  <c r="FN356" i="10"/>
  <c r="EV356" i="10"/>
  <c r="FW356" i="10"/>
  <c r="AH356" i="10"/>
  <c r="DL356" i="10"/>
  <c r="EM356" i="10"/>
  <c r="FE356" i="10"/>
  <c r="DU356" i="10"/>
  <c r="DR357" i="10"/>
  <c r="GC357" i="10"/>
  <c r="AN357" i="10"/>
  <c r="FT357" i="10"/>
  <c r="FK357" i="10"/>
  <c r="FB357" i="10"/>
  <c r="ES357" i="10"/>
  <c r="EJ357" i="10"/>
  <c r="EA357" i="10"/>
  <c r="AH349" i="10"/>
  <c r="FW349" i="10"/>
  <c r="FE349" i="10"/>
  <c r="DL349" i="10"/>
  <c r="ED349" i="10"/>
  <c r="EV349" i="10"/>
  <c r="FN349" i="10"/>
  <c r="DU349" i="10"/>
  <c r="EM349" i="10"/>
  <c r="DV349" i="10"/>
  <c r="DM349" i="10"/>
  <c r="FO349" i="10"/>
  <c r="FF349" i="10"/>
  <c r="EN349" i="10"/>
  <c r="FX349" i="10"/>
  <c r="AI349" i="10"/>
  <c r="EE349" i="10"/>
  <c r="EW349" i="10"/>
  <c r="AJ357" i="10"/>
  <c r="DN357" i="10"/>
  <c r="EX357" i="10"/>
  <c r="FP357" i="10"/>
  <c r="DW357" i="10"/>
  <c r="EO357" i="10"/>
  <c r="EF357" i="10"/>
  <c r="FY357" i="10"/>
  <c r="FG357" i="10"/>
  <c r="AM171" i="10"/>
  <c r="FJ171" i="10"/>
  <c r="DZ171" i="10"/>
  <c r="ER171" i="10"/>
  <c r="FS171" i="10"/>
  <c r="FA171" i="10"/>
  <c r="GB171" i="10"/>
  <c r="EI171" i="10"/>
  <c r="DQ171" i="10"/>
  <c r="FY131" i="10"/>
  <c r="DW131" i="10"/>
  <c r="EF131" i="10"/>
  <c r="EO131" i="10"/>
  <c r="EX131" i="10"/>
  <c r="FG131" i="10"/>
  <c r="AJ131" i="10"/>
  <c r="FP131" i="10"/>
  <c r="DN131" i="10"/>
  <c r="DT147" i="10"/>
  <c r="DK147" i="10"/>
  <c r="EL147" i="10"/>
  <c r="FD147" i="10"/>
  <c r="EU147" i="10"/>
  <c r="AG147" i="10"/>
  <c r="FV147" i="10"/>
  <c r="FM147" i="10"/>
  <c r="EC147" i="10"/>
  <c r="EV188" i="10"/>
  <c r="FW188" i="10"/>
  <c r="DL188" i="10"/>
  <c r="DU188" i="10"/>
  <c r="FE188" i="10"/>
  <c r="ED188" i="10"/>
  <c r="FN188" i="10"/>
  <c r="EM188" i="10"/>
  <c r="AH188" i="10"/>
  <c r="FV151" i="10"/>
  <c r="FD151" i="10"/>
  <c r="EL151" i="10"/>
  <c r="DT151" i="10"/>
  <c r="DK151" i="10"/>
  <c r="FM151" i="10"/>
  <c r="AG151" i="10"/>
  <c r="EC151" i="10"/>
  <c r="EU151" i="10"/>
  <c r="GB177" i="10"/>
  <c r="FA177" i="10"/>
  <c r="FJ177" i="10"/>
  <c r="FS177" i="10"/>
  <c r="AM177" i="10"/>
  <c r="DQ177" i="10"/>
  <c r="ER177" i="10"/>
  <c r="DZ177" i="10"/>
  <c r="EI177" i="10"/>
  <c r="GC138" i="10"/>
  <c r="DR138" i="10"/>
  <c r="EA138" i="10"/>
  <c r="EJ138" i="10"/>
  <c r="ES138" i="10"/>
  <c r="FB138" i="10"/>
  <c r="FK138" i="10"/>
  <c r="AN138" i="10"/>
  <c r="FT138" i="10"/>
  <c r="FS161" i="10"/>
  <c r="FA161" i="10"/>
  <c r="EI161" i="10"/>
  <c r="DQ161" i="10"/>
  <c r="DZ161" i="10"/>
  <c r="FJ161" i="10"/>
  <c r="AM161" i="10"/>
  <c r="ER161" i="10"/>
  <c r="GB161" i="10"/>
  <c r="FP150" i="10"/>
  <c r="EX150" i="10"/>
  <c r="EF150" i="10"/>
  <c r="DN150" i="10"/>
  <c r="FG150" i="10"/>
  <c r="DW150" i="10"/>
  <c r="FY150" i="10"/>
  <c r="EO150" i="10"/>
  <c r="AJ150" i="10"/>
  <c r="GB151" i="10"/>
  <c r="FJ151" i="10"/>
  <c r="ER151" i="10"/>
  <c r="DZ151" i="10"/>
  <c r="AM151" i="10"/>
  <c r="FA151" i="10"/>
  <c r="FS151" i="10"/>
  <c r="EI151" i="10"/>
  <c r="DQ151" i="10"/>
  <c r="GB141" i="10"/>
  <c r="DQ141" i="10"/>
  <c r="AM141" i="10"/>
  <c r="FS141" i="10"/>
  <c r="EI141" i="10"/>
  <c r="DZ141" i="10"/>
  <c r="ER141" i="10"/>
  <c r="FA141" i="10"/>
  <c r="FJ141" i="10"/>
  <c r="GC173" i="10"/>
  <c r="AN173" i="10"/>
  <c r="FT173" i="10"/>
  <c r="FK173" i="10"/>
  <c r="FB173" i="10"/>
  <c r="ES173" i="10"/>
  <c r="EJ173" i="10"/>
  <c r="EA173" i="10"/>
  <c r="DR173" i="10"/>
  <c r="AK142" i="10"/>
  <c r="FZ142" i="10"/>
  <c r="EP142" i="10"/>
  <c r="FH142" i="10"/>
  <c r="FQ142" i="10"/>
  <c r="EG142" i="10"/>
  <c r="EY142" i="10"/>
  <c r="DX142" i="10"/>
  <c r="DO142" i="10"/>
  <c r="GC137" i="10"/>
  <c r="AN137" i="10"/>
  <c r="FK137" i="10"/>
  <c r="FT137" i="10"/>
  <c r="EA137" i="10"/>
  <c r="DR137" i="10"/>
  <c r="EJ137" i="10"/>
  <c r="ES137" i="10"/>
  <c r="FB137" i="10"/>
  <c r="FZ156" i="10"/>
  <c r="FH156" i="10"/>
  <c r="EP156" i="10"/>
  <c r="DX156" i="10"/>
  <c r="AK156" i="10"/>
  <c r="DO156" i="10"/>
  <c r="EG156" i="10"/>
  <c r="FQ156" i="10"/>
  <c r="EY156" i="10"/>
  <c r="DP133" i="10"/>
  <c r="GA133" i="10"/>
  <c r="AL133" i="10"/>
  <c r="FI133" i="10"/>
  <c r="EZ133" i="10"/>
  <c r="FR133" i="10"/>
  <c r="EQ133" i="10"/>
  <c r="EH133" i="10"/>
  <c r="DY133" i="10"/>
  <c r="FH131" i="10"/>
  <c r="EY131" i="10"/>
  <c r="EP131" i="10"/>
  <c r="EG131" i="10"/>
  <c r="DX131" i="10"/>
  <c r="DO131" i="10"/>
  <c r="FZ131" i="10"/>
  <c r="FQ131" i="10"/>
  <c r="AK131" i="10"/>
  <c r="GC131" i="10"/>
  <c r="AN131" i="10"/>
  <c r="DR131" i="10"/>
  <c r="EA131" i="10"/>
  <c r="ES131" i="10"/>
  <c r="FB131" i="10"/>
  <c r="FK131" i="10"/>
  <c r="FT131" i="10"/>
  <c r="EJ131" i="10"/>
  <c r="AM143" i="10"/>
  <c r="ER143" i="10"/>
  <c r="FS143" i="10"/>
  <c r="DQ143" i="10"/>
  <c r="FJ143" i="10"/>
  <c r="EI143" i="10"/>
  <c r="GB143" i="10"/>
  <c r="FA143" i="10"/>
  <c r="DZ143" i="10"/>
  <c r="FV168" i="10"/>
  <c r="DT168" i="10"/>
  <c r="EC168" i="10"/>
  <c r="EL168" i="10"/>
  <c r="EU168" i="10"/>
  <c r="FD168" i="10"/>
  <c r="FM168" i="10"/>
  <c r="DK168" i="10"/>
  <c r="AG168" i="10"/>
  <c r="GA240" i="10"/>
  <c r="FR240" i="10"/>
  <c r="EH240" i="10"/>
  <c r="FI240" i="10"/>
  <c r="AL240" i="10"/>
  <c r="DP240" i="10"/>
  <c r="DY240" i="10"/>
  <c r="EZ240" i="10"/>
  <c r="EQ240" i="10"/>
  <c r="GA169" i="10"/>
  <c r="AL169" i="10"/>
  <c r="FR169" i="10"/>
  <c r="FI169" i="10"/>
  <c r="EZ169" i="10"/>
  <c r="EQ169" i="10"/>
  <c r="EH169" i="10"/>
  <c r="DY169" i="10"/>
  <c r="DP169" i="10"/>
  <c r="DK185" i="10"/>
  <c r="DT185" i="10"/>
  <c r="AG185" i="10"/>
  <c r="FM185" i="10"/>
  <c r="FD185" i="10"/>
  <c r="EU185" i="10"/>
  <c r="EL185" i="10"/>
  <c r="EC185" i="10"/>
  <c r="FV185" i="10"/>
  <c r="FP201" i="10"/>
  <c r="FG201" i="10"/>
  <c r="EX201" i="10"/>
  <c r="EF201" i="10"/>
  <c r="AJ201" i="10"/>
  <c r="FY201" i="10"/>
  <c r="EO201" i="10"/>
  <c r="DW201" i="10"/>
  <c r="DN201" i="10"/>
  <c r="FZ152" i="10"/>
  <c r="FQ152" i="10"/>
  <c r="DX152" i="10"/>
  <c r="EY152" i="10"/>
  <c r="EP152" i="10"/>
  <c r="DO152" i="10"/>
  <c r="FH152" i="10"/>
  <c r="AK152" i="10"/>
  <c r="EG152" i="10"/>
  <c r="FQ168" i="10"/>
  <c r="EY168" i="10"/>
  <c r="EG168" i="10"/>
  <c r="DO168" i="10"/>
  <c r="AK168" i="10"/>
  <c r="DX168" i="10"/>
  <c r="FZ168" i="10"/>
  <c r="FH168" i="10"/>
  <c r="EP168" i="10"/>
  <c r="FF192" i="10"/>
  <c r="EN192" i="10"/>
  <c r="DV192" i="10"/>
  <c r="AI192" i="10"/>
  <c r="FO192" i="10"/>
  <c r="DM192" i="10"/>
  <c r="EW192" i="10"/>
  <c r="EE192" i="10"/>
  <c r="FX192" i="10"/>
  <c r="AK226" i="10"/>
  <c r="DX226" i="10"/>
  <c r="FH226" i="10"/>
  <c r="EP226" i="10"/>
  <c r="FQ226" i="10"/>
  <c r="EY226" i="10"/>
  <c r="FZ226" i="10"/>
  <c r="DO226" i="10"/>
  <c r="EG226" i="10"/>
  <c r="FY162" i="10"/>
  <c r="FG162" i="10"/>
  <c r="EO162" i="10"/>
  <c r="DW162" i="10"/>
  <c r="DN162" i="10"/>
  <c r="AJ162" i="10"/>
  <c r="EX162" i="10"/>
  <c r="FP162" i="10"/>
  <c r="EF162" i="10"/>
  <c r="GB178" i="10"/>
  <c r="AM178" i="10"/>
  <c r="EI178" i="10"/>
  <c r="ER178" i="10"/>
  <c r="FA178" i="10"/>
  <c r="FS178" i="10"/>
  <c r="DZ178" i="10"/>
  <c r="FJ178" i="10"/>
  <c r="DQ178" i="10"/>
  <c r="FY194" i="10"/>
  <c r="FG194" i="10"/>
  <c r="EO194" i="10"/>
  <c r="DW194" i="10"/>
  <c r="AJ194" i="10"/>
  <c r="EX194" i="10"/>
  <c r="EF194" i="10"/>
  <c r="DN194" i="10"/>
  <c r="FP194" i="10"/>
  <c r="FY151" i="10"/>
  <c r="EF151" i="10"/>
  <c r="AJ151" i="10"/>
  <c r="FP151" i="10"/>
  <c r="DN151" i="10"/>
  <c r="DW151" i="10"/>
  <c r="EO151" i="10"/>
  <c r="EX151" i="10"/>
  <c r="FG151" i="10"/>
  <c r="FY167" i="10"/>
  <c r="DN167" i="10"/>
  <c r="DW167" i="10"/>
  <c r="EF167" i="10"/>
  <c r="EO167" i="10"/>
  <c r="EX167" i="10"/>
  <c r="FG167" i="10"/>
  <c r="AJ167" i="10"/>
  <c r="FP167" i="10"/>
  <c r="GB183" i="10"/>
  <c r="EI183" i="10"/>
  <c r="ER183" i="10"/>
  <c r="FA183" i="10"/>
  <c r="AM183" i="10"/>
  <c r="FS183" i="10"/>
  <c r="DQ183" i="10"/>
  <c r="DZ183" i="10"/>
  <c r="FJ183" i="10"/>
  <c r="FS199" i="10"/>
  <c r="FA199" i="10"/>
  <c r="EI199" i="10"/>
  <c r="DQ199" i="10"/>
  <c r="GB199" i="10"/>
  <c r="FJ199" i="10"/>
  <c r="ER199" i="10"/>
  <c r="DZ199" i="10"/>
  <c r="AM199" i="10"/>
  <c r="FZ159" i="10"/>
  <c r="DO159" i="10"/>
  <c r="DX159" i="10"/>
  <c r="EG159" i="10"/>
  <c r="EP159" i="10"/>
  <c r="EY159" i="10"/>
  <c r="FH159" i="10"/>
  <c r="FQ159" i="10"/>
  <c r="AK159" i="10"/>
  <c r="GC183" i="10"/>
  <c r="AN183" i="10"/>
  <c r="ES183" i="10"/>
  <c r="EJ183" i="10"/>
  <c r="EA183" i="10"/>
  <c r="DR183" i="10"/>
  <c r="FT183" i="10"/>
  <c r="FK183" i="10"/>
  <c r="FB183" i="10"/>
  <c r="FT199" i="10"/>
  <c r="FB199" i="10"/>
  <c r="EJ199" i="10"/>
  <c r="DR199" i="10"/>
  <c r="GC199" i="10"/>
  <c r="EA199" i="10"/>
  <c r="FK199" i="10"/>
  <c r="ES199" i="10"/>
  <c r="AN199" i="10"/>
  <c r="FT209" i="10"/>
  <c r="FB209" i="10"/>
  <c r="EJ209" i="10"/>
  <c r="DR209" i="10"/>
  <c r="EA209" i="10"/>
  <c r="FK209" i="10"/>
  <c r="AN209" i="10"/>
  <c r="ES209" i="10"/>
  <c r="GC209" i="10"/>
  <c r="DK228" i="10"/>
  <c r="EU228" i="10"/>
  <c r="AG228" i="10"/>
  <c r="EL228" i="10"/>
  <c r="FV228" i="10"/>
  <c r="EC228" i="10"/>
  <c r="FM228" i="10"/>
  <c r="DT228" i="10"/>
  <c r="FD228" i="10"/>
  <c r="GA208" i="10"/>
  <c r="FR208" i="10"/>
  <c r="EH208" i="10"/>
  <c r="EZ208" i="10"/>
  <c r="FI208" i="10"/>
  <c r="DP208" i="10"/>
  <c r="AL208" i="10"/>
  <c r="EQ208" i="10"/>
  <c r="DY208" i="10"/>
  <c r="FW216" i="10"/>
  <c r="AH216" i="10"/>
  <c r="DL216" i="10"/>
  <c r="EM216" i="10"/>
  <c r="FE216" i="10"/>
  <c r="FN216" i="10"/>
  <c r="EV216" i="10"/>
  <c r="ED216" i="10"/>
  <c r="DU216" i="10"/>
  <c r="GA202" i="10"/>
  <c r="FR202" i="10"/>
  <c r="AL202" i="10"/>
  <c r="EH202" i="10"/>
  <c r="DP202" i="10"/>
  <c r="EZ202" i="10"/>
  <c r="FI202" i="10"/>
  <c r="DY202" i="10"/>
  <c r="EQ202" i="10"/>
  <c r="EG218" i="10"/>
  <c r="FQ218" i="10"/>
  <c r="EY218" i="10"/>
  <c r="EP218" i="10"/>
  <c r="AK218" i="10"/>
  <c r="FH218" i="10"/>
  <c r="DX218" i="10"/>
  <c r="DO218" i="10"/>
  <c r="FZ218" i="10"/>
  <c r="AK250" i="10"/>
  <c r="EY250" i="10"/>
  <c r="EP250" i="10"/>
  <c r="EG250" i="10"/>
  <c r="DX250" i="10"/>
  <c r="DO250" i="10"/>
  <c r="FH250" i="10"/>
  <c r="FZ250" i="10"/>
  <c r="FQ250" i="10"/>
  <c r="AJ215" i="10"/>
  <c r="EF215" i="10"/>
  <c r="DN215" i="10"/>
  <c r="FP215" i="10"/>
  <c r="DW215" i="10"/>
  <c r="FY215" i="10"/>
  <c r="FG215" i="10"/>
  <c r="EX215" i="10"/>
  <c r="EO215" i="10"/>
  <c r="GB235" i="10"/>
  <c r="FJ235" i="10"/>
  <c r="ER235" i="10"/>
  <c r="DZ235" i="10"/>
  <c r="AM235" i="10"/>
  <c r="FA235" i="10"/>
  <c r="EI235" i="10"/>
  <c r="FS235" i="10"/>
  <c r="DQ235" i="10"/>
  <c r="AN235" i="10"/>
  <c r="ES235" i="10"/>
  <c r="GC235" i="10"/>
  <c r="FT235" i="10"/>
  <c r="EJ235" i="10"/>
  <c r="EA235" i="10"/>
  <c r="FK235" i="10"/>
  <c r="FB235" i="10"/>
  <c r="DR235" i="10"/>
  <c r="AI208" i="10"/>
  <c r="FO208" i="10"/>
  <c r="EW208" i="10"/>
  <c r="EE208" i="10"/>
  <c r="DM208" i="10"/>
  <c r="FX208" i="10"/>
  <c r="DV208" i="10"/>
  <c r="FF208" i="10"/>
  <c r="EN208" i="10"/>
  <c r="AI226" i="10"/>
  <c r="FX226" i="10"/>
  <c r="EN226" i="10"/>
  <c r="DV226" i="10"/>
  <c r="EE226" i="10"/>
  <c r="DM226" i="10"/>
  <c r="EW226" i="10"/>
  <c r="FO226" i="10"/>
  <c r="FF226" i="10"/>
  <c r="DV222" i="10"/>
  <c r="FO222" i="10"/>
  <c r="DM222" i="10"/>
  <c r="EE222" i="10"/>
  <c r="AI222" i="10"/>
  <c r="EW222" i="10"/>
  <c r="EN222" i="10"/>
  <c r="FX222" i="10"/>
  <c r="FF222" i="10"/>
  <c r="FZ246" i="10"/>
  <c r="EG246" i="10"/>
  <c r="EP246" i="10"/>
  <c r="FQ246" i="10"/>
  <c r="DO246" i="10"/>
  <c r="DX246" i="10"/>
  <c r="EY246" i="10"/>
  <c r="FH246" i="10"/>
  <c r="AK246" i="10"/>
  <c r="FI226" i="10"/>
  <c r="DY226" i="10"/>
  <c r="AL226" i="10"/>
  <c r="EZ226" i="10"/>
  <c r="EQ226" i="10"/>
  <c r="GA226" i="10"/>
  <c r="FR226" i="10"/>
  <c r="EH226" i="10"/>
  <c r="DP226" i="10"/>
  <c r="GA242" i="10"/>
  <c r="DP242" i="10"/>
  <c r="AL242" i="10"/>
  <c r="EZ242" i="10"/>
  <c r="EH242" i="10"/>
  <c r="EQ242" i="10"/>
  <c r="FI242" i="10"/>
  <c r="FR242" i="10"/>
  <c r="DY242" i="10"/>
  <c r="AG229" i="10"/>
  <c r="DT229" i="10"/>
  <c r="FD229" i="10"/>
  <c r="EU229" i="10"/>
  <c r="EC229" i="10"/>
  <c r="DK229" i="10"/>
  <c r="FV229" i="10"/>
  <c r="EL229" i="10"/>
  <c r="FM229" i="10"/>
  <c r="GC248" i="10"/>
  <c r="AN248" i="10"/>
  <c r="FK248" i="10"/>
  <c r="FT248" i="10"/>
  <c r="EA248" i="10"/>
  <c r="DR248" i="10"/>
  <c r="EJ248" i="10"/>
  <c r="FB248" i="10"/>
  <c r="ES248" i="10"/>
  <c r="AG233" i="10"/>
  <c r="FM233" i="10"/>
  <c r="FD233" i="10"/>
  <c r="FV233" i="10"/>
  <c r="EC233" i="10"/>
  <c r="DK233" i="10"/>
  <c r="DT233" i="10"/>
  <c r="EU233" i="10"/>
  <c r="EL233" i="10"/>
  <c r="FP272" i="10"/>
  <c r="EX272" i="10"/>
  <c r="EF272" i="10"/>
  <c r="AJ272" i="10"/>
  <c r="DW272" i="10"/>
  <c r="EO272" i="10"/>
  <c r="FG272" i="10"/>
  <c r="FY272" i="10"/>
  <c r="DN272" i="10"/>
  <c r="GA237" i="10"/>
  <c r="FI237" i="10"/>
  <c r="EQ237" i="10"/>
  <c r="DY237" i="10"/>
  <c r="AL237" i="10"/>
  <c r="EZ237" i="10"/>
  <c r="EH237" i="10"/>
  <c r="FR237" i="10"/>
  <c r="DP237" i="10"/>
  <c r="EN245" i="10"/>
  <c r="EE245" i="10"/>
  <c r="FX245" i="10"/>
  <c r="AI245" i="10"/>
  <c r="FO245" i="10"/>
  <c r="FF245" i="10"/>
  <c r="EW245" i="10"/>
  <c r="DV245" i="10"/>
  <c r="DM245" i="10"/>
  <c r="FM261" i="10"/>
  <c r="EC261" i="10"/>
  <c r="EU261" i="10"/>
  <c r="EL261" i="10"/>
  <c r="DT261" i="10"/>
  <c r="AG261" i="10"/>
  <c r="DK261" i="10"/>
  <c r="FD261" i="10"/>
  <c r="FV261" i="10"/>
  <c r="FR258" i="10"/>
  <c r="EH258" i="10"/>
  <c r="DY258" i="10"/>
  <c r="DP258" i="10"/>
  <c r="AL258" i="10"/>
  <c r="GA258" i="10"/>
  <c r="FI258" i="10"/>
  <c r="EQ258" i="10"/>
  <c r="EZ258" i="10"/>
  <c r="FE274" i="10"/>
  <c r="EM274" i="10"/>
  <c r="DU274" i="10"/>
  <c r="FW274" i="10"/>
  <c r="AH274" i="10"/>
  <c r="EV274" i="10"/>
  <c r="ED274" i="10"/>
  <c r="DL274" i="10"/>
  <c r="FN274" i="10"/>
  <c r="DQ257" i="10"/>
  <c r="DZ257" i="10"/>
  <c r="AM257" i="10"/>
  <c r="FJ257" i="10"/>
  <c r="GB257" i="10"/>
  <c r="FS257" i="10"/>
  <c r="ER257" i="10"/>
  <c r="EI257" i="10"/>
  <c r="FA257" i="10"/>
  <c r="AJ273" i="10"/>
  <c r="EF273" i="10"/>
  <c r="DW273" i="10"/>
  <c r="DN273" i="10"/>
  <c r="FY273" i="10"/>
  <c r="FP273" i="10"/>
  <c r="EO273" i="10"/>
  <c r="FG273" i="10"/>
  <c r="EX273" i="10"/>
  <c r="FF256" i="10"/>
  <c r="EN256" i="10"/>
  <c r="DV256" i="10"/>
  <c r="AI256" i="10"/>
  <c r="EW256" i="10"/>
  <c r="EE256" i="10"/>
  <c r="FX256" i="10"/>
  <c r="FO256" i="10"/>
  <c r="DM256" i="10"/>
  <c r="EL272" i="10"/>
  <c r="EC272" i="10"/>
  <c r="FV272" i="10"/>
  <c r="AG272" i="10"/>
  <c r="FM272" i="10"/>
  <c r="FD272" i="10"/>
  <c r="EU272" i="10"/>
  <c r="DT272" i="10"/>
  <c r="DK272" i="10"/>
  <c r="AI253" i="10"/>
  <c r="FX253" i="10"/>
  <c r="EN253" i="10"/>
  <c r="DV253" i="10"/>
  <c r="EW253" i="10"/>
  <c r="FF253" i="10"/>
  <c r="EE253" i="10"/>
  <c r="DM253" i="10"/>
  <c r="FO253" i="10"/>
  <c r="AI269" i="10"/>
  <c r="EW269" i="10"/>
  <c r="FX269" i="10"/>
  <c r="FF269" i="10"/>
  <c r="DV269" i="10"/>
  <c r="FO269" i="10"/>
  <c r="EE269" i="10"/>
  <c r="EN269" i="10"/>
  <c r="DM269" i="10"/>
  <c r="AK252" i="10"/>
  <c r="FQ252" i="10"/>
  <c r="EG252" i="10"/>
  <c r="FZ252" i="10"/>
  <c r="FH252" i="10"/>
  <c r="EY252" i="10"/>
  <c r="EP252" i="10"/>
  <c r="DX252" i="10"/>
  <c r="DO252" i="10"/>
  <c r="EG268" i="10"/>
  <c r="FQ268" i="10"/>
  <c r="EY268" i="10"/>
  <c r="AK268" i="10"/>
  <c r="FZ268" i="10"/>
  <c r="FH268" i="10"/>
  <c r="EP268" i="10"/>
  <c r="DX268" i="10"/>
  <c r="DO268" i="10"/>
  <c r="EI285" i="10"/>
  <c r="GB285" i="10"/>
  <c r="AM285" i="10"/>
  <c r="FA285" i="10"/>
  <c r="ER285" i="10"/>
  <c r="DQ285" i="10"/>
  <c r="DZ285" i="10"/>
  <c r="FS285" i="10"/>
  <c r="FJ285" i="10"/>
  <c r="EF293" i="10"/>
  <c r="FY293" i="10"/>
  <c r="FP293" i="10"/>
  <c r="EX293" i="10"/>
  <c r="EO293" i="10"/>
  <c r="FG293" i="10"/>
  <c r="AJ293" i="10"/>
  <c r="DW293" i="10"/>
  <c r="DN293" i="10"/>
  <c r="FE288" i="10"/>
  <c r="EM288" i="10"/>
  <c r="DL288" i="10"/>
  <c r="EV288" i="10"/>
  <c r="AH288" i="10"/>
  <c r="FW288" i="10"/>
  <c r="DU288" i="10"/>
  <c r="ED288" i="10"/>
  <c r="FN288" i="10"/>
  <c r="GA286" i="10"/>
  <c r="AL286" i="10"/>
  <c r="FI286" i="10"/>
  <c r="FR286" i="10"/>
  <c r="DP286" i="10"/>
  <c r="EZ286" i="10"/>
  <c r="DY286" i="10"/>
  <c r="EH286" i="10"/>
  <c r="EQ286" i="10"/>
  <c r="FN291" i="10"/>
  <c r="FE291" i="10"/>
  <c r="EV291" i="10"/>
  <c r="EM291" i="10"/>
  <c r="DU291" i="10"/>
  <c r="FW291" i="10"/>
  <c r="ED291" i="10"/>
  <c r="DL291" i="10"/>
  <c r="AH291" i="10"/>
  <c r="FM296" i="10"/>
  <c r="FD296" i="10"/>
  <c r="EC296" i="10"/>
  <c r="AG296" i="10"/>
  <c r="FV296" i="10"/>
  <c r="EU296" i="10"/>
  <c r="EL296" i="10"/>
  <c r="DK296" i="10"/>
  <c r="DT296" i="10"/>
  <c r="AN305" i="10"/>
  <c r="ES305" i="10"/>
  <c r="EA305" i="10"/>
  <c r="FK305" i="10"/>
  <c r="FB305" i="10"/>
  <c r="EJ305" i="10"/>
  <c r="DR305" i="10"/>
  <c r="GC305" i="10"/>
  <c r="FT305" i="10"/>
  <c r="FZ300" i="10"/>
  <c r="EP300" i="10"/>
  <c r="EY300" i="10"/>
  <c r="FH300" i="10"/>
  <c r="FQ300" i="10"/>
  <c r="AK300" i="10"/>
  <c r="DO300" i="10"/>
  <c r="DX300" i="10"/>
  <c r="EG300" i="10"/>
  <c r="EV295" i="10"/>
  <c r="EM295" i="10"/>
  <c r="ED295" i="10"/>
  <c r="DU295" i="10"/>
  <c r="FE295" i="10"/>
  <c r="DL295" i="10"/>
  <c r="AH295" i="10"/>
  <c r="FW295" i="10"/>
  <c r="FN295" i="10"/>
  <c r="FX295" i="10"/>
  <c r="FF295" i="10"/>
  <c r="EN295" i="10"/>
  <c r="DV295" i="10"/>
  <c r="AI295" i="10"/>
  <c r="EW295" i="10"/>
  <c r="EE295" i="10"/>
  <c r="FO295" i="10"/>
  <c r="DM295" i="10"/>
  <c r="EO305" i="10"/>
  <c r="EF305" i="10"/>
  <c r="DW305" i="10"/>
  <c r="DN305" i="10"/>
  <c r="FP305" i="10"/>
  <c r="AJ305" i="10"/>
  <c r="EX305" i="10"/>
  <c r="FY305" i="10"/>
  <c r="FG305" i="10"/>
  <c r="EU284" i="10"/>
  <c r="EL284" i="10"/>
  <c r="EC284" i="10"/>
  <c r="DT284" i="10"/>
  <c r="DK284" i="10"/>
  <c r="FV284" i="10"/>
  <c r="FM284" i="10"/>
  <c r="AG284" i="10"/>
  <c r="FD284" i="10"/>
  <c r="EG150" i="10"/>
  <c r="FQ150" i="10"/>
  <c r="FZ150" i="10"/>
  <c r="DO150" i="10"/>
  <c r="FH150" i="10"/>
  <c r="EY150" i="10"/>
  <c r="AK150" i="10"/>
  <c r="DX150" i="10"/>
  <c r="EP150" i="10"/>
  <c r="DW174" i="10"/>
  <c r="DN174" i="10"/>
  <c r="FY174" i="10"/>
  <c r="AJ174" i="10"/>
  <c r="FP174" i="10"/>
  <c r="FG174" i="10"/>
  <c r="EX174" i="10"/>
  <c r="EO174" i="10"/>
  <c r="EF174" i="10"/>
  <c r="DK190" i="10"/>
  <c r="FM190" i="10"/>
  <c r="EU190" i="10"/>
  <c r="EC190" i="10"/>
  <c r="FV190" i="10"/>
  <c r="EL190" i="10"/>
  <c r="DT190" i="10"/>
  <c r="FD190" i="10"/>
  <c r="AG190" i="10"/>
  <c r="GB132" i="10"/>
  <c r="AM132" i="10"/>
  <c r="DZ132" i="10"/>
  <c r="EI132" i="10"/>
  <c r="ER132" i="10"/>
  <c r="FA132" i="10"/>
  <c r="FJ132" i="10"/>
  <c r="FS132" i="10"/>
  <c r="DQ132" i="10"/>
  <c r="DU140" i="10"/>
  <c r="DL140" i="10"/>
  <c r="FW140" i="10"/>
  <c r="AH140" i="10"/>
  <c r="FN140" i="10"/>
  <c r="FE140" i="10"/>
  <c r="EV140" i="10"/>
  <c r="EM140" i="10"/>
  <c r="ED140" i="10"/>
  <c r="AJ148" i="10"/>
  <c r="DW148" i="10"/>
  <c r="EO148" i="10"/>
  <c r="FG148" i="10"/>
  <c r="DN148" i="10"/>
  <c r="FP148" i="10"/>
  <c r="FY148" i="10"/>
  <c r="EF148" i="10"/>
  <c r="EX148" i="10"/>
  <c r="AK169" i="10"/>
  <c r="DO169" i="10"/>
  <c r="FZ169" i="10"/>
  <c r="FQ169" i="10"/>
  <c r="FH169" i="10"/>
  <c r="EY169" i="10"/>
  <c r="EP169" i="10"/>
  <c r="EG169" i="10"/>
  <c r="DX169" i="10"/>
  <c r="FZ189" i="10"/>
  <c r="EP189" i="10"/>
  <c r="DX189" i="10"/>
  <c r="DO189" i="10"/>
  <c r="EY189" i="10"/>
  <c r="FQ189" i="10"/>
  <c r="FH189" i="10"/>
  <c r="AK189" i="10"/>
  <c r="EG189" i="10"/>
  <c r="FO242" i="10"/>
  <c r="EW242" i="10"/>
  <c r="EE242" i="10"/>
  <c r="DM242" i="10"/>
  <c r="FX242" i="10"/>
  <c r="DV242" i="10"/>
  <c r="FF242" i="10"/>
  <c r="EN242" i="10"/>
  <c r="AI242" i="10"/>
  <c r="GC156" i="10"/>
  <c r="AN156" i="10"/>
  <c r="DR156" i="10"/>
  <c r="EA156" i="10"/>
  <c r="EJ156" i="10"/>
  <c r="ES156" i="10"/>
  <c r="FB156" i="10"/>
  <c r="FK156" i="10"/>
  <c r="FT156" i="10"/>
  <c r="FX202" i="10"/>
  <c r="FF202" i="10"/>
  <c r="EN202" i="10"/>
  <c r="DV202" i="10"/>
  <c r="EW202" i="10"/>
  <c r="DM202" i="10"/>
  <c r="AI202" i="10"/>
  <c r="FO202" i="10"/>
  <c r="EE202" i="10"/>
  <c r="AI144" i="10"/>
  <c r="DV144" i="10"/>
  <c r="FX144" i="10"/>
  <c r="FO144" i="10"/>
  <c r="EW144" i="10"/>
  <c r="EE144" i="10"/>
  <c r="DM144" i="10"/>
  <c r="FF144" i="10"/>
  <c r="EN144" i="10"/>
  <c r="FY184" i="10"/>
  <c r="AJ184" i="10"/>
  <c r="FP184" i="10"/>
  <c r="FG184" i="10"/>
  <c r="EX184" i="10"/>
  <c r="EO184" i="10"/>
  <c r="EF184" i="10"/>
  <c r="DW184" i="10"/>
  <c r="DN184" i="10"/>
  <c r="FI131" i="10"/>
  <c r="DY131" i="10"/>
  <c r="DP131" i="10"/>
  <c r="FR131" i="10"/>
  <c r="GA131" i="10"/>
  <c r="EZ131" i="10"/>
  <c r="AL131" i="10"/>
  <c r="EQ131" i="10"/>
  <c r="EH131" i="10"/>
  <c r="EZ139" i="10"/>
  <c r="EQ139" i="10"/>
  <c r="EH139" i="10"/>
  <c r="DY139" i="10"/>
  <c r="DP139" i="10"/>
  <c r="GA139" i="10"/>
  <c r="AL139" i="10"/>
  <c r="FR139" i="10"/>
  <c r="FI139" i="10"/>
  <c r="FP147" i="10"/>
  <c r="FG147" i="10"/>
  <c r="EX147" i="10"/>
  <c r="EO147" i="10"/>
  <c r="EF147" i="10"/>
  <c r="DW147" i="10"/>
  <c r="FY147" i="10"/>
  <c r="DN147" i="10"/>
  <c r="AJ147" i="10"/>
  <c r="GB162" i="10"/>
  <c r="AM162" i="10"/>
  <c r="FS162" i="10"/>
  <c r="DQ162" i="10"/>
  <c r="EI162" i="10"/>
  <c r="ER162" i="10"/>
  <c r="FA162" i="10"/>
  <c r="FJ162" i="10"/>
  <c r="DZ162" i="10"/>
  <c r="AH186" i="10"/>
  <c r="EM186" i="10"/>
  <c r="FW186" i="10"/>
  <c r="FE186" i="10"/>
  <c r="EV186" i="10"/>
  <c r="DU186" i="10"/>
  <c r="DL186" i="10"/>
  <c r="ED186" i="10"/>
  <c r="FN186" i="10"/>
  <c r="FZ215" i="10"/>
  <c r="FH215" i="10"/>
  <c r="EY215" i="10"/>
  <c r="FQ215" i="10"/>
  <c r="DX215" i="10"/>
  <c r="EP215" i="10"/>
  <c r="EG215" i="10"/>
  <c r="DO215" i="10"/>
  <c r="AK215" i="10"/>
  <c r="FX178" i="10"/>
  <c r="FF178" i="10"/>
  <c r="FO178" i="10"/>
  <c r="AI178" i="10"/>
  <c r="DV178" i="10"/>
  <c r="DM178" i="10"/>
  <c r="EE178" i="10"/>
  <c r="EN178" i="10"/>
  <c r="EW178" i="10"/>
  <c r="EU144" i="10"/>
  <c r="EL144" i="10"/>
  <c r="EC144" i="10"/>
  <c r="DK144" i="10"/>
  <c r="AG144" i="10"/>
  <c r="FV144" i="10"/>
  <c r="FM144" i="10"/>
  <c r="FD144" i="10"/>
  <c r="DT144" i="10"/>
  <c r="EX188" i="10"/>
  <c r="FG188" i="10"/>
  <c r="AJ188" i="10"/>
  <c r="FP188" i="10"/>
  <c r="DW188" i="10"/>
  <c r="EO188" i="10"/>
  <c r="EF188" i="10"/>
  <c r="FY188" i="10"/>
  <c r="DN188" i="10"/>
  <c r="FY134" i="10"/>
  <c r="AJ134" i="10"/>
  <c r="EF134" i="10"/>
  <c r="EO134" i="10"/>
  <c r="EX134" i="10"/>
  <c r="FP134" i="10"/>
  <c r="DN134" i="10"/>
  <c r="DW134" i="10"/>
  <c r="FG134" i="10"/>
  <c r="FE142" i="10"/>
  <c r="EV142" i="10"/>
  <c r="EM142" i="10"/>
  <c r="ED142" i="10"/>
  <c r="DU142" i="10"/>
  <c r="DL142" i="10"/>
  <c r="FW142" i="10"/>
  <c r="FN142" i="10"/>
  <c r="AH142" i="10"/>
  <c r="FO152" i="10"/>
  <c r="EW152" i="10"/>
  <c r="EE152" i="10"/>
  <c r="DM152" i="10"/>
  <c r="DV152" i="10"/>
  <c r="FX152" i="10"/>
  <c r="EN152" i="10"/>
  <c r="FF152" i="10"/>
  <c r="AI152" i="10"/>
  <c r="DW176" i="10"/>
  <c r="DN176" i="10"/>
  <c r="FY176" i="10"/>
  <c r="AJ176" i="10"/>
  <c r="FP176" i="10"/>
  <c r="FG176" i="10"/>
  <c r="EX176" i="10"/>
  <c r="EF176" i="10"/>
  <c r="EO176" i="10"/>
  <c r="FX197" i="10"/>
  <c r="DV197" i="10"/>
  <c r="FF197" i="10"/>
  <c r="EE197" i="10"/>
  <c r="EN197" i="10"/>
  <c r="AI197" i="10"/>
  <c r="DM197" i="10"/>
  <c r="FO197" i="10"/>
  <c r="EW197" i="10"/>
  <c r="EJ144" i="10"/>
  <c r="EA144" i="10"/>
  <c r="DR144" i="10"/>
  <c r="FT144" i="10"/>
  <c r="FK144" i="10"/>
  <c r="FB144" i="10"/>
  <c r="ES144" i="10"/>
  <c r="AN144" i="10"/>
  <c r="GC144" i="10"/>
  <c r="DO137" i="10"/>
  <c r="FZ137" i="10"/>
  <c r="AK137" i="10"/>
  <c r="FQ137" i="10"/>
  <c r="FH137" i="10"/>
  <c r="EY137" i="10"/>
  <c r="EP137" i="10"/>
  <c r="EG137" i="10"/>
  <c r="DX137" i="10"/>
  <c r="DU138" i="10"/>
  <c r="DL138" i="10"/>
  <c r="FW138" i="10"/>
  <c r="AH138" i="10"/>
  <c r="FN138" i="10"/>
  <c r="FE138" i="10"/>
  <c r="EV138" i="10"/>
  <c r="EM138" i="10"/>
  <c r="ED138" i="10"/>
  <c r="GB146" i="10"/>
  <c r="AM146" i="10"/>
  <c r="FS146" i="10"/>
  <c r="FA146" i="10"/>
  <c r="ER146" i="10"/>
  <c r="EI146" i="10"/>
  <c r="DZ146" i="10"/>
  <c r="DQ146" i="10"/>
  <c r="FJ146" i="10"/>
  <c r="FM157" i="10"/>
  <c r="EU157" i="10"/>
  <c r="EC157" i="10"/>
  <c r="DK157" i="10"/>
  <c r="FV157" i="10"/>
  <c r="FD157" i="10"/>
  <c r="EL157" i="10"/>
  <c r="DT157" i="10"/>
  <c r="AG157" i="10"/>
  <c r="GB196" i="10"/>
  <c r="DQ196" i="10"/>
  <c r="AM196" i="10"/>
  <c r="FA196" i="10"/>
  <c r="ER196" i="10"/>
  <c r="FJ196" i="10"/>
  <c r="DZ196" i="10"/>
  <c r="EI196" i="10"/>
  <c r="FS196" i="10"/>
  <c r="FY136" i="10"/>
  <c r="AJ136" i="10"/>
  <c r="EX136" i="10"/>
  <c r="FG136" i="10"/>
  <c r="FP136" i="10"/>
  <c r="DN136" i="10"/>
  <c r="DW136" i="10"/>
  <c r="EF136" i="10"/>
  <c r="EO136" i="10"/>
  <c r="FE168" i="10"/>
  <c r="EV168" i="10"/>
  <c r="EM168" i="10"/>
  <c r="DU168" i="10"/>
  <c r="FW168" i="10"/>
  <c r="FN168" i="10"/>
  <c r="ED168" i="10"/>
  <c r="DL168" i="10"/>
  <c r="AH168" i="10"/>
  <c r="FD133" i="10"/>
  <c r="FV133" i="10"/>
  <c r="DK133" i="10"/>
  <c r="FM133" i="10"/>
  <c r="AG133" i="10"/>
  <c r="DT133" i="10"/>
  <c r="EU133" i="10"/>
  <c r="EC133" i="10"/>
  <c r="EL133" i="10"/>
  <c r="GB174" i="10"/>
  <c r="AM174" i="10"/>
  <c r="FS174" i="10"/>
  <c r="DQ174" i="10"/>
  <c r="EI174" i="10"/>
  <c r="DZ174" i="10"/>
  <c r="ER174" i="10"/>
  <c r="FJ174" i="10"/>
  <c r="FA174" i="10"/>
  <c r="FY133" i="10"/>
  <c r="EO133" i="10"/>
  <c r="EX133" i="10"/>
  <c r="FG133" i="10"/>
  <c r="FP133" i="10"/>
  <c r="DN133" i="10"/>
  <c r="AJ133" i="10"/>
  <c r="DW133" i="10"/>
  <c r="EF133" i="10"/>
  <c r="DM136" i="10"/>
  <c r="EN136" i="10"/>
  <c r="EW136" i="10"/>
  <c r="EE136" i="10"/>
  <c r="FX136" i="10"/>
  <c r="FF136" i="10"/>
  <c r="FO136" i="10"/>
  <c r="AI136" i="10"/>
  <c r="DV136" i="10"/>
  <c r="AM144" i="10"/>
  <c r="FS144" i="10"/>
  <c r="FJ144" i="10"/>
  <c r="FA144" i="10"/>
  <c r="EI144" i="10"/>
  <c r="GB144" i="10"/>
  <c r="ER144" i="10"/>
  <c r="DZ144" i="10"/>
  <c r="DQ144" i="10"/>
  <c r="AL156" i="10"/>
  <c r="FR156" i="10"/>
  <c r="EZ156" i="10"/>
  <c r="EH156" i="10"/>
  <c r="DP156" i="10"/>
  <c r="EQ156" i="10"/>
  <c r="GA156" i="10"/>
  <c r="DY156" i="10"/>
  <c r="FI156" i="10"/>
  <c r="AJ171" i="10"/>
  <c r="FY171" i="10"/>
  <c r="FG171" i="10"/>
  <c r="DW171" i="10"/>
  <c r="EO171" i="10"/>
  <c r="DN171" i="10"/>
  <c r="EX171" i="10"/>
  <c r="EF171" i="10"/>
  <c r="FP171" i="10"/>
  <c r="FH200" i="10"/>
  <c r="EP200" i="10"/>
  <c r="DX200" i="10"/>
  <c r="FZ200" i="10"/>
  <c r="EG200" i="10"/>
  <c r="DO200" i="10"/>
  <c r="AK200" i="10"/>
  <c r="FQ200" i="10"/>
  <c r="EY200" i="10"/>
  <c r="FV154" i="10"/>
  <c r="EL154" i="10"/>
  <c r="EU154" i="10"/>
  <c r="FD154" i="10"/>
  <c r="FM154" i="10"/>
  <c r="DK154" i="10"/>
  <c r="DT154" i="10"/>
  <c r="AG154" i="10"/>
  <c r="EC154" i="10"/>
  <c r="FV162" i="10"/>
  <c r="EL162" i="10"/>
  <c r="EU162" i="10"/>
  <c r="FD162" i="10"/>
  <c r="FM162" i="10"/>
  <c r="DK162" i="10"/>
  <c r="DT162" i="10"/>
  <c r="EC162" i="10"/>
  <c r="AG162" i="10"/>
  <c r="DZ170" i="10"/>
  <c r="FJ170" i="10"/>
  <c r="FA170" i="10"/>
  <c r="GB170" i="10"/>
  <c r="AM170" i="10"/>
  <c r="DQ170" i="10"/>
  <c r="ER170" i="10"/>
  <c r="FS170" i="10"/>
  <c r="EI170" i="10"/>
  <c r="EF178" i="10"/>
  <c r="DW178" i="10"/>
  <c r="DN178" i="10"/>
  <c r="FY178" i="10"/>
  <c r="AJ178" i="10"/>
  <c r="FP178" i="10"/>
  <c r="FG178" i="10"/>
  <c r="EX178" i="10"/>
  <c r="EO178" i="10"/>
  <c r="EN186" i="10"/>
  <c r="DV186" i="10"/>
  <c r="FX186" i="10"/>
  <c r="FF186" i="10"/>
  <c r="EW186" i="10"/>
  <c r="EE186" i="10"/>
  <c r="FO186" i="10"/>
  <c r="AI186" i="10"/>
  <c r="DM186" i="10"/>
  <c r="FM194" i="10"/>
  <c r="EU194" i="10"/>
  <c r="EC194" i="10"/>
  <c r="DK194" i="10"/>
  <c r="FV194" i="10"/>
  <c r="FD194" i="10"/>
  <c r="EL194" i="10"/>
  <c r="DT194" i="10"/>
  <c r="AG194" i="10"/>
  <c r="FZ202" i="10"/>
  <c r="AK202" i="10"/>
  <c r="FH202" i="10"/>
  <c r="DX202" i="10"/>
  <c r="DO202" i="10"/>
  <c r="EG202" i="10"/>
  <c r="FQ202" i="10"/>
  <c r="EP202" i="10"/>
  <c r="EY202" i="10"/>
  <c r="EI215" i="10"/>
  <c r="FA215" i="10"/>
  <c r="FS215" i="10"/>
  <c r="DZ215" i="10"/>
  <c r="AM215" i="10"/>
  <c r="ER215" i="10"/>
  <c r="GB215" i="10"/>
  <c r="DQ215" i="10"/>
  <c r="FJ215" i="10"/>
  <c r="FT153" i="10"/>
  <c r="FB153" i="10"/>
  <c r="EJ153" i="10"/>
  <c r="DR153" i="10"/>
  <c r="AN153" i="10"/>
  <c r="GC153" i="10"/>
  <c r="FK153" i="10"/>
  <c r="ES153" i="10"/>
  <c r="EA153" i="10"/>
  <c r="FT161" i="10"/>
  <c r="FB161" i="10"/>
  <c r="EJ161" i="10"/>
  <c r="DR161" i="10"/>
  <c r="FK161" i="10"/>
  <c r="AN161" i="10"/>
  <c r="ES161" i="10"/>
  <c r="GC161" i="10"/>
  <c r="EA161" i="10"/>
  <c r="AN169" i="10"/>
  <c r="EA169" i="10"/>
  <c r="FB169" i="10"/>
  <c r="DR169" i="10"/>
  <c r="FT169" i="10"/>
  <c r="FK169" i="10"/>
  <c r="ES169" i="10"/>
  <c r="GC169" i="10"/>
  <c r="EJ169" i="10"/>
  <c r="FX177" i="10"/>
  <c r="AI177" i="10"/>
  <c r="DV177" i="10"/>
  <c r="EE177" i="10"/>
  <c r="EN177" i="10"/>
  <c r="FF177" i="10"/>
  <c r="DM177" i="10"/>
  <c r="EW177" i="10"/>
  <c r="FO177" i="10"/>
  <c r="AI185" i="10"/>
  <c r="EN185" i="10"/>
  <c r="DV185" i="10"/>
  <c r="EE185" i="10"/>
  <c r="FX185" i="10"/>
  <c r="FO185" i="10"/>
  <c r="DM185" i="10"/>
  <c r="FF185" i="10"/>
  <c r="EW185" i="10"/>
  <c r="FT193" i="10"/>
  <c r="FB193" i="10"/>
  <c r="EJ193" i="10"/>
  <c r="DR193" i="10"/>
  <c r="FK193" i="10"/>
  <c r="AN193" i="10"/>
  <c r="ES193" i="10"/>
  <c r="GC193" i="10"/>
  <c r="EA193" i="10"/>
  <c r="GB201" i="10"/>
  <c r="FJ201" i="10"/>
  <c r="ER201" i="10"/>
  <c r="DZ201" i="10"/>
  <c r="AM201" i="10"/>
  <c r="FS201" i="10"/>
  <c r="EI201" i="10"/>
  <c r="FA201" i="10"/>
  <c r="DQ201" i="10"/>
  <c r="AN239" i="10"/>
  <c r="EJ239" i="10"/>
  <c r="EA239" i="10"/>
  <c r="FT239" i="10"/>
  <c r="GC239" i="10"/>
  <c r="FK239" i="10"/>
  <c r="FB239" i="10"/>
  <c r="ES239" i="10"/>
  <c r="DR239" i="10"/>
  <c r="FS155" i="10"/>
  <c r="FA155" i="10"/>
  <c r="EI155" i="10"/>
  <c r="DQ155" i="10"/>
  <c r="GB155" i="10"/>
  <c r="FJ155" i="10"/>
  <c r="ER155" i="10"/>
  <c r="DZ155" i="10"/>
  <c r="AM155" i="10"/>
  <c r="FS163" i="10"/>
  <c r="FA163" i="10"/>
  <c r="EI163" i="10"/>
  <c r="DQ163" i="10"/>
  <c r="GB163" i="10"/>
  <c r="FJ163" i="10"/>
  <c r="ER163" i="10"/>
  <c r="DZ163" i="10"/>
  <c r="AM163" i="10"/>
  <c r="FM171" i="10"/>
  <c r="EC171" i="10"/>
  <c r="EU171" i="10"/>
  <c r="AG171" i="10"/>
  <c r="FD171" i="10"/>
  <c r="EL171" i="10"/>
  <c r="FV171" i="10"/>
  <c r="DT171" i="10"/>
  <c r="DK171" i="10"/>
  <c r="FW179" i="10"/>
  <c r="EV179" i="10"/>
  <c r="DU179" i="10"/>
  <c r="AH179" i="10"/>
  <c r="FN179" i="10"/>
  <c r="DL179" i="10"/>
  <c r="FE179" i="10"/>
  <c r="EM179" i="10"/>
  <c r="ED179" i="10"/>
  <c r="GB187" i="10"/>
  <c r="DZ187" i="10"/>
  <c r="FJ187" i="10"/>
  <c r="DQ187" i="10"/>
  <c r="FS187" i="10"/>
  <c r="AM187" i="10"/>
  <c r="ER187" i="10"/>
  <c r="FA187" i="10"/>
  <c r="EI187" i="10"/>
  <c r="FT195" i="10"/>
  <c r="FB195" i="10"/>
  <c r="EJ195" i="10"/>
  <c r="DR195" i="10"/>
  <c r="GC195" i="10"/>
  <c r="FK195" i="10"/>
  <c r="ES195" i="10"/>
  <c r="EA195" i="10"/>
  <c r="AN195" i="10"/>
  <c r="FX205" i="10"/>
  <c r="DV205" i="10"/>
  <c r="FF205" i="10"/>
  <c r="DM205" i="10"/>
  <c r="EW205" i="10"/>
  <c r="FO205" i="10"/>
  <c r="EE205" i="10"/>
  <c r="EN205" i="10"/>
  <c r="AI205" i="10"/>
  <c r="GB152" i="10"/>
  <c r="AM152" i="10"/>
  <c r="FS152" i="10"/>
  <c r="DQ152" i="10"/>
  <c r="EI152" i="10"/>
  <c r="ER152" i="10"/>
  <c r="FA152" i="10"/>
  <c r="FJ152" i="10"/>
  <c r="DZ152" i="10"/>
  <c r="GB160" i="10"/>
  <c r="AM160" i="10"/>
  <c r="FS160" i="10"/>
  <c r="DQ160" i="10"/>
  <c r="EI160" i="10"/>
  <c r="ER160" i="10"/>
  <c r="FA160" i="10"/>
  <c r="FJ160" i="10"/>
  <c r="DZ160" i="10"/>
  <c r="GB168" i="10"/>
  <c r="AM168" i="10"/>
  <c r="FS168" i="10"/>
  <c r="EI168" i="10"/>
  <c r="ER168" i="10"/>
  <c r="FA168" i="10"/>
  <c r="FJ168" i="10"/>
  <c r="DQ168" i="10"/>
  <c r="DZ168" i="10"/>
  <c r="FV176" i="10"/>
  <c r="FM176" i="10"/>
  <c r="FD176" i="10"/>
  <c r="EU176" i="10"/>
  <c r="EL176" i="10"/>
  <c r="AG176" i="10"/>
  <c r="EC176" i="10"/>
  <c r="DT176" i="10"/>
  <c r="DK176" i="10"/>
  <c r="FW184" i="10"/>
  <c r="EM184" i="10"/>
  <c r="EV184" i="10"/>
  <c r="FE184" i="10"/>
  <c r="ED184" i="10"/>
  <c r="FN184" i="10"/>
  <c r="AH184" i="10"/>
  <c r="DL184" i="10"/>
  <c r="DU184" i="10"/>
  <c r="AK192" i="10"/>
  <c r="DO192" i="10"/>
  <c r="FZ192" i="10"/>
  <c r="FQ192" i="10"/>
  <c r="EY192" i="10"/>
  <c r="FH192" i="10"/>
  <c r="EP192" i="10"/>
  <c r="EG192" i="10"/>
  <c r="DX192" i="10"/>
  <c r="FX200" i="10"/>
  <c r="FF200" i="10"/>
  <c r="EN200" i="10"/>
  <c r="DV200" i="10"/>
  <c r="AI200" i="10"/>
  <c r="FO200" i="10"/>
  <c r="EW200" i="10"/>
  <c r="EE200" i="10"/>
  <c r="DM200" i="10"/>
  <c r="AN252" i="10"/>
  <c r="FK252" i="10"/>
  <c r="FB252" i="10"/>
  <c r="ES252" i="10"/>
  <c r="EJ252" i="10"/>
  <c r="EA252" i="10"/>
  <c r="GC252" i="10"/>
  <c r="FT252" i="10"/>
  <c r="DR252" i="10"/>
  <c r="GC160" i="10"/>
  <c r="AN160" i="10"/>
  <c r="DR160" i="10"/>
  <c r="EA160" i="10"/>
  <c r="EJ160" i="10"/>
  <c r="ES160" i="10"/>
  <c r="FB160" i="10"/>
  <c r="FK160" i="10"/>
  <c r="FT160" i="10"/>
  <c r="GC168" i="10"/>
  <c r="DR168" i="10"/>
  <c r="EA168" i="10"/>
  <c r="EJ168" i="10"/>
  <c r="ES168" i="10"/>
  <c r="FB168" i="10"/>
  <c r="AN168" i="10"/>
  <c r="FK168" i="10"/>
  <c r="FT168" i="10"/>
  <c r="FW176" i="10"/>
  <c r="AH176" i="10"/>
  <c r="FN176" i="10"/>
  <c r="FE176" i="10"/>
  <c r="EV176" i="10"/>
  <c r="EM176" i="10"/>
  <c r="ED176" i="10"/>
  <c r="DU176" i="10"/>
  <c r="DL176" i="10"/>
  <c r="FX184" i="10"/>
  <c r="EN184" i="10"/>
  <c r="EW184" i="10"/>
  <c r="FF184" i="10"/>
  <c r="AI184" i="10"/>
  <c r="EE184" i="10"/>
  <c r="FO184" i="10"/>
  <c r="DM184" i="10"/>
  <c r="DV184" i="10"/>
  <c r="AL192" i="10"/>
  <c r="EQ192" i="10"/>
  <c r="DY192" i="10"/>
  <c r="EZ192" i="10"/>
  <c r="DP192" i="10"/>
  <c r="FR192" i="10"/>
  <c r="FI192" i="10"/>
  <c r="EH192" i="10"/>
  <c r="GA192" i="10"/>
  <c r="FY200" i="10"/>
  <c r="FG200" i="10"/>
  <c r="EO200" i="10"/>
  <c r="DW200" i="10"/>
  <c r="AJ200" i="10"/>
  <c r="EF200" i="10"/>
  <c r="FP200" i="10"/>
  <c r="DN200" i="10"/>
  <c r="EX200" i="10"/>
  <c r="DU234" i="10"/>
  <c r="FW234" i="10"/>
  <c r="FE234" i="10"/>
  <c r="EM234" i="10"/>
  <c r="DL234" i="10"/>
  <c r="FN234" i="10"/>
  <c r="ED234" i="10"/>
  <c r="AH234" i="10"/>
  <c r="EV234" i="10"/>
  <c r="FX210" i="10"/>
  <c r="FF210" i="10"/>
  <c r="EN210" i="10"/>
  <c r="DV210" i="10"/>
  <c r="AI210" i="10"/>
  <c r="FO210" i="10"/>
  <c r="DM210" i="10"/>
  <c r="EW210" i="10"/>
  <c r="EE210" i="10"/>
  <c r="FW218" i="10"/>
  <c r="AH218" i="10"/>
  <c r="DU218" i="10"/>
  <c r="ED218" i="10"/>
  <c r="FE218" i="10"/>
  <c r="EV218" i="10"/>
  <c r="FN218" i="10"/>
  <c r="DL218" i="10"/>
  <c r="EM218" i="10"/>
  <c r="AN241" i="10"/>
  <c r="FT241" i="10"/>
  <c r="FK241" i="10"/>
  <c r="EJ241" i="10"/>
  <c r="GC241" i="10"/>
  <c r="FB241" i="10"/>
  <c r="ES241" i="10"/>
  <c r="EA241" i="10"/>
  <c r="DR241" i="10"/>
  <c r="FV201" i="10"/>
  <c r="AG201" i="10"/>
  <c r="FD201" i="10"/>
  <c r="DT201" i="10"/>
  <c r="EC201" i="10"/>
  <c r="EL201" i="10"/>
  <c r="FM201" i="10"/>
  <c r="DK201" i="10"/>
  <c r="EU201" i="10"/>
  <c r="FV209" i="10"/>
  <c r="AG209" i="10"/>
  <c r="FD209" i="10"/>
  <c r="DT209" i="10"/>
  <c r="EL209" i="10"/>
  <c r="EU209" i="10"/>
  <c r="DK209" i="10"/>
  <c r="EC209" i="10"/>
  <c r="FM209" i="10"/>
  <c r="GB217" i="10"/>
  <c r="DZ217" i="10"/>
  <c r="FS217" i="10"/>
  <c r="DQ217" i="10"/>
  <c r="FJ217" i="10"/>
  <c r="AM217" i="10"/>
  <c r="FA217" i="10"/>
  <c r="ER217" i="10"/>
  <c r="EI217" i="10"/>
  <c r="GB243" i="10"/>
  <c r="FJ243" i="10"/>
  <c r="ER243" i="10"/>
  <c r="DZ243" i="10"/>
  <c r="AM243" i="10"/>
  <c r="FS243" i="10"/>
  <c r="DQ243" i="10"/>
  <c r="FA243" i="10"/>
  <c r="EI243" i="10"/>
  <c r="FV203" i="10"/>
  <c r="AG203" i="10"/>
  <c r="FD203" i="10"/>
  <c r="DT203" i="10"/>
  <c r="EU203" i="10"/>
  <c r="FM203" i="10"/>
  <c r="DK203" i="10"/>
  <c r="EC203" i="10"/>
  <c r="EL203" i="10"/>
  <c r="EL211" i="10"/>
  <c r="FV211" i="10"/>
  <c r="AG211" i="10"/>
  <c r="FD211" i="10"/>
  <c r="EU211" i="10"/>
  <c r="DK211" i="10"/>
  <c r="FM211" i="10"/>
  <c r="EC211" i="10"/>
  <c r="DT211" i="10"/>
  <c r="FW219" i="10"/>
  <c r="EV219" i="10"/>
  <c r="FE219" i="10"/>
  <c r="DL219" i="10"/>
  <c r="DU219" i="10"/>
  <c r="EM219" i="10"/>
  <c r="FN219" i="10"/>
  <c r="AH219" i="10"/>
  <c r="ED219" i="10"/>
  <c r="DK232" i="10"/>
  <c r="EC232" i="10"/>
  <c r="FM232" i="10"/>
  <c r="EU232" i="10"/>
  <c r="DT232" i="10"/>
  <c r="FD232" i="10"/>
  <c r="AG232" i="10"/>
  <c r="FV232" i="10"/>
  <c r="EL232" i="10"/>
  <c r="DY254" i="10"/>
  <c r="DP254" i="10"/>
  <c r="FI254" i="10"/>
  <c r="AL254" i="10"/>
  <c r="GA254" i="10"/>
  <c r="FR254" i="10"/>
  <c r="EZ254" i="10"/>
  <c r="EH254" i="10"/>
  <c r="EQ254" i="10"/>
  <c r="AG208" i="10"/>
  <c r="FM208" i="10"/>
  <c r="EU208" i="10"/>
  <c r="EC208" i="10"/>
  <c r="DK208" i="10"/>
  <c r="FV208" i="10"/>
  <c r="DT208" i="10"/>
  <c r="FD208" i="10"/>
  <c r="EL208" i="10"/>
  <c r="EG216" i="10"/>
  <c r="FQ216" i="10"/>
  <c r="FZ216" i="10"/>
  <c r="FH216" i="10"/>
  <c r="DX216" i="10"/>
  <c r="DO216" i="10"/>
  <c r="EY216" i="10"/>
  <c r="AK216" i="10"/>
  <c r="EP216" i="10"/>
  <c r="EG227" i="10"/>
  <c r="EY227" i="10"/>
  <c r="DO227" i="10"/>
  <c r="FQ227" i="10"/>
  <c r="FZ227" i="10"/>
  <c r="DX227" i="10"/>
  <c r="EP227" i="10"/>
  <c r="AK227" i="10"/>
  <c r="FH227" i="10"/>
  <c r="FY236" i="10"/>
  <c r="AJ236" i="10"/>
  <c r="FP236" i="10"/>
  <c r="EO236" i="10"/>
  <c r="EF236" i="10"/>
  <c r="FG236" i="10"/>
  <c r="EX236" i="10"/>
  <c r="DW236" i="10"/>
  <c r="DN236" i="10"/>
  <c r="EM226" i="10"/>
  <c r="FW226" i="10"/>
  <c r="DU226" i="10"/>
  <c r="FN226" i="10"/>
  <c r="EV226" i="10"/>
  <c r="FE226" i="10"/>
  <c r="DL226" i="10"/>
  <c r="AH226" i="10"/>
  <c r="ED226" i="10"/>
  <c r="GA236" i="10"/>
  <c r="EH236" i="10"/>
  <c r="FR236" i="10"/>
  <c r="DY236" i="10"/>
  <c r="EQ236" i="10"/>
  <c r="EZ236" i="10"/>
  <c r="FI236" i="10"/>
  <c r="AL236" i="10"/>
  <c r="DP236" i="10"/>
  <c r="GA201" i="10"/>
  <c r="FI201" i="10"/>
  <c r="EQ201" i="10"/>
  <c r="DY201" i="10"/>
  <c r="AL201" i="10"/>
  <c r="FR201" i="10"/>
  <c r="EH201" i="10"/>
  <c r="EZ201" i="10"/>
  <c r="DP201" i="10"/>
  <c r="GA209" i="10"/>
  <c r="FI209" i="10"/>
  <c r="EQ209" i="10"/>
  <c r="DY209" i="10"/>
  <c r="AL209" i="10"/>
  <c r="FR209" i="10"/>
  <c r="DP209" i="10"/>
  <c r="EZ209" i="10"/>
  <c r="EH209" i="10"/>
  <c r="AJ217" i="10"/>
  <c r="FG217" i="10"/>
  <c r="FY217" i="10"/>
  <c r="EX217" i="10"/>
  <c r="FP217" i="10"/>
  <c r="EO217" i="10"/>
  <c r="EF217" i="10"/>
  <c r="DN217" i="10"/>
  <c r="DW217" i="10"/>
  <c r="GB229" i="10"/>
  <c r="FJ229" i="10"/>
  <c r="ER229" i="10"/>
  <c r="EI229" i="10"/>
  <c r="DQ229" i="10"/>
  <c r="FS229" i="10"/>
  <c r="FA229" i="10"/>
  <c r="DZ229" i="10"/>
  <c r="AM229" i="10"/>
  <c r="EU252" i="10"/>
  <c r="FM252" i="10"/>
  <c r="FV252" i="10"/>
  <c r="DT252" i="10"/>
  <c r="FD252" i="10"/>
  <c r="DK252" i="10"/>
  <c r="AG252" i="10"/>
  <c r="EL252" i="10"/>
  <c r="EC252" i="10"/>
  <c r="GC223" i="10"/>
  <c r="AN223" i="10"/>
  <c r="FT223" i="10"/>
  <c r="EJ223" i="10"/>
  <c r="ES223" i="10"/>
  <c r="FK223" i="10"/>
  <c r="EA223" i="10"/>
  <c r="DR223" i="10"/>
  <c r="FB223" i="10"/>
  <c r="AG231" i="10"/>
  <c r="DK231" i="10"/>
  <c r="FM231" i="10"/>
  <c r="DT231" i="10"/>
  <c r="FD231" i="10"/>
  <c r="EU231" i="10"/>
  <c r="EL231" i="10"/>
  <c r="FV231" i="10"/>
  <c r="EC231" i="10"/>
  <c r="EU239" i="10"/>
  <c r="EL239" i="10"/>
  <c r="DK239" i="10"/>
  <c r="FD239" i="10"/>
  <c r="EC239" i="10"/>
  <c r="DT239" i="10"/>
  <c r="AG239" i="10"/>
  <c r="FV239" i="10"/>
  <c r="FM239" i="10"/>
  <c r="FW247" i="10"/>
  <c r="FE247" i="10"/>
  <c r="DU247" i="10"/>
  <c r="DL247" i="10"/>
  <c r="ED247" i="10"/>
  <c r="EM247" i="10"/>
  <c r="EV247" i="10"/>
  <c r="FN247" i="10"/>
  <c r="AH247" i="10"/>
  <c r="EX260" i="10"/>
  <c r="DW260" i="10"/>
  <c r="FP260" i="10"/>
  <c r="EO260" i="10"/>
  <c r="FG260" i="10"/>
  <c r="EF260" i="10"/>
  <c r="DN260" i="10"/>
  <c r="AJ260" i="10"/>
  <c r="FY260" i="10"/>
  <c r="EF227" i="10"/>
  <c r="EX227" i="10"/>
  <c r="DN227" i="10"/>
  <c r="FG227" i="10"/>
  <c r="EO227" i="10"/>
  <c r="DW227" i="10"/>
  <c r="AJ227" i="10"/>
  <c r="FY227" i="10"/>
  <c r="FP227" i="10"/>
  <c r="FO235" i="10"/>
  <c r="FF235" i="10"/>
  <c r="EE235" i="10"/>
  <c r="DV235" i="10"/>
  <c r="AI235" i="10"/>
  <c r="FX235" i="10"/>
  <c r="EW235" i="10"/>
  <c r="EN235" i="10"/>
  <c r="DM235" i="10"/>
  <c r="FW243" i="10"/>
  <c r="DU243" i="10"/>
  <c r="FE243" i="10"/>
  <c r="FN243" i="10"/>
  <c r="AH243" i="10"/>
  <c r="DL243" i="10"/>
  <c r="ED243" i="10"/>
  <c r="EM243" i="10"/>
  <c r="EV243" i="10"/>
  <c r="DP256" i="10"/>
  <c r="GA256" i="10"/>
  <c r="AL256" i="10"/>
  <c r="FR256" i="10"/>
  <c r="FI256" i="10"/>
  <c r="EZ256" i="10"/>
  <c r="EQ256" i="10"/>
  <c r="EH256" i="10"/>
  <c r="DY256" i="10"/>
  <c r="FI230" i="10"/>
  <c r="EZ230" i="10"/>
  <c r="DY230" i="10"/>
  <c r="DP230" i="10"/>
  <c r="FR230" i="10"/>
  <c r="EQ230" i="10"/>
  <c r="EH230" i="10"/>
  <c r="AL230" i="10"/>
  <c r="GA230" i="10"/>
  <c r="FT238" i="10"/>
  <c r="FB238" i="10"/>
  <c r="EJ238" i="10"/>
  <c r="DR238" i="10"/>
  <c r="ES238" i="10"/>
  <c r="GC238" i="10"/>
  <c r="EA238" i="10"/>
  <c r="FK238" i="10"/>
  <c r="AN238" i="10"/>
  <c r="FT255" i="10"/>
  <c r="AN255" i="10"/>
  <c r="ES255" i="10"/>
  <c r="EA255" i="10"/>
  <c r="FB255" i="10"/>
  <c r="GC255" i="10"/>
  <c r="FK255" i="10"/>
  <c r="EJ255" i="10"/>
  <c r="DR255" i="10"/>
  <c r="FT226" i="10"/>
  <c r="FB226" i="10"/>
  <c r="AN226" i="10"/>
  <c r="EA226" i="10"/>
  <c r="FK226" i="10"/>
  <c r="DR226" i="10"/>
  <c r="GC226" i="10"/>
  <c r="EJ226" i="10"/>
  <c r="ES226" i="10"/>
  <c r="DR234" i="10"/>
  <c r="FT234" i="10"/>
  <c r="FB234" i="10"/>
  <c r="EJ234" i="10"/>
  <c r="FK234" i="10"/>
  <c r="ES234" i="10"/>
  <c r="EA234" i="10"/>
  <c r="GC234" i="10"/>
  <c r="AN234" i="10"/>
  <c r="FT242" i="10"/>
  <c r="FB242" i="10"/>
  <c r="EJ242" i="10"/>
  <c r="DR242" i="10"/>
  <c r="GC242" i="10"/>
  <c r="FK242" i="10"/>
  <c r="ES242" i="10"/>
  <c r="EA242" i="10"/>
  <c r="AN242" i="10"/>
  <c r="AN222" i="10"/>
  <c r="FT222" i="10"/>
  <c r="ES222" i="10"/>
  <c r="FK222" i="10"/>
  <c r="GC222" i="10"/>
  <c r="FB222" i="10"/>
  <c r="EJ222" i="10"/>
  <c r="EA222" i="10"/>
  <c r="DR222" i="10"/>
  <c r="DR230" i="10"/>
  <c r="FB230" i="10"/>
  <c r="EJ230" i="10"/>
  <c r="FT230" i="10"/>
  <c r="EA230" i="10"/>
  <c r="AN230" i="10"/>
  <c r="ES230" i="10"/>
  <c r="GC230" i="10"/>
  <c r="FK230" i="10"/>
  <c r="FW238" i="10"/>
  <c r="FE238" i="10"/>
  <c r="EM238" i="10"/>
  <c r="DU238" i="10"/>
  <c r="AH238" i="10"/>
  <c r="ED238" i="10"/>
  <c r="DL238" i="10"/>
  <c r="EV238" i="10"/>
  <c r="FN238" i="10"/>
  <c r="EH264" i="10"/>
  <c r="FR264" i="10"/>
  <c r="GA264" i="10"/>
  <c r="FI264" i="10"/>
  <c r="EZ264" i="10"/>
  <c r="EQ264" i="10"/>
  <c r="DP264" i="10"/>
  <c r="AL264" i="10"/>
  <c r="DY264" i="10"/>
  <c r="GA246" i="10"/>
  <c r="EZ246" i="10"/>
  <c r="DP246" i="10"/>
  <c r="FR246" i="10"/>
  <c r="AL246" i="10"/>
  <c r="DY246" i="10"/>
  <c r="EQ246" i="10"/>
  <c r="FI246" i="10"/>
  <c r="EH246" i="10"/>
  <c r="AM254" i="10"/>
  <c r="FA254" i="10"/>
  <c r="FS254" i="10"/>
  <c r="EI254" i="10"/>
  <c r="DQ254" i="10"/>
  <c r="ER254" i="10"/>
  <c r="DZ254" i="10"/>
  <c r="GB254" i="10"/>
  <c r="FJ254" i="10"/>
  <c r="FZ262" i="10"/>
  <c r="AK262" i="10"/>
  <c r="EP262" i="10"/>
  <c r="DO262" i="10"/>
  <c r="FQ262" i="10"/>
  <c r="FH262" i="10"/>
  <c r="EY262" i="10"/>
  <c r="EG262" i="10"/>
  <c r="DX262" i="10"/>
  <c r="FX270" i="10"/>
  <c r="EW270" i="10"/>
  <c r="EE270" i="10"/>
  <c r="AI270" i="10"/>
  <c r="FF270" i="10"/>
  <c r="DV270" i="10"/>
  <c r="DM270" i="10"/>
  <c r="EN270" i="10"/>
  <c r="FO270" i="10"/>
  <c r="FE259" i="10"/>
  <c r="EV259" i="10"/>
  <c r="DU259" i="10"/>
  <c r="FW259" i="10"/>
  <c r="FN259" i="10"/>
  <c r="EM259" i="10"/>
  <c r="ED259" i="10"/>
  <c r="DL259" i="10"/>
  <c r="AH259" i="10"/>
  <c r="GA267" i="10"/>
  <c r="AL267" i="10"/>
  <c r="FR267" i="10"/>
  <c r="DY267" i="10"/>
  <c r="EQ267" i="10"/>
  <c r="FI267" i="10"/>
  <c r="EH267" i="10"/>
  <c r="DP267" i="10"/>
  <c r="EZ267" i="10"/>
  <c r="FX282" i="10"/>
  <c r="EN282" i="10"/>
  <c r="DM282" i="10"/>
  <c r="FO282" i="10"/>
  <c r="FF282" i="10"/>
  <c r="EE282" i="10"/>
  <c r="AI282" i="10"/>
  <c r="DV282" i="10"/>
  <c r="EW282" i="10"/>
  <c r="FI250" i="10"/>
  <c r="EZ250" i="10"/>
  <c r="DY250" i="10"/>
  <c r="DP250" i="10"/>
  <c r="FR250" i="10"/>
  <c r="EQ250" i="10"/>
  <c r="EH250" i="10"/>
  <c r="AL250" i="10"/>
  <c r="GA250" i="10"/>
  <c r="FB258" i="10"/>
  <c r="DR258" i="10"/>
  <c r="GC258" i="10"/>
  <c r="FT258" i="10"/>
  <c r="FK258" i="10"/>
  <c r="ES258" i="10"/>
  <c r="EJ258" i="10"/>
  <c r="AN258" i="10"/>
  <c r="EA258" i="10"/>
  <c r="FZ266" i="10"/>
  <c r="AK266" i="10"/>
  <c r="DO266" i="10"/>
  <c r="DX266" i="10"/>
  <c r="EG266" i="10"/>
  <c r="EP266" i="10"/>
  <c r="EY266" i="10"/>
  <c r="FH266" i="10"/>
  <c r="FQ266" i="10"/>
  <c r="DX274" i="10"/>
  <c r="AK274" i="10"/>
  <c r="FZ274" i="10"/>
  <c r="EY274" i="10"/>
  <c r="EG274" i="10"/>
  <c r="DO274" i="10"/>
  <c r="EP274" i="10"/>
  <c r="FQ274" i="10"/>
  <c r="FH274" i="10"/>
  <c r="AG249" i="10"/>
  <c r="EU249" i="10"/>
  <c r="EL249" i="10"/>
  <c r="EC249" i="10"/>
  <c r="DT249" i="10"/>
  <c r="DK249" i="10"/>
  <c r="FV249" i="10"/>
  <c r="FD249" i="10"/>
  <c r="FM249" i="10"/>
  <c r="FK257" i="10"/>
  <c r="DR257" i="10"/>
  <c r="EJ257" i="10"/>
  <c r="GC257" i="10"/>
  <c r="EA257" i="10"/>
  <c r="AN257" i="10"/>
  <c r="FT257" i="10"/>
  <c r="FB257" i="10"/>
  <c r="ES257" i="10"/>
  <c r="FX265" i="10"/>
  <c r="DM265" i="10"/>
  <c r="AI265" i="10"/>
  <c r="DV265" i="10"/>
  <c r="EE265" i="10"/>
  <c r="EN265" i="10"/>
  <c r="FF265" i="10"/>
  <c r="FO265" i="10"/>
  <c r="EW265" i="10"/>
  <c r="EP273" i="10"/>
  <c r="EG273" i="10"/>
  <c r="DX273" i="10"/>
  <c r="DO273" i="10"/>
  <c r="FZ273" i="10"/>
  <c r="AK273" i="10"/>
  <c r="FH273" i="10"/>
  <c r="EY273" i="10"/>
  <c r="FQ273" i="10"/>
  <c r="FX246" i="10"/>
  <c r="FF246" i="10"/>
  <c r="EN246" i="10"/>
  <c r="DV246" i="10"/>
  <c r="AI246" i="10"/>
  <c r="DM246" i="10"/>
  <c r="EW246" i="10"/>
  <c r="EE246" i="10"/>
  <c r="FO246" i="10"/>
  <c r="DW254" i="10"/>
  <c r="AJ254" i="10"/>
  <c r="EX254" i="10"/>
  <c r="FP254" i="10"/>
  <c r="EF254" i="10"/>
  <c r="FG254" i="10"/>
  <c r="EO254" i="10"/>
  <c r="FY254" i="10"/>
  <c r="DN254" i="10"/>
  <c r="FW262" i="10"/>
  <c r="EV262" i="10"/>
  <c r="AH262" i="10"/>
  <c r="DU262" i="10"/>
  <c r="FN262" i="10"/>
  <c r="DL262" i="10"/>
  <c r="FE262" i="10"/>
  <c r="EM262" i="10"/>
  <c r="ED262" i="10"/>
  <c r="FB270" i="10"/>
  <c r="ES270" i="10"/>
  <c r="EJ270" i="10"/>
  <c r="EA270" i="10"/>
  <c r="DR270" i="10"/>
  <c r="GC270" i="10"/>
  <c r="FT270" i="10"/>
  <c r="FK270" i="10"/>
  <c r="AN270" i="10"/>
  <c r="FV245" i="10"/>
  <c r="EC245" i="10"/>
  <c r="EL245" i="10"/>
  <c r="FM245" i="10"/>
  <c r="AG245" i="10"/>
  <c r="EU245" i="10"/>
  <c r="FD245" i="10"/>
  <c r="DT245" i="10"/>
  <c r="DK245" i="10"/>
  <c r="AJ253" i="10"/>
  <c r="DN253" i="10"/>
  <c r="EX253" i="10"/>
  <c r="FP253" i="10"/>
  <c r="FG253" i="10"/>
  <c r="EO253" i="10"/>
  <c r="EF253" i="10"/>
  <c r="DW253" i="10"/>
  <c r="FY253" i="10"/>
  <c r="GB261" i="10"/>
  <c r="AM261" i="10"/>
  <c r="FS261" i="10"/>
  <c r="DQ261" i="10"/>
  <c r="DZ261" i="10"/>
  <c r="EI261" i="10"/>
  <c r="ER261" i="10"/>
  <c r="FA261" i="10"/>
  <c r="FJ261" i="10"/>
  <c r="EF269" i="10"/>
  <c r="DW269" i="10"/>
  <c r="AJ269" i="10"/>
  <c r="DN269" i="10"/>
  <c r="FY269" i="10"/>
  <c r="FP269" i="10"/>
  <c r="FG269" i="10"/>
  <c r="EX269" i="10"/>
  <c r="EO269" i="10"/>
  <c r="FA297" i="10"/>
  <c r="ER297" i="10"/>
  <c r="EI297" i="10"/>
  <c r="DZ297" i="10"/>
  <c r="DQ297" i="10"/>
  <c r="GB297" i="10"/>
  <c r="FS297" i="10"/>
  <c r="AM297" i="10"/>
  <c r="FJ297" i="10"/>
  <c r="FX287" i="10"/>
  <c r="EN287" i="10"/>
  <c r="EW287" i="10"/>
  <c r="AI287" i="10"/>
  <c r="FF287" i="10"/>
  <c r="FO287" i="10"/>
  <c r="DM287" i="10"/>
  <c r="DV287" i="10"/>
  <c r="EE287" i="10"/>
  <c r="GB277" i="10"/>
  <c r="FJ277" i="10"/>
  <c r="ER277" i="10"/>
  <c r="DZ277" i="10"/>
  <c r="AM277" i="10"/>
  <c r="FS277" i="10"/>
  <c r="FA277" i="10"/>
  <c r="EI277" i="10"/>
  <c r="DQ277" i="10"/>
  <c r="FV297" i="10"/>
  <c r="DK297" i="10"/>
  <c r="DT297" i="10"/>
  <c r="AG297" i="10"/>
  <c r="EC297" i="10"/>
  <c r="EL297" i="10"/>
  <c r="FD297" i="10"/>
  <c r="EU297" i="10"/>
  <c r="FM297" i="10"/>
  <c r="FQ278" i="10"/>
  <c r="EY278" i="10"/>
  <c r="EG278" i="10"/>
  <c r="DO278" i="10"/>
  <c r="FZ278" i="10"/>
  <c r="AK278" i="10"/>
  <c r="FH278" i="10"/>
  <c r="DX278" i="10"/>
  <c r="EP278" i="10"/>
  <c r="EN294" i="10"/>
  <c r="EE294" i="10"/>
  <c r="DV294" i="10"/>
  <c r="DM294" i="10"/>
  <c r="FX294" i="10"/>
  <c r="AI294" i="10"/>
  <c r="FO294" i="10"/>
  <c r="FF294" i="10"/>
  <c r="EW294" i="10"/>
  <c r="EQ276" i="10"/>
  <c r="EH276" i="10"/>
  <c r="DY276" i="10"/>
  <c r="DP276" i="10"/>
  <c r="GA276" i="10"/>
  <c r="AL276" i="10"/>
  <c r="FI276" i="10"/>
  <c r="FR276" i="10"/>
  <c r="EZ276" i="10"/>
  <c r="GB288" i="10"/>
  <c r="AM288" i="10"/>
  <c r="DZ288" i="10"/>
  <c r="ER288" i="10"/>
  <c r="FS288" i="10"/>
  <c r="FJ288" i="10"/>
  <c r="DQ288" i="10"/>
  <c r="FA288" i="10"/>
  <c r="EI288" i="10"/>
  <c r="DZ278" i="10"/>
  <c r="DQ278" i="10"/>
  <c r="GB278" i="10"/>
  <c r="AM278" i="10"/>
  <c r="FS278" i="10"/>
  <c r="EI278" i="10"/>
  <c r="FJ278" i="10"/>
  <c r="FA278" i="10"/>
  <c r="ER278" i="10"/>
  <c r="GA295" i="10"/>
  <c r="FI295" i="10"/>
  <c r="EQ295" i="10"/>
  <c r="DY295" i="10"/>
  <c r="AL295" i="10"/>
  <c r="DP295" i="10"/>
  <c r="FR295" i="10"/>
  <c r="EZ295" i="10"/>
  <c r="EH295" i="10"/>
  <c r="FY277" i="10"/>
  <c r="FG277" i="10"/>
  <c r="FP277" i="10"/>
  <c r="DN277" i="10"/>
  <c r="DW277" i="10"/>
  <c r="EF277" i="10"/>
  <c r="EO277" i="10"/>
  <c r="AJ277" i="10"/>
  <c r="EX277" i="10"/>
  <c r="FW299" i="10"/>
  <c r="EM299" i="10"/>
  <c r="ED299" i="10"/>
  <c r="DU299" i="10"/>
  <c r="DL299" i="10"/>
  <c r="FN299" i="10"/>
  <c r="FE299" i="10"/>
  <c r="EV299" i="10"/>
  <c r="AH299" i="10"/>
  <c r="AJ292" i="10"/>
  <c r="FP292" i="10"/>
  <c r="EO292" i="10"/>
  <c r="DN292" i="10"/>
  <c r="DW292" i="10"/>
  <c r="EX292" i="10"/>
  <c r="EF292" i="10"/>
  <c r="FY292" i="10"/>
  <c r="FG292" i="10"/>
  <c r="AH308" i="10"/>
  <c r="DU308" i="10"/>
  <c r="DL308" i="10"/>
  <c r="FW308" i="10"/>
  <c r="FN308" i="10"/>
  <c r="EV308" i="10"/>
  <c r="FE308" i="10"/>
  <c r="EM308" i="10"/>
  <c r="ED308" i="10"/>
  <c r="AK288" i="10"/>
  <c r="FZ288" i="10"/>
  <c r="FQ288" i="10"/>
  <c r="FH288" i="10"/>
  <c r="EY288" i="10"/>
  <c r="EG288" i="10"/>
  <c r="EP288" i="10"/>
  <c r="DX288" i="10"/>
  <c r="DO288" i="10"/>
  <c r="FX302" i="10"/>
  <c r="FF302" i="10"/>
  <c r="EN302" i="10"/>
  <c r="FO302" i="10"/>
  <c r="EW302" i="10"/>
  <c r="DM302" i="10"/>
  <c r="AI302" i="10"/>
  <c r="DV302" i="10"/>
  <c r="EE302" i="10"/>
  <c r="FG282" i="10"/>
  <c r="EO282" i="10"/>
  <c r="DW282" i="10"/>
  <c r="FP282" i="10"/>
  <c r="EF282" i="10"/>
  <c r="AJ282" i="10"/>
  <c r="EX282" i="10"/>
  <c r="DN282" i="10"/>
  <c r="FY282" i="10"/>
  <c r="EV297" i="10"/>
  <c r="EM297" i="10"/>
  <c r="ED297" i="10"/>
  <c r="DU297" i="10"/>
  <c r="FE297" i="10"/>
  <c r="DL297" i="10"/>
  <c r="AH297" i="10"/>
  <c r="FW297" i="10"/>
  <c r="FN297" i="10"/>
  <c r="FM285" i="10"/>
  <c r="EU285" i="10"/>
  <c r="EC285" i="10"/>
  <c r="DK285" i="10"/>
  <c r="FD285" i="10"/>
  <c r="DT285" i="10"/>
  <c r="EL285" i="10"/>
  <c r="AG285" i="10"/>
  <c r="FV285" i="10"/>
  <c r="FP297" i="10"/>
  <c r="EX297" i="10"/>
  <c r="EF297" i="10"/>
  <c r="DN297" i="10"/>
  <c r="DW297" i="10"/>
  <c r="FY297" i="10"/>
  <c r="AJ297" i="10"/>
  <c r="FG297" i="10"/>
  <c r="EO297" i="10"/>
  <c r="GC314" i="10"/>
  <c r="FB314" i="10"/>
  <c r="EJ314" i="10"/>
  <c r="DR314" i="10"/>
  <c r="FT314" i="10"/>
  <c r="EA314" i="10"/>
  <c r="AN314" i="10"/>
  <c r="FK314" i="10"/>
  <c r="ES314" i="10"/>
  <c r="FM292" i="10"/>
  <c r="FD292" i="10"/>
  <c r="EL292" i="10"/>
  <c r="DT292" i="10"/>
  <c r="FV292" i="10"/>
  <c r="DK292" i="10"/>
  <c r="EU292" i="10"/>
  <c r="EC292" i="10"/>
  <c r="AG292" i="10"/>
  <c r="GB306" i="10"/>
  <c r="AM306" i="10"/>
  <c r="FS306" i="10"/>
  <c r="FJ306" i="10"/>
  <c r="FA306" i="10"/>
  <c r="EI306" i="10"/>
  <c r="ER306" i="10"/>
  <c r="DZ306" i="10"/>
  <c r="DQ306" i="10"/>
  <c r="EA308" i="10"/>
  <c r="DR308" i="10"/>
  <c r="GC308" i="10"/>
  <c r="AN308" i="10"/>
  <c r="FT308" i="10"/>
  <c r="FB308" i="10"/>
  <c r="FK308" i="10"/>
  <c r="ES308" i="10"/>
  <c r="EJ308" i="10"/>
  <c r="EY285" i="10"/>
  <c r="DO285" i="10"/>
  <c r="EG285" i="10"/>
  <c r="DX285" i="10"/>
  <c r="AK285" i="10"/>
  <c r="FZ285" i="10"/>
  <c r="FQ285" i="10"/>
  <c r="FH285" i="10"/>
  <c r="EP285" i="10"/>
  <c r="EQ293" i="10"/>
  <c r="GA293" i="10"/>
  <c r="FI293" i="10"/>
  <c r="EZ293" i="10"/>
  <c r="FR293" i="10"/>
  <c r="DY293" i="10"/>
  <c r="EH293" i="10"/>
  <c r="DP293" i="10"/>
  <c r="AL293" i="10"/>
  <c r="FM301" i="10"/>
  <c r="FD301" i="10"/>
  <c r="EU301" i="10"/>
  <c r="AG301" i="10"/>
  <c r="FV301" i="10"/>
  <c r="DT301" i="10"/>
  <c r="DK301" i="10"/>
  <c r="EC301" i="10"/>
  <c r="EL301" i="10"/>
  <c r="EM309" i="10"/>
  <c r="DU309" i="10"/>
  <c r="FN309" i="10"/>
  <c r="DL309" i="10"/>
  <c r="FW309" i="10"/>
  <c r="AH309" i="10"/>
  <c r="ED309" i="10"/>
  <c r="FE309" i="10"/>
  <c r="EV309" i="10"/>
  <c r="FG309" i="10"/>
  <c r="EX309" i="10"/>
  <c r="EO309" i="10"/>
  <c r="EF309" i="10"/>
  <c r="DN309" i="10"/>
  <c r="FY309" i="10"/>
  <c r="FP309" i="10"/>
  <c r="DW309" i="10"/>
  <c r="AJ309" i="10"/>
  <c r="FT285" i="10"/>
  <c r="FB285" i="10"/>
  <c r="EJ285" i="10"/>
  <c r="DR285" i="10"/>
  <c r="GC285" i="10"/>
  <c r="AN285" i="10"/>
  <c r="EA285" i="10"/>
  <c r="FK285" i="10"/>
  <c r="ES285" i="10"/>
  <c r="AG293" i="10"/>
  <c r="FV293" i="10"/>
  <c r="FM293" i="10"/>
  <c r="FD293" i="10"/>
  <c r="EU293" i="10"/>
  <c r="DK293" i="10"/>
  <c r="EL293" i="10"/>
  <c r="DT293" i="10"/>
  <c r="EC293" i="10"/>
  <c r="DN301" i="10"/>
  <c r="DW301" i="10"/>
  <c r="AJ301" i="10"/>
  <c r="EF301" i="10"/>
  <c r="FG301" i="10"/>
  <c r="EX301" i="10"/>
  <c r="EO301" i="10"/>
  <c r="FY301" i="10"/>
  <c r="FP301" i="10"/>
  <c r="AK309" i="10"/>
  <c r="FQ309" i="10"/>
  <c r="EY309" i="10"/>
  <c r="FZ309" i="10"/>
  <c r="FH309" i="10"/>
  <c r="DX309" i="10"/>
  <c r="EP309" i="10"/>
  <c r="DO309" i="10"/>
  <c r="EG309" i="10"/>
  <c r="AH306" i="10"/>
  <c r="DU306" i="10"/>
  <c r="DL306" i="10"/>
  <c r="FW306" i="10"/>
  <c r="FN306" i="10"/>
  <c r="EV306" i="10"/>
  <c r="FE306" i="10"/>
  <c r="EM306" i="10"/>
  <c r="ED306" i="10"/>
  <c r="AG316" i="10"/>
  <c r="DK316" i="10"/>
  <c r="FV316" i="10"/>
  <c r="FM316" i="10"/>
  <c r="FD316" i="10"/>
  <c r="EL316" i="10"/>
  <c r="EC316" i="10"/>
  <c r="DT316" i="10"/>
  <c r="EU316" i="10"/>
  <c r="EN293" i="10"/>
  <c r="FX293" i="10"/>
  <c r="EE293" i="10"/>
  <c r="DM293" i="10"/>
  <c r="AI293" i="10"/>
  <c r="FO293" i="10"/>
  <c r="EW293" i="10"/>
  <c r="DV293" i="10"/>
  <c r="FF293" i="10"/>
  <c r="GA301" i="10"/>
  <c r="DY301" i="10"/>
  <c r="AL301" i="10"/>
  <c r="FR301" i="10"/>
  <c r="DP301" i="10"/>
  <c r="EH301" i="10"/>
  <c r="EQ301" i="10"/>
  <c r="FI301" i="10"/>
  <c r="EZ301" i="10"/>
  <c r="AM309" i="10"/>
  <c r="FS309" i="10"/>
  <c r="FA309" i="10"/>
  <c r="DQ309" i="10"/>
  <c r="EI309" i="10"/>
  <c r="FJ309" i="10"/>
  <c r="ER309" i="10"/>
  <c r="DZ309" i="10"/>
  <c r="GB309" i="10"/>
  <c r="DZ325" i="10"/>
  <c r="DQ325" i="10"/>
  <c r="GB325" i="10"/>
  <c r="AM325" i="10"/>
  <c r="FS325" i="10"/>
  <c r="FA325" i="10"/>
  <c r="FJ325" i="10"/>
  <c r="ER325" i="10"/>
  <c r="EI325" i="10"/>
  <c r="EX324" i="10"/>
  <c r="DN324" i="10"/>
  <c r="FY324" i="10"/>
  <c r="FP324" i="10"/>
  <c r="AJ324" i="10"/>
  <c r="DW324" i="10"/>
  <c r="EF324" i="10"/>
  <c r="EO324" i="10"/>
  <c r="FG324" i="10"/>
  <c r="FF311" i="10"/>
  <c r="AI311" i="10"/>
  <c r="FO311" i="10"/>
  <c r="FX311" i="10"/>
  <c r="EW311" i="10"/>
  <c r="EE311" i="10"/>
  <c r="EN311" i="10"/>
  <c r="DV311" i="10"/>
  <c r="DM311" i="10"/>
  <c r="AK319" i="10"/>
  <c r="EG319" i="10"/>
  <c r="DX319" i="10"/>
  <c r="DO319" i="10"/>
  <c r="FZ319" i="10"/>
  <c r="FH319" i="10"/>
  <c r="FQ319" i="10"/>
  <c r="EY319" i="10"/>
  <c r="EP319" i="10"/>
  <c r="AJ330" i="10"/>
  <c r="DW330" i="10"/>
  <c r="FP330" i="10"/>
  <c r="EX330" i="10"/>
  <c r="EF330" i="10"/>
  <c r="FY330" i="10"/>
  <c r="EO330" i="10"/>
  <c r="DN330" i="10"/>
  <c r="FG330" i="10"/>
  <c r="FX318" i="10"/>
  <c r="FF318" i="10"/>
  <c r="FO318" i="10"/>
  <c r="DV318" i="10"/>
  <c r="EN318" i="10"/>
  <c r="AI318" i="10"/>
  <c r="EW318" i="10"/>
  <c r="EE318" i="10"/>
  <c r="DM318" i="10"/>
  <c r="EJ310" i="10"/>
  <c r="EA310" i="10"/>
  <c r="DR310" i="10"/>
  <c r="GC310" i="10"/>
  <c r="AN310" i="10"/>
  <c r="FT310" i="10"/>
  <c r="FK310" i="10"/>
  <c r="FB310" i="10"/>
  <c r="ES310" i="10"/>
  <c r="DW318" i="10"/>
  <c r="DN318" i="10"/>
  <c r="FY318" i="10"/>
  <c r="AJ318" i="10"/>
  <c r="FP318" i="10"/>
  <c r="EX318" i="10"/>
  <c r="EF318" i="10"/>
  <c r="EO318" i="10"/>
  <c r="FG318" i="10"/>
  <c r="AG310" i="10"/>
  <c r="EL310" i="10"/>
  <c r="EC310" i="10"/>
  <c r="FM310" i="10"/>
  <c r="DT310" i="10"/>
  <c r="EU310" i="10"/>
  <c r="DK310" i="10"/>
  <c r="FV310" i="10"/>
  <c r="FD310" i="10"/>
  <c r="AK318" i="10"/>
  <c r="FQ318" i="10"/>
  <c r="EY318" i="10"/>
  <c r="EG318" i="10"/>
  <c r="DO318" i="10"/>
  <c r="FZ318" i="10"/>
  <c r="FH318" i="10"/>
  <c r="EP318" i="10"/>
  <c r="DX318" i="10"/>
  <c r="EV312" i="10"/>
  <c r="FE312" i="10"/>
  <c r="DL312" i="10"/>
  <c r="AH312" i="10"/>
  <c r="EM312" i="10"/>
  <c r="FW312" i="10"/>
  <c r="DU312" i="10"/>
  <c r="ED312" i="10"/>
  <c r="FN312" i="10"/>
  <c r="FS320" i="10"/>
  <c r="FA320" i="10"/>
  <c r="EI320" i="10"/>
  <c r="DQ320" i="10"/>
  <c r="GB320" i="10"/>
  <c r="FJ320" i="10"/>
  <c r="ER320" i="10"/>
  <c r="DZ320" i="10"/>
  <c r="AM320" i="10"/>
  <c r="FI330" i="10"/>
  <c r="EZ330" i="10"/>
  <c r="DY330" i="10"/>
  <c r="DP330" i="10"/>
  <c r="EH330" i="10"/>
  <c r="AL330" i="10"/>
  <c r="GA330" i="10"/>
  <c r="FR330" i="10"/>
  <c r="EQ330" i="10"/>
  <c r="AM329" i="10"/>
  <c r="EI329" i="10"/>
  <c r="DZ329" i="10"/>
  <c r="DQ329" i="10"/>
  <c r="GB329" i="10"/>
  <c r="FS329" i="10"/>
  <c r="FJ329" i="10"/>
  <c r="FA329" i="10"/>
  <c r="ER329" i="10"/>
  <c r="EQ322" i="10"/>
  <c r="DY322" i="10"/>
  <c r="AL322" i="10"/>
  <c r="DP322" i="10"/>
  <c r="EH322" i="10"/>
  <c r="GA322" i="10"/>
  <c r="FR322" i="10"/>
  <c r="EZ322" i="10"/>
  <c r="FI322" i="10"/>
  <c r="FB330" i="10"/>
  <c r="EJ330" i="10"/>
  <c r="AN330" i="10"/>
  <c r="FK330" i="10"/>
  <c r="ES330" i="10"/>
  <c r="FT330" i="10"/>
  <c r="EA330" i="10"/>
  <c r="GC330" i="10"/>
  <c r="DR330" i="10"/>
  <c r="EG349" i="10"/>
  <c r="FQ349" i="10"/>
  <c r="EY349" i="10"/>
  <c r="AK349" i="10"/>
  <c r="DX349" i="10"/>
  <c r="EP349" i="10"/>
  <c r="FZ349" i="10"/>
  <c r="FH349" i="10"/>
  <c r="DO349" i="10"/>
  <c r="AG329" i="10"/>
  <c r="FD329" i="10"/>
  <c r="EU329" i="10"/>
  <c r="EL329" i="10"/>
  <c r="EC329" i="10"/>
  <c r="DT329" i="10"/>
  <c r="DK329" i="10"/>
  <c r="FM329" i="10"/>
  <c r="FV329" i="10"/>
  <c r="FT322" i="10"/>
  <c r="FK322" i="10"/>
  <c r="EJ322" i="10"/>
  <c r="DR322" i="10"/>
  <c r="FB322" i="10"/>
  <c r="ES322" i="10"/>
  <c r="AN322" i="10"/>
  <c r="EA322" i="10"/>
  <c r="GC322" i="10"/>
  <c r="FW330" i="10"/>
  <c r="EM330" i="10"/>
  <c r="DU330" i="10"/>
  <c r="AH330" i="10"/>
  <c r="FN330" i="10"/>
  <c r="EV330" i="10"/>
  <c r="DL330" i="10"/>
  <c r="ED330" i="10"/>
  <c r="FE330" i="10"/>
  <c r="AN356" i="10"/>
  <c r="FT356" i="10"/>
  <c r="FB356" i="10"/>
  <c r="DR356" i="10"/>
  <c r="EJ356" i="10"/>
  <c r="GC356" i="10"/>
  <c r="FK356" i="10"/>
  <c r="ES356" i="10"/>
  <c r="EA356" i="10"/>
  <c r="EW329" i="10"/>
  <c r="FO329" i="10"/>
  <c r="AI329" i="10"/>
  <c r="DV329" i="10"/>
  <c r="EN329" i="10"/>
  <c r="FF329" i="10"/>
  <c r="FX329" i="10"/>
  <c r="DM329" i="10"/>
  <c r="EE329" i="10"/>
  <c r="EC337" i="10"/>
  <c r="DK337" i="10"/>
  <c r="FM337" i="10"/>
  <c r="EU337" i="10"/>
  <c r="DT337" i="10"/>
  <c r="AG337" i="10"/>
  <c r="EL337" i="10"/>
  <c r="FV337" i="10"/>
  <c r="FD337" i="10"/>
  <c r="EM345" i="10"/>
  <c r="AH345" i="10"/>
  <c r="FE345" i="10"/>
  <c r="FW345" i="10"/>
  <c r="ED345" i="10"/>
  <c r="DL345" i="10"/>
  <c r="EV345" i="10"/>
  <c r="FN345" i="10"/>
  <c r="DU345" i="10"/>
  <c r="AH340" i="10"/>
  <c r="EM340" i="10"/>
  <c r="DL340" i="10"/>
  <c r="FW340" i="10"/>
  <c r="EV340" i="10"/>
  <c r="ED340" i="10"/>
  <c r="DU340" i="10"/>
  <c r="FN340" i="10"/>
  <c r="FE340" i="10"/>
  <c r="GB353" i="10"/>
  <c r="FS353" i="10"/>
  <c r="AM353" i="10"/>
  <c r="ER353" i="10"/>
  <c r="FA353" i="10"/>
  <c r="FJ353" i="10"/>
  <c r="DQ353" i="10"/>
  <c r="DZ353" i="10"/>
  <c r="EI353" i="10"/>
  <c r="AM338" i="10"/>
  <c r="GB338" i="10"/>
  <c r="DQ338" i="10"/>
  <c r="FA338" i="10"/>
  <c r="FS338" i="10"/>
  <c r="DZ338" i="10"/>
  <c r="ER338" i="10"/>
  <c r="FJ338" i="10"/>
  <c r="EI338" i="10"/>
  <c r="FY351" i="10"/>
  <c r="AJ351" i="10"/>
  <c r="DN351" i="10"/>
  <c r="DW351" i="10"/>
  <c r="EF351" i="10"/>
  <c r="EO351" i="10"/>
  <c r="EX351" i="10"/>
  <c r="FG351" i="10"/>
  <c r="FP351" i="10"/>
  <c r="FY337" i="10"/>
  <c r="AJ337" i="10"/>
  <c r="FP337" i="10"/>
  <c r="FG337" i="10"/>
  <c r="EX337" i="10"/>
  <c r="EO337" i="10"/>
  <c r="EF337" i="10"/>
  <c r="DW337" i="10"/>
  <c r="DN337" i="10"/>
  <c r="EU348" i="10"/>
  <c r="FM348" i="10"/>
  <c r="EC348" i="10"/>
  <c r="DK348" i="10"/>
  <c r="FV348" i="10"/>
  <c r="AG348" i="10"/>
  <c r="FD348" i="10"/>
  <c r="EL348" i="10"/>
  <c r="DT348" i="10"/>
  <c r="FQ337" i="10"/>
  <c r="FH337" i="10"/>
  <c r="EY337" i="10"/>
  <c r="EP337" i="10"/>
  <c r="EG337" i="10"/>
  <c r="AK337" i="10"/>
  <c r="DX337" i="10"/>
  <c r="DO337" i="10"/>
  <c r="FZ337" i="10"/>
  <c r="ES348" i="10"/>
  <c r="FK348" i="10"/>
  <c r="EA348" i="10"/>
  <c r="GC348" i="10"/>
  <c r="AN348" i="10"/>
  <c r="FT348" i="10"/>
  <c r="FB348" i="10"/>
  <c r="EJ348" i="10"/>
  <c r="DR348" i="10"/>
  <c r="EV338" i="10"/>
  <c r="FN338" i="10"/>
  <c r="AH338" i="10"/>
  <c r="DU338" i="10"/>
  <c r="EM338" i="10"/>
  <c r="FE338" i="10"/>
  <c r="FW338" i="10"/>
  <c r="DL338" i="10"/>
  <c r="ED338" i="10"/>
  <c r="FW352" i="10"/>
  <c r="DL352" i="10"/>
  <c r="DU352" i="10"/>
  <c r="ED352" i="10"/>
  <c r="EM352" i="10"/>
  <c r="AH352" i="10"/>
  <c r="EV352" i="10"/>
  <c r="FE352" i="10"/>
  <c r="FN352" i="10"/>
  <c r="FK350" i="10"/>
  <c r="ES350" i="10"/>
  <c r="EA350" i="10"/>
  <c r="AN350" i="10"/>
  <c r="GC350" i="10"/>
  <c r="FB350" i="10"/>
  <c r="EJ350" i="10"/>
  <c r="DR350" i="10"/>
  <c r="FT350" i="10"/>
  <c r="AN358" i="10"/>
  <c r="FK358" i="10"/>
  <c r="ES358" i="10"/>
  <c r="EA358" i="10"/>
  <c r="GC358" i="10"/>
  <c r="DR358" i="10"/>
  <c r="FT358" i="10"/>
  <c r="FB358" i="10"/>
  <c r="EJ358" i="10"/>
  <c r="GB351" i="10"/>
  <c r="AM351" i="10"/>
  <c r="FA351" i="10"/>
  <c r="FJ351" i="10"/>
  <c r="FS351" i="10"/>
  <c r="DQ351" i="10"/>
  <c r="EI351" i="10"/>
  <c r="ER351" i="10"/>
  <c r="DZ351" i="10"/>
  <c r="GC359" i="10"/>
  <c r="AN359" i="10"/>
  <c r="FT359" i="10"/>
  <c r="EA359" i="10"/>
  <c r="EJ359" i="10"/>
  <c r="FK359" i="10"/>
  <c r="DR359" i="10"/>
  <c r="ES359" i="10"/>
  <c r="FB359" i="10"/>
  <c r="AN351" i="10"/>
  <c r="GC351" i="10"/>
  <c r="FK351" i="10"/>
  <c r="ES351" i="10"/>
  <c r="EA351" i="10"/>
  <c r="FT351" i="10"/>
  <c r="FB351" i="10"/>
  <c r="EJ351" i="10"/>
  <c r="DR351" i="10"/>
  <c r="EC359" i="10"/>
  <c r="DT359" i="10"/>
  <c r="DK359" i="10"/>
  <c r="FV359" i="10"/>
  <c r="AG359" i="10"/>
  <c r="FM359" i="10"/>
  <c r="FD359" i="10"/>
  <c r="EU359" i="10"/>
  <c r="EL359" i="10"/>
  <c r="FV351" i="10"/>
  <c r="EU351" i="10"/>
  <c r="FD351" i="10"/>
  <c r="FM351" i="10"/>
  <c r="DK351" i="10"/>
  <c r="EL351" i="10"/>
  <c r="AG351" i="10"/>
  <c r="DT351" i="10"/>
  <c r="EC351" i="10"/>
  <c r="FN359" i="10"/>
  <c r="FE359" i="10"/>
  <c r="EV359" i="10"/>
  <c r="EM359" i="10"/>
  <c r="ED359" i="10"/>
  <c r="FW359" i="10"/>
  <c r="DU359" i="10"/>
  <c r="DL359" i="10"/>
  <c r="AH359" i="10"/>
  <c r="AH351" i="10"/>
  <c r="FW351" i="10"/>
  <c r="FE351" i="10"/>
  <c r="EM351" i="10"/>
  <c r="DU351" i="10"/>
  <c r="DL351" i="10"/>
  <c r="FN351" i="10"/>
  <c r="EV351" i="10"/>
  <c r="ED351" i="10"/>
  <c r="FO359" i="10"/>
  <c r="FF359" i="10"/>
  <c r="EN359" i="10"/>
  <c r="EE359" i="10"/>
  <c r="AI359" i="10"/>
  <c r="FX359" i="10"/>
  <c r="EW359" i="10"/>
  <c r="DV359" i="10"/>
  <c r="DM359" i="10"/>
  <c r="AI351" i="10"/>
  <c r="FX351" i="10"/>
  <c r="FF351" i="10"/>
  <c r="EN351" i="10"/>
  <c r="DV351" i="10"/>
  <c r="DM351" i="10"/>
  <c r="FO351" i="10"/>
  <c r="EW351" i="10"/>
  <c r="EE351" i="10"/>
  <c r="AJ359" i="10"/>
  <c r="FY359" i="10"/>
  <c r="FG359" i="10"/>
  <c r="EO359" i="10"/>
  <c r="DW359" i="10"/>
  <c r="FP359" i="10"/>
  <c r="EX359" i="10"/>
  <c r="EF359" i="10"/>
  <c r="DN359" i="10"/>
  <c r="GB167" i="10"/>
  <c r="FJ167" i="10"/>
  <c r="ER167" i="10"/>
  <c r="DZ167" i="10"/>
  <c r="AM167" i="10"/>
  <c r="FS167" i="10"/>
  <c r="FA167" i="10"/>
  <c r="EI167" i="10"/>
  <c r="DQ167" i="10"/>
  <c r="FR151" i="10"/>
  <c r="FI151" i="10"/>
  <c r="EZ151" i="10"/>
  <c r="EQ151" i="10"/>
  <c r="EH151" i="10"/>
  <c r="DY151" i="10"/>
  <c r="GA151" i="10"/>
  <c r="DP151" i="10"/>
  <c r="AL151" i="10"/>
  <c r="FV135" i="10"/>
  <c r="DT135" i="10"/>
  <c r="EC135" i="10"/>
  <c r="AG135" i="10"/>
  <c r="FM135" i="10"/>
  <c r="EU135" i="10"/>
  <c r="EL135" i="10"/>
  <c r="FD135" i="10"/>
  <c r="DK135" i="10"/>
  <c r="FX176" i="10"/>
  <c r="EN176" i="10"/>
  <c r="EW176" i="10"/>
  <c r="FF176" i="10"/>
  <c r="AI176" i="10"/>
  <c r="DM176" i="10"/>
  <c r="DV176" i="10"/>
  <c r="EE176" i="10"/>
  <c r="FO176" i="10"/>
  <c r="GB184" i="10"/>
  <c r="AM184" i="10"/>
  <c r="DQ184" i="10"/>
  <c r="EI184" i="10"/>
  <c r="FA184" i="10"/>
  <c r="FJ184" i="10"/>
  <c r="FS184" i="10"/>
  <c r="DZ184" i="10"/>
  <c r="ER184" i="10"/>
  <c r="FN165" i="10"/>
  <c r="EV165" i="10"/>
  <c r="ED165" i="10"/>
  <c r="DL165" i="10"/>
  <c r="AH165" i="10"/>
  <c r="EM165" i="10"/>
  <c r="FW165" i="10"/>
  <c r="DU165" i="10"/>
  <c r="FE165" i="10"/>
  <c r="FP241" i="10"/>
  <c r="EX241" i="10"/>
  <c r="EF241" i="10"/>
  <c r="DN241" i="10"/>
  <c r="AJ241" i="10"/>
  <c r="FY241" i="10"/>
  <c r="DW241" i="10"/>
  <c r="FG241" i="10"/>
  <c r="EO241" i="10"/>
  <c r="FR170" i="10"/>
  <c r="EZ170" i="10"/>
  <c r="AL170" i="10"/>
  <c r="DY170" i="10"/>
  <c r="FI170" i="10"/>
  <c r="EQ170" i="10"/>
  <c r="GA170" i="10"/>
  <c r="EH170" i="10"/>
  <c r="DP170" i="10"/>
  <c r="EZ138" i="10"/>
  <c r="DP138" i="10"/>
  <c r="GA138" i="10"/>
  <c r="FR138" i="10"/>
  <c r="EH138" i="10"/>
  <c r="AL138" i="10"/>
  <c r="FI138" i="10"/>
  <c r="EQ138" i="10"/>
  <c r="DY138" i="10"/>
  <c r="FP160" i="10"/>
  <c r="EX160" i="10"/>
  <c r="EF160" i="10"/>
  <c r="DN160" i="10"/>
  <c r="FY160" i="10"/>
  <c r="FG160" i="10"/>
  <c r="EO160" i="10"/>
  <c r="DW160" i="10"/>
  <c r="AJ160" i="10"/>
  <c r="FK147" i="10"/>
  <c r="FT147" i="10"/>
  <c r="GC147" i="10"/>
  <c r="DR147" i="10"/>
  <c r="EJ147" i="10"/>
  <c r="ES147" i="10"/>
  <c r="FB147" i="10"/>
  <c r="AN147" i="10"/>
  <c r="EA147" i="10"/>
  <c r="GB138" i="10"/>
  <c r="AM138" i="10"/>
  <c r="DZ138" i="10"/>
  <c r="EI138" i="10"/>
  <c r="ER138" i="10"/>
  <c r="FA138" i="10"/>
  <c r="FJ138" i="10"/>
  <c r="FS138" i="10"/>
  <c r="DQ138" i="10"/>
  <c r="EH137" i="10"/>
  <c r="DY137" i="10"/>
  <c r="GA137" i="10"/>
  <c r="AL137" i="10"/>
  <c r="FR137" i="10"/>
  <c r="FI137" i="10"/>
  <c r="EZ137" i="10"/>
  <c r="EQ137" i="10"/>
  <c r="DP137" i="10"/>
  <c r="EC145" i="10"/>
  <c r="FM145" i="10"/>
  <c r="FV145" i="10"/>
  <c r="FD145" i="10"/>
  <c r="EL145" i="10"/>
  <c r="DT145" i="10"/>
  <c r="AG145" i="10"/>
  <c r="EU145" i="10"/>
  <c r="DK145" i="10"/>
  <c r="FM196" i="10"/>
  <c r="EU196" i="10"/>
  <c r="EC196" i="10"/>
  <c r="DK196" i="10"/>
  <c r="AG196" i="10"/>
  <c r="EL196" i="10"/>
  <c r="FV196" i="10"/>
  <c r="FD196" i="10"/>
  <c r="DT196" i="10"/>
  <c r="FZ138" i="10"/>
  <c r="EP138" i="10"/>
  <c r="DX138" i="10"/>
  <c r="EG138" i="10"/>
  <c r="FH138" i="10"/>
  <c r="DO138" i="10"/>
  <c r="EY138" i="10"/>
  <c r="FQ138" i="10"/>
  <c r="AK138" i="10"/>
  <c r="ED132" i="10"/>
  <c r="DU132" i="10"/>
  <c r="FW132" i="10"/>
  <c r="FN132" i="10"/>
  <c r="FE132" i="10"/>
  <c r="EV132" i="10"/>
  <c r="EM132" i="10"/>
  <c r="DL132" i="10"/>
  <c r="AH132" i="10"/>
  <c r="FM165" i="10"/>
  <c r="EU165" i="10"/>
  <c r="EC165" i="10"/>
  <c r="DK165" i="10"/>
  <c r="FV165" i="10"/>
  <c r="FD165" i="10"/>
  <c r="EL165" i="10"/>
  <c r="DT165" i="10"/>
  <c r="AG165" i="10"/>
  <c r="FN131" i="10"/>
  <c r="FW131" i="10"/>
  <c r="ED131" i="10"/>
  <c r="EV131" i="10"/>
  <c r="DU131" i="10"/>
  <c r="EM131" i="10"/>
  <c r="AH131" i="10"/>
  <c r="FE131" i="10"/>
  <c r="DL131" i="10"/>
  <c r="FR144" i="10"/>
  <c r="EZ144" i="10"/>
  <c r="EH144" i="10"/>
  <c r="DP144" i="10"/>
  <c r="EQ144" i="10"/>
  <c r="AL144" i="10"/>
  <c r="FI144" i="10"/>
  <c r="GA144" i="10"/>
  <c r="DY144" i="10"/>
  <c r="FZ179" i="10"/>
  <c r="AK179" i="10"/>
  <c r="DO179" i="10"/>
  <c r="DX179" i="10"/>
  <c r="EG179" i="10"/>
  <c r="EP179" i="10"/>
  <c r="EY179" i="10"/>
  <c r="FH179" i="10"/>
  <c r="FQ179" i="10"/>
  <c r="FR159" i="10"/>
  <c r="FI159" i="10"/>
  <c r="EZ159" i="10"/>
  <c r="EQ159" i="10"/>
  <c r="EH159" i="10"/>
  <c r="DY159" i="10"/>
  <c r="GA159" i="10"/>
  <c r="DP159" i="10"/>
  <c r="AL159" i="10"/>
  <c r="AH215" i="10"/>
  <c r="FW215" i="10"/>
  <c r="ED215" i="10"/>
  <c r="DL215" i="10"/>
  <c r="EM215" i="10"/>
  <c r="DU215" i="10"/>
  <c r="EV215" i="10"/>
  <c r="FN215" i="10"/>
  <c r="FE215" i="10"/>
  <c r="AI150" i="10"/>
  <c r="EN150" i="10"/>
  <c r="FF150" i="10"/>
  <c r="EE150" i="10"/>
  <c r="FX150" i="10"/>
  <c r="EW150" i="10"/>
  <c r="DM150" i="10"/>
  <c r="FO150" i="10"/>
  <c r="DV150" i="10"/>
  <c r="EQ198" i="10"/>
  <c r="DY198" i="10"/>
  <c r="GA198" i="10"/>
  <c r="AL198" i="10"/>
  <c r="FI198" i="10"/>
  <c r="EZ198" i="10"/>
  <c r="FR198" i="10"/>
  <c r="EH198" i="10"/>
  <c r="DP198" i="10"/>
  <c r="FO160" i="10"/>
  <c r="EW160" i="10"/>
  <c r="EE160" i="10"/>
  <c r="DM160" i="10"/>
  <c r="DV160" i="10"/>
  <c r="AI160" i="10"/>
  <c r="FF160" i="10"/>
  <c r="FX160" i="10"/>
  <c r="EN160" i="10"/>
  <c r="EZ184" i="10"/>
  <c r="AL184" i="10"/>
  <c r="DY184" i="10"/>
  <c r="FR184" i="10"/>
  <c r="EQ184" i="10"/>
  <c r="FI184" i="10"/>
  <c r="GA184" i="10"/>
  <c r="DP184" i="10"/>
  <c r="EH184" i="10"/>
  <c r="GB200" i="10"/>
  <c r="AM200" i="10"/>
  <c r="FA200" i="10"/>
  <c r="DQ200" i="10"/>
  <c r="EI200" i="10"/>
  <c r="ER200" i="10"/>
  <c r="DZ200" i="10"/>
  <c r="FS200" i="10"/>
  <c r="FJ200" i="10"/>
  <c r="FW159" i="10"/>
  <c r="FE159" i="10"/>
  <c r="EM159" i="10"/>
  <c r="DU159" i="10"/>
  <c r="AH159" i="10"/>
  <c r="FN159" i="10"/>
  <c r="DL159" i="10"/>
  <c r="ED159" i="10"/>
  <c r="EV159" i="10"/>
  <c r="FX175" i="10"/>
  <c r="AI175" i="10"/>
  <c r="DM175" i="10"/>
  <c r="DV175" i="10"/>
  <c r="EN175" i="10"/>
  <c r="FO175" i="10"/>
  <c r="EE175" i="10"/>
  <c r="EW175" i="10"/>
  <c r="FF175" i="10"/>
  <c r="FA191" i="10"/>
  <c r="EI191" i="10"/>
  <c r="DQ191" i="10"/>
  <c r="FS191" i="10"/>
  <c r="FJ191" i="10"/>
  <c r="ER191" i="10"/>
  <c r="AM191" i="10"/>
  <c r="DZ191" i="10"/>
  <c r="GB191" i="10"/>
  <c r="FV153" i="10"/>
  <c r="FD153" i="10"/>
  <c r="EL153" i="10"/>
  <c r="DT153" i="10"/>
  <c r="AG153" i="10"/>
  <c r="FM153" i="10"/>
  <c r="EU153" i="10"/>
  <c r="EC153" i="10"/>
  <c r="DK153" i="10"/>
  <c r="EU169" i="10"/>
  <c r="FM169" i="10"/>
  <c r="AG169" i="10"/>
  <c r="DT169" i="10"/>
  <c r="FD169" i="10"/>
  <c r="EC169" i="10"/>
  <c r="FV169" i="10"/>
  <c r="DK169" i="10"/>
  <c r="EL169" i="10"/>
  <c r="AG193" i="10"/>
  <c r="DK193" i="10"/>
  <c r="FM193" i="10"/>
  <c r="EU193" i="10"/>
  <c r="FV193" i="10"/>
  <c r="EL193" i="10"/>
  <c r="EC193" i="10"/>
  <c r="FD193" i="10"/>
  <c r="DT193" i="10"/>
  <c r="FV150" i="10"/>
  <c r="DK150" i="10"/>
  <c r="DT150" i="10"/>
  <c r="EC150" i="10"/>
  <c r="AG150" i="10"/>
  <c r="EL150" i="10"/>
  <c r="EU150" i="10"/>
  <c r="FD150" i="10"/>
  <c r="FM150" i="10"/>
  <c r="EO182" i="10"/>
  <c r="EF182" i="10"/>
  <c r="DW182" i="10"/>
  <c r="DN182" i="10"/>
  <c r="FY182" i="10"/>
  <c r="AJ182" i="10"/>
  <c r="FP182" i="10"/>
  <c r="FG182" i="10"/>
  <c r="EX182" i="10"/>
  <c r="FX198" i="10"/>
  <c r="FF198" i="10"/>
  <c r="EN198" i="10"/>
  <c r="DV198" i="10"/>
  <c r="AI198" i="10"/>
  <c r="FO198" i="10"/>
  <c r="EW198" i="10"/>
  <c r="EE198" i="10"/>
  <c r="DM198" i="10"/>
  <c r="FE166" i="10"/>
  <c r="EV166" i="10"/>
  <c r="EM166" i="10"/>
  <c r="ED166" i="10"/>
  <c r="DU166" i="10"/>
  <c r="DL166" i="10"/>
  <c r="FW166" i="10"/>
  <c r="FN166" i="10"/>
  <c r="AH166" i="10"/>
  <c r="FH182" i="10"/>
  <c r="EG182" i="10"/>
  <c r="FZ182" i="10"/>
  <c r="EY182" i="10"/>
  <c r="AK182" i="10"/>
  <c r="FQ182" i="10"/>
  <c r="EP182" i="10"/>
  <c r="DO182" i="10"/>
  <c r="DX182" i="10"/>
  <c r="AJ219" i="10"/>
  <c r="EO219" i="10"/>
  <c r="FG219" i="10"/>
  <c r="EF219" i="10"/>
  <c r="EX219" i="10"/>
  <c r="DW219" i="10"/>
  <c r="FY219" i="10"/>
  <c r="DN219" i="10"/>
  <c r="FP219" i="10"/>
  <c r="DT216" i="10"/>
  <c r="EL216" i="10"/>
  <c r="DK216" i="10"/>
  <c r="EC216" i="10"/>
  <c r="FV216" i="10"/>
  <c r="AG216" i="10"/>
  <c r="EU216" i="10"/>
  <c r="FM216" i="10"/>
  <c r="FD216" i="10"/>
  <c r="FM268" i="10"/>
  <c r="FD268" i="10"/>
  <c r="EU268" i="10"/>
  <c r="EL268" i="10"/>
  <c r="EC268" i="10"/>
  <c r="FV268" i="10"/>
  <c r="DT268" i="10"/>
  <c r="DK268" i="10"/>
  <c r="AG268" i="10"/>
  <c r="FR225" i="10"/>
  <c r="EQ225" i="10"/>
  <c r="GA225" i="10"/>
  <c r="EZ225" i="10"/>
  <c r="EH225" i="10"/>
  <c r="FI225" i="10"/>
  <c r="DP225" i="10"/>
  <c r="AL225" i="10"/>
  <c r="DY225" i="10"/>
  <c r="FX209" i="10"/>
  <c r="FF209" i="10"/>
  <c r="DV209" i="10"/>
  <c r="EN209" i="10"/>
  <c r="EW209" i="10"/>
  <c r="AI209" i="10"/>
  <c r="DM209" i="10"/>
  <c r="EE209" i="10"/>
  <c r="FO209" i="10"/>
  <c r="FS246" i="10"/>
  <c r="FJ246" i="10"/>
  <c r="EI246" i="10"/>
  <c r="FA246" i="10"/>
  <c r="ER246" i="10"/>
  <c r="DZ246" i="10"/>
  <c r="DQ246" i="10"/>
  <c r="AM246" i="10"/>
  <c r="GB246" i="10"/>
  <c r="AL214" i="10"/>
  <c r="FR214" i="10"/>
  <c r="EZ214" i="10"/>
  <c r="DP214" i="10"/>
  <c r="EH214" i="10"/>
  <c r="FI214" i="10"/>
  <c r="EQ214" i="10"/>
  <c r="DY214" i="10"/>
  <c r="GA214" i="10"/>
  <c r="AK234" i="10"/>
  <c r="FQ234" i="10"/>
  <c r="EY234" i="10"/>
  <c r="FZ234" i="10"/>
  <c r="EP234" i="10"/>
  <c r="DO234" i="10"/>
  <c r="FH234" i="10"/>
  <c r="EG234" i="10"/>
  <c r="DX234" i="10"/>
  <c r="FB253" i="10"/>
  <c r="FT253" i="10"/>
  <c r="EJ253" i="10"/>
  <c r="DR253" i="10"/>
  <c r="EA253" i="10"/>
  <c r="AN253" i="10"/>
  <c r="FK253" i="10"/>
  <c r="ES253" i="10"/>
  <c r="GC253" i="10"/>
  <c r="EQ215" i="10"/>
  <c r="DP215" i="10"/>
  <c r="DY215" i="10"/>
  <c r="FR215" i="10"/>
  <c r="EH215" i="10"/>
  <c r="FI215" i="10"/>
  <c r="EZ215" i="10"/>
  <c r="GA215" i="10"/>
  <c r="AL215" i="10"/>
  <c r="GC282" i="10"/>
  <c r="EJ282" i="10"/>
  <c r="ES282" i="10"/>
  <c r="FB282" i="10"/>
  <c r="FK282" i="10"/>
  <c r="DR282" i="10"/>
  <c r="AN282" i="10"/>
  <c r="FT282" i="10"/>
  <c r="EA282" i="10"/>
  <c r="DK237" i="10"/>
  <c r="FV237" i="10"/>
  <c r="AG237" i="10"/>
  <c r="EU237" i="10"/>
  <c r="EC237" i="10"/>
  <c r="DT237" i="10"/>
  <c r="FM237" i="10"/>
  <c r="EL237" i="10"/>
  <c r="FD237" i="10"/>
  <c r="FD254" i="10"/>
  <c r="FV254" i="10"/>
  <c r="EL254" i="10"/>
  <c r="DT254" i="10"/>
  <c r="EC254" i="10"/>
  <c r="EU254" i="10"/>
  <c r="DK254" i="10"/>
  <c r="AG254" i="10"/>
  <c r="FM254" i="10"/>
  <c r="DV241" i="10"/>
  <c r="DM241" i="10"/>
  <c r="FF241" i="10"/>
  <c r="AI241" i="10"/>
  <c r="FX241" i="10"/>
  <c r="FO241" i="10"/>
  <c r="EW241" i="10"/>
  <c r="EN241" i="10"/>
  <c r="EE241" i="10"/>
  <c r="FX285" i="10"/>
  <c r="EN285" i="10"/>
  <c r="EW285" i="10"/>
  <c r="AI285" i="10"/>
  <c r="FF285" i="10"/>
  <c r="FO285" i="10"/>
  <c r="DM285" i="10"/>
  <c r="DV285" i="10"/>
  <c r="EE285" i="10"/>
  <c r="AN224" i="10"/>
  <c r="FT224" i="10"/>
  <c r="ES224" i="10"/>
  <c r="FK224" i="10"/>
  <c r="GC224" i="10"/>
  <c r="EA224" i="10"/>
  <c r="DR224" i="10"/>
  <c r="FB224" i="10"/>
  <c r="EJ224" i="10"/>
  <c r="FV240" i="10"/>
  <c r="FD240" i="10"/>
  <c r="EL240" i="10"/>
  <c r="DT240" i="10"/>
  <c r="AG240" i="10"/>
  <c r="FM240" i="10"/>
  <c r="EU240" i="10"/>
  <c r="EC240" i="10"/>
  <c r="DK240" i="10"/>
  <c r="FW236" i="10"/>
  <c r="FE236" i="10"/>
  <c r="EM236" i="10"/>
  <c r="DU236" i="10"/>
  <c r="AH236" i="10"/>
  <c r="EV236" i="10"/>
  <c r="ED236" i="10"/>
  <c r="FN236" i="10"/>
  <c r="DL236" i="10"/>
  <c r="AH281" i="10"/>
  <c r="FE281" i="10"/>
  <c r="EV281" i="10"/>
  <c r="EM281" i="10"/>
  <c r="ED281" i="10"/>
  <c r="FW281" i="10"/>
  <c r="DU281" i="10"/>
  <c r="FN281" i="10"/>
  <c r="DL281" i="10"/>
  <c r="DO260" i="10"/>
  <c r="EY260" i="10"/>
  <c r="DX260" i="10"/>
  <c r="AK260" i="10"/>
  <c r="FZ260" i="10"/>
  <c r="FQ260" i="10"/>
  <c r="EG260" i="10"/>
  <c r="FH260" i="10"/>
  <c r="EP260" i="10"/>
  <c r="GC265" i="10"/>
  <c r="AN265" i="10"/>
  <c r="FB265" i="10"/>
  <c r="EA265" i="10"/>
  <c r="FT265" i="10"/>
  <c r="DR265" i="10"/>
  <c r="FK265" i="10"/>
  <c r="ES265" i="10"/>
  <c r="EJ265" i="10"/>
  <c r="FM248" i="10"/>
  <c r="EU248" i="10"/>
  <c r="EL248" i="10"/>
  <c r="DT248" i="10"/>
  <c r="AG248" i="10"/>
  <c r="EC248" i="10"/>
  <c r="DK248" i="10"/>
  <c r="FD248" i="10"/>
  <c r="FV248" i="10"/>
  <c r="FB272" i="10"/>
  <c r="ES272" i="10"/>
  <c r="EJ272" i="10"/>
  <c r="EA272" i="10"/>
  <c r="FK272" i="10"/>
  <c r="DR272" i="10"/>
  <c r="AN272" i="10"/>
  <c r="FT272" i="10"/>
  <c r="GC272" i="10"/>
  <c r="FZ255" i="10"/>
  <c r="DO255" i="10"/>
  <c r="EY255" i="10"/>
  <c r="EG255" i="10"/>
  <c r="FQ255" i="10"/>
  <c r="FH255" i="10"/>
  <c r="EP255" i="10"/>
  <c r="DX255" i="10"/>
  <c r="AK255" i="10"/>
  <c r="AI309" i="10"/>
  <c r="FO309" i="10"/>
  <c r="FF309" i="10"/>
  <c r="EW309" i="10"/>
  <c r="EN309" i="10"/>
  <c r="DV309" i="10"/>
  <c r="FX309" i="10"/>
  <c r="EE309" i="10"/>
  <c r="DM309" i="10"/>
  <c r="FW260" i="10"/>
  <c r="EV260" i="10"/>
  <c r="AH260" i="10"/>
  <c r="DU260" i="10"/>
  <c r="FN260" i="10"/>
  <c r="DL260" i="10"/>
  <c r="FE260" i="10"/>
  <c r="EM260" i="10"/>
  <c r="ED260" i="10"/>
  <c r="EZ251" i="10"/>
  <c r="FR251" i="10"/>
  <c r="AL251" i="10"/>
  <c r="GA251" i="10"/>
  <c r="FI251" i="10"/>
  <c r="DP251" i="10"/>
  <c r="EQ251" i="10"/>
  <c r="EH251" i="10"/>
  <c r="DY251" i="10"/>
  <c r="EW267" i="10"/>
  <c r="FF267" i="10"/>
  <c r="FX267" i="10"/>
  <c r="DV267" i="10"/>
  <c r="EE267" i="10"/>
  <c r="FO267" i="10"/>
  <c r="AI267" i="10"/>
  <c r="EN267" i="10"/>
  <c r="DM267" i="10"/>
  <c r="FM283" i="10"/>
  <c r="EU283" i="10"/>
  <c r="EC283" i="10"/>
  <c r="DK283" i="10"/>
  <c r="EL283" i="10"/>
  <c r="FV283" i="10"/>
  <c r="AG283" i="10"/>
  <c r="FD283" i="10"/>
  <c r="DT283" i="10"/>
  <c r="FQ276" i="10"/>
  <c r="EY276" i="10"/>
  <c r="EG276" i="10"/>
  <c r="DO276" i="10"/>
  <c r="EP276" i="10"/>
  <c r="FZ276" i="10"/>
  <c r="DX276" i="10"/>
  <c r="FH276" i="10"/>
  <c r="AK276" i="10"/>
  <c r="GC309" i="10"/>
  <c r="FB309" i="10"/>
  <c r="DR309" i="10"/>
  <c r="EJ309" i="10"/>
  <c r="ES309" i="10"/>
  <c r="EA309" i="10"/>
  <c r="AN309" i="10"/>
  <c r="FT309" i="10"/>
  <c r="FK309" i="10"/>
  <c r="AK290" i="10"/>
  <c r="EP290" i="10"/>
  <c r="EG290" i="10"/>
  <c r="DX290" i="10"/>
  <c r="DO290" i="10"/>
  <c r="FZ290" i="10"/>
  <c r="FQ290" i="10"/>
  <c r="FH290" i="10"/>
  <c r="EY290" i="10"/>
  <c r="AN291" i="10"/>
  <c r="EA291" i="10"/>
  <c r="FT291" i="10"/>
  <c r="FK291" i="10"/>
  <c r="FB291" i="10"/>
  <c r="ES291" i="10"/>
  <c r="GC291" i="10"/>
  <c r="DR291" i="10"/>
  <c r="EJ291" i="10"/>
  <c r="FZ298" i="10"/>
  <c r="DX298" i="10"/>
  <c r="EG298" i="10"/>
  <c r="EP298" i="10"/>
  <c r="AK298" i="10"/>
  <c r="EY298" i="10"/>
  <c r="FQ298" i="10"/>
  <c r="DO298" i="10"/>
  <c r="FH298" i="10"/>
  <c r="AJ294" i="10"/>
  <c r="EO294" i="10"/>
  <c r="DW294" i="10"/>
  <c r="FP294" i="10"/>
  <c r="DN294" i="10"/>
  <c r="EF294" i="10"/>
  <c r="FG294" i="10"/>
  <c r="FY294" i="10"/>
  <c r="EX294" i="10"/>
  <c r="EI310" i="10"/>
  <c r="DZ310" i="10"/>
  <c r="DQ310" i="10"/>
  <c r="GB310" i="10"/>
  <c r="AM310" i="10"/>
  <c r="FJ310" i="10"/>
  <c r="FA310" i="10"/>
  <c r="ER310" i="10"/>
  <c r="FS310" i="10"/>
  <c r="FG303" i="10"/>
  <c r="EX303" i="10"/>
  <c r="EO303" i="10"/>
  <c r="EF303" i="10"/>
  <c r="DN303" i="10"/>
  <c r="AJ303" i="10"/>
  <c r="FY303" i="10"/>
  <c r="FP303" i="10"/>
  <c r="DW303" i="10"/>
  <c r="EX291" i="10"/>
  <c r="EF291" i="10"/>
  <c r="FP291" i="10"/>
  <c r="DW291" i="10"/>
  <c r="EO291" i="10"/>
  <c r="DN291" i="10"/>
  <c r="AJ291" i="10"/>
  <c r="FG291" i="10"/>
  <c r="FY291" i="10"/>
  <c r="FW307" i="10"/>
  <c r="FE307" i="10"/>
  <c r="EM307" i="10"/>
  <c r="DL307" i="10"/>
  <c r="ED307" i="10"/>
  <c r="AH307" i="10"/>
  <c r="FN307" i="10"/>
  <c r="EV307" i="10"/>
  <c r="DU307" i="10"/>
  <c r="AM291" i="10"/>
  <c r="FS291" i="10"/>
  <c r="FJ291" i="10"/>
  <c r="GB291" i="10"/>
  <c r="FA291" i="10"/>
  <c r="EI291" i="10"/>
  <c r="ER291" i="10"/>
  <c r="DZ291" i="10"/>
  <c r="DQ291" i="10"/>
  <c r="EY307" i="10"/>
  <c r="FZ307" i="10"/>
  <c r="AK307" i="10"/>
  <c r="EG307" i="10"/>
  <c r="FH307" i="10"/>
  <c r="EP307" i="10"/>
  <c r="DO307" i="10"/>
  <c r="FQ307" i="10"/>
  <c r="DX307" i="10"/>
  <c r="AG291" i="10"/>
  <c r="FD291" i="10"/>
  <c r="EU291" i="10"/>
  <c r="EL291" i="10"/>
  <c r="EC291" i="10"/>
  <c r="DK291" i="10"/>
  <c r="FV291" i="10"/>
  <c r="FM291" i="10"/>
  <c r="DT291" i="10"/>
  <c r="AM307" i="10"/>
  <c r="DQ307" i="10"/>
  <c r="EI307" i="10"/>
  <c r="FS307" i="10"/>
  <c r="FA307" i="10"/>
  <c r="DZ307" i="10"/>
  <c r="FJ307" i="10"/>
  <c r="GB307" i="10"/>
  <c r="ER307" i="10"/>
  <c r="AN336" i="10"/>
  <c r="FB336" i="10"/>
  <c r="ES336" i="10"/>
  <c r="EJ336" i="10"/>
  <c r="EA336" i="10"/>
  <c r="DR336" i="10"/>
  <c r="GC336" i="10"/>
  <c r="FT336" i="10"/>
  <c r="FK336" i="10"/>
  <c r="DY325" i="10"/>
  <c r="GA325" i="10"/>
  <c r="FI325" i="10"/>
  <c r="EQ325" i="10"/>
  <c r="DP325" i="10"/>
  <c r="EZ325" i="10"/>
  <c r="AL325" i="10"/>
  <c r="FR325" i="10"/>
  <c r="EH325" i="10"/>
  <c r="FN328" i="10"/>
  <c r="EV328" i="10"/>
  <c r="ED328" i="10"/>
  <c r="DL328" i="10"/>
  <c r="FW328" i="10"/>
  <c r="FE328" i="10"/>
  <c r="EM328" i="10"/>
  <c r="DU328" i="10"/>
  <c r="AH328" i="10"/>
  <c r="FY316" i="10"/>
  <c r="AJ316" i="10"/>
  <c r="FP316" i="10"/>
  <c r="FG316" i="10"/>
  <c r="EX316" i="10"/>
  <c r="EF316" i="10"/>
  <c r="DW316" i="10"/>
  <c r="DN316" i="10"/>
  <c r="EO316" i="10"/>
  <c r="FR318" i="10"/>
  <c r="EZ318" i="10"/>
  <c r="EH318" i="10"/>
  <c r="DP318" i="10"/>
  <c r="EQ318" i="10"/>
  <c r="DY318" i="10"/>
  <c r="FI318" i="10"/>
  <c r="GA318" i="10"/>
  <c r="AL318" i="10"/>
  <c r="FB337" i="10"/>
  <c r="GC337" i="10"/>
  <c r="EA337" i="10"/>
  <c r="AN337" i="10"/>
  <c r="FK337" i="10"/>
  <c r="ES337" i="10"/>
  <c r="EJ337" i="10"/>
  <c r="DR337" i="10"/>
  <c r="FT337" i="10"/>
  <c r="FT342" i="10"/>
  <c r="FB342" i="10"/>
  <c r="EJ342" i="10"/>
  <c r="DR342" i="10"/>
  <c r="AN342" i="10"/>
  <c r="GC342" i="10"/>
  <c r="FK342" i="10"/>
  <c r="ES342" i="10"/>
  <c r="EA342" i="10"/>
  <c r="FP338" i="10"/>
  <c r="AJ338" i="10"/>
  <c r="DW338" i="10"/>
  <c r="EO338" i="10"/>
  <c r="FG338" i="10"/>
  <c r="FY338" i="10"/>
  <c r="EF338" i="10"/>
  <c r="DN338" i="10"/>
  <c r="EX338" i="10"/>
  <c r="AM327" i="10"/>
  <c r="EI327" i="10"/>
  <c r="DZ327" i="10"/>
  <c r="DQ327" i="10"/>
  <c r="GB327" i="10"/>
  <c r="FJ327" i="10"/>
  <c r="ER327" i="10"/>
  <c r="FS327" i="10"/>
  <c r="FA327" i="10"/>
  <c r="FJ343" i="10"/>
  <c r="GB343" i="10"/>
  <c r="FA343" i="10"/>
  <c r="ER343" i="10"/>
  <c r="EI343" i="10"/>
  <c r="FS343" i="10"/>
  <c r="DZ343" i="10"/>
  <c r="DQ343" i="10"/>
  <c r="AM343" i="10"/>
  <c r="EL336" i="10"/>
  <c r="EC336" i="10"/>
  <c r="FD336" i="10"/>
  <c r="EU336" i="10"/>
  <c r="DT336" i="10"/>
  <c r="DK336" i="10"/>
  <c r="AG336" i="10"/>
  <c r="FV336" i="10"/>
  <c r="FM336" i="10"/>
  <c r="AH335" i="10"/>
  <c r="FW335" i="10"/>
  <c r="FN335" i="10"/>
  <c r="DL335" i="10"/>
  <c r="FE335" i="10"/>
  <c r="EV335" i="10"/>
  <c r="EM335" i="10"/>
  <c r="ED335" i="10"/>
  <c r="DU335" i="10"/>
  <c r="FX343" i="10"/>
  <c r="EN343" i="10"/>
  <c r="DV343" i="10"/>
  <c r="AI343" i="10"/>
  <c r="FF343" i="10"/>
  <c r="EW343" i="10"/>
  <c r="EE343" i="10"/>
  <c r="DM343" i="10"/>
  <c r="FO343" i="10"/>
  <c r="DL348" i="10"/>
  <c r="FW348" i="10"/>
  <c r="AH348" i="10"/>
  <c r="FN348" i="10"/>
  <c r="FE348" i="10"/>
  <c r="EV348" i="10"/>
  <c r="DU348" i="10"/>
  <c r="EM348" i="10"/>
  <c r="ED348" i="10"/>
  <c r="EJ349" i="10"/>
  <c r="EA349" i="10"/>
  <c r="GC349" i="10"/>
  <c r="FT349" i="10"/>
  <c r="FK349" i="10"/>
  <c r="FB349" i="10"/>
  <c r="AN349" i="10"/>
  <c r="ES349" i="10"/>
  <c r="DR349" i="10"/>
  <c r="FM357" i="10"/>
  <c r="FD357" i="10"/>
  <c r="EU357" i="10"/>
  <c r="EL357" i="10"/>
  <c r="EC357" i="10"/>
  <c r="FV357" i="10"/>
  <c r="DT357" i="10"/>
  <c r="DK357" i="10"/>
  <c r="AG357" i="10"/>
  <c r="AH357" i="10"/>
  <c r="FW357" i="10"/>
  <c r="ED357" i="10"/>
  <c r="DU357" i="10"/>
  <c r="EV357" i="10"/>
  <c r="DL357" i="10"/>
  <c r="EM357" i="10"/>
  <c r="FE357" i="10"/>
  <c r="FN357" i="10"/>
  <c r="EF349" i="10"/>
  <c r="FP349" i="10"/>
  <c r="EX349" i="10"/>
  <c r="AJ349" i="10"/>
  <c r="DW349" i="10"/>
  <c r="EO349" i="10"/>
  <c r="FG349" i="10"/>
  <c r="DN349" i="10"/>
  <c r="FY349" i="10"/>
  <c r="GB149" i="10"/>
  <c r="FJ149" i="10"/>
  <c r="ER149" i="10"/>
  <c r="DZ149" i="10"/>
  <c r="AM149" i="10"/>
  <c r="DQ149" i="10"/>
  <c r="FA149" i="10"/>
  <c r="EI149" i="10"/>
  <c r="FS149" i="10"/>
  <c r="AI189" i="10"/>
  <c r="EE189" i="10"/>
  <c r="DM189" i="10"/>
  <c r="FO189" i="10"/>
  <c r="DV189" i="10"/>
  <c r="FX189" i="10"/>
  <c r="FF189" i="10"/>
  <c r="EW189" i="10"/>
  <c r="EN189" i="10"/>
  <c r="FY139" i="10"/>
  <c r="DW139" i="10"/>
  <c r="EF139" i="10"/>
  <c r="EO139" i="10"/>
  <c r="EX139" i="10"/>
  <c r="FG139" i="10"/>
  <c r="FP139" i="10"/>
  <c r="AJ139" i="10"/>
  <c r="DN139" i="10"/>
  <c r="FY161" i="10"/>
  <c r="AJ161" i="10"/>
  <c r="DN161" i="10"/>
  <c r="DW161" i="10"/>
  <c r="EF161" i="10"/>
  <c r="EO161" i="10"/>
  <c r="EX161" i="10"/>
  <c r="FG161" i="10"/>
  <c r="FP161" i="10"/>
  <c r="AN216" i="10"/>
  <c r="ES216" i="10"/>
  <c r="FK216" i="10"/>
  <c r="EJ216" i="10"/>
  <c r="FB216" i="10"/>
  <c r="EA216" i="10"/>
  <c r="FT216" i="10"/>
  <c r="GC216" i="10"/>
  <c r="DR216" i="10"/>
  <c r="EA198" i="10"/>
  <c r="DR198" i="10"/>
  <c r="GC198" i="10"/>
  <c r="AN198" i="10"/>
  <c r="FK198" i="10"/>
  <c r="EJ198" i="10"/>
  <c r="FT198" i="10"/>
  <c r="FB198" i="10"/>
  <c r="ES198" i="10"/>
  <c r="EG141" i="10"/>
  <c r="DX141" i="10"/>
  <c r="DO141" i="10"/>
  <c r="FZ141" i="10"/>
  <c r="AK141" i="10"/>
  <c r="FQ141" i="10"/>
  <c r="FH141" i="10"/>
  <c r="EY141" i="10"/>
  <c r="EP141" i="10"/>
  <c r="AN212" i="10"/>
  <c r="EA212" i="10"/>
  <c r="FK212" i="10"/>
  <c r="FB212" i="10"/>
  <c r="EJ212" i="10"/>
  <c r="DR212" i="10"/>
  <c r="GC212" i="10"/>
  <c r="FT212" i="10"/>
  <c r="ES212" i="10"/>
  <c r="AK146" i="10"/>
  <c r="FZ146" i="10"/>
  <c r="EY146" i="10"/>
  <c r="EG146" i="10"/>
  <c r="DO146" i="10"/>
  <c r="EP146" i="10"/>
  <c r="FQ146" i="10"/>
  <c r="DX146" i="10"/>
  <c r="FH146" i="10"/>
  <c r="FZ184" i="10"/>
  <c r="EY184" i="10"/>
  <c r="AK184" i="10"/>
  <c r="DX184" i="10"/>
  <c r="FQ184" i="10"/>
  <c r="DO184" i="10"/>
  <c r="EP184" i="10"/>
  <c r="FH184" i="10"/>
  <c r="EG184" i="10"/>
  <c r="EV197" i="10"/>
  <c r="EM197" i="10"/>
  <c r="ED197" i="10"/>
  <c r="DL197" i="10"/>
  <c r="FW197" i="10"/>
  <c r="FE197" i="10"/>
  <c r="DU197" i="10"/>
  <c r="FN197" i="10"/>
  <c r="AH197" i="10"/>
  <c r="DT140" i="10"/>
  <c r="DK140" i="10"/>
  <c r="FV140" i="10"/>
  <c r="AG140" i="10"/>
  <c r="FM140" i="10"/>
  <c r="FD140" i="10"/>
  <c r="EU140" i="10"/>
  <c r="EL140" i="10"/>
  <c r="EC140" i="10"/>
  <c r="FX133" i="10"/>
  <c r="DV133" i="10"/>
  <c r="EE133" i="10"/>
  <c r="EN133" i="10"/>
  <c r="EW133" i="10"/>
  <c r="FF133" i="10"/>
  <c r="FO133" i="10"/>
  <c r="AI133" i="10"/>
  <c r="DM133" i="10"/>
  <c r="FM149" i="10"/>
  <c r="EU149" i="10"/>
  <c r="EC149" i="10"/>
  <c r="DK149" i="10"/>
  <c r="EL149" i="10"/>
  <c r="AG149" i="10"/>
  <c r="DT149" i="10"/>
  <c r="FD149" i="10"/>
  <c r="FV149" i="10"/>
  <c r="DY196" i="10"/>
  <c r="DP196" i="10"/>
  <c r="GA196" i="10"/>
  <c r="AL196" i="10"/>
  <c r="FI196" i="10"/>
  <c r="EH196" i="10"/>
  <c r="FR196" i="10"/>
  <c r="EQ196" i="10"/>
  <c r="EZ196" i="10"/>
  <c r="DL134" i="10"/>
  <c r="FW134" i="10"/>
  <c r="AH134" i="10"/>
  <c r="FN134" i="10"/>
  <c r="FE134" i="10"/>
  <c r="EV134" i="10"/>
  <c r="EM134" i="10"/>
  <c r="ED134" i="10"/>
  <c r="DU134" i="10"/>
  <c r="AI145" i="10"/>
  <c r="FF145" i="10"/>
  <c r="EW145" i="10"/>
  <c r="EN145" i="10"/>
  <c r="DV145" i="10"/>
  <c r="FX145" i="10"/>
  <c r="FO145" i="10"/>
  <c r="EE145" i="10"/>
  <c r="DM145" i="10"/>
  <c r="DN183" i="10"/>
  <c r="FG183" i="10"/>
  <c r="EF183" i="10"/>
  <c r="FY183" i="10"/>
  <c r="DW183" i="10"/>
  <c r="EX183" i="10"/>
  <c r="EO183" i="10"/>
  <c r="FP183" i="10"/>
  <c r="AJ183" i="10"/>
  <c r="EZ167" i="10"/>
  <c r="EQ167" i="10"/>
  <c r="EH167" i="10"/>
  <c r="DY167" i="10"/>
  <c r="DP167" i="10"/>
  <c r="GA167" i="10"/>
  <c r="FR167" i="10"/>
  <c r="FI167" i="10"/>
  <c r="AL167" i="10"/>
  <c r="FN163" i="10"/>
  <c r="EV163" i="10"/>
  <c r="ED163" i="10"/>
  <c r="DL163" i="10"/>
  <c r="AH163" i="10"/>
  <c r="FW163" i="10"/>
  <c r="EM163" i="10"/>
  <c r="FE163" i="10"/>
  <c r="DU163" i="10"/>
  <c r="DZ135" i="10"/>
  <c r="ER135" i="10"/>
  <c r="EI135" i="10"/>
  <c r="FJ135" i="10"/>
  <c r="DQ135" i="10"/>
  <c r="GB135" i="10"/>
  <c r="FA135" i="10"/>
  <c r="FS135" i="10"/>
  <c r="AM135" i="10"/>
  <c r="GC152" i="10"/>
  <c r="EJ152" i="10"/>
  <c r="AN152" i="10"/>
  <c r="DR152" i="10"/>
  <c r="EA152" i="10"/>
  <c r="ES152" i="10"/>
  <c r="FB152" i="10"/>
  <c r="FK152" i="10"/>
  <c r="FT152" i="10"/>
  <c r="DW199" i="10"/>
  <c r="DN199" i="10"/>
  <c r="FY199" i="10"/>
  <c r="AJ199" i="10"/>
  <c r="FP199" i="10"/>
  <c r="FG199" i="10"/>
  <c r="EX199" i="10"/>
  <c r="EO199" i="10"/>
  <c r="EF199" i="10"/>
  <c r="EQ161" i="10"/>
  <c r="EH161" i="10"/>
  <c r="DY161" i="10"/>
  <c r="GA161" i="10"/>
  <c r="AL161" i="10"/>
  <c r="FR161" i="10"/>
  <c r="FI161" i="10"/>
  <c r="EZ161" i="10"/>
  <c r="DP161" i="10"/>
  <c r="DK177" i="10"/>
  <c r="FD177" i="10"/>
  <c r="EC177" i="10"/>
  <c r="FV177" i="10"/>
  <c r="DT177" i="10"/>
  <c r="AG177" i="10"/>
  <c r="EU177" i="10"/>
  <c r="FM177" i="10"/>
  <c r="EL177" i="10"/>
  <c r="GA193" i="10"/>
  <c r="FI193" i="10"/>
  <c r="EQ193" i="10"/>
  <c r="DY193" i="10"/>
  <c r="AL193" i="10"/>
  <c r="DP193" i="10"/>
  <c r="FR193" i="10"/>
  <c r="EZ193" i="10"/>
  <c r="EH193" i="10"/>
  <c r="AM214" i="10"/>
  <c r="FA214" i="10"/>
  <c r="DQ214" i="10"/>
  <c r="FS214" i="10"/>
  <c r="FJ214" i="10"/>
  <c r="DZ214" i="10"/>
  <c r="GB214" i="10"/>
  <c r="ER214" i="10"/>
  <c r="EI214" i="10"/>
  <c r="FQ160" i="10"/>
  <c r="EY160" i="10"/>
  <c r="EG160" i="10"/>
  <c r="DO160" i="10"/>
  <c r="AK160" i="10"/>
  <c r="EP160" i="10"/>
  <c r="DX160" i="10"/>
  <c r="FH160" i="10"/>
  <c r="FZ160" i="10"/>
  <c r="GB176" i="10"/>
  <c r="AM176" i="10"/>
  <c r="DQ176" i="10"/>
  <c r="DZ176" i="10"/>
  <c r="EI176" i="10"/>
  <c r="FA176" i="10"/>
  <c r="ER176" i="10"/>
  <c r="FJ176" i="10"/>
  <c r="FS176" i="10"/>
  <c r="EA184" i="10"/>
  <c r="FT184" i="10"/>
  <c r="ES184" i="10"/>
  <c r="DR184" i="10"/>
  <c r="EJ184" i="10"/>
  <c r="AN184" i="10"/>
  <c r="FK184" i="10"/>
  <c r="FB184" i="10"/>
  <c r="GC184" i="10"/>
  <c r="FV200" i="10"/>
  <c r="FD200" i="10"/>
  <c r="EL200" i="10"/>
  <c r="DT200" i="10"/>
  <c r="AG200" i="10"/>
  <c r="EU200" i="10"/>
  <c r="EC200" i="10"/>
  <c r="FM200" i="10"/>
  <c r="DK200" i="10"/>
  <c r="FY154" i="10"/>
  <c r="FG154" i="10"/>
  <c r="EO154" i="10"/>
  <c r="DW154" i="10"/>
  <c r="AJ154" i="10"/>
  <c r="EX154" i="10"/>
  <c r="EF154" i="10"/>
  <c r="DN154" i="10"/>
  <c r="FP154" i="10"/>
  <c r="FW170" i="10"/>
  <c r="AH170" i="10"/>
  <c r="FN170" i="10"/>
  <c r="FE170" i="10"/>
  <c r="EV170" i="10"/>
  <c r="EM170" i="10"/>
  <c r="ED170" i="10"/>
  <c r="DU170" i="10"/>
  <c r="DL170" i="10"/>
  <c r="AL186" i="10"/>
  <c r="DY186" i="10"/>
  <c r="GA186" i="10"/>
  <c r="FI186" i="10"/>
  <c r="FR186" i="10"/>
  <c r="EQ186" i="10"/>
  <c r="EH186" i="10"/>
  <c r="EZ186" i="10"/>
  <c r="DP186" i="10"/>
  <c r="GA204" i="10"/>
  <c r="FR204" i="10"/>
  <c r="AL204" i="10"/>
  <c r="EH204" i="10"/>
  <c r="EZ204" i="10"/>
  <c r="FI204" i="10"/>
  <c r="DP204" i="10"/>
  <c r="DY204" i="10"/>
  <c r="EQ204" i="10"/>
  <c r="FY159" i="10"/>
  <c r="AJ159" i="10"/>
  <c r="DN159" i="10"/>
  <c r="DW159" i="10"/>
  <c r="EF159" i="10"/>
  <c r="EO159" i="10"/>
  <c r="EX159" i="10"/>
  <c r="FG159" i="10"/>
  <c r="FP159" i="10"/>
  <c r="FH175" i="10"/>
  <c r="EY175" i="10"/>
  <c r="EP175" i="10"/>
  <c r="EG175" i="10"/>
  <c r="DX175" i="10"/>
  <c r="DO175" i="10"/>
  <c r="FZ175" i="10"/>
  <c r="FQ175" i="10"/>
  <c r="AK175" i="10"/>
  <c r="AG191" i="10"/>
  <c r="FM191" i="10"/>
  <c r="FD191" i="10"/>
  <c r="EU191" i="10"/>
  <c r="EC191" i="10"/>
  <c r="FV191" i="10"/>
  <c r="EL191" i="10"/>
  <c r="DT191" i="10"/>
  <c r="DK191" i="10"/>
  <c r="AN221" i="10"/>
  <c r="DR221" i="10"/>
  <c r="FB221" i="10"/>
  <c r="FK221" i="10"/>
  <c r="ES221" i="10"/>
  <c r="GC221" i="10"/>
  <c r="FT221" i="10"/>
  <c r="EJ221" i="10"/>
  <c r="EA221" i="10"/>
  <c r="EH175" i="10"/>
  <c r="DY175" i="10"/>
  <c r="DP175" i="10"/>
  <c r="GA175" i="10"/>
  <c r="AL175" i="10"/>
  <c r="FR175" i="10"/>
  <c r="FI175" i="10"/>
  <c r="EZ175" i="10"/>
  <c r="EQ175" i="10"/>
  <c r="AH191" i="10"/>
  <c r="EV191" i="10"/>
  <c r="FE191" i="10"/>
  <c r="ED191" i="10"/>
  <c r="FN191" i="10"/>
  <c r="EM191" i="10"/>
  <c r="DL191" i="10"/>
  <c r="FW191" i="10"/>
  <c r="DU191" i="10"/>
  <c r="AK228" i="10"/>
  <c r="DX228" i="10"/>
  <c r="EG228" i="10"/>
  <c r="DO228" i="10"/>
  <c r="EY228" i="10"/>
  <c r="FZ228" i="10"/>
  <c r="FQ228" i="10"/>
  <c r="EP228" i="10"/>
  <c r="FH228" i="10"/>
  <c r="GA217" i="10"/>
  <c r="AL217" i="10"/>
  <c r="DP217" i="10"/>
  <c r="DY217" i="10"/>
  <c r="EZ217" i="10"/>
  <c r="EH217" i="10"/>
  <c r="EQ217" i="10"/>
  <c r="FI217" i="10"/>
  <c r="FR217" i="10"/>
  <c r="DK271" i="10"/>
  <c r="FM271" i="10"/>
  <c r="EU271" i="10"/>
  <c r="EC271" i="10"/>
  <c r="FV271" i="10"/>
  <c r="FD271" i="10"/>
  <c r="DT271" i="10"/>
  <c r="EL271" i="10"/>
  <c r="AG271" i="10"/>
  <c r="FG228" i="10"/>
  <c r="EX228" i="10"/>
  <c r="DW228" i="10"/>
  <c r="AJ228" i="10"/>
  <c r="DN228" i="10"/>
  <c r="FP228" i="10"/>
  <c r="EO228" i="10"/>
  <c r="EF228" i="10"/>
  <c r="FY228" i="10"/>
  <c r="GA210" i="10"/>
  <c r="FR210" i="10"/>
  <c r="EH210" i="10"/>
  <c r="DP210" i="10"/>
  <c r="EZ210" i="10"/>
  <c r="FI210" i="10"/>
  <c r="DY210" i="10"/>
  <c r="AL210" i="10"/>
  <c r="EQ210" i="10"/>
  <c r="EC230" i="10"/>
  <c r="FV230" i="10"/>
  <c r="EU230" i="10"/>
  <c r="EL230" i="10"/>
  <c r="FM230" i="10"/>
  <c r="AG230" i="10"/>
  <c r="DT230" i="10"/>
  <c r="DK230" i="10"/>
  <c r="FD230" i="10"/>
  <c r="GA207" i="10"/>
  <c r="FI207" i="10"/>
  <c r="EQ207" i="10"/>
  <c r="DY207" i="10"/>
  <c r="AL207" i="10"/>
  <c r="EH207" i="10"/>
  <c r="FR207" i="10"/>
  <c r="EZ207" i="10"/>
  <c r="DP207" i="10"/>
  <c r="FO223" i="10"/>
  <c r="EE223" i="10"/>
  <c r="FF223" i="10"/>
  <c r="EW223" i="10"/>
  <c r="DM223" i="10"/>
  <c r="AI223" i="10"/>
  <c r="FX223" i="10"/>
  <c r="EN223" i="10"/>
  <c r="DV223" i="10"/>
  <c r="FW224" i="10"/>
  <c r="AH224" i="10"/>
  <c r="DL224" i="10"/>
  <c r="EM224" i="10"/>
  <c r="DU224" i="10"/>
  <c r="ED224" i="10"/>
  <c r="EV224" i="10"/>
  <c r="FE224" i="10"/>
  <c r="FN224" i="10"/>
  <c r="EM270" i="10"/>
  <c r="DU270" i="10"/>
  <c r="AH270" i="10"/>
  <c r="FN270" i="10"/>
  <c r="EV270" i="10"/>
  <c r="ED270" i="10"/>
  <c r="FW270" i="10"/>
  <c r="DL270" i="10"/>
  <c r="FE270" i="10"/>
  <c r="DZ216" i="10"/>
  <c r="FJ216" i="10"/>
  <c r="GB216" i="10"/>
  <c r="ER216" i="10"/>
  <c r="EI216" i="10"/>
  <c r="FS216" i="10"/>
  <c r="FA216" i="10"/>
  <c r="DQ216" i="10"/>
  <c r="AM216" i="10"/>
  <c r="FN242" i="10"/>
  <c r="EV242" i="10"/>
  <c r="ED242" i="10"/>
  <c r="DL242" i="10"/>
  <c r="FW242" i="10"/>
  <c r="DU242" i="10"/>
  <c r="AH242" i="10"/>
  <c r="EM242" i="10"/>
  <c r="FE242" i="10"/>
  <c r="FX230" i="10"/>
  <c r="FF230" i="10"/>
  <c r="EN230" i="10"/>
  <c r="EE230" i="10"/>
  <c r="DM230" i="10"/>
  <c r="FO230" i="10"/>
  <c r="EW230" i="10"/>
  <c r="DV230" i="10"/>
  <c r="AI230" i="10"/>
  <c r="EP238" i="10"/>
  <c r="EG238" i="10"/>
  <c r="FZ238" i="10"/>
  <c r="AK238" i="10"/>
  <c r="FQ238" i="10"/>
  <c r="FH238" i="10"/>
  <c r="EY238" i="10"/>
  <c r="DX238" i="10"/>
  <c r="DO238" i="10"/>
  <c r="DR259" i="10"/>
  <c r="FK259" i="10"/>
  <c r="EJ259" i="10"/>
  <c r="GC259" i="10"/>
  <c r="AN259" i="10"/>
  <c r="EA259" i="10"/>
  <c r="FT259" i="10"/>
  <c r="FB259" i="10"/>
  <c r="ES259" i="10"/>
  <c r="GA234" i="10"/>
  <c r="AL234" i="10"/>
  <c r="FR234" i="10"/>
  <c r="EQ234" i="10"/>
  <c r="FI234" i="10"/>
  <c r="EZ234" i="10"/>
  <c r="EH234" i="10"/>
  <c r="DY234" i="10"/>
  <c r="DP234" i="10"/>
  <c r="DM255" i="10"/>
  <c r="EN255" i="10"/>
  <c r="FO255" i="10"/>
  <c r="FX255" i="10"/>
  <c r="AI255" i="10"/>
  <c r="DV255" i="10"/>
  <c r="EW255" i="10"/>
  <c r="EE255" i="10"/>
  <c r="FF255" i="10"/>
  <c r="FP237" i="10"/>
  <c r="EX237" i="10"/>
  <c r="EF237" i="10"/>
  <c r="DN237" i="10"/>
  <c r="FY237" i="10"/>
  <c r="FG237" i="10"/>
  <c r="EO237" i="10"/>
  <c r="DW237" i="10"/>
  <c r="AJ237" i="10"/>
  <c r="AJ225" i="10"/>
  <c r="EF225" i="10"/>
  <c r="FG225" i="10"/>
  <c r="EO225" i="10"/>
  <c r="DW225" i="10"/>
  <c r="FY225" i="10"/>
  <c r="FP225" i="10"/>
  <c r="DN225" i="10"/>
  <c r="EX225" i="10"/>
  <c r="FZ241" i="10"/>
  <c r="FH241" i="10"/>
  <c r="EP241" i="10"/>
  <c r="DX241" i="10"/>
  <c r="EG241" i="10"/>
  <c r="FQ241" i="10"/>
  <c r="AK241" i="10"/>
  <c r="EY241" i="10"/>
  <c r="DO241" i="10"/>
  <c r="FF229" i="10"/>
  <c r="EW229" i="10"/>
  <c r="DV229" i="10"/>
  <c r="EN229" i="10"/>
  <c r="EE229" i="10"/>
  <c r="DM229" i="10"/>
  <c r="AI229" i="10"/>
  <c r="FX229" i="10"/>
  <c r="FO229" i="10"/>
  <c r="EQ257" i="10"/>
  <c r="FI257" i="10"/>
  <c r="EH257" i="10"/>
  <c r="DP257" i="10"/>
  <c r="EZ257" i="10"/>
  <c r="GA257" i="10"/>
  <c r="FR257" i="10"/>
  <c r="DY257" i="10"/>
  <c r="AL257" i="10"/>
  <c r="AL253" i="10"/>
  <c r="EZ253" i="10"/>
  <c r="FR253" i="10"/>
  <c r="EH253" i="10"/>
  <c r="GA253" i="10"/>
  <c r="EQ253" i="10"/>
  <c r="DY253" i="10"/>
  <c r="FI253" i="10"/>
  <c r="DP253" i="10"/>
  <c r="AL269" i="10"/>
  <c r="GA269" i="10"/>
  <c r="FI269" i="10"/>
  <c r="DY269" i="10"/>
  <c r="EQ269" i="10"/>
  <c r="FR269" i="10"/>
  <c r="EH269" i="10"/>
  <c r="DP269" i="10"/>
  <c r="EZ269" i="10"/>
  <c r="FX266" i="10"/>
  <c r="AI266" i="10"/>
  <c r="EW266" i="10"/>
  <c r="FF266" i="10"/>
  <c r="FO266" i="10"/>
  <c r="DM266" i="10"/>
  <c r="DV266" i="10"/>
  <c r="EE266" i="10"/>
  <c r="EN266" i="10"/>
  <c r="AN249" i="10"/>
  <c r="GC249" i="10"/>
  <c r="FK249" i="10"/>
  <c r="EA249" i="10"/>
  <c r="ES249" i="10"/>
  <c r="EJ249" i="10"/>
  <c r="FT249" i="10"/>
  <c r="DR249" i="10"/>
  <c r="FB249" i="10"/>
  <c r="FE265" i="10"/>
  <c r="GU265" i="10" s="1"/>
  <c r="EV265" i="10"/>
  <c r="DU265" i="10"/>
  <c r="DL265" i="10"/>
  <c r="FN265" i="10"/>
  <c r="EM265" i="10"/>
  <c r="ED265" i="10"/>
  <c r="AH265" i="10"/>
  <c r="FW265" i="10"/>
  <c r="EM248" i="10"/>
  <c r="DU248" i="10"/>
  <c r="AH248" i="10"/>
  <c r="DL248" i="10"/>
  <c r="FN248" i="10"/>
  <c r="FE248" i="10"/>
  <c r="EV248" i="10"/>
  <c r="ED248" i="10"/>
  <c r="FW248" i="10"/>
  <c r="GC264" i="10"/>
  <c r="AN264" i="10"/>
  <c r="ES264" i="10"/>
  <c r="EJ264" i="10"/>
  <c r="EA264" i="10"/>
  <c r="DR264" i="10"/>
  <c r="FT264" i="10"/>
  <c r="FK264" i="10"/>
  <c r="FB264" i="10"/>
  <c r="GC245" i="10"/>
  <c r="AN245" i="10"/>
  <c r="DR245" i="10"/>
  <c r="EA245" i="10"/>
  <c r="FB245" i="10"/>
  <c r="EJ245" i="10"/>
  <c r="ES245" i="10"/>
  <c r="FK245" i="10"/>
  <c r="FT245" i="10"/>
  <c r="EQ261" i="10"/>
  <c r="DP261" i="10"/>
  <c r="FI261" i="10"/>
  <c r="EH261" i="10"/>
  <c r="EZ261" i="10"/>
  <c r="AL261" i="10"/>
  <c r="DY261" i="10"/>
  <c r="FR261" i="10"/>
  <c r="GA261" i="10"/>
  <c r="EY277" i="10"/>
  <c r="EP277" i="10"/>
  <c r="EG277" i="10"/>
  <c r="DX277" i="10"/>
  <c r="DO277" i="10"/>
  <c r="AK277" i="10"/>
  <c r="FZ277" i="10"/>
  <c r="FQ277" i="10"/>
  <c r="FH277" i="10"/>
  <c r="FX260" i="10"/>
  <c r="AI260" i="10"/>
  <c r="FF260" i="10"/>
  <c r="FO260" i="10"/>
  <c r="DM260" i="10"/>
  <c r="DV260" i="10"/>
  <c r="EE260" i="10"/>
  <c r="EN260" i="10"/>
  <c r="EW260" i="10"/>
  <c r="FM294" i="10"/>
  <c r="EL294" i="10"/>
  <c r="DT294" i="10"/>
  <c r="EC294" i="10"/>
  <c r="FD294" i="10"/>
  <c r="DK294" i="10"/>
  <c r="AG294" i="10"/>
  <c r="FV294" i="10"/>
  <c r="EU294" i="10"/>
  <c r="FO276" i="10"/>
  <c r="EW276" i="10"/>
  <c r="EE276" i="10"/>
  <c r="DM276" i="10"/>
  <c r="EN276" i="10"/>
  <c r="FX276" i="10"/>
  <c r="FF276" i="10"/>
  <c r="DV276" i="10"/>
  <c r="AI276" i="10"/>
  <c r="FV277" i="10"/>
  <c r="FD277" i="10"/>
  <c r="EL277" i="10"/>
  <c r="DT277" i="10"/>
  <c r="AG277" i="10"/>
  <c r="EU277" i="10"/>
  <c r="EC277" i="10"/>
  <c r="FM277" i="10"/>
  <c r="DK277" i="10"/>
  <c r="AM275" i="10"/>
  <c r="FJ275" i="10"/>
  <c r="GB275" i="10"/>
  <c r="ER275" i="10"/>
  <c r="DZ275" i="10"/>
  <c r="EI275" i="10"/>
  <c r="FA275" i="10"/>
  <c r="FS275" i="10"/>
  <c r="DQ275" i="10"/>
  <c r="FO277" i="10"/>
  <c r="FF277" i="10"/>
  <c r="EW277" i="10"/>
  <c r="EN277" i="10"/>
  <c r="EE277" i="10"/>
  <c r="DV277" i="10"/>
  <c r="DM277" i="10"/>
  <c r="AI277" i="10"/>
  <c r="FX277" i="10"/>
  <c r="GC276" i="10"/>
  <c r="FB276" i="10"/>
  <c r="FK276" i="10"/>
  <c r="FT276" i="10"/>
  <c r="ES276" i="10"/>
  <c r="AN276" i="10"/>
  <c r="DR276" i="10"/>
  <c r="EA276" i="10"/>
  <c r="EJ276" i="10"/>
  <c r="EZ290" i="10"/>
  <c r="EH290" i="10"/>
  <c r="GA290" i="10"/>
  <c r="EQ290" i="10"/>
  <c r="FR290" i="10"/>
  <c r="AL290" i="10"/>
  <c r="DP290" i="10"/>
  <c r="DY290" i="10"/>
  <c r="FI290" i="10"/>
  <c r="FW287" i="10"/>
  <c r="AH287" i="10"/>
  <c r="FE287" i="10"/>
  <c r="FN287" i="10"/>
  <c r="DL287" i="10"/>
  <c r="DU287" i="10"/>
  <c r="ED287" i="10"/>
  <c r="EM287" i="10"/>
  <c r="EV287" i="10"/>
  <c r="FT281" i="10"/>
  <c r="FB281" i="10"/>
  <c r="EJ281" i="10"/>
  <c r="DR281" i="10"/>
  <c r="EA281" i="10"/>
  <c r="GC281" i="10"/>
  <c r="ES281" i="10"/>
  <c r="AN281" i="10"/>
  <c r="FK281" i="10"/>
  <c r="AH284" i="10"/>
  <c r="FW284" i="10"/>
  <c r="FE284" i="10"/>
  <c r="EM284" i="10"/>
  <c r="DU284" i="10"/>
  <c r="DL284" i="10"/>
  <c r="EV284" i="10"/>
  <c r="FN284" i="10"/>
  <c r="ED284" i="10"/>
  <c r="DV312" i="10"/>
  <c r="DM312" i="10"/>
  <c r="FX312" i="10"/>
  <c r="AI312" i="10"/>
  <c r="FO312" i="10"/>
  <c r="EW312" i="10"/>
  <c r="EE312" i="10"/>
  <c r="EN312" i="10"/>
  <c r="FF312" i="10"/>
  <c r="FR291" i="10"/>
  <c r="EQ291" i="10"/>
  <c r="GA291" i="10"/>
  <c r="DP291" i="10"/>
  <c r="FI291" i="10"/>
  <c r="DY291" i="10"/>
  <c r="EZ291" i="10"/>
  <c r="EH291" i="10"/>
  <c r="AL291" i="10"/>
  <c r="DK307" i="10"/>
  <c r="FV307" i="10"/>
  <c r="FD307" i="10"/>
  <c r="FM307" i="10"/>
  <c r="EU307" i="10"/>
  <c r="AG307" i="10"/>
  <c r="EC307" i="10"/>
  <c r="EL307" i="10"/>
  <c r="DT307" i="10"/>
  <c r="FY153" i="10"/>
  <c r="AJ153" i="10"/>
  <c r="DN153" i="10"/>
  <c r="DW153" i="10"/>
  <c r="EF153" i="10"/>
  <c r="EO153" i="10"/>
  <c r="EX153" i="10"/>
  <c r="FG153" i="10"/>
  <c r="FP153" i="10"/>
  <c r="FB175" i="10"/>
  <c r="ES175" i="10"/>
  <c r="EJ175" i="10"/>
  <c r="EA175" i="10"/>
  <c r="DR175" i="10"/>
  <c r="FK175" i="10"/>
  <c r="AN175" i="10"/>
  <c r="GC175" i="10"/>
  <c r="FT175" i="10"/>
  <c r="AI191" i="10"/>
  <c r="DV191" i="10"/>
  <c r="DM191" i="10"/>
  <c r="FX191" i="10"/>
  <c r="FF191" i="10"/>
  <c r="EE191" i="10"/>
  <c r="FO191" i="10"/>
  <c r="EW191" i="10"/>
  <c r="EN191" i="10"/>
  <c r="GC133" i="10"/>
  <c r="EA133" i="10"/>
  <c r="EJ133" i="10"/>
  <c r="ES133" i="10"/>
  <c r="AN133" i="10"/>
  <c r="FK133" i="10"/>
  <c r="FT133" i="10"/>
  <c r="DR133" i="10"/>
  <c r="FB133" i="10"/>
  <c r="FY141" i="10"/>
  <c r="EO141" i="10"/>
  <c r="EX141" i="10"/>
  <c r="FG141" i="10"/>
  <c r="FP141" i="10"/>
  <c r="DN141" i="10"/>
  <c r="AJ141" i="10"/>
  <c r="DW141" i="10"/>
  <c r="EF141" i="10"/>
  <c r="FK149" i="10"/>
  <c r="EJ149" i="10"/>
  <c r="GC149" i="10"/>
  <c r="AN149" i="10"/>
  <c r="FB149" i="10"/>
  <c r="EA149" i="10"/>
  <c r="ES149" i="10"/>
  <c r="DR149" i="10"/>
  <c r="FT149" i="10"/>
  <c r="AN170" i="10"/>
  <c r="EA170" i="10"/>
  <c r="GC170" i="10"/>
  <c r="FK170" i="10"/>
  <c r="ES170" i="10"/>
  <c r="DR170" i="10"/>
  <c r="EJ170" i="10"/>
  <c r="FT170" i="10"/>
  <c r="FB170" i="10"/>
  <c r="AL190" i="10"/>
  <c r="EZ190" i="10"/>
  <c r="EQ190" i="10"/>
  <c r="EH190" i="10"/>
  <c r="DP190" i="10"/>
  <c r="FI190" i="10"/>
  <c r="FR190" i="10"/>
  <c r="GA190" i="10"/>
  <c r="DY190" i="10"/>
  <c r="EM250" i="10"/>
  <c r="FN250" i="10"/>
  <c r="DL250" i="10"/>
  <c r="DU250" i="10"/>
  <c r="FE250" i="10"/>
  <c r="EV250" i="10"/>
  <c r="AH250" i="10"/>
  <c r="ED250" i="10"/>
  <c r="FW250" i="10"/>
  <c r="GC157" i="10"/>
  <c r="FK157" i="10"/>
  <c r="ES157" i="10"/>
  <c r="EA157" i="10"/>
  <c r="AN157" i="10"/>
  <c r="EJ157" i="10"/>
  <c r="FT157" i="10"/>
  <c r="DR157" i="10"/>
  <c r="FB157" i="10"/>
  <c r="FZ213" i="10"/>
  <c r="EP213" i="10"/>
  <c r="AK213" i="10"/>
  <c r="FH213" i="10"/>
  <c r="EG213" i="10"/>
  <c r="FQ213" i="10"/>
  <c r="EY213" i="10"/>
  <c r="DO213" i="10"/>
  <c r="DX213" i="10"/>
  <c r="FP146" i="10"/>
  <c r="FY146" i="10"/>
  <c r="EO146" i="10"/>
  <c r="AJ146" i="10"/>
  <c r="EX146" i="10"/>
  <c r="EF146" i="10"/>
  <c r="DN146" i="10"/>
  <c r="FG146" i="10"/>
  <c r="DW146" i="10"/>
  <c r="FB185" i="10"/>
  <c r="GC185" i="10"/>
  <c r="FK185" i="10"/>
  <c r="EA185" i="10"/>
  <c r="DR185" i="10"/>
  <c r="AN185" i="10"/>
  <c r="FT185" i="10"/>
  <c r="EJ185" i="10"/>
  <c r="ES185" i="10"/>
  <c r="FV132" i="10"/>
  <c r="AG132" i="10"/>
  <c r="FM132" i="10"/>
  <c r="EU132" i="10"/>
  <c r="EL132" i="10"/>
  <c r="DK132" i="10"/>
  <c r="FD132" i="10"/>
  <c r="EC132" i="10"/>
  <c r="DT132" i="10"/>
  <c r="FY140" i="10"/>
  <c r="AJ140" i="10"/>
  <c r="DN140" i="10"/>
  <c r="DW140" i="10"/>
  <c r="EF140" i="10"/>
  <c r="EX140" i="10"/>
  <c r="FG140" i="10"/>
  <c r="FP140" i="10"/>
  <c r="EO140" i="10"/>
  <c r="EQ148" i="10"/>
  <c r="EH148" i="10"/>
  <c r="FI148" i="10"/>
  <c r="FR148" i="10"/>
  <c r="GA148" i="10"/>
  <c r="DP148" i="10"/>
  <c r="DY148" i="10"/>
  <c r="EZ148" i="10"/>
  <c r="AL148" i="10"/>
  <c r="FX163" i="10"/>
  <c r="AI163" i="10"/>
  <c r="FO163" i="10"/>
  <c r="DM163" i="10"/>
  <c r="EE163" i="10"/>
  <c r="DV163" i="10"/>
  <c r="EN163" i="10"/>
  <c r="EW163" i="10"/>
  <c r="FF163" i="10"/>
  <c r="EP187" i="10"/>
  <c r="DX187" i="10"/>
  <c r="FZ187" i="10"/>
  <c r="FH187" i="10"/>
  <c r="DO187" i="10"/>
  <c r="EY187" i="10"/>
  <c r="EG187" i="10"/>
  <c r="FQ187" i="10"/>
  <c r="AK187" i="10"/>
  <c r="DQ218" i="10"/>
  <c r="FA218" i="10"/>
  <c r="EI218" i="10"/>
  <c r="DZ218" i="10"/>
  <c r="GB218" i="10"/>
  <c r="FS218" i="10"/>
  <c r="ER218" i="10"/>
  <c r="AM218" i="10"/>
  <c r="FJ218" i="10"/>
  <c r="EH182" i="10"/>
  <c r="GA182" i="10"/>
  <c r="EZ182" i="10"/>
  <c r="AL182" i="10"/>
  <c r="DY182" i="10"/>
  <c r="EQ182" i="10"/>
  <c r="FR182" i="10"/>
  <c r="DP182" i="10"/>
  <c r="FI182" i="10"/>
  <c r="FI145" i="10"/>
  <c r="EZ145" i="10"/>
  <c r="EQ145" i="10"/>
  <c r="EH145" i="10"/>
  <c r="DY145" i="10"/>
  <c r="DP145" i="10"/>
  <c r="AL145" i="10"/>
  <c r="GA145" i="10"/>
  <c r="FR145" i="10"/>
  <c r="EU218" i="10"/>
  <c r="FM218" i="10"/>
  <c r="EL218" i="10"/>
  <c r="FD218" i="10"/>
  <c r="EC218" i="10"/>
  <c r="DT218" i="10"/>
  <c r="FV218" i="10"/>
  <c r="DK218" i="10"/>
  <c r="AG218" i="10"/>
  <c r="FQ135" i="10"/>
  <c r="FH135" i="10"/>
  <c r="EY135" i="10"/>
  <c r="EP135" i="10"/>
  <c r="EG135" i="10"/>
  <c r="DX135" i="10"/>
  <c r="DO135" i="10"/>
  <c r="AK135" i="10"/>
  <c r="FZ135" i="10"/>
  <c r="AK143" i="10"/>
  <c r="FQ143" i="10"/>
  <c r="FH143" i="10"/>
  <c r="FZ143" i="10"/>
  <c r="EY143" i="10"/>
  <c r="EP143" i="10"/>
  <c r="EG143" i="10"/>
  <c r="DX143" i="10"/>
  <c r="DO143" i="10"/>
  <c r="GB154" i="10"/>
  <c r="AM154" i="10"/>
  <c r="FS154" i="10"/>
  <c r="DQ154" i="10"/>
  <c r="EI154" i="10"/>
  <c r="ER154" i="10"/>
  <c r="FA154" i="10"/>
  <c r="FJ154" i="10"/>
  <c r="DZ154" i="10"/>
  <c r="FK180" i="10"/>
  <c r="EJ180" i="10"/>
  <c r="GC180" i="10"/>
  <c r="AN180" i="10"/>
  <c r="FB180" i="10"/>
  <c r="FT180" i="10"/>
  <c r="ES180" i="10"/>
  <c r="DR180" i="10"/>
  <c r="EA180" i="10"/>
  <c r="FD199" i="10"/>
  <c r="EU199" i="10"/>
  <c r="EL199" i="10"/>
  <c r="DT199" i="10"/>
  <c r="FM199" i="10"/>
  <c r="AG199" i="10"/>
  <c r="EC199" i="10"/>
  <c r="DK199" i="10"/>
  <c r="FV199" i="10"/>
  <c r="DL148" i="10"/>
  <c r="FW148" i="10"/>
  <c r="AH148" i="10"/>
  <c r="FN148" i="10"/>
  <c r="FE148" i="10"/>
  <c r="EV148" i="10"/>
  <c r="EM148" i="10"/>
  <c r="ED148" i="10"/>
  <c r="DU148" i="10"/>
  <c r="FX140" i="10"/>
  <c r="DM140" i="10"/>
  <c r="DV140" i="10"/>
  <c r="AI140" i="10"/>
  <c r="EW140" i="10"/>
  <c r="FF140" i="10"/>
  <c r="FO140" i="10"/>
  <c r="EE140" i="10"/>
  <c r="EN140" i="10"/>
  <c r="GC139" i="10"/>
  <c r="AN139" i="10"/>
  <c r="DR139" i="10"/>
  <c r="EA139" i="10"/>
  <c r="ES139" i="10"/>
  <c r="EJ139" i="10"/>
  <c r="FB139" i="10"/>
  <c r="FK139" i="10"/>
  <c r="FT139" i="10"/>
  <c r="GA147" i="10"/>
  <c r="AL147" i="10"/>
  <c r="FR147" i="10"/>
  <c r="FI147" i="10"/>
  <c r="EZ147" i="10"/>
  <c r="EQ147" i="10"/>
  <c r="EH147" i="10"/>
  <c r="DY147" i="10"/>
  <c r="DP147" i="10"/>
  <c r="AL164" i="10"/>
  <c r="FR164" i="10"/>
  <c r="EZ164" i="10"/>
  <c r="EH164" i="10"/>
  <c r="DP164" i="10"/>
  <c r="DY164" i="10"/>
  <c r="EQ164" i="10"/>
  <c r="GA164" i="10"/>
  <c r="FI164" i="10"/>
  <c r="FQ197" i="10"/>
  <c r="EY197" i="10"/>
  <c r="EG197" i="10"/>
  <c r="DO197" i="10"/>
  <c r="AK197" i="10"/>
  <c r="FZ197" i="10"/>
  <c r="EP197" i="10"/>
  <c r="FH197" i="10"/>
  <c r="DX197" i="10"/>
  <c r="FY138" i="10"/>
  <c r="AJ138" i="10"/>
  <c r="FP138" i="10"/>
  <c r="DN138" i="10"/>
  <c r="EF138" i="10"/>
  <c r="EO138" i="10"/>
  <c r="EX138" i="10"/>
  <c r="FG138" i="10"/>
  <c r="DW138" i="10"/>
  <c r="GB175" i="10"/>
  <c r="EI175" i="10"/>
  <c r="ER175" i="10"/>
  <c r="AM175" i="10"/>
  <c r="FA175" i="10"/>
  <c r="FS175" i="10"/>
  <c r="DZ175" i="10"/>
  <c r="FJ175" i="10"/>
  <c r="DQ175" i="10"/>
  <c r="GB136" i="10"/>
  <c r="DZ136" i="10"/>
  <c r="EI136" i="10"/>
  <c r="ER136" i="10"/>
  <c r="FA136" i="10"/>
  <c r="AM136" i="10"/>
  <c r="FJ136" i="10"/>
  <c r="FS136" i="10"/>
  <c r="DQ136" i="10"/>
  <c r="FV180" i="10"/>
  <c r="AG180" i="10"/>
  <c r="DK180" i="10"/>
  <c r="DT180" i="10"/>
  <c r="EC180" i="10"/>
  <c r="EL180" i="10"/>
  <c r="EU180" i="10"/>
  <c r="FD180" i="10"/>
  <c r="FM180" i="10"/>
  <c r="EP134" i="10"/>
  <c r="FQ134" i="10"/>
  <c r="FH134" i="10"/>
  <c r="FZ134" i="10"/>
  <c r="DX134" i="10"/>
  <c r="AK134" i="10"/>
  <c r="DO134" i="10"/>
  <c r="EY134" i="10"/>
  <c r="EG134" i="10"/>
  <c r="DT137" i="10"/>
  <c r="EU137" i="10"/>
  <c r="FD137" i="10"/>
  <c r="EL137" i="10"/>
  <c r="DK137" i="10"/>
  <c r="AG137" i="10"/>
  <c r="FM137" i="10"/>
  <c r="GW137" i="10" s="1"/>
  <c r="FV137" i="10"/>
  <c r="EC137" i="10"/>
  <c r="FG145" i="10"/>
  <c r="EX145" i="10"/>
  <c r="EF145" i="10"/>
  <c r="DW145" i="10"/>
  <c r="DN145" i="10"/>
  <c r="AJ145" i="10"/>
  <c r="FY145" i="10"/>
  <c r="FP145" i="10"/>
  <c r="EO145" i="10"/>
  <c r="FX157" i="10"/>
  <c r="AI157" i="10"/>
  <c r="FO157" i="10"/>
  <c r="DM157" i="10"/>
  <c r="EE157" i="10"/>
  <c r="DV157" i="10"/>
  <c r="EN157" i="10"/>
  <c r="EW157" i="10"/>
  <c r="FF157" i="10"/>
  <c r="EX172" i="10"/>
  <c r="EO172" i="10"/>
  <c r="EF172" i="10"/>
  <c r="DW172" i="10"/>
  <c r="DN172" i="10"/>
  <c r="FY172" i="10"/>
  <c r="AJ172" i="10"/>
  <c r="FP172" i="10"/>
  <c r="FG172" i="10"/>
  <c r="FX201" i="10"/>
  <c r="FF201" i="10"/>
  <c r="DV201" i="10"/>
  <c r="FO201" i="10"/>
  <c r="DM201" i="10"/>
  <c r="EE201" i="10"/>
  <c r="EW201" i="10"/>
  <c r="AI201" i="10"/>
  <c r="EN201" i="10"/>
  <c r="FY155" i="10"/>
  <c r="AJ155" i="10"/>
  <c r="DN155" i="10"/>
  <c r="DW155" i="10"/>
  <c r="EF155" i="10"/>
  <c r="EO155" i="10"/>
  <c r="EX155" i="10"/>
  <c r="FG155" i="10"/>
  <c r="FP155" i="10"/>
  <c r="FY163" i="10"/>
  <c r="AJ163" i="10"/>
  <c r="DN163" i="10"/>
  <c r="DW163" i="10"/>
  <c r="EF163" i="10"/>
  <c r="EO163" i="10"/>
  <c r="EX163" i="10"/>
  <c r="FG163" i="10"/>
  <c r="FP163" i="10"/>
  <c r="DY171" i="10"/>
  <c r="DP171" i="10"/>
  <c r="GA171" i="10"/>
  <c r="AL171" i="10"/>
  <c r="FR171" i="10"/>
  <c r="FI171" i="10"/>
  <c r="EZ171" i="10"/>
  <c r="EQ171" i="10"/>
  <c r="EH171" i="10"/>
  <c r="GB179" i="10"/>
  <c r="FS179" i="10"/>
  <c r="DQ179" i="10"/>
  <c r="AM179" i="10"/>
  <c r="EI179" i="10"/>
  <c r="FJ179" i="10"/>
  <c r="DZ179" i="10"/>
  <c r="ER179" i="10"/>
  <c r="FA179" i="10"/>
  <c r="AJ187" i="10"/>
  <c r="EO187" i="10"/>
  <c r="FY187" i="10"/>
  <c r="FP187" i="10"/>
  <c r="EF187" i="10"/>
  <c r="FG187" i="10"/>
  <c r="DN187" i="10"/>
  <c r="EX187" i="10"/>
  <c r="DW187" i="10"/>
  <c r="FZ195" i="10"/>
  <c r="FH195" i="10"/>
  <c r="EP195" i="10"/>
  <c r="DX195" i="10"/>
  <c r="AK195" i="10"/>
  <c r="DO195" i="10"/>
  <c r="EY195" i="10"/>
  <c r="EG195" i="10"/>
  <c r="FQ195" i="10"/>
  <c r="FT203" i="10"/>
  <c r="FB203" i="10"/>
  <c r="EJ203" i="10"/>
  <c r="DR203" i="10"/>
  <c r="ES203" i="10"/>
  <c r="AN203" i="10"/>
  <c r="EA203" i="10"/>
  <c r="FK203" i="10"/>
  <c r="GC203" i="10"/>
  <c r="EO218" i="10"/>
  <c r="FY218" i="10"/>
  <c r="AJ218" i="10"/>
  <c r="DN218" i="10"/>
  <c r="FG218" i="10"/>
  <c r="EX218" i="10"/>
  <c r="DW218" i="10"/>
  <c r="FP218" i="10"/>
  <c r="EF218" i="10"/>
  <c r="FO154" i="10"/>
  <c r="EW154" i="10"/>
  <c r="EE154" i="10"/>
  <c r="DM154" i="10"/>
  <c r="AI154" i="10"/>
  <c r="FF154" i="10"/>
  <c r="EN154" i="10"/>
  <c r="FX154" i="10"/>
  <c r="DV154" i="10"/>
  <c r="FO162" i="10"/>
  <c r="EW162" i="10"/>
  <c r="EE162" i="10"/>
  <c r="DM162" i="10"/>
  <c r="AI162" i="10"/>
  <c r="FF162" i="10"/>
  <c r="EN162" i="10"/>
  <c r="FX162" i="10"/>
  <c r="DV162" i="10"/>
  <c r="AG170" i="10"/>
  <c r="EL170" i="10"/>
  <c r="EC170" i="10"/>
  <c r="DT170" i="10"/>
  <c r="DK170" i="10"/>
  <c r="FV170" i="10"/>
  <c r="FM170" i="10"/>
  <c r="FD170" i="10"/>
  <c r="EU170" i="10"/>
  <c r="FR178" i="10"/>
  <c r="EQ178" i="10"/>
  <c r="DP178" i="10"/>
  <c r="FI178" i="10"/>
  <c r="GA178" i="10"/>
  <c r="EH178" i="10"/>
  <c r="DY178" i="10"/>
  <c r="AL178" i="10"/>
  <c r="EZ178" i="10"/>
  <c r="EG186" i="10"/>
  <c r="DX186" i="10"/>
  <c r="AK186" i="10"/>
  <c r="DO186" i="10"/>
  <c r="FZ186" i="10"/>
  <c r="FQ186" i="10"/>
  <c r="FH186" i="10"/>
  <c r="EY186" i="10"/>
  <c r="EP186" i="10"/>
  <c r="FX194" i="10"/>
  <c r="FF194" i="10"/>
  <c r="EN194" i="10"/>
  <c r="DV194" i="10"/>
  <c r="AI194" i="10"/>
  <c r="DM194" i="10"/>
  <c r="EW194" i="10"/>
  <c r="FO194" i="10"/>
  <c r="EE194" i="10"/>
  <c r="FX204" i="10"/>
  <c r="FF204" i="10"/>
  <c r="EN204" i="10"/>
  <c r="DV204" i="10"/>
  <c r="EW204" i="10"/>
  <c r="AI204" i="10"/>
  <c r="EE204" i="10"/>
  <c r="FO204" i="10"/>
  <c r="DM204" i="10"/>
  <c r="GB241" i="10"/>
  <c r="FJ241" i="10"/>
  <c r="ER241" i="10"/>
  <c r="DZ241" i="10"/>
  <c r="AM241" i="10"/>
  <c r="FS241" i="10"/>
  <c r="FA241" i="10"/>
  <c r="EI241" i="10"/>
  <c r="DQ241" i="10"/>
  <c r="FW156" i="10"/>
  <c r="AH156" i="10"/>
  <c r="FN156" i="10"/>
  <c r="FE156" i="10"/>
  <c r="EM156" i="10"/>
  <c r="ED156" i="10"/>
  <c r="DU156" i="10"/>
  <c r="DL156" i="10"/>
  <c r="EV156" i="10"/>
  <c r="EM164" i="10"/>
  <c r="ED164" i="10"/>
  <c r="EV164" i="10"/>
  <c r="DU164" i="10"/>
  <c r="DL164" i="10"/>
  <c r="AH164" i="10"/>
  <c r="FW164" i="10"/>
  <c r="FN164" i="10"/>
  <c r="FE164" i="10"/>
  <c r="FB172" i="10"/>
  <c r="EA172" i="10"/>
  <c r="FT172" i="10"/>
  <c r="ES172" i="10"/>
  <c r="FK172" i="10"/>
  <c r="DR172" i="10"/>
  <c r="EJ172" i="10"/>
  <c r="GC172" i="10"/>
  <c r="AN172" i="10"/>
  <c r="EP180" i="10"/>
  <c r="DO180" i="10"/>
  <c r="FH180" i="10"/>
  <c r="EG180" i="10"/>
  <c r="EY180" i="10"/>
  <c r="AK180" i="10"/>
  <c r="FZ180" i="10"/>
  <c r="FQ180" i="10"/>
  <c r="DX180" i="10"/>
  <c r="AL188" i="10"/>
  <c r="DP188" i="10"/>
  <c r="FR188" i="10"/>
  <c r="EZ188" i="10"/>
  <c r="EH188" i="10"/>
  <c r="EQ188" i="10"/>
  <c r="FI188" i="10"/>
  <c r="GA188" i="10"/>
  <c r="DY188" i="10"/>
  <c r="FX196" i="10"/>
  <c r="FF196" i="10"/>
  <c r="EN196" i="10"/>
  <c r="DV196" i="10"/>
  <c r="AI196" i="10"/>
  <c r="EW196" i="10"/>
  <c r="EE196" i="10"/>
  <c r="FO196" i="10"/>
  <c r="DM196" i="10"/>
  <c r="FV206" i="10"/>
  <c r="FD206" i="10"/>
  <c r="EL206" i="10"/>
  <c r="DT206" i="10"/>
  <c r="EC206" i="10"/>
  <c r="DK206" i="10"/>
  <c r="AG206" i="10"/>
  <c r="EU206" i="10"/>
  <c r="FM206" i="10"/>
  <c r="FW153" i="10"/>
  <c r="FE153" i="10"/>
  <c r="EM153" i="10"/>
  <c r="DU153" i="10"/>
  <c r="AH153" i="10"/>
  <c r="EV153" i="10"/>
  <c r="ED153" i="10"/>
  <c r="DL153" i="10"/>
  <c r="FN153" i="10"/>
  <c r="FW161" i="10"/>
  <c r="FE161" i="10"/>
  <c r="EM161" i="10"/>
  <c r="DU161" i="10"/>
  <c r="AH161" i="10"/>
  <c r="DL161" i="10"/>
  <c r="EV161" i="10"/>
  <c r="FN161" i="10"/>
  <c r="ED161" i="10"/>
  <c r="EV169" i="10"/>
  <c r="FN169" i="10"/>
  <c r="AH169" i="10"/>
  <c r="DU169" i="10"/>
  <c r="EM169" i="10"/>
  <c r="FW169" i="10"/>
  <c r="DL169" i="10"/>
  <c r="FE169" i="10"/>
  <c r="ED169" i="10"/>
  <c r="FZ177" i="10"/>
  <c r="AK177" i="10"/>
  <c r="DO177" i="10"/>
  <c r="DX177" i="10"/>
  <c r="EG177" i="10"/>
  <c r="EP177" i="10"/>
  <c r="EY177" i="10"/>
  <c r="FQ177" i="10"/>
  <c r="FH177" i="10"/>
  <c r="FQ185" i="10"/>
  <c r="AK185" i="10"/>
  <c r="FH185" i="10"/>
  <c r="EY185" i="10"/>
  <c r="FZ185" i="10"/>
  <c r="DO185" i="10"/>
  <c r="DX185" i="10"/>
  <c r="EP185" i="10"/>
  <c r="EG185" i="10"/>
  <c r="EV193" i="10"/>
  <c r="EM193" i="10"/>
  <c r="ED193" i="10"/>
  <c r="DU193" i="10"/>
  <c r="AH193" i="10"/>
  <c r="FW193" i="10"/>
  <c r="FN193" i="10"/>
  <c r="FE193" i="10"/>
  <c r="DL193" i="10"/>
  <c r="EJ204" i="10"/>
  <c r="EA204" i="10"/>
  <c r="DR204" i="10"/>
  <c r="GC204" i="10"/>
  <c r="AN204" i="10"/>
  <c r="FT204" i="10"/>
  <c r="FK204" i="10"/>
  <c r="FB204" i="10"/>
  <c r="ES204" i="10"/>
  <c r="GB258" i="10"/>
  <c r="DQ258" i="10"/>
  <c r="DZ258" i="10"/>
  <c r="EI258" i="10"/>
  <c r="AM258" i="10"/>
  <c r="ER258" i="10"/>
  <c r="FA258" i="10"/>
  <c r="FJ258" i="10"/>
  <c r="FS258" i="10"/>
  <c r="FX161" i="10"/>
  <c r="AI161" i="10"/>
  <c r="FO161" i="10"/>
  <c r="DM161" i="10"/>
  <c r="EE161" i="10"/>
  <c r="DV161" i="10"/>
  <c r="EN161" i="10"/>
  <c r="EW161" i="10"/>
  <c r="FF161" i="10"/>
  <c r="EN169" i="10"/>
  <c r="FO169" i="10"/>
  <c r="AI169" i="10"/>
  <c r="EE169" i="10"/>
  <c r="DM169" i="10"/>
  <c r="EW169" i="10"/>
  <c r="FX169" i="10"/>
  <c r="DV169" i="10"/>
  <c r="FF169" i="10"/>
  <c r="GA177" i="10"/>
  <c r="EQ177" i="10"/>
  <c r="EZ177" i="10"/>
  <c r="FI177" i="10"/>
  <c r="DP177" i="10"/>
  <c r="DY177" i="10"/>
  <c r="EH177" i="10"/>
  <c r="FR177" i="10"/>
  <c r="AL177" i="10"/>
  <c r="GA185" i="10"/>
  <c r="EH185" i="10"/>
  <c r="FR185" i="10"/>
  <c r="FI185" i="10"/>
  <c r="EQ185" i="10"/>
  <c r="DP185" i="10"/>
  <c r="DY185" i="10"/>
  <c r="EZ185" i="10"/>
  <c r="AL185" i="10"/>
  <c r="AI193" i="10"/>
  <c r="DV193" i="10"/>
  <c r="DM193" i="10"/>
  <c r="FX193" i="10"/>
  <c r="FF193" i="10"/>
  <c r="FO193" i="10"/>
  <c r="EW193" i="10"/>
  <c r="EN193" i="10"/>
  <c r="EE193" i="10"/>
  <c r="FX203" i="10"/>
  <c r="EN203" i="10"/>
  <c r="EE203" i="10"/>
  <c r="EW203" i="10"/>
  <c r="DM203" i="10"/>
  <c r="DV203" i="10"/>
  <c r="FF203" i="10"/>
  <c r="AI203" i="10"/>
  <c r="FO203" i="10"/>
  <c r="FX259" i="10"/>
  <c r="DV259" i="10"/>
  <c r="EE259" i="10"/>
  <c r="EN259" i="10"/>
  <c r="EW259" i="10"/>
  <c r="AI259" i="10"/>
  <c r="FF259" i="10"/>
  <c r="FO259" i="10"/>
  <c r="DM259" i="10"/>
  <c r="EH211" i="10"/>
  <c r="EZ211" i="10"/>
  <c r="DY211" i="10"/>
  <c r="GA211" i="10"/>
  <c r="DP211" i="10"/>
  <c r="FR211" i="10"/>
  <c r="AL211" i="10"/>
  <c r="FI211" i="10"/>
  <c r="EQ211" i="10"/>
  <c r="FJ219" i="10"/>
  <c r="GB219" i="10"/>
  <c r="AM219" i="10"/>
  <c r="FA219" i="10"/>
  <c r="FS219" i="10"/>
  <c r="ER219" i="10"/>
  <c r="EI219" i="10"/>
  <c r="DZ219" i="10"/>
  <c r="DQ219" i="10"/>
  <c r="FH242" i="10"/>
  <c r="EY242" i="10"/>
  <c r="DX242" i="10"/>
  <c r="FZ242" i="10"/>
  <c r="FQ242" i="10"/>
  <c r="EP242" i="10"/>
  <c r="EG242" i="10"/>
  <c r="DO242" i="10"/>
  <c r="AK242" i="10"/>
  <c r="FP202" i="10"/>
  <c r="EX202" i="10"/>
  <c r="EF202" i="10"/>
  <c r="DN202" i="10"/>
  <c r="AJ202" i="10"/>
  <c r="FY202" i="10"/>
  <c r="EO202" i="10"/>
  <c r="FG202" i="10"/>
  <c r="DW202" i="10"/>
  <c r="FP210" i="10"/>
  <c r="EX210" i="10"/>
  <c r="EF210" i="10"/>
  <c r="DN210" i="10"/>
  <c r="AJ210" i="10"/>
  <c r="FG210" i="10"/>
  <c r="DW210" i="10"/>
  <c r="FY210" i="10"/>
  <c r="EO210" i="10"/>
  <c r="DV218" i="10"/>
  <c r="EN218" i="10"/>
  <c r="DM218" i="10"/>
  <c r="EE218" i="10"/>
  <c r="AI218" i="10"/>
  <c r="FX218" i="10"/>
  <c r="FO218" i="10"/>
  <c r="EW218" i="10"/>
  <c r="FF218" i="10"/>
  <c r="FY244" i="10"/>
  <c r="AJ244" i="10"/>
  <c r="DN244" i="10"/>
  <c r="DW244" i="10"/>
  <c r="EX244" i="10"/>
  <c r="EF244" i="10"/>
  <c r="EO244" i="10"/>
  <c r="FG244" i="10"/>
  <c r="FP244" i="10"/>
  <c r="FY204" i="10"/>
  <c r="FG204" i="10"/>
  <c r="EO204" i="10"/>
  <c r="DW204" i="10"/>
  <c r="AJ204" i="10"/>
  <c r="FP204" i="10"/>
  <c r="EX204" i="10"/>
  <c r="EF204" i="10"/>
  <c r="DN204" i="10"/>
  <c r="EU212" i="10"/>
  <c r="AG212" i="10"/>
  <c r="FV212" i="10"/>
  <c r="DT212" i="10"/>
  <c r="FM212" i="10"/>
  <c r="DK212" i="10"/>
  <c r="FD212" i="10"/>
  <c r="EL212" i="10"/>
  <c r="EC212" i="10"/>
  <c r="FJ220" i="10"/>
  <c r="DZ220" i="10"/>
  <c r="FA220" i="10"/>
  <c r="ER220" i="10"/>
  <c r="AM220" i="10"/>
  <c r="GB220" i="10"/>
  <c r="FS220" i="10"/>
  <c r="DQ220" i="10"/>
  <c r="EI220" i="10"/>
  <c r="FX233" i="10"/>
  <c r="AI233" i="10"/>
  <c r="FO233" i="10"/>
  <c r="EN233" i="10"/>
  <c r="EW233" i="10"/>
  <c r="EE233" i="10"/>
  <c r="DV233" i="10"/>
  <c r="DM233" i="10"/>
  <c r="FF233" i="10"/>
  <c r="FM266" i="10"/>
  <c r="EL266" i="10"/>
  <c r="DK266" i="10"/>
  <c r="FD266" i="10"/>
  <c r="FV266" i="10"/>
  <c r="EU266" i="10"/>
  <c r="EC266" i="10"/>
  <c r="DT266" i="10"/>
  <c r="AG266" i="10"/>
  <c r="FG209" i="10"/>
  <c r="EX209" i="10"/>
  <c r="EO209" i="10"/>
  <c r="DW209" i="10"/>
  <c r="FP209" i="10"/>
  <c r="EF209" i="10"/>
  <c r="DN209" i="10"/>
  <c r="AJ209" i="10"/>
  <c r="FY209" i="10"/>
  <c r="FW217" i="10"/>
  <c r="ED217" i="10"/>
  <c r="AH217" i="10"/>
  <c r="EM217" i="10"/>
  <c r="FN217" i="10"/>
  <c r="DU217" i="10"/>
  <c r="EV217" i="10"/>
  <c r="FE217" i="10"/>
  <c r="DL217" i="10"/>
  <c r="DW229" i="10"/>
  <c r="AJ229" i="10"/>
  <c r="FG229" i="10"/>
  <c r="EO229" i="10"/>
  <c r="FY229" i="10"/>
  <c r="EF229" i="10"/>
  <c r="DN229" i="10"/>
  <c r="EX229" i="10"/>
  <c r="FP229" i="10"/>
  <c r="FW237" i="10"/>
  <c r="EM237" i="10"/>
  <c r="AH237" i="10"/>
  <c r="FE237" i="10"/>
  <c r="FN237" i="10"/>
  <c r="DL237" i="10"/>
  <c r="DU237" i="10"/>
  <c r="ED237" i="10"/>
  <c r="EV237" i="10"/>
  <c r="AN227" i="10"/>
  <c r="EJ227" i="10"/>
  <c r="EA227" i="10"/>
  <c r="FT227" i="10"/>
  <c r="FK227" i="10"/>
  <c r="FB227" i="10"/>
  <c r="ES227" i="10"/>
  <c r="DR227" i="10"/>
  <c r="GC227" i="10"/>
  <c r="GB237" i="10"/>
  <c r="FJ237" i="10"/>
  <c r="ER237" i="10"/>
  <c r="DZ237" i="10"/>
  <c r="AM237" i="10"/>
  <c r="EI237" i="10"/>
  <c r="DQ237" i="10"/>
  <c r="FS237" i="10"/>
  <c r="FA237" i="10"/>
  <c r="AG202" i="10"/>
  <c r="FM202" i="10"/>
  <c r="EU202" i="10"/>
  <c r="EC202" i="10"/>
  <c r="DK202" i="10"/>
  <c r="FV202" i="10"/>
  <c r="EL202" i="10"/>
  <c r="FD202" i="10"/>
  <c r="DT202" i="10"/>
  <c r="AG210" i="10"/>
  <c r="FM210" i="10"/>
  <c r="EU210" i="10"/>
  <c r="EC210" i="10"/>
  <c r="DK210" i="10"/>
  <c r="DT210" i="10"/>
  <c r="FD210" i="10"/>
  <c r="EL210" i="10"/>
  <c r="FV210" i="10"/>
  <c r="AN218" i="10"/>
  <c r="FT218" i="10"/>
  <c r="DR218" i="10"/>
  <c r="FK218" i="10"/>
  <c r="GC218" i="10"/>
  <c r="FB218" i="10"/>
  <c r="EA218" i="10"/>
  <c r="ES218" i="10"/>
  <c r="EJ218" i="10"/>
  <c r="FK231" i="10"/>
  <c r="FB231" i="10"/>
  <c r="EA231" i="10"/>
  <c r="GC231" i="10"/>
  <c r="FT231" i="10"/>
  <c r="ES231" i="10"/>
  <c r="EJ231" i="10"/>
  <c r="DR231" i="10"/>
  <c r="AN231" i="10"/>
  <c r="EX258" i="10"/>
  <c r="DW258" i="10"/>
  <c r="FP258" i="10"/>
  <c r="EO258" i="10"/>
  <c r="FG258" i="10"/>
  <c r="EF258" i="10"/>
  <c r="AJ258" i="10"/>
  <c r="FY258" i="10"/>
  <c r="DN258" i="10"/>
  <c r="FY224" i="10"/>
  <c r="AJ224" i="10"/>
  <c r="FP224" i="10"/>
  <c r="EF224" i="10"/>
  <c r="EO224" i="10"/>
  <c r="DN224" i="10"/>
  <c r="DW224" i="10"/>
  <c r="EX224" i="10"/>
  <c r="FG224" i="10"/>
  <c r="AN232" i="10"/>
  <c r="GC232" i="10"/>
  <c r="EA232" i="10"/>
  <c r="FK232" i="10"/>
  <c r="ES232" i="10"/>
  <c r="FB232" i="10"/>
  <c r="EJ232" i="10"/>
  <c r="FT232" i="10"/>
  <c r="DR232" i="10"/>
  <c r="FH240" i="10"/>
  <c r="EY240" i="10"/>
  <c r="DX240" i="10"/>
  <c r="AK240" i="10"/>
  <c r="FZ240" i="10"/>
  <c r="FQ240" i="10"/>
  <c r="EP240" i="10"/>
  <c r="EG240" i="10"/>
  <c r="DO240" i="10"/>
  <c r="DN249" i="10"/>
  <c r="FY249" i="10"/>
  <c r="EX249" i="10"/>
  <c r="FG249" i="10"/>
  <c r="AJ249" i="10"/>
  <c r="EO249" i="10"/>
  <c r="EF249" i="10"/>
  <c r="DW249" i="10"/>
  <c r="FP249" i="10"/>
  <c r="EF267" i="10"/>
  <c r="FP267" i="10"/>
  <c r="FY267" i="10"/>
  <c r="FG267" i="10"/>
  <c r="EX267" i="10"/>
  <c r="EO267" i="10"/>
  <c r="DW267" i="10"/>
  <c r="DN267" i="10"/>
  <c r="AJ267" i="10"/>
  <c r="EA228" i="10"/>
  <c r="AN228" i="10"/>
  <c r="ES228" i="10"/>
  <c r="GC228" i="10"/>
  <c r="FB228" i="10"/>
  <c r="EJ228" i="10"/>
  <c r="FT228" i="10"/>
  <c r="FK228" i="10"/>
  <c r="DR228" i="10"/>
  <c r="EI236" i="10"/>
  <c r="DZ236" i="10"/>
  <c r="FS236" i="10"/>
  <c r="FJ236" i="10"/>
  <c r="FA236" i="10"/>
  <c r="ER236" i="10"/>
  <c r="DQ236" i="10"/>
  <c r="AM236" i="10"/>
  <c r="GB236" i="10"/>
  <c r="FZ244" i="10"/>
  <c r="EG244" i="10"/>
  <c r="EP244" i="10"/>
  <c r="FQ244" i="10"/>
  <c r="DO244" i="10"/>
  <c r="DX244" i="10"/>
  <c r="AK244" i="10"/>
  <c r="EY244" i="10"/>
  <c r="FH244" i="10"/>
  <c r="DR261" i="10"/>
  <c r="FK261" i="10"/>
  <c r="EJ261" i="10"/>
  <c r="GC261" i="10"/>
  <c r="AN261" i="10"/>
  <c r="EA261" i="10"/>
  <c r="FT261" i="10"/>
  <c r="FB261" i="10"/>
  <c r="ES261" i="10"/>
  <c r="FY231" i="10"/>
  <c r="FG231" i="10"/>
  <c r="DN231" i="10"/>
  <c r="EF231" i="10"/>
  <c r="DW231" i="10"/>
  <c r="AJ231" i="10"/>
  <c r="EX231" i="10"/>
  <c r="EO231" i="10"/>
  <c r="FP231" i="10"/>
  <c r="FP239" i="10"/>
  <c r="EX239" i="10"/>
  <c r="EF239" i="10"/>
  <c r="DN239" i="10"/>
  <c r="FY239" i="10"/>
  <c r="FG239" i="10"/>
  <c r="EO239" i="10"/>
  <c r="DW239" i="10"/>
  <c r="AJ239" i="10"/>
  <c r="GB262" i="10"/>
  <c r="FA262" i="10"/>
  <c r="FJ262" i="10"/>
  <c r="FS262" i="10"/>
  <c r="DQ262" i="10"/>
  <c r="AM262" i="10"/>
  <c r="DZ262" i="10"/>
  <c r="ER262" i="10"/>
  <c r="EI262" i="10"/>
  <c r="FR227" i="10"/>
  <c r="EQ227" i="10"/>
  <c r="DY227" i="10"/>
  <c r="EH227" i="10"/>
  <c r="FI227" i="10"/>
  <c r="EZ227" i="10"/>
  <c r="DP227" i="10"/>
  <c r="GA227" i="10"/>
  <c r="AL227" i="10"/>
  <c r="FQ235" i="10"/>
  <c r="EY235" i="10"/>
  <c r="EG235" i="10"/>
  <c r="DO235" i="10"/>
  <c r="AK235" i="10"/>
  <c r="EP235" i="10"/>
  <c r="DX235" i="10"/>
  <c r="FZ235" i="10"/>
  <c r="FH235" i="10"/>
  <c r="FY243" i="10"/>
  <c r="FG243" i="10"/>
  <c r="EO243" i="10"/>
  <c r="DW243" i="10"/>
  <c r="EF243" i="10"/>
  <c r="FP243" i="10"/>
  <c r="DN243" i="10"/>
  <c r="EX243" i="10"/>
  <c r="AJ243" i="10"/>
  <c r="FH223" i="10"/>
  <c r="EG223" i="10"/>
  <c r="EY223" i="10"/>
  <c r="FQ223" i="10"/>
  <c r="EP223" i="10"/>
  <c r="FZ223" i="10"/>
  <c r="DX223" i="10"/>
  <c r="DO223" i="10"/>
  <c r="AK223" i="10"/>
  <c r="DP231" i="10"/>
  <c r="EH231" i="10"/>
  <c r="FR231" i="10"/>
  <c r="EZ231" i="10"/>
  <c r="FI231" i="10"/>
  <c r="EQ231" i="10"/>
  <c r="GA231" i="10"/>
  <c r="DY231" i="10"/>
  <c r="AL231" i="10"/>
  <c r="GA239" i="10"/>
  <c r="FI239" i="10"/>
  <c r="EQ239" i="10"/>
  <c r="DY239" i="10"/>
  <c r="AL239" i="10"/>
  <c r="EH239" i="10"/>
  <c r="DP239" i="10"/>
  <c r="FR239" i="10"/>
  <c r="EZ239" i="10"/>
  <c r="FV265" i="10"/>
  <c r="AG265" i="10"/>
  <c r="DK265" i="10"/>
  <c r="DT265" i="10"/>
  <c r="EC265" i="10"/>
  <c r="EL265" i="10"/>
  <c r="EU265" i="10"/>
  <c r="FD265" i="10"/>
  <c r="FM265" i="10"/>
  <c r="FV247" i="10"/>
  <c r="EC247" i="10"/>
  <c r="EL247" i="10"/>
  <c r="FM247" i="10"/>
  <c r="DK247" i="10"/>
  <c r="DT247" i="10"/>
  <c r="AG247" i="10"/>
  <c r="EU247" i="10"/>
  <c r="FD247" i="10"/>
  <c r="AG255" i="10"/>
  <c r="FV255" i="10"/>
  <c r="FM255" i="10"/>
  <c r="FD255" i="10"/>
  <c r="EU255" i="10"/>
  <c r="EL255" i="10"/>
  <c r="DK255" i="10"/>
  <c r="DT255" i="10"/>
  <c r="EC255" i="10"/>
  <c r="FV263" i="10"/>
  <c r="AG263" i="10"/>
  <c r="FM263" i="10"/>
  <c r="DK263" i="10"/>
  <c r="DT263" i="10"/>
  <c r="EC263" i="10"/>
  <c r="EU263" i="10"/>
  <c r="EL263" i="10"/>
  <c r="FD263" i="10"/>
  <c r="FS271" i="10"/>
  <c r="ER271" i="10"/>
  <c r="DZ271" i="10"/>
  <c r="FA271" i="10"/>
  <c r="FJ271" i="10"/>
  <c r="DQ271" i="10"/>
  <c r="GB271" i="10"/>
  <c r="EI271" i="10"/>
  <c r="AM271" i="10"/>
  <c r="FI260" i="10"/>
  <c r="DY260" i="10"/>
  <c r="DP260" i="10"/>
  <c r="AL260" i="10"/>
  <c r="GA260" i="10"/>
  <c r="FR260" i="10"/>
  <c r="EQ260" i="10"/>
  <c r="EH260" i="10"/>
  <c r="EZ260" i="10"/>
  <c r="FK268" i="10"/>
  <c r="FB268" i="10"/>
  <c r="ES268" i="10"/>
  <c r="EJ268" i="10"/>
  <c r="EA268" i="10"/>
  <c r="DR268" i="10"/>
  <c r="AN268" i="10"/>
  <c r="GC268" i="10"/>
  <c r="FT268" i="10"/>
  <c r="EV292" i="10"/>
  <c r="ED292" i="10"/>
  <c r="DL292" i="10"/>
  <c r="FW292" i="10"/>
  <c r="EM292" i="10"/>
  <c r="FN292" i="10"/>
  <c r="AH292" i="10"/>
  <c r="DU292" i="10"/>
  <c r="FE292" i="10"/>
  <c r="AI251" i="10"/>
  <c r="EE251" i="10"/>
  <c r="FX251" i="10"/>
  <c r="EN251" i="10"/>
  <c r="EW251" i="10"/>
  <c r="FO251" i="10"/>
  <c r="DM251" i="10"/>
  <c r="DV251" i="10"/>
  <c r="FF251" i="10"/>
  <c r="EX259" i="10"/>
  <c r="DN259" i="10"/>
  <c r="EF259" i="10"/>
  <c r="DW259" i="10"/>
  <c r="AJ259" i="10"/>
  <c r="FY259" i="10"/>
  <c r="FG259" i="10"/>
  <c r="EO259" i="10"/>
  <c r="FP259" i="10"/>
  <c r="FK267" i="10"/>
  <c r="EA267" i="10"/>
  <c r="ES267" i="10"/>
  <c r="DR267" i="10"/>
  <c r="GC267" i="10"/>
  <c r="FB267" i="10"/>
  <c r="AN267" i="10"/>
  <c r="EJ267" i="10"/>
  <c r="FT267" i="10"/>
  <c r="EL276" i="10"/>
  <c r="FV276" i="10"/>
  <c r="AG276" i="10"/>
  <c r="EU276" i="10"/>
  <c r="EC276" i="10"/>
  <c r="DT276" i="10"/>
  <c r="DK276" i="10"/>
  <c r="FM276" i="10"/>
  <c r="FD276" i="10"/>
  <c r="AM250" i="10"/>
  <c r="FS250" i="10"/>
  <c r="FA250" i="10"/>
  <c r="DQ250" i="10"/>
  <c r="EI250" i="10"/>
  <c r="ER250" i="10"/>
  <c r="FJ250" i="10"/>
  <c r="DZ250" i="10"/>
  <c r="GB250" i="10"/>
  <c r="EC258" i="10"/>
  <c r="FV258" i="10"/>
  <c r="EU258" i="10"/>
  <c r="AG258" i="10"/>
  <c r="DT258" i="10"/>
  <c r="EL258" i="10"/>
  <c r="DK258" i="10"/>
  <c r="FM258" i="10"/>
  <c r="FD258" i="10"/>
  <c r="GA266" i="10"/>
  <c r="EZ266" i="10"/>
  <c r="FI266" i="10"/>
  <c r="FR266" i="10"/>
  <c r="DP266" i="10"/>
  <c r="DY266" i="10"/>
  <c r="EQ266" i="10"/>
  <c r="EH266" i="10"/>
  <c r="AL266" i="10"/>
  <c r="AL274" i="10"/>
  <c r="EQ274" i="10"/>
  <c r="EH274" i="10"/>
  <c r="DY274" i="10"/>
  <c r="DP274" i="10"/>
  <c r="GA274" i="10"/>
  <c r="FI274" i="10"/>
  <c r="EZ274" i="10"/>
  <c r="FR274" i="10"/>
  <c r="FI247" i="10"/>
  <c r="EQ247" i="10"/>
  <c r="DY247" i="10"/>
  <c r="DP247" i="10"/>
  <c r="AL247" i="10"/>
  <c r="EZ247" i="10"/>
  <c r="EH247" i="10"/>
  <c r="GA247" i="10"/>
  <c r="FR247" i="10"/>
  <c r="DP255" i="10"/>
  <c r="EZ255" i="10"/>
  <c r="EH255" i="10"/>
  <c r="FR255" i="10"/>
  <c r="FI255" i="10"/>
  <c r="AL255" i="10"/>
  <c r="EQ255" i="10"/>
  <c r="GA255" i="10"/>
  <c r="DY255" i="10"/>
  <c r="DP263" i="10"/>
  <c r="FI263" i="10"/>
  <c r="EH263" i="10"/>
  <c r="GA263" i="10"/>
  <c r="DY263" i="10"/>
  <c r="FR263" i="10"/>
  <c r="AL263" i="10"/>
  <c r="EQ263" i="10"/>
  <c r="EZ263" i="10"/>
  <c r="EF271" i="10"/>
  <c r="DW271" i="10"/>
  <c r="FP271" i="10"/>
  <c r="AJ271" i="10"/>
  <c r="FY271" i="10"/>
  <c r="FG271" i="10"/>
  <c r="EX271" i="10"/>
  <c r="DN271" i="10"/>
  <c r="EO271" i="10"/>
  <c r="FY246" i="10"/>
  <c r="AJ246" i="10"/>
  <c r="DN246" i="10"/>
  <c r="DW246" i="10"/>
  <c r="EX246" i="10"/>
  <c r="FG246" i="10"/>
  <c r="FP246" i="10"/>
  <c r="EF246" i="10"/>
  <c r="EO246" i="10"/>
  <c r="AK254" i="10"/>
  <c r="FH254" i="10"/>
  <c r="EY254" i="10"/>
  <c r="DX254" i="10"/>
  <c r="FZ254" i="10"/>
  <c r="FQ254" i="10"/>
  <c r="EP254" i="10"/>
  <c r="EG254" i="10"/>
  <c r="DO254" i="10"/>
  <c r="FX262" i="10"/>
  <c r="AI262" i="10"/>
  <c r="DM262" i="10"/>
  <c r="DV262" i="10"/>
  <c r="EE262" i="10"/>
  <c r="EN262" i="10"/>
  <c r="EW262" i="10"/>
  <c r="FF262" i="10"/>
  <c r="FO262" i="10"/>
  <c r="EL270" i="10"/>
  <c r="EC270" i="10"/>
  <c r="DT270" i="10"/>
  <c r="DK270" i="10"/>
  <c r="FV270" i="10"/>
  <c r="AG270" i="10"/>
  <c r="FM270" i="10"/>
  <c r="FD270" i="10"/>
  <c r="EU270" i="10"/>
  <c r="FT300" i="10"/>
  <c r="FB300" i="10"/>
  <c r="EJ300" i="10"/>
  <c r="DR300" i="10"/>
  <c r="AN300" i="10"/>
  <c r="FK300" i="10"/>
  <c r="ES300" i="10"/>
  <c r="EA300" i="10"/>
  <c r="GC300" i="10"/>
  <c r="ER292" i="10"/>
  <c r="DZ292" i="10"/>
  <c r="AM292" i="10"/>
  <c r="FS292" i="10"/>
  <c r="EI292" i="10"/>
  <c r="FA292" i="10"/>
  <c r="GB292" i="10"/>
  <c r="FJ292" i="10"/>
  <c r="DQ292" i="10"/>
  <c r="FO278" i="10"/>
  <c r="EW278" i="10"/>
  <c r="EE278" i="10"/>
  <c r="DM278" i="10"/>
  <c r="FX278" i="10"/>
  <c r="FF278" i="10"/>
  <c r="EN278" i="10"/>
  <c r="DV278" i="10"/>
  <c r="AI278" i="10"/>
  <c r="EI300" i="10"/>
  <c r="AM300" i="10"/>
  <c r="FJ300" i="10"/>
  <c r="GB300" i="10"/>
  <c r="DQ300" i="10"/>
  <c r="ER300" i="10"/>
  <c r="DZ300" i="10"/>
  <c r="FS300" i="10"/>
  <c r="FA300" i="10"/>
  <c r="FV279" i="10"/>
  <c r="FD279" i="10"/>
  <c r="EL279" i="10"/>
  <c r="DT279" i="10"/>
  <c r="AG279" i="10"/>
  <c r="FM279" i="10"/>
  <c r="EU279" i="10"/>
  <c r="EC279" i="10"/>
  <c r="DK279" i="10"/>
  <c r="EL298" i="10"/>
  <c r="DK298" i="10"/>
  <c r="FM298" i="10"/>
  <c r="AG298" i="10"/>
  <c r="DT298" i="10"/>
  <c r="FV298" i="10"/>
  <c r="EU298" i="10"/>
  <c r="FD298" i="10"/>
  <c r="EC298" i="10"/>
  <c r="EV277" i="10"/>
  <c r="EM277" i="10"/>
  <c r="AH277" i="10"/>
  <c r="ED277" i="10"/>
  <c r="DU277" i="10"/>
  <c r="DL277" i="10"/>
  <c r="FN277" i="10"/>
  <c r="FE277" i="10"/>
  <c r="FW277" i="10"/>
  <c r="AJ289" i="10"/>
  <c r="FP289" i="10"/>
  <c r="EF289" i="10"/>
  <c r="FY289" i="10"/>
  <c r="EO289" i="10"/>
  <c r="FG289" i="10"/>
  <c r="DN289" i="10"/>
  <c r="DW289" i="10"/>
  <c r="EX289" i="10"/>
  <c r="EN279" i="10"/>
  <c r="EE279" i="10"/>
  <c r="DV279" i="10"/>
  <c r="DM279" i="10"/>
  <c r="FX279" i="10"/>
  <c r="FO279" i="10"/>
  <c r="FF279" i="10"/>
  <c r="AI279" i="10"/>
  <c r="EW279" i="10"/>
  <c r="GC298" i="10"/>
  <c r="FK298" i="10"/>
  <c r="ES298" i="10"/>
  <c r="EA298" i="10"/>
  <c r="AN298" i="10"/>
  <c r="EJ298" i="10"/>
  <c r="DR298" i="10"/>
  <c r="FT298" i="10"/>
  <c r="FB298" i="10"/>
  <c r="GC278" i="10"/>
  <c r="AN278" i="10"/>
  <c r="FT278" i="10"/>
  <c r="DR278" i="10"/>
  <c r="EA278" i="10"/>
  <c r="FK278" i="10"/>
  <c r="EJ278" i="10"/>
  <c r="ES278" i="10"/>
  <c r="FB278" i="10"/>
  <c r="GA284" i="10"/>
  <c r="AL284" i="10"/>
  <c r="FI284" i="10"/>
  <c r="FR284" i="10"/>
  <c r="DP284" i="10"/>
  <c r="EZ284" i="10"/>
  <c r="DY284" i="10"/>
  <c r="EH284" i="10"/>
  <c r="EQ284" i="10"/>
  <c r="EJ295" i="10"/>
  <c r="EA295" i="10"/>
  <c r="DR295" i="10"/>
  <c r="GC295" i="10"/>
  <c r="AN295" i="10"/>
  <c r="FK295" i="10"/>
  <c r="ES295" i="10"/>
  <c r="FT295" i="10"/>
  <c r="FB295" i="10"/>
  <c r="DP324" i="10"/>
  <c r="GA324" i="10"/>
  <c r="AL324" i="10"/>
  <c r="FR324" i="10"/>
  <c r="FI324" i="10"/>
  <c r="EQ324" i="10"/>
  <c r="EH324" i="10"/>
  <c r="DY324" i="10"/>
  <c r="EZ324" i="10"/>
  <c r="FA289" i="10"/>
  <c r="ER289" i="10"/>
  <c r="EI289" i="10"/>
  <c r="AM289" i="10"/>
  <c r="DZ289" i="10"/>
  <c r="GB289" i="10"/>
  <c r="DQ289" i="10"/>
  <c r="FS289" i="10"/>
  <c r="FJ289" i="10"/>
  <c r="FT304" i="10"/>
  <c r="FK304" i="10"/>
  <c r="FB304" i="10"/>
  <c r="ES304" i="10"/>
  <c r="EA304" i="10"/>
  <c r="GC304" i="10"/>
  <c r="EJ304" i="10"/>
  <c r="DR304" i="10"/>
  <c r="AN304" i="10"/>
  <c r="FW283" i="10"/>
  <c r="AH283" i="10"/>
  <c r="FE283" i="10"/>
  <c r="FN283" i="10"/>
  <c r="DL283" i="10"/>
  <c r="DU283" i="10"/>
  <c r="ED283" i="10"/>
  <c r="EM283" i="10"/>
  <c r="EV283" i="10"/>
  <c r="FY299" i="10"/>
  <c r="FG299" i="10"/>
  <c r="EO299" i="10"/>
  <c r="DW299" i="10"/>
  <c r="EX299" i="10"/>
  <c r="EF299" i="10"/>
  <c r="AJ299" i="10"/>
  <c r="FP299" i="10"/>
  <c r="DN299" i="10"/>
  <c r="FK287" i="10"/>
  <c r="ES287" i="10"/>
  <c r="EA287" i="10"/>
  <c r="AN287" i="10"/>
  <c r="GC287" i="10"/>
  <c r="FT287" i="10"/>
  <c r="EJ287" i="10"/>
  <c r="DR287" i="10"/>
  <c r="FB287" i="10"/>
  <c r="FQ299" i="10"/>
  <c r="EY299" i="10"/>
  <c r="EG299" i="10"/>
  <c r="DO299" i="10"/>
  <c r="AK299" i="10"/>
  <c r="DX299" i="10"/>
  <c r="FZ299" i="10"/>
  <c r="FH299" i="10"/>
  <c r="EP299" i="10"/>
  <c r="GB316" i="10"/>
  <c r="FJ316" i="10"/>
  <c r="DZ316" i="10"/>
  <c r="AM316" i="10"/>
  <c r="FA316" i="10"/>
  <c r="DQ316" i="10"/>
  <c r="EI316" i="10"/>
  <c r="FS316" i="10"/>
  <c r="ER316" i="10"/>
  <c r="FS294" i="10"/>
  <c r="FJ294" i="10"/>
  <c r="DZ294" i="10"/>
  <c r="FA294" i="10"/>
  <c r="EI294" i="10"/>
  <c r="AM294" i="10"/>
  <c r="DQ294" i="10"/>
  <c r="GB294" i="10"/>
  <c r="ER294" i="10"/>
  <c r="DN307" i="10"/>
  <c r="FY307" i="10"/>
  <c r="AJ307" i="10"/>
  <c r="FP307" i="10"/>
  <c r="FG307" i="10"/>
  <c r="EO307" i="10"/>
  <c r="EX307" i="10"/>
  <c r="EF307" i="10"/>
  <c r="DW307" i="10"/>
  <c r="DK309" i="10"/>
  <c r="FD309" i="10"/>
  <c r="EL309" i="10"/>
  <c r="FM309" i="10"/>
  <c r="EC309" i="10"/>
  <c r="DT309" i="10"/>
  <c r="AG309" i="10"/>
  <c r="EU309" i="10"/>
  <c r="FV309" i="10"/>
  <c r="DK286" i="10"/>
  <c r="FV286" i="10"/>
  <c r="AG286" i="10"/>
  <c r="FM286" i="10"/>
  <c r="FD286" i="10"/>
  <c r="EU286" i="10"/>
  <c r="DT286" i="10"/>
  <c r="EL286" i="10"/>
  <c r="EC286" i="10"/>
  <c r="FZ294" i="10"/>
  <c r="AK294" i="10"/>
  <c r="FQ294" i="10"/>
  <c r="FH294" i="10"/>
  <c r="EY294" i="10"/>
  <c r="DO294" i="10"/>
  <c r="EP294" i="10"/>
  <c r="EG294" i="10"/>
  <c r="DX294" i="10"/>
  <c r="AM302" i="10"/>
  <c r="FJ302" i="10"/>
  <c r="FA302" i="10"/>
  <c r="ER302" i="10"/>
  <c r="EI302" i="10"/>
  <c r="DQ302" i="10"/>
  <c r="GB302" i="10"/>
  <c r="FS302" i="10"/>
  <c r="DZ302" i="10"/>
  <c r="DU311" i="10"/>
  <c r="FW311" i="10"/>
  <c r="FE311" i="10"/>
  <c r="FN311" i="10"/>
  <c r="DL311" i="10"/>
  <c r="EV311" i="10"/>
  <c r="AH311" i="10"/>
  <c r="EM311" i="10"/>
  <c r="ED311" i="10"/>
  <c r="FW310" i="10"/>
  <c r="FN310" i="10"/>
  <c r="FE310" i="10"/>
  <c r="EV310" i="10"/>
  <c r="ED310" i="10"/>
  <c r="EM310" i="10"/>
  <c r="DU310" i="10"/>
  <c r="DL310" i="10"/>
  <c r="AH310" i="10"/>
  <c r="FY286" i="10"/>
  <c r="FG286" i="10"/>
  <c r="EO286" i="10"/>
  <c r="DW286" i="10"/>
  <c r="EX286" i="10"/>
  <c r="AJ286" i="10"/>
  <c r="FP286" i="10"/>
  <c r="EF286" i="10"/>
  <c r="DN286" i="10"/>
  <c r="EA294" i="10"/>
  <c r="FT294" i="10"/>
  <c r="DR294" i="10"/>
  <c r="ES294" i="10"/>
  <c r="FK294" i="10"/>
  <c r="GC294" i="10"/>
  <c r="FB294" i="10"/>
  <c r="AN294" i="10"/>
  <c r="EJ294" i="10"/>
  <c r="FE302" i="10"/>
  <c r="AH302" i="10"/>
  <c r="EV302" i="10"/>
  <c r="EM302" i="10"/>
  <c r="ED302" i="10"/>
  <c r="DL302" i="10"/>
  <c r="FN302" i="10"/>
  <c r="DU302" i="10"/>
  <c r="FW302" i="10"/>
  <c r="AI310" i="10"/>
  <c r="EN310" i="10"/>
  <c r="FX310" i="10"/>
  <c r="FF310" i="10"/>
  <c r="DV310" i="10"/>
  <c r="EW310" i="10"/>
  <c r="EE310" i="10"/>
  <c r="FO310" i="10"/>
  <c r="DM310" i="10"/>
  <c r="EH307" i="10"/>
  <c r="DY307" i="10"/>
  <c r="DP307" i="10"/>
  <c r="GA307" i="10"/>
  <c r="AL307" i="10"/>
  <c r="FI307" i="10"/>
  <c r="FR307" i="10"/>
  <c r="EZ307" i="10"/>
  <c r="EQ307" i="10"/>
  <c r="EX325" i="10"/>
  <c r="EF325" i="10"/>
  <c r="EO325" i="10"/>
  <c r="FY325" i="10"/>
  <c r="FP325" i="10"/>
  <c r="FG325" i="10"/>
  <c r="DW325" i="10"/>
  <c r="DN325" i="10"/>
  <c r="AJ325" i="10"/>
  <c r="AH294" i="10"/>
  <c r="FW294" i="10"/>
  <c r="FE294" i="10"/>
  <c r="EV294" i="10"/>
  <c r="ED294" i="10"/>
  <c r="DL294" i="10"/>
  <c r="DU294" i="10"/>
  <c r="EM294" i="10"/>
  <c r="FN294" i="10"/>
  <c r="FY302" i="10"/>
  <c r="DW302" i="10"/>
  <c r="AJ302" i="10"/>
  <c r="FP302" i="10"/>
  <c r="EX302" i="10"/>
  <c r="EF302" i="10"/>
  <c r="DN302" i="10"/>
  <c r="EO302" i="10"/>
  <c r="FG302" i="10"/>
  <c r="GA310" i="10"/>
  <c r="FI310" i="10"/>
  <c r="AL310" i="10"/>
  <c r="FR310" i="10"/>
  <c r="DY310" i="10"/>
  <c r="EZ310" i="10"/>
  <c r="EQ310" i="10"/>
  <c r="DP310" i="10"/>
  <c r="EH310" i="10"/>
  <c r="AK330" i="10"/>
  <c r="FQ330" i="10"/>
  <c r="FH330" i="10"/>
  <c r="EY330" i="10"/>
  <c r="EP330" i="10"/>
  <c r="DX330" i="10"/>
  <c r="FZ330" i="10"/>
  <c r="EG330" i="10"/>
  <c r="DO330" i="10"/>
  <c r="AK325" i="10"/>
  <c r="DX325" i="10"/>
  <c r="FZ325" i="10"/>
  <c r="FH325" i="10"/>
  <c r="EP325" i="10"/>
  <c r="DO325" i="10"/>
  <c r="EY325" i="10"/>
  <c r="EG325" i="10"/>
  <c r="FQ325" i="10"/>
  <c r="AK312" i="10"/>
  <c r="FZ312" i="10"/>
  <c r="EG312" i="10"/>
  <c r="EY312" i="10"/>
  <c r="FQ312" i="10"/>
  <c r="DX312" i="10"/>
  <c r="EP312" i="10"/>
  <c r="DO312" i="10"/>
  <c r="FH312" i="10"/>
  <c r="FW320" i="10"/>
  <c r="AH320" i="10"/>
  <c r="FN320" i="10"/>
  <c r="FE320" i="10"/>
  <c r="EV320" i="10"/>
  <c r="ED320" i="10"/>
  <c r="EM320" i="10"/>
  <c r="DU320" i="10"/>
  <c r="DL320" i="10"/>
  <c r="FM360" i="10"/>
  <c r="EU360" i="10"/>
  <c r="EC360" i="10"/>
  <c r="DK360" i="10"/>
  <c r="EL360" i="10"/>
  <c r="DT360" i="10"/>
  <c r="FV360" i="10"/>
  <c r="AG360" i="10"/>
  <c r="FD360" i="10"/>
  <c r="GB319" i="10"/>
  <c r="FS319" i="10"/>
  <c r="DQ319" i="10"/>
  <c r="EI319" i="10"/>
  <c r="AM319" i="10"/>
  <c r="DZ319" i="10"/>
  <c r="ER319" i="10"/>
  <c r="FA319" i="10"/>
  <c r="FJ319" i="10"/>
  <c r="GA311" i="10"/>
  <c r="EZ311" i="10"/>
  <c r="FI311" i="10"/>
  <c r="AL311" i="10"/>
  <c r="FR311" i="10"/>
  <c r="EH311" i="10"/>
  <c r="EQ311" i="10"/>
  <c r="DY311" i="10"/>
  <c r="DP311" i="10"/>
  <c r="FB319" i="10"/>
  <c r="ES319" i="10"/>
  <c r="EJ319" i="10"/>
  <c r="EA319" i="10"/>
  <c r="GC319" i="10"/>
  <c r="AN319" i="10"/>
  <c r="FT319" i="10"/>
  <c r="FK319" i="10"/>
  <c r="DR319" i="10"/>
  <c r="DZ311" i="10"/>
  <c r="ER311" i="10"/>
  <c r="EI311" i="10"/>
  <c r="DQ311" i="10"/>
  <c r="FJ311" i="10"/>
  <c r="FA311" i="10"/>
  <c r="GB311" i="10"/>
  <c r="AM311" i="10"/>
  <c r="FS311" i="10"/>
  <c r="AG319" i="10"/>
  <c r="FV319" i="10"/>
  <c r="FD319" i="10"/>
  <c r="EL319" i="10"/>
  <c r="DT319" i="10"/>
  <c r="FM319" i="10"/>
  <c r="EU319" i="10"/>
  <c r="EC319" i="10"/>
  <c r="DK319" i="10"/>
  <c r="EZ313" i="10"/>
  <c r="EH313" i="10"/>
  <c r="EQ313" i="10"/>
  <c r="FR313" i="10"/>
  <c r="DY313" i="10"/>
  <c r="FI313" i="10"/>
  <c r="AL313" i="10"/>
  <c r="GA313" i="10"/>
  <c r="DP313" i="10"/>
  <c r="FY321" i="10"/>
  <c r="FG321" i="10"/>
  <c r="EO321" i="10"/>
  <c r="DW321" i="10"/>
  <c r="AJ321" i="10"/>
  <c r="FP321" i="10"/>
  <c r="EF321" i="10"/>
  <c r="EX321" i="10"/>
  <c r="DN321" i="10"/>
  <c r="AG331" i="10"/>
  <c r="EC331" i="10"/>
  <c r="DT331" i="10"/>
  <c r="DK331" i="10"/>
  <c r="FV331" i="10"/>
  <c r="FM331" i="10"/>
  <c r="FD331" i="10"/>
  <c r="EU331" i="10"/>
  <c r="EL331" i="10"/>
  <c r="FS330" i="10"/>
  <c r="FA330" i="10"/>
  <c r="EI330" i="10"/>
  <c r="DQ330" i="10"/>
  <c r="DZ330" i="10"/>
  <c r="GB330" i="10"/>
  <c r="AM330" i="10"/>
  <c r="ER330" i="10"/>
  <c r="FJ330" i="10"/>
  <c r="DV323" i="10"/>
  <c r="DM323" i="10"/>
  <c r="FX323" i="10"/>
  <c r="AI323" i="10"/>
  <c r="FO323" i="10"/>
  <c r="EW323" i="10"/>
  <c r="FF323" i="10"/>
  <c r="EN323" i="10"/>
  <c r="EE323" i="10"/>
  <c r="FO331" i="10"/>
  <c r="EN331" i="10"/>
  <c r="DV331" i="10"/>
  <c r="FF331" i="10"/>
  <c r="AI331" i="10"/>
  <c r="FX331" i="10"/>
  <c r="EW331" i="10"/>
  <c r="DM331" i="10"/>
  <c r="EE331" i="10"/>
  <c r="EI322" i="10"/>
  <c r="DQ322" i="10"/>
  <c r="FA322" i="10"/>
  <c r="ER322" i="10"/>
  <c r="AM322" i="10"/>
  <c r="DZ322" i="10"/>
  <c r="FS322" i="10"/>
  <c r="FJ322" i="10"/>
  <c r="GB322" i="10"/>
  <c r="FD330" i="10"/>
  <c r="FV330" i="10"/>
  <c r="EL330" i="10"/>
  <c r="DT330" i="10"/>
  <c r="AG330" i="10"/>
  <c r="FM330" i="10"/>
  <c r="EU330" i="10"/>
  <c r="DK330" i="10"/>
  <c r="EC330" i="10"/>
  <c r="FZ323" i="10"/>
  <c r="AK323" i="10"/>
  <c r="FQ323" i="10"/>
  <c r="FH323" i="10"/>
  <c r="EY323" i="10"/>
  <c r="EG323" i="10"/>
  <c r="DO323" i="10"/>
  <c r="EP323" i="10"/>
  <c r="DX323" i="10"/>
  <c r="DX331" i="10"/>
  <c r="EP331" i="10"/>
  <c r="FH331" i="10"/>
  <c r="AK331" i="10"/>
  <c r="FZ331" i="10"/>
  <c r="EG331" i="10"/>
  <c r="EY331" i="10"/>
  <c r="DO331" i="10"/>
  <c r="FQ331" i="10"/>
  <c r="FM322" i="10"/>
  <c r="DT322" i="10"/>
  <c r="DK322" i="10"/>
  <c r="AG322" i="10"/>
  <c r="FD322" i="10"/>
  <c r="EU322" i="10"/>
  <c r="FV322" i="10"/>
  <c r="EL322" i="10"/>
  <c r="EC322" i="10"/>
  <c r="DM330" i="10"/>
  <c r="FX330" i="10"/>
  <c r="FO330" i="10"/>
  <c r="DV330" i="10"/>
  <c r="FF330" i="10"/>
  <c r="EE330" i="10"/>
  <c r="EW330" i="10"/>
  <c r="EN330" i="10"/>
  <c r="AI330" i="10"/>
  <c r="DX338" i="10"/>
  <c r="EP338" i="10"/>
  <c r="FH338" i="10"/>
  <c r="FZ338" i="10"/>
  <c r="EG338" i="10"/>
  <c r="DO338" i="10"/>
  <c r="AK338" i="10"/>
  <c r="FQ338" i="10"/>
  <c r="EY338" i="10"/>
  <c r="EH347" i="10"/>
  <c r="GL347" i="10" s="1"/>
  <c r="EQ347" i="10"/>
  <c r="DY347" i="10"/>
  <c r="DP347" i="10"/>
  <c r="GA347" i="10"/>
  <c r="AL347" i="10"/>
  <c r="FR347" i="10"/>
  <c r="FI347" i="10"/>
  <c r="EZ347" i="10"/>
  <c r="AL341" i="10"/>
  <c r="FR341" i="10"/>
  <c r="EZ341" i="10"/>
  <c r="EQ341" i="10"/>
  <c r="DY341" i="10"/>
  <c r="FI341" i="10"/>
  <c r="GA341" i="10"/>
  <c r="DP341" i="10"/>
  <c r="EH341" i="10"/>
  <c r="FD354" i="10"/>
  <c r="DT354" i="10"/>
  <c r="EL354" i="10"/>
  <c r="GN354" i="10" s="1"/>
  <c r="FV354" i="10"/>
  <c r="DK354" i="10"/>
  <c r="EU354" i="10"/>
  <c r="EC354" i="10"/>
  <c r="FM354" i="10"/>
  <c r="AG354" i="10"/>
  <c r="AM339" i="10"/>
  <c r="GB339" i="10"/>
  <c r="EI339" i="10"/>
  <c r="FS339" i="10"/>
  <c r="FJ339" i="10"/>
  <c r="ER339" i="10"/>
  <c r="FA339" i="10"/>
  <c r="DQ339" i="10"/>
  <c r="DZ339" i="10"/>
  <c r="AN354" i="10"/>
  <c r="GC354" i="10"/>
  <c r="FB354" i="10"/>
  <c r="DR354" i="10"/>
  <c r="EJ354" i="10"/>
  <c r="FT354" i="10"/>
  <c r="ES354" i="10"/>
  <c r="EA354" i="10"/>
  <c r="FK354" i="10"/>
  <c r="FK338" i="10"/>
  <c r="FB338" i="10"/>
  <c r="ES338" i="10"/>
  <c r="AN338" i="10"/>
  <c r="GC338" i="10"/>
  <c r="FT338" i="10"/>
  <c r="EJ338" i="10"/>
  <c r="EA338" i="10"/>
  <c r="DR338" i="10"/>
  <c r="AK351" i="10"/>
  <c r="FZ351" i="10"/>
  <c r="FH351" i="10"/>
  <c r="EP351" i="10"/>
  <c r="DX351" i="10"/>
  <c r="FQ351" i="10"/>
  <c r="EY351" i="10"/>
  <c r="EG351" i="10"/>
  <c r="DO351" i="10"/>
  <c r="EC338" i="10"/>
  <c r="DT338" i="10"/>
  <c r="DK338" i="10"/>
  <c r="EU338" i="10"/>
  <c r="EL338" i="10"/>
  <c r="AG338" i="10"/>
  <c r="FD338" i="10"/>
  <c r="FV338" i="10"/>
  <c r="FM338" i="10"/>
  <c r="AG352" i="10"/>
  <c r="FV352" i="10"/>
  <c r="FD352" i="10"/>
  <c r="EL352" i="10"/>
  <c r="DT352" i="10"/>
  <c r="FM352" i="10"/>
  <c r="EU352" i="10"/>
  <c r="EC352" i="10"/>
  <c r="DK352" i="10"/>
  <c r="FW339" i="10"/>
  <c r="EV339" i="10"/>
  <c r="FE339" i="10"/>
  <c r="FN339" i="10"/>
  <c r="AH339" i="10"/>
  <c r="EM339" i="10"/>
  <c r="ED339" i="10"/>
  <c r="DU339" i="10"/>
  <c r="DL339" i="10"/>
  <c r="EL356" i="10"/>
  <c r="FM356" i="10"/>
  <c r="DK356" i="10"/>
  <c r="EU356" i="10"/>
  <c r="EC356" i="10"/>
  <c r="FD356" i="10"/>
  <c r="DT356" i="10"/>
  <c r="AG356" i="10"/>
  <c r="FV356" i="10"/>
  <c r="GA351" i="10"/>
  <c r="DP351" i="10"/>
  <c r="DY351" i="10"/>
  <c r="EH351" i="10"/>
  <c r="AL351" i="10"/>
  <c r="EQ351" i="10"/>
  <c r="EZ351" i="10"/>
  <c r="FI351" i="10"/>
  <c r="FR351" i="10"/>
  <c r="GB359" i="10"/>
  <c r="FJ359" i="10"/>
  <c r="ER359" i="10"/>
  <c r="DZ359" i="10"/>
  <c r="AM359" i="10"/>
  <c r="FS359" i="10"/>
  <c r="FA359" i="10"/>
  <c r="EI359" i="10"/>
  <c r="DQ359" i="10"/>
  <c r="AJ352" i="10"/>
  <c r="FP352" i="10"/>
  <c r="EX352" i="10"/>
  <c r="EF352" i="10"/>
  <c r="DN352" i="10"/>
  <c r="FG352" i="10"/>
  <c r="EO352" i="10"/>
  <c r="DW352" i="10"/>
  <c r="FY352" i="10"/>
  <c r="FY360" i="10"/>
  <c r="AJ360" i="10"/>
  <c r="DN360" i="10"/>
  <c r="EF360" i="10"/>
  <c r="EO360" i="10"/>
  <c r="DW360" i="10"/>
  <c r="EX360" i="10"/>
  <c r="FG360" i="10"/>
  <c r="FP360" i="10"/>
  <c r="FZ352" i="10"/>
  <c r="AK352" i="10"/>
  <c r="FH352" i="10"/>
  <c r="FQ352" i="10"/>
  <c r="DO352" i="10"/>
  <c r="DX352" i="10"/>
  <c r="EG352" i="10"/>
  <c r="EP352" i="10"/>
  <c r="EY352" i="10"/>
  <c r="FZ360" i="10"/>
  <c r="AK360" i="10"/>
  <c r="FQ360" i="10"/>
  <c r="FH360" i="10"/>
  <c r="EY360" i="10"/>
  <c r="EP360" i="10"/>
  <c r="EG360" i="10"/>
  <c r="DX360" i="10"/>
  <c r="DO360" i="10"/>
  <c r="FR352" i="10"/>
  <c r="EZ352" i="10"/>
  <c r="EH352" i="10"/>
  <c r="DP352" i="10"/>
  <c r="FI352" i="10"/>
  <c r="EQ352" i="10"/>
  <c r="DY352" i="10"/>
  <c r="GA352" i="10"/>
  <c r="AL352" i="10"/>
  <c r="GA360" i="10"/>
  <c r="AL360" i="10"/>
  <c r="FR360" i="10"/>
  <c r="EZ360" i="10"/>
  <c r="EQ360" i="10"/>
  <c r="FI360" i="10"/>
  <c r="EH360" i="10"/>
  <c r="DY360" i="10"/>
  <c r="DP360" i="10"/>
  <c r="FS352" i="10"/>
  <c r="FA352" i="10"/>
  <c r="EI352" i="10"/>
  <c r="DQ352" i="10"/>
  <c r="GB352" i="10"/>
  <c r="FJ352" i="10"/>
  <c r="ER352" i="10"/>
  <c r="DZ352" i="10"/>
  <c r="AM352" i="10"/>
  <c r="EI360" i="10"/>
  <c r="DZ360" i="10"/>
  <c r="DQ360" i="10"/>
  <c r="GB360" i="10"/>
  <c r="AM360" i="10"/>
  <c r="FS360" i="10"/>
  <c r="FJ360" i="10"/>
  <c r="FA360" i="10"/>
  <c r="ER360" i="10"/>
  <c r="GC352" i="10"/>
  <c r="AN352" i="10"/>
  <c r="EA352" i="10"/>
  <c r="EJ352" i="10"/>
  <c r="ES352" i="10"/>
  <c r="FB352" i="10"/>
  <c r="FK352" i="10"/>
  <c r="DR352" i="10"/>
  <c r="FT352" i="10"/>
  <c r="AN360" i="10"/>
  <c r="FT360" i="10"/>
  <c r="FB360" i="10"/>
  <c r="EJ360" i="10"/>
  <c r="DR360" i="10"/>
  <c r="GC360" i="10"/>
  <c r="FK360" i="10"/>
  <c r="ES360" i="10"/>
  <c r="EA360" i="10"/>
  <c r="FV214" i="10"/>
  <c r="FD214" i="10"/>
  <c r="DT214" i="10"/>
  <c r="EU214" i="10"/>
  <c r="EC214" i="10"/>
  <c r="FM214" i="10"/>
  <c r="DK214" i="10"/>
  <c r="AG214" i="10"/>
  <c r="EL214" i="10"/>
  <c r="FQ222" i="10"/>
  <c r="FH222" i="10"/>
  <c r="EY222" i="10"/>
  <c r="EG222" i="10"/>
  <c r="AK222" i="10"/>
  <c r="FZ222" i="10"/>
  <c r="EP222" i="10"/>
  <c r="DX222" i="10"/>
  <c r="DO222" i="10"/>
  <c r="EL188" i="10"/>
  <c r="DT188" i="10"/>
  <c r="FV188" i="10"/>
  <c r="FD188" i="10"/>
  <c r="EU188" i="10"/>
  <c r="FM188" i="10"/>
  <c r="DK188" i="10"/>
  <c r="EC188" i="10"/>
  <c r="AG188" i="10"/>
  <c r="AH187" i="10"/>
  <c r="FN187" i="10"/>
  <c r="EM187" i="10"/>
  <c r="DL187" i="10"/>
  <c r="ED187" i="10"/>
  <c r="EV187" i="10"/>
  <c r="FW187" i="10"/>
  <c r="DU187" i="10"/>
  <c r="FE187" i="10"/>
  <c r="FM173" i="10"/>
  <c r="EL173" i="10"/>
  <c r="DK173" i="10"/>
  <c r="FD173" i="10"/>
  <c r="FV173" i="10"/>
  <c r="AG173" i="10"/>
  <c r="DT173" i="10"/>
  <c r="EU173" i="10"/>
  <c r="EC173" i="10"/>
  <c r="FM183" i="10"/>
  <c r="EL183" i="10"/>
  <c r="DK183" i="10"/>
  <c r="FD183" i="10"/>
  <c r="FV183" i="10"/>
  <c r="AG183" i="10"/>
  <c r="EU183" i="10"/>
  <c r="EC183" i="10"/>
  <c r="DT183" i="10"/>
  <c r="AK140" i="10"/>
  <c r="EY140" i="10"/>
  <c r="EG140" i="10"/>
  <c r="DO140" i="10"/>
  <c r="FZ140" i="10"/>
  <c r="EP140" i="10"/>
  <c r="FQ140" i="10"/>
  <c r="DX140" i="10"/>
  <c r="FH140" i="10"/>
  <c r="FR142" i="10"/>
  <c r="EH142" i="10"/>
  <c r="AL142" i="10"/>
  <c r="EQ142" i="10"/>
  <c r="FI142" i="10"/>
  <c r="DY142" i="10"/>
  <c r="GA142" i="10"/>
  <c r="EZ142" i="10"/>
  <c r="DP142" i="10"/>
  <c r="FR166" i="10"/>
  <c r="EZ166" i="10"/>
  <c r="EH166" i="10"/>
  <c r="DP166" i="10"/>
  <c r="GA166" i="10"/>
  <c r="FI166" i="10"/>
  <c r="EQ166" i="10"/>
  <c r="DY166" i="10"/>
  <c r="AL166" i="10"/>
  <c r="FY142" i="10"/>
  <c r="AJ142" i="10"/>
  <c r="EF142" i="10"/>
  <c r="EO142" i="10"/>
  <c r="EX142" i="10"/>
  <c r="FP142" i="10"/>
  <c r="DN142" i="10"/>
  <c r="DW142" i="10"/>
  <c r="FG142" i="10"/>
  <c r="FO168" i="10"/>
  <c r="EW168" i="10"/>
  <c r="EE168" i="10"/>
  <c r="DM168" i="10"/>
  <c r="FX168" i="10"/>
  <c r="DV168" i="10"/>
  <c r="FF168" i="10"/>
  <c r="AI168" i="10"/>
  <c r="EN168" i="10"/>
  <c r="FW151" i="10"/>
  <c r="FE151" i="10"/>
  <c r="EM151" i="10"/>
  <c r="DU151" i="10"/>
  <c r="AH151" i="10"/>
  <c r="FN151" i="10"/>
  <c r="DL151" i="10"/>
  <c r="ED151" i="10"/>
  <c r="EV151" i="10"/>
  <c r="FQ199" i="10"/>
  <c r="EY199" i="10"/>
  <c r="EG199" i="10"/>
  <c r="DO199" i="10"/>
  <c r="DX199" i="10"/>
  <c r="EP199" i="10"/>
  <c r="AK199" i="10"/>
  <c r="FZ199" i="10"/>
  <c r="FH199" i="10"/>
  <c r="FY185" i="10"/>
  <c r="EF185" i="10"/>
  <c r="FP185" i="10"/>
  <c r="AJ185" i="10"/>
  <c r="DW185" i="10"/>
  <c r="DN185" i="10"/>
  <c r="FG185" i="10"/>
  <c r="EX185" i="10"/>
  <c r="EO185" i="10"/>
  <c r="FV166" i="10"/>
  <c r="DK166" i="10"/>
  <c r="DT166" i="10"/>
  <c r="EC166" i="10"/>
  <c r="EL166" i="10"/>
  <c r="EU166" i="10"/>
  <c r="FD166" i="10"/>
  <c r="FM166" i="10"/>
  <c r="AG166" i="10"/>
  <c r="EU219" i="10"/>
  <c r="DK219" i="10"/>
  <c r="FV219" i="10"/>
  <c r="EL219" i="10"/>
  <c r="EC219" i="10"/>
  <c r="FM219" i="10"/>
  <c r="FD219" i="10"/>
  <c r="DT219" i="10"/>
  <c r="AG219" i="10"/>
  <c r="FY198" i="10"/>
  <c r="FG198" i="10"/>
  <c r="EO198" i="10"/>
  <c r="DW198" i="10"/>
  <c r="AJ198" i="10"/>
  <c r="EF198" i="10"/>
  <c r="DN198" i="10"/>
  <c r="FP198" i="10"/>
  <c r="EX198" i="10"/>
  <c r="FX207" i="10"/>
  <c r="EN207" i="10"/>
  <c r="FO207" i="10"/>
  <c r="DV207" i="10"/>
  <c r="EE207" i="10"/>
  <c r="FF207" i="10"/>
  <c r="AI207" i="10"/>
  <c r="DM207" i="10"/>
  <c r="EW207" i="10"/>
  <c r="DZ228" i="10"/>
  <c r="DQ228" i="10"/>
  <c r="FJ228" i="10"/>
  <c r="GB228" i="10"/>
  <c r="FS228" i="10"/>
  <c r="FA228" i="10"/>
  <c r="ER228" i="10"/>
  <c r="EI228" i="10"/>
  <c r="AM228" i="10"/>
  <c r="GA223" i="10"/>
  <c r="AL223" i="10"/>
  <c r="FR223" i="10"/>
  <c r="EH223" i="10"/>
  <c r="DP223" i="10"/>
  <c r="DY223" i="10"/>
  <c r="EQ223" i="10"/>
  <c r="EZ223" i="10"/>
  <c r="FI223" i="10"/>
  <c r="FW241" i="10"/>
  <c r="EM241" i="10"/>
  <c r="DL241" i="10"/>
  <c r="GF241" i="10" s="1"/>
  <c r="AH241" i="10"/>
  <c r="DU241" i="10"/>
  <c r="ED241" i="10"/>
  <c r="EV241" i="10"/>
  <c r="FE241" i="10"/>
  <c r="FN241" i="10"/>
  <c r="DZ233" i="10"/>
  <c r="GB233" i="10"/>
  <c r="FJ233" i="10"/>
  <c r="ER233" i="10"/>
  <c r="DQ233" i="10"/>
  <c r="FS233" i="10"/>
  <c r="AM233" i="10"/>
  <c r="FA233" i="10"/>
  <c r="EI233" i="10"/>
  <c r="GA244" i="10"/>
  <c r="EH244" i="10"/>
  <c r="FR244" i="10"/>
  <c r="AL244" i="10"/>
  <c r="DP244" i="10"/>
  <c r="DY244" i="10"/>
  <c r="EQ244" i="10"/>
  <c r="EZ244" i="10"/>
  <c r="FI244" i="10"/>
  <c r="FO228" i="10"/>
  <c r="AI228" i="10"/>
  <c r="FF228" i="10"/>
  <c r="FX228" i="10"/>
  <c r="DM228" i="10"/>
  <c r="EW228" i="10"/>
  <c r="EN228" i="10"/>
  <c r="DV228" i="10"/>
  <c r="EE228" i="10"/>
  <c r="FQ257" i="10"/>
  <c r="DX257" i="10"/>
  <c r="AK257" i="10"/>
  <c r="EP257" i="10"/>
  <c r="FH257" i="10"/>
  <c r="FZ257" i="10"/>
  <c r="EY257" i="10"/>
  <c r="EG257" i="10"/>
  <c r="DO257" i="10"/>
  <c r="GB264" i="10"/>
  <c r="FS264" i="10"/>
  <c r="AM264" i="10"/>
  <c r="DQ264" i="10"/>
  <c r="DZ264" i="10"/>
  <c r="EI264" i="10"/>
  <c r="ER264" i="10"/>
  <c r="FA264" i="10"/>
  <c r="FJ264" i="10"/>
  <c r="AI271" i="10"/>
  <c r="FO271" i="10"/>
  <c r="EN271" i="10"/>
  <c r="FF271" i="10"/>
  <c r="EW271" i="10"/>
  <c r="FX271" i="10"/>
  <c r="DV271" i="10"/>
  <c r="EE271" i="10"/>
  <c r="DM271" i="10"/>
  <c r="FP276" i="10"/>
  <c r="EX276" i="10"/>
  <c r="EF276" i="10"/>
  <c r="DN276" i="10"/>
  <c r="FY276" i="10"/>
  <c r="FG276" i="10"/>
  <c r="EO276" i="10"/>
  <c r="DW276" i="10"/>
  <c r="AJ276" i="10"/>
  <c r="AJ275" i="10"/>
  <c r="FG275" i="10"/>
  <c r="EX275" i="10"/>
  <c r="EO275" i="10"/>
  <c r="EF275" i="10"/>
  <c r="DW275" i="10"/>
  <c r="FY275" i="10"/>
  <c r="DN275" i="10"/>
  <c r="FP275" i="10"/>
  <c r="FA276" i="10"/>
  <c r="ER276" i="10"/>
  <c r="EI276" i="10"/>
  <c r="DZ276" i="10"/>
  <c r="DQ276" i="10"/>
  <c r="GB276" i="10"/>
  <c r="FS276" i="10"/>
  <c r="AM276" i="10"/>
  <c r="FJ276" i="10"/>
  <c r="AM304" i="10"/>
  <c r="FJ304" i="10"/>
  <c r="FA304" i="10"/>
  <c r="ER304" i="10"/>
  <c r="EI304" i="10"/>
  <c r="DQ304" i="10"/>
  <c r="GB304" i="10"/>
  <c r="FS304" i="10"/>
  <c r="DZ304" i="10"/>
  <c r="FX283" i="10"/>
  <c r="EN283" i="10"/>
  <c r="EW283" i="10"/>
  <c r="AI283" i="10"/>
  <c r="FF283" i="10"/>
  <c r="FO283" i="10"/>
  <c r="DM283" i="10"/>
  <c r="DV283" i="10"/>
  <c r="EE283" i="10"/>
  <c r="FQ283" i="10"/>
  <c r="FH283" i="10"/>
  <c r="EY283" i="10"/>
  <c r="EP283" i="10"/>
  <c r="EG283" i="10"/>
  <c r="DO283" i="10"/>
  <c r="AK283" i="10"/>
  <c r="FZ283" i="10"/>
  <c r="DX283" i="10"/>
  <c r="FT283" i="10"/>
  <c r="FB283" i="10"/>
  <c r="EJ283" i="10"/>
  <c r="DR283" i="10"/>
  <c r="GC283" i="10"/>
  <c r="AN283" i="10"/>
  <c r="ES283" i="10"/>
  <c r="EA283" i="10"/>
  <c r="FK283" i="10"/>
  <c r="FH314" i="10"/>
  <c r="EP314" i="10"/>
  <c r="DX314" i="10"/>
  <c r="AK314" i="10"/>
  <c r="FZ314" i="10"/>
  <c r="FQ314" i="10"/>
  <c r="EG314" i="10"/>
  <c r="DO314" i="10"/>
  <c r="EY314" i="10"/>
  <c r="EH321" i="10"/>
  <c r="DY321" i="10"/>
  <c r="DP321" i="10"/>
  <c r="GA321" i="10"/>
  <c r="AL321" i="10"/>
  <c r="FI321" i="10"/>
  <c r="FR321" i="10"/>
  <c r="EZ321" i="10"/>
  <c r="EQ321" i="10"/>
  <c r="AI316" i="10"/>
  <c r="FX316" i="10"/>
  <c r="FO316" i="10"/>
  <c r="FF316" i="10"/>
  <c r="EW316" i="10"/>
  <c r="EE316" i="10"/>
  <c r="EN316" i="10"/>
  <c r="DV316" i="10"/>
  <c r="DM316" i="10"/>
  <c r="FO327" i="10"/>
  <c r="EW327" i="10"/>
  <c r="DM327" i="10"/>
  <c r="EE327" i="10"/>
  <c r="FF327" i="10"/>
  <c r="FX327" i="10"/>
  <c r="EN327" i="10"/>
  <c r="DV327" i="10"/>
  <c r="AI327" i="10"/>
  <c r="FB328" i="10"/>
  <c r="FK328" i="10"/>
  <c r="ES328" i="10"/>
  <c r="EA328" i="10"/>
  <c r="AN328" i="10"/>
  <c r="FT328" i="10"/>
  <c r="EJ328" i="10"/>
  <c r="DR328" i="10"/>
  <c r="GC328" i="10"/>
  <c r="DY338" i="10"/>
  <c r="DP338" i="10"/>
  <c r="AL338" i="10"/>
  <c r="GA338" i="10"/>
  <c r="FR338" i="10"/>
  <c r="FI338" i="10"/>
  <c r="EH338" i="10"/>
  <c r="EZ338" i="10"/>
  <c r="EQ338" i="10"/>
  <c r="FN343" i="10"/>
  <c r="EM343" i="10"/>
  <c r="DU343" i="10"/>
  <c r="AH343" i="10"/>
  <c r="EV343" i="10"/>
  <c r="ED343" i="10"/>
  <c r="DL343" i="10"/>
  <c r="FE343" i="10"/>
  <c r="FW343" i="10"/>
  <c r="EP344" i="10"/>
  <c r="EG344" i="10"/>
  <c r="EY344" i="10"/>
  <c r="DX344" i="10"/>
  <c r="DO344" i="10"/>
  <c r="FZ344" i="10"/>
  <c r="AK344" i="10"/>
  <c r="FQ344" i="10"/>
  <c r="FH344" i="10"/>
  <c r="FM349" i="10"/>
  <c r="AG349" i="10"/>
  <c r="FD349" i="10"/>
  <c r="EU349" i="10"/>
  <c r="EL349" i="10"/>
  <c r="EC349" i="10"/>
  <c r="DT349" i="10"/>
  <c r="DK349" i="10"/>
  <c r="FV349" i="10"/>
  <c r="AI357" i="10"/>
  <c r="FO357" i="10"/>
  <c r="FF357" i="10"/>
  <c r="EN357" i="10"/>
  <c r="EE357" i="10"/>
  <c r="FX357" i="10"/>
  <c r="EW357" i="10"/>
  <c r="DV357" i="10"/>
  <c r="DM357" i="10"/>
  <c r="FZ167" i="10"/>
  <c r="DO167" i="10"/>
  <c r="DX167" i="10"/>
  <c r="EG167" i="10"/>
  <c r="EP167" i="10"/>
  <c r="EY167" i="10"/>
  <c r="FH167" i="10"/>
  <c r="FQ167" i="10"/>
  <c r="AK167" i="10"/>
  <c r="EN131" i="10"/>
  <c r="DV131" i="10"/>
  <c r="DM131" i="10"/>
  <c r="AI131" i="10"/>
  <c r="FX131" i="10"/>
  <c r="FO131" i="10"/>
  <c r="FF131" i="10"/>
  <c r="EW131" i="10"/>
  <c r="EE131" i="10"/>
  <c r="EV160" i="10"/>
  <c r="EM160" i="10"/>
  <c r="ED160" i="10"/>
  <c r="DU160" i="10"/>
  <c r="DL160" i="10"/>
  <c r="FW160" i="10"/>
  <c r="AH160" i="10"/>
  <c r="FN160" i="10"/>
  <c r="FE160" i="10"/>
  <c r="DX178" i="10"/>
  <c r="FQ178" i="10"/>
  <c r="EP178" i="10"/>
  <c r="DO178" i="10"/>
  <c r="EG178" i="10"/>
  <c r="FZ178" i="10"/>
  <c r="EY178" i="10"/>
  <c r="FH178" i="10"/>
  <c r="AK178" i="10"/>
  <c r="ES200" i="10"/>
  <c r="EJ200" i="10"/>
  <c r="EA200" i="10"/>
  <c r="GC200" i="10"/>
  <c r="AN200" i="10"/>
  <c r="FT200" i="10"/>
  <c r="FK200" i="10"/>
  <c r="FB200" i="10"/>
  <c r="DR200" i="10"/>
  <c r="DT134" i="10"/>
  <c r="DK134" i="10"/>
  <c r="FV134" i="10"/>
  <c r="AG134" i="10"/>
  <c r="FM134" i="10"/>
  <c r="FD134" i="10"/>
  <c r="EU134" i="10"/>
  <c r="EL134" i="10"/>
  <c r="EC134" i="10"/>
  <c r="GB142" i="10"/>
  <c r="AM142" i="10"/>
  <c r="EI142" i="10"/>
  <c r="ER142" i="10"/>
  <c r="FA142" i="10"/>
  <c r="FJ142" i="10"/>
  <c r="FS142" i="10"/>
  <c r="DQ142" i="10"/>
  <c r="DZ142" i="10"/>
  <c r="FR150" i="10"/>
  <c r="EZ150" i="10"/>
  <c r="EH150" i="10"/>
  <c r="DP150" i="10"/>
  <c r="GA150" i="10"/>
  <c r="AL150" i="10"/>
  <c r="DY150" i="10"/>
  <c r="EQ150" i="10"/>
  <c r="FI150" i="10"/>
  <c r="FZ174" i="10"/>
  <c r="EY174" i="10"/>
  <c r="AK174" i="10"/>
  <c r="DX174" i="10"/>
  <c r="FQ174" i="10"/>
  <c r="DO174" i="10"/>
  <c r="EG174" i="10"/>
  <c r="FH174" i="10"/>
  <c r="EP174" i="10"/>
  <c r="FY191" i="10"/>
  <c r="AJ191" i="10"/>
  <c r="FP191" i="10"/>
  <c r="FG191" i="10"/>
  <c r="EO191" i="10"/>
  <c r="EX191" i="10"/>
  <c r="EF191" i="10"/>
  <c r="DN191" i="10"/>
  <c r="DW191" i="10"/>
  <c r="FQ201" i="10"/>
  <c r="EY201" i="10"/>
  <c r="EG201" i="10"/>
  <c r="DO201" i="10"/>
  <c r="FZ201" i="10"/>
  <c r="EP201" i="10"/>
  <c r="AK201" i="10"/>
  <c r="FH201" i="10"/>
  <c r="DX201" i="10"/>
  <c r="AJ158" i="10"/>
  <c r="FP158" i="10"/>
  <c r="EX158" i="10"/>
  <c r="EF158" i="10"/>
  <c r="DN158" i="10"/>
  <c r="EO158" i="10"/>
  <c r="FY158" i="10"/>
  <c r="DW158" i="10"/>
  <c r="FG158" i="10"/>
  <c r="EY248" i="10"/>
  <c r="EP248" i="10"/>
  <c r="DO248" i="10"/>
  <c r="FZ248" i="10"/>
  <c r="AK248" i="10"/>
  <c r="FQ248" i="10"/>
  <c r="FH248" i="10"/>
  <c r="EG248" i="10"/>
  <c r="DX248" i="10"/>
  <c r="EN147" i="10"/>
  <c r="EE147" i="10"/>
  <c r="DV147" i="10"/>
  <c r="DM147" i="10"/>
  <c r="FX147" i="10"/>
  <c r="AI147" i="10"/>
  <c r="FO147" i="10"/>
  <c r="FF147" i="10"/>
  <c r="EW147" i="10"/>
  <c r="AI187" i="10"/>
  <c r="FO187" i="10"/>
  <c r="FF187" i="10"/>
  <c r="EW187" i="10"/>
  <c r="EE187" i="10"/>
  <c r="FX187" i="10"/>
  <c r="EN187" i="10"/>
  <c r="DV187" i="10"/>
  <c r="DM187" i="10"/>
  <c r="ED133" i="10"/>
  <c r="FE133" i="10"/>
  <c r="EV133" i="10"/>
  <c r="FN133" i="10"/>
  <c r="EM133" i="10"/>
  <c r="AH133" i="10"/>
  <c r="DU133" i="10"/>
  <c r="FW133" i="10"/>
  <c r="DL133" i="10"/>
  <c r="EH141" i="10"/>
  <c r="DY141" i="10"/>
  <c r="DP141" i="10"/>
  <c r="GA141" i="10"/>
  <c r="AL141" i="10"/>
  <c r="FR141" i="10"/>
  <c r="FI141" i="10"/>
  <c r="EZ141" i="10"/>
  <c r="EQ141" i="10"/>
  <c r="EJ151" i="10"/>
  <c r="AN151" i="10"/>
  <c r="FK151" i="10"/>
  <c r="FB151" i="10"/>
  <c r="EA151" i="10"/>
  <c r="ES151" i="10"/>
  <c r="GC151" i="10"/>
  <c r="DR151" i="10"/>
  <c r="FT151" i="10"/>
  <c r="FX173" i="10"/>
  <c r="AI173" i="10"/>
  <c r="FF173" i="10"/>
  <c r="FO173" i="10"/>
  <c r="DV173" i="10"/>
  <c r="EW173" i="10"/>
  <c r="DM173" i="10"/>
  <c r="EE173" i="10"/>
  <c r="EN173" i="10"/>
  <c r="DR192" i="10"/>
  <c r="GC192" i="10"/>
  <c r="AN192" i="10"/>
  <c r="FT192" i="10"/>
  <c r="FB192" i="10"/>
  <c r="EA192" i="10"/>
  <c r="FK192" i="10"/>
  <c r="ES192" i="10"/>
  <c r="EJ192" i="10"/>
  <c r="DX132" i="10"/>
  <c r="EP132" i="10"/>
  <c r="AK132" i="10"/>
  <c r="EY132" i="10"/>
  <c r="FH132" i="10"/>
  <c r="FQ132" i="10"/>
  <c r="FZ132" i="10"/>
  <c r="EG132" i="10"/>
  <c r="DO132" i="10"/>
  <c r="DP200" i="10"/>
  <c r="EZ200" i="10"/>
  <c r="DY200" i="10"/>
  <c r="AL200" i="10"/>
  <c r="GA200" i="10"/>
  <c r="FR200" i="10"/>
  <c r="FI200" i="10"/>
  <c r="EQ200" i="10"/>
  <c r="EH200" i="10"/>
  <c r="FX148" i="10"/>
  <c r="FO148" i="10"/>
  <c r="EW148" i="10"/>
  <c r="AI148" i="10"/>
  <c r="DV148" i="10"/>
  <c r="EE148" i="10"/>
  <c r="EN148" i="10"/>
  <c r="FF148" i="10"/>
  <c r="DM148" i="10"/>
  <c r="FW222" i="10"/>
  <c r="AH222" i="10"/>
  <c r="FE222" i="10"/>
  <c r="FN222" i="10"/>
  <c r="DU222" i="10"/>
  <c r="ED222" i="10"/>
  <c r="EM222" i="10"/>
  <c r="EV222" i="10"/>
  <c r="DL222" i="10"/>
  <c r="DT136" i="10"/>
  <c r="DK136" i="10"/>
  <c r="FM136" i="10"/>
  <c r="FD136" i="10"/>
  <c r="EC136" i="10"/>
  <c r="AG136" i="10"/>
  <c r="FV136" i="10"/>
  <c r="EU136" i="10"/>
  <c r="EL136" i="10"/>
  <c r="FQ144" i="10"/>
  <c r="EY144" i="10"/>
  <c r="EG144" i="10"/>
  <c r="DO144" i="10"/>
  <c r="FZ144" i="10"/>
  <c r="FH144" i="10"/>
  <c r="EP144" i="10"/>
  <c r="DX144" i="10"/>
  <c r="AK144" i="10"/>
  <c r="FX155" i="10"/>
  <c r="AI155" i="10"/>
  <c r="FO155" i="10"/>
  <c r="DM155" i="10"/>
  <c r="EE155" i="10"/>
  <c r="DV155" i="10"/>
  <c r="EN155" i="10"/>
  <c r="EW155" i="10"/>
  <c r="FF155" i="10"/>
  <c r="EM183" i="10"/>
  <c r="DL183" i="10"/>
  <c r="FE183" i="10"/>
  <c r="ED183" i="10"/>
  <c r="EV183" i="10"/>
  <c r="FN183" i="10"/>
  <c r="DU183" i="10"/>
  <c r="AH183" i="10"/>
  <c r="FW183" i="10"/>
  <c r="FQ211" i="10"/>
  <c r="AK211" i="10"/>
  <c r="DX211" i="10"/>
  <c r="FH211" i="10"/>
  <c r="FZ211" i="10"/>
  <c r="DO211" i="10"/>
  <c r="EP211" i="10"/>
  <c r="EG211" i="10"/>
  <c r="EY211" i="10"/>
  <c r="FV160" i="10"/>
  <c r="DT160" i="10"/>
  <c r="EC160" i="10"/>
  <c r="EL160" i="10"/>
  <c r="EU160" i="10"/>
  <c r="FD160" i="10"/>
  <c r="FM160" i="10"/>
  <c r="DK160" i="10"/>
  <c r="AG160" i="10"/>
  <c r="FQ148" i="10"/>
  <c r="EY148" i="10"/>
  <c r="EG148" i="10"/>
  <c r="DO148" i="10"/>
  <c r="DX148" i="10"/>
  <c r="AK148" i="10"/>
  <c r="EP148" i="10"/>
  <c r="FH148" i="10"/>
  <c r="FZ148" i="10"/>
  <c r="DP140" i="10"/>
  <c r="EZ140" i="10"/>
  <c r="GA140" i="10"/>
  <c r="EQ140" i="10"/>
  <c r="FR140" i="10"/>
  <c r="EH140" i="10"/>
  <c r="AL140" i="10"/>
  <c r="FI140" i="10"/>
  <c r="DY140" i="10"/>
  <c r="FN149" i="10"/>
  <c r="FE149" i="10"/>
  <c r="DL149" i="10"/>
  <c r="FW149" i="10"/>
  <c r="ED149" i="10"/>
  <c r="AH149" i="10"/>
  <c r="EV149" i="10"/>
  <c r="DU149" i="10"/>
  <c r="EM149" i="10"/>
  <c r="FX165" i="10"/>
  <c r="AI165" i="10"/>
  <c r="FO165" i="10"/>
  <c r="EE165" i="10"/>
  <c r="FF165" i="10"/>
  <c r="DM165" i="10"/>
  <c r="DV165" i="10"/>
  <c r="EN165" i="10"/>
  <c r="EW165" i="10"/>
  <c r="EP198" i="10"/>
  <c r="EG198" i="10"/>
  <c r="DX198" i="10"/>
  <c r="FZ198" i="10"/>
  <c r="AK198" i="10"/>
  <c r="FQ198" i="10"/>
  <c r="EY198" i="10"/>
  <c r="DO198" i="10"/>
  <c r="FH198" i="10"/>
  <c r="DR143" i="10"/>
  <c r="FT143" i="10"/>
  <c r="ES143" i="10"/>
  <c r="FB143" i="10"/>
  <c r="EJ143" i="10"/>
  <c r="AN143" i="10"/>
  <c r="EA143" i="10"/>
  <c r="FK143" i="10"/>
  <c r="GC143" i="10"/>
  <c r="AH189" i="10"/>
  <c r="FE189" i="10"/>
  <c r="DU189" i="10"/>
  <c r="DL189" i="10"/>
  <c r="FW189" i="10"/>
  <c r="EV189" i="10"/>
  <c r="ED189" i="10"/>
  <c r="FN189" i="10"/>
  <c r="EM189" i="10"/>
  <c r="EY139" i="10"/>
  <c r="EP139" i="10"/>
  <c r="DX139" i="10"/>
  <c r="DO139" i="10"/>
  <c r="AK139" i="10"/>
  <c r="FZ139" i="10"/>
  <c r="FQ139" i="10"/>
  <c r="FH139" i="10"/>
  <c r="EG139" i="10"/>
  <c r="GA181" i="10"/>
  <c r="EQ181" i="10"/>
  <c r="EZ181" i="10"/>
  <c r="FI181" i="10"/>
  <c r="AL181" i="10"/>
  <c r="DP181" i="10"/>
  <c r="DY181" i="10"/>
  <c r="EH181" i="10"/>
  <c r="FR181" i="10"/>
  <c r="EM136" i="10"/>
  <c r="ED136" i="10"/>
  <c r="FN136" i="10"/>
  <c r="FE136" i="10"/>
  <c r="EV136" i="10"/>
  <c r="DU136" i="10"/>
  <c r="DL136" i="10"/>
  <c r="AH136" i="10"/>
  <c r="FW136" i="10"/>
  <c r="EE138" i="10"/>
  <c r="FF138" i="10"/>
  <c r="FO138" i="10"/>
  <c r="EW138" i="10"/>
  <c r="FX138" i="10"/>
  <c r="EN138" i="10"/>
  <c r="AI138" i="10"/>
  <c r="DV138" i="10"/>
  <c r="DM138" i="10"/>
  <c r="FT146" i="10"/>
  <c r="FK146" i="10"/>
  <c r="FB146" i="10"/>
  <c r="ES146" i="10"/>
  <c r="EJ146" i="10"/>
  <c r="EA146" i="10"/>
  <c r="GC146" i="10"/>
  <c r="DR146" i="10"/>
  <c r="AN146" i="10"/>
  <c r="FX158" i="10"/>
  <c r="FF158" i="10"/>
  <c r="EN158" i="10"/>
  <c r="DV158" i="10"/>
  <c r="AI158" i="10"/>
  <c r="EE158" i="10"/>
  <c r="FO158" i="10"/>
  <c r="DM158" i="10"/>
  <c r="EW158" i="10"/>
  <c r="DL175" i="10"/>
  <c r="FE175" i="10"/>
  <c r="ED175" i="10"/>
  <c r="FW175" i="10"/>
  <c r="DU175" i="10"/>
  <c r="EM175" i="10"/>
  <c r="EV175" i="10"/>
  <c r="FN175" i="10"/>
  <c r="AH175" i="10"/>
  <c r="FN202" i="10"/>
  <c r="EV202" i="10"/>
  <c r="ED202" i="10"/>
  <c r="DL202" i="10"/>
  <c r="FW202" i="10"/>
  <c r="EM202" i="10"/>
  <c r="AH202" i="10"/>
  <c r="FE202" i="10"/>
  <c r="DU202" i="10"/>
  <c r="GB156" i="10"/>
  <c r="AM156" i="10"/>
  <c r="FS156" i="10"/>
  <c r="DQ156" i="10"/>
  <c r="EI156" i="10"/>
  <c r="ER156" i="10"/>
  <c r="FA156" i="10"/>
  <c r="FJ156" i="10"/>
  <c r="DZ156" i="10"/>
  <c r="GB164" i="10"/>
  <c r="AM164" i="10"/>
  <c r="FS164" i="10"/>
  <c r="DQ164" i="10"/>
  <c r="EI164" i="10"/>
  <c r="ER164" i="10"/>
  <c r="FA164" i="10"/>
  <c r="FJ164" i="10"/>
  <c r="DZ164" i="10"/>
  <c r="EG172" i="10"/>
  <c r="FZ172" i="10"/>
  <c r="AK172" i="10"/>
  <c r="EY172" i="10"/>
  <c r="DX172" i="10"/>
  <c r="EP172" i="10"/>
  <c r="FH172" i="10"/>
  <c r="DO172" i="10"/>
  <c r="FQ172" i="10"/>
  <c r="FW180" i="10"/>
  <c r="EM180" i="10"/>
  <c r="EV180" i="10"/>
  <c r="GR180" i="10" s="1"/>
  <c r="FE180" i="10"/>
  <c r="ED180" i="10"/>
  <c r="FN180" i="10"/>
  <c r="AH180" i="10"/>
  <c r="DL180" i="10"/>
  <c r="DU180" i="10"/>
  <c r="EN188" i="10"/>
  <c r="DV188" i="10"/>
  <c r="FX188" i="10"/>
  <c r="FF188" i="10"/>
  <c r="DM188" i="10"/>
  <c r="FO188" i="10"/>
  <c r="EE188" i="10"/>
  <c r="AI188" i="10"/>
  <c r="EW188" i="10"/>
  <c r="FK196" i="10"/>
  <c r="FB196" i="10"/>
  <c r="ES196" i="10"/>
  <c r="EJ196" i="10"/>
  <c r="EA196" i="10"/>
  <c r="DR196" i="10"/>
  <c r="AN196" i="10"/>
  <c r="GC196" i="10"/>
  <c r="FT196" i="10"/>
  <c r="GB209" i="10"/>
  <c r="FJ209" i="10"/>
  <c r="ER209" i="10"/>
  <c r="DZ209" i="10"/>
  <c r="AM209" i="10"/>
  <c r="FS209" i="10"/>
  <c r="FA209" i="10"/>
  <c r="EI209" i="10"/>
  <c r="DQ209" i="10"/>
  <c r="AH147" i="10"/>
  <c r="EM147" i="10"/>
  <c r="DU147" i="10"/>
  <c r="FE147" i="10"/>
  <c r="FW147" i="10"/>
  <c r="ED147" i="10"/>
  <c r="DL147" i="10"/>
  <c r="EV147" i="10"/>
  <c r="FN147" i="10"/>
  <c r="DY155" i="10"/>
  <c r="DP155" i="10"/>
  <c r="GA155" i="10"/>
  <c r="AL155" i="10"/>
  <c r="FR155" i="10"/>
  <c r="FI155" i="10"/>
  <c r="EZ155" i="10"/>
  <c r="EQ155" i="10"/>
  <c r="EH155" i="10"/>
  <c r="FR163" i="10"/>
  <c r="FI163" i="10"/>
  <c r="EZ163" i="10"/>
  <c r="EH163" i="10"/>
  <c r="GA163" i="10"/>
  <c r="EQ163" i="10"/>
  <c r="DY163" i="10"/>
  <c r="DP163" i="10"/>
  <c r="AL163" i="10"/>
  <c r="AN171" i="10"/>
  <c r="FK171" i="10"/>
  <c r="FB171" i="10"/>
  <c r="ES171" i="10"/>
  <c r="EJ171" i="10"/>
  <c r="EA171" i="10"/>
  <c r="DR171" i="10"/>
  <c r="GC171" i="10"/>
  <c r="FT171" i="10"/>
  <c r="EC179" i="10"/>
  <c r="FV179" i="10"/>
  <c r="EU179" i="10"/>
  <c r="DT179" i="10"/>
  <c r="AG179" i="10"/>
  <c r="EL179" i="10"/>
  <c r="FD179" i="10"/>
  <c r="DK179" i="10"/>
  <c r="FM179" i="10"/>
  <c r="AL187" i="10"/>
  <c r="EQ187" i="10"/>
  <c r="GA187" i="10"/>
  <c r="FR187" i="10"/>
  <c r="DY187" i="10"/>
  <c r="EH187" i="10"/>
  <c r="DP187" i="10"/>
  <c r="FI187" i="10"/>
  <c r="EZ187" i="10"/>
  <c r="FS195" i="10"/>
  <c r="FA195" i="10"/>
  <c r="EI195" i="10"/>
  <c r="DQ195" i="10"/>
  <c r="AM195" i="10"/>
  <c r="ER195" i="10"/>
  <c r="GB195" i="10"/>
  <c r="FJ195" i="10"/>
  <c r="DZ195" i="10"/>
  <c r="FV205" i="10"/>
  <c r="AG205" i="10"/>
  <c r="FD205" i="10"/>
  <c r="GT205" i="10" s="1"/>
  <c r="DT205" i="10"/>
  <c r="EC205" i="10"/>
  <c r="EL205" i="10"/>
  <c r="DK205" i="10"/>
  <c r="EU205" i="10"/>
  <c r="FM205" i="10"/>
  <c r="FV243" i="10"/>
  <c r="EC243" i="10"/>
  <c r="EL243" i="10"/>
  <c r="FM243" i="10"/>
  <c r="DK243" i="10"/>
  <c r="AG243" i="10"/>
  <c r="DT243" i="10"/>
  <c r="FD243" i="10"/>
  <c r="EU243" i="10"/>
  <c r="FZ157" i="10"/>
  <c r="FQ157" i="10"/>
  <c r="DO157" i="10"/>
  <c r="DX157" i="10"/>
  <c r="EG157" i="10"/>
  <c r="EP157" i="10"/>
  <c r="EY157" i="10"/>
  <c r="AK157" i="10"/>
  <c r="FH157" i="10"/>
  <c r="FZ165" i="10"/>
  <c r="FQ165" i="10"/>
  <c r="DO165" i="10"/>
  <c r="DX165" i="10"/>
  <c r="EG165" i="10"/>
  <c r="EP165" i="10"/>
  <c r="AK165" i="10"/>
  <c r="EY165" i="10"/>
  <c r="FH165" i="10"/>
  <c r="FH173" i="10"/>
  <c r="EY173" i="10"/>
  <c r="EP173" i="10"/>
  <c r="EG173" i="10"/>
  <c r="DX173" i="10"/>
  <c r="DO173" i="10"/>
  <c r="FZ173" i="10"/>
  <c r="FQ173" i="10"/>
  <c r="AK173" i="10"/>
  <c r="GC181" i="10"/>
  <c r="AN181" i="10"/>
  <c r="FT181" i="10"/>
  <c r="FK181" i="10"/>
  <c r="FB181" i="10"/>
  <c r="ES181" i="10"/>
  <c r="EJ181" i="10"/>
  <c r="EA181" i="10"/>
  <c r="DR181" i="10"/>
  <c r="FS189" i="10"/>
  <c r="FA189" i="10"/>
  <c r="EI189" i="10"/>
  <c r="DQ189" i="10"/>
  <c r="AM189" i="10"/>
  <c r="DZ189" i="10"/>
  <c r="GB189" i="10"/>
  <c r="FJ189" i="10"/>
  <c r="ER189" i="10"/>
  <c r="FS197" i="10"/>
  <c r="FA197" i="10"/>
  <c r="EI197" i="10"/>
  <c r="DQ197" i="10"/>
  <c r="GB197" i="10"/>
  <c r="FJ197" i="10"/>
  <c r="ER197" i="10"/>
  <c r="DZ197" i="10"/>
  <c r="AM197" i="10"/>
  <c r="EG217" i="10"/>
  <c r="EY217" i="10"/>
  <c r="DX217" i="10"/>
  <c r="AK217" i="10"/>
  <c r="EP217" i="10"/>
  <c r="DO217" i="10"/>
  <c r="FQ217" i="10"/>
  <c r="FH217" i="10"/>
  <c r="FZ217" i="10"/>
  <c r="FZ154" i="10"/>
  <c r="FH154" i="10"/>
  <c r="EP154" i="10"/>
  <c r="DX154" i="10"/>
  <c r="AK154" i="10"/>
  <c r="EY154" i="10"/>
  <c r="EG154" i="10"/>
  <c r="FQ154" i="10"/>
  <c r="DO154" i="10"/>
  <c r="FZ162" i="10"/>
  <c r="FH162" i="10"/>
  <c r="EP162" i="10"/>
  <c r="DX162" i="10"/>
  <c r="AK162" i="10"/>
  <c r="DO162" i="10"/>
  <c r="EY162" i="10"/>
  <c r="EG162" i="10"/>
  <c r="FQ162" i="10"/>
  <c r="AI170" i="10"/>
  <c r="EE170" i="10"/>
  <c r="FO170" i="10"/>
  <c r="EW170" i="10"/>
  <c r="FX170" i="10"/>
  <c r="FF170" i="10"/>
  <c r="DV170" i="10"/>
  <c r="DM170" i="10"/>
  <c r="EN170" i="10"/>
  <c r="ES178" i="10"/>
  <c r="DR178" i="10"/>
  <c r="FK178" i="10"/>
  <c r="EJ178" i="10"/>
  <c r="FB178" i="10"/>
  <c r="FT178" i="10"/>
  <c r="EA178" i="10"/>
  <c r="GC178" i="10"/>
  <c r="AN178" i="10"/>
  <c r="FJ186" i="10"/>
  <c r="FA186" i="10"/>
  <c r="ER186" i="10"/>
  <c r="DZ186" i="10"/>
  <c r="FS186" i="10"/>
  <c r="EI186" i="10"/>
  <c r="DQ186" i="10"/>
  <c r="AM186" i="10"/>
  <c r="GB186" i="10"/>
  <c r="FQ194" i="10"/>
  <c r="FH194" i="10"/>
  <c r="EY194" i="10"/>
  <c r="EG194" i="10"/>
  <c r="FZ194" i="10"/>
  <c r="EP194" i="10"/>
  <c r="DX194" i="10"/>
  <c r="AK194" i="10"/>
  <c r="DO194" i="10"/>
  <c r="FR205" i="10"/>
  <c r="EZ205" i="10"/>
  <c r="EH205" i="10"/>
  <c r="DP205" i="10"/>
  <c r="EQ205" i="10"/>
  <c r="GA205" i="10"/>
  <c r="AL205" i="10"/>
  <c r="FI205" i="10"/>
  <c r="DY205" i="10"/>
  <c r="GA154" i="10"/>
  <c r="FI154" i="10"/>
  <c r="EQ154" i="10"/>
  <c r="DY154" i="10"/>
  <c r="AL154" i="10"/>
  <c r="FR154" i="10"/>
  <c r="EZ154" i="10"/>
  <c r="EH154" i="10"/>
  <c r="DP154" i="10"/>
  <c r="GA162" i="10"/>
  <c r="FI162" i="10"/>
  <c r="EQ162" i="10"/>
  <c r="DY162" i="10"/>
  <c r="AL162" i="10"/>
  <c r="FR162" i="10"/>
  <c r="EZ162" i="10"/>
  <c r="EH162" i="10"/>
  <c r="DP162" i="10"/>
  <c r="FG170" i="10"/>
  <c r="EX170" i="10"/>
  <c r="EO170" i="10"/>
  <c r="EF170" i="10"/>
  <c r="DW170" i="10"/>
  <c r="AJ170" i="10"/>
  <c r="DN170" i="10"/>
  <c r="FY170" i="10"/>
  <c r="FP170" i="10"/>
  <c r="FV178" i="10"/>
  <c r="AG178" i="10"/>
  <c r="DK178" i="10"/>
  <c r="DT178" i="10"/>
  <c r="EC178" i="10"/>
  <c r="EL178" i="10"/>
  <c r="EU178" i="10"/>
  <c r="FD178" i="10"/>
  <c r="FM178" i="10"/>
  <c r="AN186" i="10"/>
  <c r="FK186" i="10"/>
  <c r="EJ186" i="10"/>
  <c r="FT186" i="10"/>
  <c r="EA186" i="10"/>
  <c r="ES186" i="10"/>
  <c r="DR186" i="10"/>
  <c r="GC186" i="10"/>
  <c r="FB186" i="10"/>
  <c r="EH194" i="10"/>
  <c r="DY194" i="10"/>
  <c r="DP194" i="10"/>
  <c r="FR194" i="10"/>
  <c r="GA194" i="10"/>
  <c r="FI194" i="10"/>
  <c r="EQ194" i="10"/>
  <c r="AL194" i="10"/>
  <c r="EZ194" i="10"/>
  <c r="GA206" i="10"/>
  <c r="FR206" i="10"/>
  <c r="AL206" i="10"/>
  <c r="EH206" i="10"/>
  <c r="DP206" i="10"/>
  <c r="EZ206" i="10"/>
  <c r="FI206" i="10"/>
  <c r="DY206" i="10"/>
  <c r="EQ206" i="10"/>
  <c r="FV204" i="10"/>
  <c r="FD204" i="10"/>
  <c r="EL204" i="10"/>
  <c r="DT204" i="10"/>
  <c r="AG204" i="10"/>
  <c r="EU204" i="10"/>
  <c r="FM204" i="10"/>
  <c r="EC204" i="10"/>
  <c r="DK204" i="10"/>
  <c r="AL212" i="10"/>
  <c r="DY212" i="10"/>
  <c r="GA212" i="10"/>
  <c r="FR212" i="10"/>
  <c r="EH212" i="10"/>
  <c r="FI212" i="10"/>
  <c r="EZ212" i="10"/>
  <c r="DP212" i="10"/>
  <c r="EQ212" i="10"/>
  <c r="DN220" i="10"/>
  <c r="FY220" i="10"/>
  <c r="HA220" i="10" s="1"/>
  <c r="AJ220" i="10"/>
  <c r="FP220" i="10"/>
  <c r="EX220" i="10"/>
  <c r="DW220" i="10"/>
  <c r="FG220" i="10"/>
  <c r="EO220" i="10"/>
  <c r="EF220" i="10"/>
  <c r="GA243" i="10"/>
  <c r="FI243" i="10"/>
  <c r="EQ243" i="10"/>
  <c r="DY243" i="10"/>
  <c r="AL243" i="10"/>
  <c r="FR243" i="10"/>
  <c r="EZ243" i="10"/>
  <c r="EH243" i="10"/>
  <c r="DP243" i="10"/>
  <c r="GB203" i="10"/>
  <c r="FJ203" i="10"/>
  <c r="ER203" i="10"/>
  <c r="DZ203" i="10"/>
  <c r="AM203" i="10"/>
  <c r="FA203" i="10"/>
  <c r="DQ203" i="10"/>
  <c r="EI203" i="10"/>
  <c r="FS203" i="10"/>
  <c r="FS211" i="10"/>
  <c r="ER211" i="10"/>
  <c r="DQ211" i="10"/>
  <c r="EI211" i="10"/>
  <c r="FJ211" i="10"/>
  <c r="AM211" i="10"/>
  <c r="FA211" i="10"/>
  <c r="DZ211" i="10"/>
  <c r="GB211" i="10"/>
  <c r="GC219" i="10"/>
  <c r="AN219" i="10"/>
  <c r="FT219" i="10"/>
  <c r="FK219" i="10"/>
  <c r="ES219" i="10"/>
  <c r="FB219" i="10"/>
  <c r="EJ219" i="10"/>
  <c r="DR219" i="10"/>
  <c r="EA219" i="10"/>
  <c r="EE247" i="10"/>
  <c r="DV247" i="10"/>
  <c r="FO247" i="10"/>
  <c r="FX247" i="10"/>
  <c r="FF247" i="10"/>
  <c r="EN247" i="10"/>
  <c r="DM247" i="10"/>
  <c r="AI247" i="10"/>
  <c r="EW247" i="10"/>
  <c r="FS205" i="10"/>
  <c r="FA205" i="10"/>
  <c r="EI205" i="10"/>
  <c r="DQ205" i="10"/>
  <c r="GB205" i="10"/>
  <c r="FJ205" i="10"/>
  <c r="ER205" i="10"/>
  <c r="DZ205" i="10"/>
  <c r="AM205" i="10"/>
  <c r="EC213" i="10"/>
  <c r="FM213" i="10"/>
  <c r="FV213" i="10"/>
  <c r="GZ213" i="10" s="1"/>
  <c r="FD213" i="10"/>
  <c r="DT213" i="10"/>
  <c r="DK213" i="10"/>
  <c r="EU213" i="10"/>
  <c r="EL213" i="10"/>
  <c r="AG213" i="10"/>
  <c r="AJ221" i="10"/>
  <c r="FG221" i="10"/>
  <c r="EF221" i="10"/>
  <c r="EX221" i="10"/>
  <c r="FP221" i="10"/>
  <c r="DW221" i="10"/>
  <c r="DN221" i="10"/>
  <c r="FY221" i="10"/>
  <c r="EO221" i="10"/>
  <c r="FX234" i="10"/>
  <c r="FF234" i="10"/>
  <c r="EN234" i="10"/>
  <c r="DM234" i="10"/>
  <c r="EW234" i="10"/>
  <c r="AI234" i="10"/>
  <c r="FO234" i="10"/>
  <c r="DV234" i="10"/>
  <c r="EE234" i="10"/>
  <c r="GB202" i="10"/>
  <c r="FS202" i="10"/>
  <c r="EI202" i="10"/>
  <c r="AM202" i="10"/>
  <c r="DQ202" i="10"/>
  <c r="FA202" i="10"/>
  <c r="FJ202" i="10"/>
  <c r="DZ202" i="10"/>
  <c r="ER202" i="10"/>
  <c r="GB210" i="10"/>
  <c r="FS210" i="10"/>
  <c r="EI210" i="10"/>
  <c r="AM210" i="10"/>
  <c r="DZ210" i="10"/>
  <c r="ER210" i="10"/>
  <c r="FJ210" i="10"/>
  <c r="DQ210" i="10"/>
  <c r="FA210" i="10"/>
  <c r="GA218" i="10"/>
  <c r="EQ218" i="10"/>
  <c r="EZ218" i="10"/>
  <c r="DP218" i="10"/>
  <c r="AL218" i="10"/>
  <c r="DY218" i="10"/>
  <c r="EH218" i="10"/>
  <c r="FI218" i="10"/>
  <c r="FR218" i="10"/>
  <c r="DU230" i="10"/>
  <c r="FW230" i="10"/>
  <c r="FE230" i="10"/>
  <c r="EM230" i="10"/>
  <c r="EV230" i="10"/>
  <c r="AH230" i="10"/>
  <c r="ED230" i="10"/>
  <c r="FN230" i="10"/>
  <c r="DL230" i="10"/>
  <c r="FO238" i="10"/>
  <c r="EW238" i="10"/>
  <c r="EE238" i="10"/>
  <c r="DM238" i="10"/>
  <c r="EN238" i="10"/>
  <c r="FX238" i="10"/>
  <c r="FF238" i="10"/>
  <c r="DV238" i="10"/>
  <c r="AI238" i="10"/>
  <c r="EG229" i="10"/>
  <c r="FZ229" i="10"/>
  <c r="AK229" i="10"/>
  <c r="DX229" i="10"/>
  <c r="DO229" i="10"/>
  <c r="EP229" i="10"/>
  <c r="FH229" i="10"/>
  <c r="FQ229" i="10"/>
  <c r="EY229" i="10"/>
  <c r="DW238" i="10"/>
  <c r="DN238" i="10"/>
  <c r="FG238" i="10"/>
  <c r="FY238" i="10"/>
  <c r="FP238" i="10"/>
  <c r="EX238" i="10"/>
  <c r="AJ238" i="10"/>
  <c r="EO238" i="10"/>
  <c r="EF238" i="10"/>
  <c r="DW203" i="10"/>
  <c r="DN203" i="10"/>
  <c r="FY203" i="10"/>
  <c r="AJ203" i="10"/>
  <c r="FG203" i="10"/>
  <c r="EF203" i="10"/>
  <c r="FP203" i="10"/>
  <c r="EX203" i="10"/>
  <c r="EO203" i="10"/>
  <c r="AJ211" i="10"/>
  <c r="EF211" i="10"/>
  <c r="DN211" i="10"/>
  <c r="EX211" i="10"/>
  <c r="FP211" i="10"/>
  <c r="EO211" i="10"/>
  <c r="FG211" i="10"/>
  <c r="FY211" i="10"/>
  <c r="DW211" i="10"/>
  <c r="DO219" i="10"/>
  <c r="EG219" i="10"/>
  <c r="FZ219" i="10"/>
  <c r="DX219" i="10"/>
  <c r="FQ219" i="10"/>
  <c r="EY219" i="10"/>
  <c r="EP219" i="10"/>
  <c r="FH219" i="10"/>
  <c r="AK219" i="10"/>
  <c r="AN237" i="10"/>
  <c r="DR237" i="10"/>
  <c r="GC237" i="10"/>
  <c r="FB237" i="10"/>
  <c r="ES237" i="10"/>
  <c r="EA237" i="10"/>
  <c r="FT237" i="10"/>
  <c r="EJ237" i="10"/>
  <c r="FK237" i="10"/>
  <c r="GB260" i="10"/>
  <c r="EI260" i="10"/>
  <c r="ER260" i="10"/>
  <c r="FA260" i="10"/>
  <c r="FJ260" i="10"/>
  <c r="FS260" i="10"/>
  <c r="AM260" i="10"/>
  <c r="DQ260" i="10"/>
  <c r="DZ260" i="10"/>
  <c r="FT225" i="10"/>
  <c r="FK225" i="10"/>
  <c r="EJ225" i="10"/>
  <c r="AN225" i="10"/>
  <c r="FB225" i="10"/>
  <c r="ES225" i="10"/>
  <c r="EA225" i="10"/>
  <c r="DR225" i="10"/>
  <c r="GC225" i="10"/>
  <c r="FH233" i="10"/>
  <c r="EY233" i="10"/>
  <c r="DO233" i="10"/>
  <c r="AK233" i="10"/>
  <c r="FQ233" i="10"/>
  <c r="DX233" i="10"/>
  <c r="EG233" i="10"/>
  <c r="EP233" i="10"/>
  <c r="FZ233" i="10"/>
  <c r="FM241" i="10"/>
  <c r="FD241" i="10"/>
  <c r="EC241" i="10"/>
  <c r="FV241" i="10"/>
  <c r="EU241" i="10"/>
  <c r="EL241" i="10"/>
  <c r="DT241" i="10"/>
  <c r="DK241" i="10"/>
  <c r="AG241" i="10"/>
  <c r="FP250" i="10"/>
  <c r="EX250" i="10"/>
  <c r="DN250" i="10"/>
  <c r="EF250" i="10"/>
  <c r="FY250" i="10"/>
  <c r="FG250" i="10"/>
  <c r="DW250" i="10"/>
  <c r="AJ250" i="10"/>
  <c r="EO250" i="10"/>
  <c r="EY279" i="10"/>
  <c r="EP279" i="10"/>
  <c r="EG279" i="10"/>
  <c r="DX279" i="10"/>
  <c r="DO279" i="10"/>
  <c r="FZ279" i="10"/>
  <c r="FQ279" i="10"/>
  <c r="AK279" i="10"/>
  <c r="FH279" i="10"/>
  <c r="FK229" i="10"/>
  <c r="FB229" i="10"/>
  <c r="EA229" i="10"/>
  <c r="DR229" i="10"/>
  <c r="GC229" i="10"/>
  <c r="FT229" i="10"/>
  <c r="ES229" i="10"/>
  <c r="EJ229" i="10"/>
  <c r="AN229" i="10"/>
  <c r="EN237" i="10"/>
  <c r="EE237" i="10"/>
  <c r="FX237" i="10"/>
  <c r="AI237" i="10"/>
  <c r="DV237" i="10"/>
  <c r="DM237" i="10"/>
  <c r="FO237" i="10"/>
  <c r="FF237" i="10"/>
  <c r="EW237" i="10"/>
  <c r="FT246" i="10"/>
  <c r="FB246" i="10"/>
  <c r="EJ246" i="10"/>
  <c r="DR246" i="10"/>
  <c r="FK246" i="10"/>
  <c r="AN246" i="10"/>
  <c r="ES246" i="10"/>
  <c r="EA246" i="10"/>
  <c r="GC246" i="10"/>
  <c r="EX262" i="10"/>
  <c r="DW262" i="10"/>
  <c r="FP262" i="10"/>
  <c r="EO262" i="10"/>
  <c r="FG262" i="10"/>
  <c r="EF262" i="10"/>
  <c r="DN262" i="10"/>
  <c r="AJ262" i="10"/>
  <c r="FY262" i="10"/>
  <c r="FO232" i="10"/>
  <c r="EW232" i="10"/>
  <c r="AI232" i="10"/>
  <c r="DV232" i="10"/>
  <c r="EN232" i="10"/>
  <c r="FF232" i="10"/>
  <c r="FX232" i="10"/>
  <c r="DM232" i="10"/>
  <c r="EE232" i="10"/>
  <c r="FT240" i="10"/>
  <c r="FB240" i="10"/>
  <c r="EJ240" i="10"/>
  <c r="DR240" i="10"/>
  <c r="GC240" i="10"/>
  <c r="EA240" i="10"/>
  <c r="AN240" i="10"/>
  <c r="ES240" i="10"/>
  <c r="FK240" i="10"/>
  <c r="FX263" i="10"/>
  <c r="AI263" i="10"/>
  <c r="FF263" i="10"/>
  <c r="FO263" i="10"/>
  <c r="DM263" i="10"/>
  <c r="DV263" i="10"/>
  <c r="EW263" i="10"/>
  <c r="EE263" i="10"/>
  <c r="EN263" i="10"/>
  <c r="EV228" i="10"/>
  <c r="FN228" i="10"/>
  <c r="EM228" i="10"/>
  <c r="DU228" i="10"/>
  <c r="DL228" i="10"/>
  <c r="AH228" i="10"/>
  <c r="ED228" i="10"/>
  <c r="FE228" i="10"/>
  <c r="FW228" i="10"/>
  <c r="FV236" i="10"/>
  <c r="FD236" i="10"/>
  <c r="EL236" i="10"/>
  <c r="DT236" i="10"/>
  <c r="AG236" i="10"/>
  <c r="FM236" i="10"/>
  <c r="EU236" i="10"/>
  <c r="EC236" i="10"/>
  <c r="DK236" i="10"/>
  <c r="ER244" i="10"/>
  <c r="EI244" i="10"/>
  <c r="GB244" i="10"/>
  <c r="AM244" i="10"/>
  <c r="FS244" i="10"/>
  <c r="FJ244" i="10"/>
  <c r="FA244" i="10"/>
  <c r="DQ244" i="10"/>
  <c r="DZ244" i="10"/>
  <c r="EU224" i="10"/>
  <c r="AG224" i="10"/>
  <c r="DT224" i="10"/>
  <c r="EL224" i="10"/>
  <c r="FD224" i="10"/>
  <c r="EC224" i="10"/>
  <c r="FV224" i="10"/>
  <c r="FM224" i="10"/>
  <c r="DK224" i="10"/>
  <c r="AK232" i="10"/>
  <c r="FZ232" i="10"/>
  <c r="FQ232" i="10"/>
  <c r="DO232" i="10"/>
  <c r="EG232" i="10"/>
  <c r="DX232" i="10"/>
  <c r="FH232" i="10"/>
  <c r="EP232" i="10"/>
  <c r="EY232" i="10"/>
  <c r="FW240" i="10"/>
  <c r="FE240" i="10"/>
  <c r="EM240" i="10"/>
  <c r="DU240" i="10"/>
  <c r="AH240" i="10"/>
  <c r="ED240" i="10"/>
  <c r="FN240" i="10"/>
  <c r="EV240" i="10"/>
  <c r="DL240" i="10"/>
  <c r="AN269" i="10"/>
  <c r="GC269" i="10"/>
  <c r="FK269" i="10"/>
  <c r="EA269" i="10"/>
  <c r="ES269" i="10"/>
  <c r="FT269" i="10"/>
  <c r="FB269" i="10"/>
  <c r="EJ269" i="10"/>
  <c r="DR269" i="10"/>
  <c r="FR248" i="10"/>
  <c r="FI248" i="10"/>
  <c r="EH248" i="10"/>
  <c r="EZ248" i="10"/>
  <c r="EQ248" i="10"/>
  <c r="DY248" i="10"/>
  <c r="DP248" i="10"/>
  <c r="AL248" i="10"/>
  <c r="GA248" i="10"/>
  <c r="GB256" i="10"/>
  <c r="EI256" i="10"/>
  <c r="FJ256" i="10"/>
  <c r="FS256" i="10"/>
  <c r="DZ256" i="10"/>
  <c r="AM256" i="10"/>
  <c r="FA256" i="10"/>
  <c r="DQ256" i="10"/>
  <c r="ER256" i="10"/>
  <c r="FP264" i="10"/>
  <c r="EO264" i="10"/>
  <c r="DN264" i="10"/>
  <c r="FG264" i="10"/>
  <c r="FY264" i="10"/>
  <c r="EX264" i="10"/>
  <c r="AJ264" i="10"/>
  <c r="DW264" i="10"/>
  <c r="EF264" i="10"/>
  <c r="DX272" i="10"/>
  <c r="FQ272" i="10"/>
  <c r="EP272" i="10"/>
  <c r="DO272" i="10"/>
  <c r="EG272" i="10"/>
  <c r="FZ272" i="10"/>
  <c r="FH272" i="10"/>
  <c r="EY272" i="10"/>
  <c r="AK272" i="10"/>
  <c r="DU261" i="10"/>
  <c r="FE261" i="10"/>
  <c r="AH261" i="10"/>
  <c r="FW261" i="10"/>
  <c r="FN261" i="10"/>
  <c r="EV261" i="10"/>
  <c r="EM261" i="10"/>
  <c r="ED261" i="10"/>
  <c r="DL261" i="10"/>
  <c r="GB269" i="10"/>
  <c r="FA269" i="10"/>
  <c r="DZ269" i="10"/>
  <c r="AM269" i="10"/>
  <c r="EI269" i="10"/>
  <c r="DQ269" i="10"/>
  <c r="ER269" i="10"/>
  <c r="FS269" i="10"/>
  <c r="FJ269" i="10"/>
  <c r="FW326" i="10"/>
  <c r="FE326" i="10"/>
  <c r="EM326" i="10"/>
  <c r="DU326" i="10"/>
  <c r="DL326" i="10"/>
  <c r="EV326" i="10"/>
  <c r="ED326" i="10"/>
  <c r="FN326" i="10"/>
  <c r="AH326" i="10"/>
  <c r="FN252" i="10"/>
  <c r="FE252" i="10"/>
  <c r="EM252" i="10"/>
  <c r="DU252" i="10"/>
  <c r="AH252" i="10"/>
  <c r="ED252" i="10"/>
  <c r="DL252" i="10"/>
  <c r="FW252" i="10"/>
  <c r="EV252" i="10"/>
  <c r="DR260" i="10"/>
  <c r="GC260" i="10"/>
  <c r="AN260" i="10"/>
  <c r="FT260" i="10"/>
  <c r="FK260" i="10"/>
  <c r="FB260" i="10"/>
  <c r="EJ260" i="10"/>
  <c r="EA260" i="10"/>
  <c r="ES260" i="10"/>
  <c r="FE268" i="10"/>
  <c r="DL268" i="10"/>
  <c r="ED268" i="10"/>
  <c r="FN268" i="10"/>
  <c r="DU268" i="10"/>
  <c r="GI268" i="10" s="1"/>
  <c r="AH268" i="10"/>
  <c r="FW268" i="10"/>
  <c r="EV268" i="10"/>
  <c r="EM268" i="10"/>
  <c r="EL278" i="10"/>
  <c r="EC278" i="10"/>
  <c r="DT278" i="10"/>
  <c r="DK278" i="10"/>
  <c r="FV278" i="10"/>
  <c r="AG278" i="10"/>
  <c r="FD278" i="10"/>
  <c r="EU278" i="10"/>
  <c r="FM278" i="10"/>
  <c r="AJ251" i="10"/>
  <c r="EX251" i="10"/>
  <c r="EO251" i="10"/>
  <c r="EF251" i="10"/>
  <c r="DW251" i="10"/>
  <c r="DN251" i="10"/>
  <c r="FY251" i="10"/>
  <c r="FP251" i="10"/>
  <c r="FG251" i="10"/>
  <c r="FQ259" i="10"/>
  <c r="EP259" i="10"/>
  <c r="DO259" i="10"/>
  <c r="FH259" i="10"/>
  <c r="FZ259" i="10"/>
  <c r="EY259" i="10"/>
  <c r="AK259" i="10"/>
  <c r="EG259" i="10"/>
  <c r="DX259" i="10"/>
  <c r="FV267" i="10"/>
  <c r="EU267" i="10"/>
  <c r="AG267" i="10"/>
  <c r="EL267" i="10"/>
  <c r="FM267" i="10"/>
  <c r="DK267" i="10"/>
  <c r="DT267" i="10"/>
  <c r="EC267" i="10"/>
  <c r="FD267" i="10"/>
  <c r="DU275" i="10"/>
  <c r="FE275" i="10"/>
  <c r="ED275" i="10"/>
  <c r="DL275" i="10"/>
  <c r="AH275" i="10"/>
  <c r="FW275" i="10"/>
  <c r="FN275" i="10"/>
  <c r="EV275" i="10"/>
  <c r="EM275" i="10"/>
  <c r="AI248" i="10"/>
  <c r="EN248" i="10"/>
  <c r="FX248" i="10"/>
  <c r="FF248" i="10"/>
  <c r="EW248" i="10"/>
  <c r="DV248" i="10"/>
  <c r="EE248" i="10"/>
  <c r="DM248" i="10"/>
  <c r="FO248" i="10"/>
  <c r="EO256" i="10"/>
  <c r="DW256" i="10"/>
  <c r="AJ256" i="10"/>
  <c r="FG256" i="10"/>
  <c r="FY256" i="10"/>
  <c r="EX256" i="10"/>
  <c r="EF256" i="10"/>
  <c r="DN256" i="10"/>
  <c r="FP256" i="10"/>
  <c r="EU264" i="10"/>
  <c r="DT264" i="10"/>
  <c r="AG264" i="10"/>
  <c r="FM264" i="10"/>
  <c r="EL264" i="10"/>
  <c r="FD264" i="10"/>
  <c r="EC264" i="10"/>
  <c r="FV264" i="10"/>
  <c r="DK264" i="10"/>
  <c r="FE272" i="10"/>
  <c r="FW272" i="10"/>
  <c r="EV272" i="10"/>
  <c r="DU272" i="10"/>
  <c r="AH272" i="10"/>
  <c r="FN272" i="10"/>
  <c r="DL272" i="10"/>
  <c r="ED272" i="10"/>
  <c r="EM272" i="10"/>
  <c r="FJ247" i="10"/>
  <c r="ER247" i="10"/>
  <c r="DZ247" i="10"/>
  <c r="AM247" i="10"/>
  <c r="FS247" i="10"/>
  <c r="FA247" i="10"/>
  <c r="EI247" i="10"/>
  <c r="DQ247" i="10"/>
  <c r="GB247" i="10"/>
  <c r="FJ255" i="10"/>
  <c r="FA255" i="10"/>
  <c r="EI255" i="10"/>
  <c r="AM255" i="10"/>
  <c r="GB255" i="10"/>
  <c r="ER255" i="10"/>
  <c r="DZ255" i="10"/>
  <c r="FS255" i="10"/>
  <c r="DQ255" i="10"/>
  <c r="GB263" i="10"/>
  <c r="AM263" i="10"/>
  <c r="DQ263" i="10"/>
  <c r="DZ263" i="10"/>
  <c r="EI263" i="10"/>
  <c r="ER263" i="10"/>
  <c r="FA263" i="10"/>
  <c r="FJ263" i="10"/>
  <c r="FS263" i="10"/>
  <c r="EP271" i="10"/>
  <c r="EG271" i="10"/>
  <c r="DX271" i="10"/>
  <c r="DO271" i="10"/>
  <c r="FZ271" i="10"/>
  <c r="AK271" i="10"/>
  <c r="EY271" i="10"/>
  <c r="FQ271" i="10"/>
  <c r="FH271" i="10"/>
  <c r="FN278" i="10"/>
  <c r="EV278" i="10"/>
  <c r="ED278" i="10"/>
  <c r="DL278" i="10"/>
  <c r="FW278" i="10"/>
  <c r="AH278" i="10"/>
  <c r="FE278" i="10"/>
  <c r="EM278" i="10"/>
  <c r="DU278" i="10"/>
  <c r="FS296" i="10"/>
  <c r="FA296" i="10"/>
  <c r="EI296" i="10"/>
  <c r="DQ296" i="10"/>
  <c r="AM296" i="10"/>
  <c r="FJ296" i="10"/>
  <c r="ER296" i="10"/>
  <c r="DZ296" i="10"/>
  <c r="GB296" i="10"/>
  <c r="GB279" i="10"/>
  <c r="FJ279" i="10"/>
  <c r="ER279" i="10"/>
  <c r="DZ279" i="10"/>
  <c r="AM279" i="10"/>
  <c r="FA279" i="10"/>
  <c r="EI279" i="10"/>
  <c r="FS279" i="10"/>
  <c r="DQ279" i="10"/>
  <c r="AJ304" i="10"/>
  <c r="DW304" i="10"/>
  <c r="FG304" i="10"/>
  <c r="EO304" i="10"/>
  <c r="EF304" i="10"/>
  <c r="EX304" i="10"/>
  <c r="FY304" i="10"/>
  <c r="FP304" i="10"/>
  <c r="DN304" i="10"/>
  <c r="FZ280" i="10"/>
  <c r="FH280" i="10"/>
  <c r="EP280" i="10"/>
  <c r="DX280" i="10"/>
  <c r="AK280" i="10"/>
  <c r="DO280" i="10"/>
  <c r="EG280" i="10"/>
  <c r="FQ280" i="10"/>
  <c r="EY280" i="10"/>
  <c r="AH301" i="10"/>
  <c r="EV301" i="10"/>
  <c r="FE301" i="10"/>
  <c r="ED301" i="10"/>
  <c r="DL301" i="10"/>
  <c r="EM301" i="10"/>
  <c r="FN301" i="10"/>
  <c r="DU301" i="10"/>
  <c r="FW301" i="10"/>
  <c r="GA278" i="10"/>
  <c r="AL278" i="10"/>
  <c r="FR278" i="10"/>
  <c r="FI278" i="10"/>
  <c r="EZ278" i="10"/>
  <c r="EQ278" i="10"/>
  <c r="EH278" i="10"/>
  <c r="DP278" i="10"/>
  <c r="DY278" i="10"/>
  <c r="FI298" i="10"/>
  <c r="EZ298" i="10"/>
  <c r="EQ298" i="10"/>
  <c r="EH298" i="10"/>
  <c r="GA298" i="10"/>
  <c r="DY298" i="10"/>
  <c r="FR298" i="10"/>
  <c r="DP298" i="10"/>
  <c r="AL298" i="10"/>
  <c r="GB280" i="10"/>
  <c r="AM280" i="10"/>
  <c r="FS280" i="10"/>
  <c r="FJ280" i="10"/>
  <c r="FA280" i="10"/>
  <c r="ER280" i="10"/>
  <c r="DQ280" i="10"/>
  <c r="EI280" i="10"/>
  <c r="DZ280" i="10"/>
  <c r="FV299" i="10"/>
  <c r="EC299" i="10"/>
  <c r="EL299" i="10"/>
  <c r="EU299" i="10"/>
  <c r="FD299" i="10"/>
  <c r="AG299" i="10"/>
  <c r="FM299" i="10"/>
  <c r="DK299" i="10"/>
  <c r="DT299" i="10"/>
  <c r="FY279" i="10"/>
  <c r="AJ279" i="10"/>
  <c r="DN279" i="10"/>
  <c r="DW279" i="10"/>
  <c r="EF279" i="10"/>
  <c r="EO279" i="10"/>
  <c r="EX279" i="10"/>
  <c r="FG279" i="10"/>
  <c r="FP279" i="10"/>
  <c r="FY285" i="10"/>
  <c r="FG285" i="10"/>
  <c r="FP285" i="10"/>
  <c r="DN285" i="10"/>
  <c r="EX285" i="10"/>
  <c r="AJ285" i="10"/>
  <c r="DW285" i="10"/>
  <c r="EF285" i="10"/>
  <c r="EO285" i="10"/>
  <c r="FW296" i="10"/>
  <c r="FE296" i="10"/>
  <c r="EM296" i="10"/>
  <c r="DU296" i="10"/>
  <c r="ED296" i="10"/>
  <c r="AH296" i="10"/>
  <c r="DL296" i="10"/>
  <c r="EV296" i="10"/>
  <c r="FN296" i="10"/>
  <c r="FZ281" i="10"/>
  <c r="AK281" i="10"/>
  <c r="FQ281" i="10"/>
  <c r="FH281" i="10"/>
  <c r="EY281" i="10"/>
  <c r="EP281" i="10"/>
  <c r="EG281" i="10"/>
  <c r="DO281" i="10"/>
  <c r="DX281" i="10"/>
  <c r="AN290" i="10"/>
  <c r="EA290" i="10"/>
  <c r="DR290" i="10"/>
  <c r="ES290" i="10"/>
  <c r="FT290" i="10"/>
  <c r="EJ290" i="10"/>
  <c r="FB290" i="10"/>
  <c r="GC290" i="10"/>
  <c r="FK290" i="10"/>
  <c r="EI308" i="10"/>
  <c r="DZ308" i="10"/>
  <c r="DQ308" i="10"/>
  <c r="GB308" i="10"/>
  <c r="AM308" i="10"/>
  <c r="FJ308" i="10"/>
  <c r="FS308" i="10"/>
  <c r="FA308" i="10"/>
  <c r="ER308" i="10"/>
  <c r="GC286" i="10"/>
  <c r="FT286" i="10"/>
  <c r="DR286" i="10"/>
  <c r="EA286" i="10"/>
  <c r="EJ286" i="10"/>
  <c r="ES286" i="10"/>
  <c r="FB286" i="10"/>
  <c r="AN286" i="10"/>
  <c r="FK286" i="10"/>
  <c r="DV301" i="10"/>
  <c r="AI301" i="10"/>
  <c r="DM301" i="10"/>
  <c r="EN301" i="10"/>
  <c r="EE301" i="10"/>
  <c r="FO301" i="10"/>
  <c r="FX301" i="10"/>
  <c r="FF301" i="10"/>
  <c r="EW301" i="10"/>
  <c r="EC289" i="10"/>
  <c r="DT289" i="10"/>
  <c r="DK289" i="10"/>
  <c r="FV289" i="10"/>
  <c r="AG289" i="10"/>
  <c r="FM289" i="10"/>
  <c r="EU289" i="10"/>
  <c r="EL289" i="10"/>
  <c r="FD289" i="10"/>
  <c r="EG301" i="10"/>
  <c r="EP301" i="10"/>
  <c r="FQ301" i="10"/>
  <c r="DX301" i="10"/>
  <c r="FH301" i="10"/>
  <c r="EY301" i="10"/>
  <c r="AK301" i="10"/>
  <c r="DO301" i="10"/>
  <c r="FZ301" i="10"/>
  <c r="ED322" i="10"/>
  <c r="DU322" i="10"/>
  <c r="DL322" i="10"/>
  <c r="FE322" i="10"/>
  <c r="FN322" i="10"/>
  <c r="FW322" i="10"/>
  <c r="AH322" i="10"/>
  <c r="EV322" i="10"/>
  <c r="EM322" i="10"/>
  <c r="FQ295" i="10"/>
  <c r="EY295" i="10"/>
  <c r="EG295" i="10"/>
  <c r="DO295" i="10"/>
  <c r="FZ295" i="10"/>
  <c r="EP295" i="10"/>
  <c r="FH295" i="10"/>
  <c r="AK295" i="10"/>
  <c r="DX295" i="10"/>
  <c r="GA302" i="10"/>
  <c r="FI302" i="10"/>
  <c r="EQ302" i="10"/>
  <c r="DP302" i="10"/>
  <c r="AL302" i="10"/>
  <c r="DY302" i="10"/>
  <c r="EZ302" i="10"/>
  <c r="FR302" i="10"/>
  <c r="EH302" i="10"/>
  <c r="FM311" i="10"/>
  <c r="EU311" i="10"/>
  <c r="FV311" i="10"/>
  <c r="AG311" i="10"/>
  <c r="DK311" i="10"/>
  <c r="EC311" i="10"/>
  <c r="DT311" i="10"/>
  <c r="EL311" i="10"/>
  <c r="FD311" i="10"/>
  <c r="FY287" i="10"/>
  <c r="DN287" i="10"/>
  <c r="DW287" i="10"/>
  <c r="EF287" i="10"/>
  <c r="FP287" i="10"/>
  <c r="AJ287" i="10"/>
  <c r="EO287" i="10"/>
  <c r="EX287" i="10"/>
  <c r="FG287" i="10"/>
  <c r="EX295" i="10"/>
  <c r="DW295" i="10"/>
  <c r="FY295" i="10"/>
  <c r="DN295" i="10"/>
  <c r="EF295" i="10"/>
  <c r="AJ295" i="10"/>
  <c r="FG295" i="10"/>
  <c r="FP295" i="10"/>
  <c r="EO295" i="10"/>
  <c r="FO303" i="10"/>
  <c r="FF303" i="10"/>
  <c r="EW303" i="10"/>
  <c r="EN303" i="10"/>
  <c r="DV303" i="10"/>
  <c r="FX303" i="10"/>
  <c r="EE303" i="10"/>
  <c r="DM303" i="10"/>
  <c r="AI303" i="10"/>
  <c r="DY312" i="10"/>
  <c r="EH312" i="10"/>
  <c r="GA312" i="10"/>
  <c r="FI312" i="10"/>
  <c r="AL312" i="10"/>
  <c r="DP312" i="10"/>
  <c r="EZ312" i="10"/>
  <c r="EQ312" i="10"/>
  <c r="FR312" i="10"/>
  <c r="DO311" i="10"/>
  <c r="EP311" i="10"/>
  <c r="FZ311" i="10"/>
  <c r="FQ311" i="10"/>
  <c r="FH311" i="10"/>
  <c r="AK311" i="10"/>
  <c r="DX311" i="10"/>
  <c r="EY311" i="10"/>
  <c r="EG311" i="10"/>
  <c r="GB287" i="10"/>
  <c r="FS287" i="10"/>
  <c r="FA287" i="10"/>
  <c r="EI287" i="10"/>
  <c r="DQ287" i="10"/>
  <c r="DZ287" i="10"/>
  <c r="ER287" i="10"/>
  <c r="FJ287" i="10"/>
  <c r="AM287" i="10"/>
  <c r="DZ295" i="10"/>
  <c r="DQ295" i="10"/>
  <c r="GB295" i="10"/>
  <c r="AM295" i="10"/>
  <c r="FS295" i="10"/>
  <c r="FA295" i="10"/>
  <c r="FJ295" i="10"/>
  <c r="ER295" i="10"/>
  <c r="EI295" i="10"/>
  <c r="EH303" i="10"/>
  <c r="FR303" i="10"/>
  <c r="GA303" i="10"/>
  <c r="FI303" i="10"/>
  <c r="EZ303" i="10"/>
  <c r="EQ303" i="10"/>
  <c r="DP303" i="10"/>
  <c r="AL303" i="10"/>
  <c r="DY303" i="10"/>
  <c r="EU315" i="10"/>
  <c r="FM315" i="10"/>
  <c r="EC315" i="10"/>
  <c r="DK315" i="10"/>
  <c r="FD315" i="10"/>
  <c r="EL315" i="10"/>
  <c r="FV315" i="10"/>
  <c r="DT315" i="10"/>
  <c r="AG315" i="10"/>
  <c r="EP308" i="10"/>
  <c r="DO308" i="10"/>
  <c r="DX308" i="10"/>
  <c r="FQ308" i="10"/>
  <c r="AK308" i="10"/>
  <c r="EG308" i="10"/>
  <c r="EY308" i="10"/>
  <c r="FH308" i="10"/>
  <c r="FZ308" i="10"/>
  <c r="GA333" i="10"/>
  <c r="FI333" i="10"/>
  <c r="AL333" i="10"/>
  <c r="EZ333" i="10"/>
  <c r="EH333" i="10"/>
  <c r="DP333" i="10"/>
  <c r="DY333" i="10"/>
  <c r="EQ333" i="10"/>
  <c r="FR333" i="10"/>
  <c r="EU295" i="10"/>
  <c r="EL295" i="10"/>
  <c r="EC295" i="10"/>
  <c r="DT295" i="10"/>
  <c r="DK295" i="10"/>
  <c r="FM295" i="10"/>
  <c r="AG295" i="10"/>
  <c r="FV295" i="10"/>
  <c r="FD295" i="10"/>
  <c r="GC303" i="10"/>
  <c r="EJ303" i="10"/>
  <c r="FT303" i="10"/>
  <c r="EA303" i="10"/>
  <c r="FB303" i="10"/>
  <c r="AN303" i="10"/>
  <c r="ES303" i="10"/>
  <c r="DR303" i="10"/>
  <c r="FK303" i="10"/>
  <c r="ER313" i="10"/>
  <c r="EI313" i="10"/>
  <c r="DZ313" i="10"/>
  <c r="DQ313" i="10"/>
  <c r="FS313" i="10"/>
  <c r="GB313" i="10"/>
  <c r="FJ313" i="10"/>
  <c r="FA313" i="10"/>
  <c r="AM313" i="10"/>
  <c r="AG317" i="10"/>
  <c r="FD317" i="10"/>
  <c r="FV317" i="10"/>
  <c r="EC317" i="10"/>
  <c r="EU317" i="10"/>
  <c r="DK317" i="10"/>
  <c r="DT317" i="10"/>
  <c r="FM317" i="10"/>
  <c r="EL317" i="10"/>
  <c r="EL327" i="10"/>
  <c r="EC327" i="10"/>
  <c r="DT327" i="10"/>
  <c r="DK327" i="10"/>
  <c r="FM327" i="10"/>
  <c r="AG327" i="10"/>
  <c r="FV327" i="10"/>
  <c r="FD327" i="10"/>
  <c r="EU327" i="10"/>
  <c r="EU313" i="10"/>
  <c r="DK313" i="10"/>
  <c r="FM313" i="10"/>
  <c r="EC313" i="10"/>
  <c r="FD313" i="10"/>
  <c r="EL313" i="10"/>
  <c r="AG313" i="10"/>
  <c r="FV313" i="10"/>
  <c r="DT313" i="10"/>
  <c r="GB321" i="10"/>
  <c r="AM321" i="10"/>
  <c r="DQ321" i="10"/>
  <c r="DZ321" i="10"/>
  <c r="EI321" i="10"/>
  <c r="FA321" i="10"/>
  <c r="ER321" i="10"/>
  <c r="FJ321" i="10"/>
  <c r="FS321" i="10"/>
  <c r="FA312" i="10"/>
  <c r="AM312" i="10"/>
  <c r="FS312" i="10"/>
  <c r="DZ312" i="10"/>
  <c r="FJ312" i="10"/>
  <c r="DQ312" i="10"/>
  <c r="EI312" i="10"/>
  <c r="GB312" i="10"/>
  <c r="ER312" i="10"/>
  <c r="FY320" i="10"/>
  <c r="AJ320" i="10"/>
  <c r="FP320" i="10"/>
  <c r="FG320" i="10"/>
  <c r="EX320" i="10"/>
  <c r="EF320" i="10"/>
  <c r="EO320" i="10"/>
  <c r="DW320" i="10"/>
  <c r="DN320" i="10"/>
  <c r="FB312" i="10"/>
  <c r="AN312" i="10"/>
  <c r="FT312" i="10"/>
  <c r="EA312" i="10"/>
  <c r="ES312" i="10"/>
  <c r="EJ312" i="10"/>
  <c r="GC312" i="10"/>
  <c r="DR312" i="10"/>
  <c r="FK312" i="10"/>
  <c r="AK320" i="10"/>
  <c r="FQ320" i="10"/>
  <c r="EY320" i="10"/>
  <c r="EG320" i="10"/>
  <c r="DO320" i="10"/>
  <c r="FH320" i="10"/>
  <c r="EP320" i="10"/>
  <c r="DX320" i="10"/>
  <c r="FZ320" i="10"/>
  <c r="FM312" i="10"/>
  <c r="FD312" i="10"/>
  <c r="EU312" i="10"/>
  <c r="EL312" i="10"/>
  <c r="DT312" i="10"/>
  <c r="EC312" i="10"/>
  <c r="FV312" i="10"/>
  <c r="DK312" i="10"/>
  <c r="AG312" i="10"/>
  <c r="FR320" i="10"/>
  <c r="EZ320" i="10"/>
  <c r="EH320" i="10"/>
  <c r="DP320" i="10"/>
  <c r="GA320" i="10"/>
  <c r="FI320" i="10"/>
  <c r="EQ320" i="10"/>
  <c r="DY320" i="10"/>
  <c r="AL320" i="10"/>
  <c r="FG314" i="10"/>
  <c r="EX314" i="10"/>
  <c r="EO314" i="10"/>
  <c r="EF314" i="10"/>
  <c r="DN314" i="10"/>
  <c r="FY314" i="10"/>
  <c r="FP314" i="10"/>
  <c r="DW314" i="10"/>
  <c r="AJ314" i="10"/>
  <c r="DR331" i="10"/>
  <c r="GC331" i="10"/>
  <c r="EA331" i="10"/>
  <c r="ES331" i="10"/>
  <c r="FK331" i="10"/>
  <c r="EJ331" i="10"/>
  <c r="AN331" i="10"/>
  <c r="FT331" i="10"/>
  <c r="FB331" i="10"/>
  <c r="FQ332" i="10"/>
  <c r="FH332" i="10"/>
  <c r="EY332" i="10"/>
  <c r="EP332" i="10"/>
  <c r="DX332" i="10"/>
  <c r="FZ332" i="10"/>
  <c r="AK332" i="10"/>
  <c r="EG332" i="10"/>
  <c r="DO332" i="10"/>
  <c r="FE331" i="10"/>
  <c r="EV331" i="10"/>
  <c r="EM331" i="10"/>
  <c r="FW331" i="10"/>
  <c r="FN331" i="10"/>
  <c r="ED331" i="10"/>
  <c r="DU331" i="10"/>
  <c r="DL331" i="10"/>
  <c r="AH331" i="10"/>
  <c r="GB324" i="10"/>
  <c r="FA324" i="10"/>
  <c r="ER324" i="10"/>
  <c r="DQ324" i="10"/>
  <c r="FS324" i="10"/>
  <c r="EI324" i="10"/>
  <c r="FJ324" i="10"/>
  <c r="DZ324" i="10"/>
  <c r="AM324" i="10"/>
  <c r="ER332" i="10"/>
  <c r="FJ332" i="10"/>
  <c r="FA332" i="10"/>
  <c r="GB332" i="10"/>
  <c r="EI332" i="10"/>
  <c r="DQ332" i="10"/>
  <c r="FS332" i="10"/>
  <c r="DZ332" i="10"/>
  <c r="AM332" i="10"/>
  <c r="AJ323" i="10"/>
  <c r="FP323" i="10"/>
  <c r="DN323" i="10"/>
  <c r="EO323" i="10"/>
  <c r="EF323" i="10"/>
  <c r="DW323" i="10"/>
  <c r="FY323" i="10"/>
  <c r="EX323" i="10"/>
  <c r="FG323" i="10"/>
  <c r="FG331" i="10"/>
  <c r="DW331" i="10"/>
  <c r="AJ331" i="10"/>
  <c r="FY331" i="10"/>
  <c r="EF331" i="10"/>
  <c r="EX331" i="10"/>
  <c r="DN331" i="10"/>
  <c r="EO331" i="10"/>
  <c r="FP331" i="10"/>
  <c r="FM324" i="10"/>
  <c r="AG324" i="10"/>
  <c r="EL324" i="10"/>
  <c r="DT324" i="10"/>
  <c r="DK324" i="10"/>
  <c r="EC324" i="10"/>
  <c r="FD324" i="10"/>
  <c r="FV324" i="10"/>
  <c r="EU324" i="10"/>
  <c r="EU332" i="10"/>
  <c r="FM332" i="10"/>
  <c r="AG332" i="10"/>
  <c r="EL332" i="10"/>
  <c r="DT332" i="10"/>
  <c r="FV332" i="10"/>
  <c r="FD332" i="10"/>
  <c r="EC332" i="10"/>
  <c r="DK332" i="10"/>
  <c r="EQ323" i="10"/>
  <c r="FI323" i="10"/>
  <c r="DY323" i="10"/>
  <c r="GA323" i="10"/>
  <c r="AL323" i="10"/>
  <c r="EH323" i="10"/>
  <c r="FR323" i="10"/>
  <c r="EZ323" i="10"/>
  <c r="DP323" i="10"/>
  <c r="EQ331" i="10"/>
  <c r="FI331" i="10"/>
  <c r="AL331" i="10"/>
  <c r="GA331" i="10"/>
  <c r="EH331" i="10"/>
  <c r="EZ331" i="10"/>
  <c r="DP331" i="10"/>
  <c r="FR331" i="10"/>
  <c r="DY331" i="10"/>
  <c r="EP339" i="10"/>
  <c r="EG339" i="10"/>
  <c r="DX339" i="10"/>
  <c r="DO339" i="10"/>
  <c r="FZ339" i="10"/>
  <c r="AK339" i="10"/>
  <c r="FQ339" i="10"/>
  <c r="FH339" i="10"/>
  <c r="EY339" i="10"/>
  <c r="AL350" i="10"/>
  <c r="EH350" i="10"/>
  <c r="DP350" i="10"/>
  <c r="FI350" i="10"/>
  <c r="GA350" i="10"/>
  <c r="EQ350" i="10"/>
  <c r="DY350" i="10"/>
  <c r="FR350" i="10"/>
  <c r="EZ350" i="10"/>
  <c r="FX342" i="10"/>
  <c r="FO342" i="10"/>
  <c r="AI342" i="10"/>
  <c r="FF342" i="10"/>
  <c r="EW342" i="10"/>
  <c r="EN342" i="10"/>
  <c r="DM342" i="10"/>
  <c r="EE342" i="10"/>
  <c r="DV342" i="10"/>
  <c r="EQ357" i="10"/>
  <c r="DP357" i="10"/>
  <c r="GA357" i="10"/>
  <c r="FI357" i="10"/>
  <c r="DY357" i="10"/>
  <c r="EZ357" i="10"/>
  <c r="AL357" i="10"/>
  <c r="EH357" i="10"/>
  <c r="FR357" i="10"/>
  <c r="AI340" i="10"/>
  <c r="EW340" i="10"/>
  <c r="EN340" i="10"/>
  <c r="EE340" i="10"/>
  <c r="FF340" i="10"/>
  <c r="DV340" i="10"/>
  <c r="DM340" i="10"/>
  <c r="FX340" i="10"/>
  <c r="FO340" i="10"/>
  <c r="DT355" i="10"/>
  <c r="GH355" i="10" s="1"/>
  <c r="DK355" i="10"/>
  <c r="FV355" i="10"/>
  <c r="AG355" i="10"/>
  <c r="FM355" i="10"/>
  <c r="FD355" i="10"/>
  <c r="EU355" i="10"/>
  <c r="EL355" i="10"/>
  <c r="EC355" i="10"/>
  <c r="GK355" i="10" s="1"/>
  <c r="FB339" i="10"/>
  <c r="FT339" i="10"/>
  <c r="EA339" i="10"/>
  <c r="ES339" i="10"/>
  <c r="FK339" i="10"/>
  <c r="DR339" i="10"/>
  <c r="GC339" i="10"/>
  <c r="EJ339" i="10"/>
  <c r="AN339" i="10"/>
  <c r="AH355" i="10"/>
  <c r="DU355" i="10"/>
  <c r="FW355" i="10"/>
  <c r="DL355" i="10"/>
  <c r="FN355" i="10"/>
  <c r="EV355" i="10"/>
  <c r="FE355" i="10"/>
  <c r="EM355" i="10"/>
  <c r="ED355" i="10"/>
  <c r="FM339" i="10"/>
  <c r="EC339" i="10"/>
  <c r="AG339" i="10"/>
  <c r="EU339" i="10"/>
  <c r="DT339" i="10"/>
  <c r="EL339" i="10"/>
  <c r="FD339" i="10"/>
  <c r="DK339" i="10"/>
  <c r="FV339" i="10"/>
  <c r="FZ359" i="10"/>
  <c r="FH359" i="10"/>
  <c r="EP359" i="10"/>
  <c r="DX359" i="10"/>
  <c r="AK359" i="10"/>
  <c r="FQ359" i="10"/>
  <c r="EY359" i="10"/>
  <c r="EG359" i="10"/>
  <c r="DO359" i="10"/>
  <c r="EZ340" i="10"/>
  <c r="GA340" i="10"/>
  <c r="AL340" i="10"/>
  <c r="FR340" i="10"/>
  <c r="EH340" i="10"/>
  <c r="DY340" i="10"/>
  <c r="DP340" i="10"/>
  <c r="FI340" i="10"/>
  <c r="EQ340" i="10"/>
  <c r="GA359" i="10"/>
  <c r="FI359" i="10"/>
  <c r="EQ359" i="10"/>
  <c r="DY359" i="10"/>
  <c r="AL359" i="10"/>
  <c r="FR359" i="10"/>
  <c r="EZ359" i="10"/>
  <c r="EH359" i="10"/>
  <c r="DP359" i="10"/>
  <c r="FX352" i="10"/>
  <c r="AI352" i="10"/>
  <c r="FF352" i="10"/>
  <c r="FO352" i="10"/>
  <c r="DM352" i="10"/>
  <c r="DV352" i="10"/>
  <c r="EE352" i="10"/>
  <c r="EN352" i="10"/>
  <c r="EW352" i="10"/>
  <c r="FO360" i="10"/>
  <c r="EW360" i="10"/>
  <c r="EE360" i="10"/>
  <c r="DM360" i="10"/>
  <c r="FX360" i="10"/>
  <c r="FF360" i="10"/>
  <c r="EN360" i="10"/>
  <c r="DV360" i="10"/>
  <c r="AI360" i="10"/>
  <c r="AG353" i="10"/>
  <c r="DK353" i="10"/>
  <c r="DT353" i="10"/>
  <c r="EC353" i="10"/>
  <c r="FV353" i="10"/>
  <c r="FM353" i="10"/>
  <c r="EL353" i="10"/>
  <c r="EU353" i="10"/>
  <c r="FD353" i="10"/>
  <c r="AL345" i="10"/>
  <c r="FR345" i="10"/>
  <c r="GA345" i="10"/>
  <c r="FI345" i="10"/>
  <c r="EZ345" i="10"/>
  <c r="EQ345" i="10"/>
  <c r="EH345" i="10"/>
  <c r="DY345" i="10"/>
  <c r="DP345" i="10"/>
  <c r="EV353" i="10"/>
  <c r="ED353" i="10"/>
  <c r="DL353" i="10"/>
  <c r="FN353" i="10"/>
  <c r="AH353" i="10"/>
  <c r="FE353" i="10"/>
  <c r="EM353" i="10"/>
  <c r="DU353" i="10"/>
  <c r="FW353" i="10"/>
  <c r="AM345" i="10"/>
  <c r="DQ345" i="10"/>
  <c r="FA345" i="10"/>
  <c r="FS345" i="10"/>
  <c r="DZ345" i="10"/>
  <c r="GB345" i="10"/>
  <c r="FJ345" i="10"/>
  <c r="EI345" i="10"/>
  <c r="ER345" i="10"/>
  <c r="EW353" i="10"/>
  <c r="EE353" i="10"/>
  <c r="DM353" i="10"/>
  <c r="AI353" i="10"/>
  <c r="FF353" i="10"/>
  <c r="EN353" i="10"/>
  <c r="DV353" i="10"/>
  <c r="FX353" i="10"/>
  <c r="FO353" i="10"/>
  <c r="AN345" i="10"/>
  <c r="FB345" i="10"/>
  <c r="ES345" i="10"/>
  <c r="FK345" i="10"/>
  <c r="EJ345" i="10"/>
  <c r="EA345" i="10"/>
  <c r="DR345" i="10"/>
  <c r="GC345" i="10"/>
  <c r="FT345" i="10"/>
  <c r="FP353" i="10"/>
  <c r="AJ353" i="10"/>
  <c r="DN353" i="10"/>
  <c r="DW353" i="10"/>
  <c r="EF353" i="10"/>
  <c r="EO353" i="10"/>
  <c r="FY353" i="10"/>
  <c r="EX353" i="10"/>
  <c r="FG353" i="10"/>
  <c r="EL345" i="10"/>
  <c r="EC345" i="10"/>
  <c r="EU345" i="10"/>
  <c r="DT345" i="10"/>
  <c r="DK345" i="10"/>
  <c r="FV345" i="10"/>
  <c r="AG345" i="10"/>
  <c r="FM345" i="10"/>
  <c r="FD345" i="10"/>
  <c r="FZ353" i="10"/>
  <c r="FQ353" i="10"/>
  <c r="FH353" i="10"/>
  <c r="EP353" i="10"/>
  <c r="DX353" i="10"/>
  <c r="EG353" i="10"/>
  <c r="DO353" i="10"/>
  <c r="EY353" i="10"/>
  <c r="AK353" i="10"/>
  <c r="AF147" i="1"/>
  <c r="L32" i="7" s="1"/>
  <c r="AG242" i="1"/>
  <c r="AF242" i="1"/>
  <c r="L51" i="7" s="1"/>
  <c r="AF172" i="1"/>
  <c r="L37" i="7" s="1"/>
  <c r="M483" i="1"/>
  <c r="AF232" i="1"/>
  <c r="L49" i="7" s="1"/>
  <c r="AF67" i="1"/>
  <c r="L16" i="7" s="1"/>
  <c r="ED26" i="10"/>
  <c r="EA30" i="10"/>
  <c r="AM30" i="10"/>
  <c r="ES30" i="10"/>
  <c r="AG67" i="1"/>
  <c r="G16" i="4" s="1"/>
  <c r="K16" i="7"/>
  <c r="L318" i="1"/>
  <c r="E16" i="4"/>
  <c r="M318" i="1"/>
  <c r="V353" i="1"/>
  <c r="L398" i="1"/>
  <c r="V318" i="1"/>
  <c r="AH67" i="1"/>
  <c r="H16" i="4" s="1"/>
  <c r="L483" i="1"/>
  <c r="M278" i="1"/>
  <c r="E37" i="4"/>
  <c r="L39" i="7"/>
  <c r="F19" i="4"/>
  <c r="F21" i="4"/>
  <c r="L41" i="7"/>
  <c r="L34" i="7"/>
  <c r="L26" i="7"/>
  <c r="L18" i="7"/>
  <c r="L5" i="7"/>
  <c r="L36" i="7"/>
  <c r="L20" i="7"/>
  <c r="L46" i="7"/>
  <c r="F13" i="4"/>
  <c r="L45" i="7"/>
  <c r="L35" i="7"/>
  <c r="L44" i="7"/>
  <c r="F29" i="4"/>
  <c r="F43" i="4"/>
  <c r="L17" i="7"/>
  <c r="F53" i="4"/>
  <c r="L47" i="7"/>
  <c r="L27" i="7"/>
  <c r="L14" i="7"/>
  <c r="L24" i="7"/>
  <c r="L30" i="7"/>
  <c r="L22" i="7"/>
  <c r="F15" i="4"/>
  <c r="L10" i="7"/>
  <c r="L28" i="7"/>
  <c r="L12" i="7"/>
  <c r="AH12" i="1"/>
  <c r="H5" i="4" s="1"/>
  <c r="V488" i="1"/>
  <c r="EJ30" i="10"/>
  <c r="FB26" i="10"/>
  <c r="FJ30" i="10"/>
  <c r="FB30" i="10"/>
  <c r="FK30" i="10"/>
  <c r="FA30" i="10"/>
  <c r="E51" i="4"/>
  <c r="K43" i="7"/>
  <c r="AH72" i="1"/>
  <c r="H17" i="4" s="1"/>
  <c r="DR30" i="10"/>
  <c r="GB30" i="10"/>
  <c r="ER30" i="10"/>
  <c r="GC30" i="10"/>
  <c r="AN30" i="10"/>
  <c r="K17" i="7"/>
  <c r="AG227" i="1"/>
  <c r="G48" i="4" s="1"/>
  <c r="AH30" i="10"/>
  <c r="FH30" i="10"/>
  <c r="EC26" i="10"/>
  <c r="EH30" i="10"/>
  <c r="EG30" i="10"/>
  <c r="FN30" i="10"/>
  <c r="EH26" i="10"/>
  <c r="EQ26" i="10"/>
  <c r="ED30" i="10"/>
  <c r="EO30" i="10"/>
  <c r="FM26" i="10"/>
  <c r="FG26" i="10"/>
  <c r="FP26" i="10"/>
  <c r="FR30" i="10"/>
  <c r="FY26" i="10"/>
  <c r="DM26" i="10"/>
  <c r="DP30" i="10"/>
  <c r="FX26" i="10"/>
  <c r="EL26" i="10"/>
  <c r="FI26" i="10"/>
  <c r="DP26" i="10"/>
  <c r="DM30" i="10"/>
  <c r="DY30" i="10"/>
  <c r="EE30" i="10"/>
  <c r="GB26" i="10"/>
  <c r="FQ26" i="10"/>
  <c r="DZ26" i="10"/>
  <c r="EI26" i="10"/>
  <c r="AM26" i="10"/>
  <c r="AG56" i="10"/>
  <c r="FV56" i="10"/>
  <c r="FM56" i="10"/>
  <c r="FD56" i="10"/>
  <c r="EU56" i="10"/>
  <c r="EL56" i="10"/>
  <c r="EC56" i="10"/>
  <c r="DT56" i="10"/>
  <c r="DK56" i="10"/>
  <c r="GA29" i="10"/>
  <c r="FR29" i="10"/>
  <c r="FI29" i="10"/>
  <c r="EZ29" i="10"/>
  <c r="EQ29" i="10"/>
  <c r="EH29" i="10"/>
  <c r="DY29" i="10"/>
  <c r="DP29" i="10"/>
  <c r="AL29" i="10"/>
  <c r="FV16" i="10"/>
  <c r="FM16" i="10"/>
  <c r="EU16" i="10"/>
  <c r="EL16" i="10"/>
  <c r="DT16" i="10"/>
  <c r="AG16" i="10"/>
  <c r="FD16" i="10"/>
  <c r="EC16" i="10"/>
  <c r="DK16" i="10"/>
  <c r="FW19" i="10"/>
  <c r="FN19" i="10"/>
  <c r="FE19" i="10"/>
  <c r="EV19" i="10"/>
  <c r="EM19" i="10"/>
  <c r="ED19" i="10"/>
  <c r="DU19" i="10"/>
  <c r="DL19" i="10"/>
  <c r="AH19" i="10"/>
  <c r="AM17" i="10"/>
  <c r="GB17" i="10"/>
  <c r="FS17" i="10"/>
  <c r="FJ17" i="10"/>
  <c r="FA17" i="10"/>
  <c r="ER17" i="10"/>
  <c r="EI17" i="10"/>
  <c r="DZ17" i="10"/>
  <c r="DQ17" i="10"/>
  <c r="AI69" i="10"/>
  <c r="FX69" i="10"/>
  <c r="FO69" i="10"/>
  <c r="FF69" i="10"/>
  <c r="EW69" i="10"/>
  <c r="EN69" i="10"/>
  <c r="EE69" i="10"/>
  <c r="DV69" i="10"/>
  <c r="DM69" i="10"/>
  <c r="AI33" i="10"/>
  <c r="FX33" i="10"/>
  <c r="FO33" i="10"/>
  <c r="FF33" i="10"/>
  <c r="EW33" i="10"/>
  <c r="EN33" i="10"/>
  <c r="EE33" i="10"/>
  <c r="DV33" i="10"/>
  <c r="DM33" i="10"/>
  <c r="AI18" i="10"/>
  <c r="FX18" i="10"/>
  <c r="FF18" i="10"/>
  <c r="EN18" i="10"/>
  <c r="DM18" i="10"/>
  <c r="FO18" i="10"/>
  <c r="EW18" i="10"/>
  <c r="EE18" i="10"/>
  <c r="DV18" i="10"/>
  <c r="AG60" i="10"/>
  <c r="FV60" i="10"/>
  <c r="FM60" i="10"/>
  <c r="FD60" i="10"/>
  <c r="EU60" i="10"/>
  <c r="EL60" i="10"/>
  <c r="EC60" i="10"/>
  <c r="DT60" i="10"/>
  <c r="DK60" i="10"/>
  <c r="AI27" i="10"/>
  <c r="FO27" i="10"/>
  <c r="EW27" i="10"/>
  <c r="EE27" i="10"/>
  <c r="DM27" i="10"/>
  <c r="FF27" i="10"/>
  <c r="DV27" i="10"/>
  <c r="FX27" i="10"/>
  <c r="EN27" i="10"/>
  <c r="AH14" i="10"/>
  <c r="FW14" i="10"/>
  <c r="FN14" i="10"/>
  <c r="FE14" i="10"/>
  <c r="EV14" i="10"/>
  <c r="EM14" i="10"/>
  <c r="ED14" i="10"/>
  <c r="DU14" i="10"/>
  <c r="DL14" i="10"/>
  <c r="GC38" i="10"/>
  <c r="FT38" i="10"/>
  <c r="FK38" i="10"/>
  <c r="FB38" i="10"/>
  <c r="ES38" i="10"/>
  <c r="EJ38" i="10"/>
  <c r="EA38" i="10"/>
  <c r="DR38" i="10"/>
  <c r="AN38" i="10"/>
  <c r="AH51" i="10"/>
  <c r="FW51" i="10"/>
  <c r="FN51" i="10"/>
  <c r="FE51" i="10"/>
  <c r="EV51" i="10"/>
  <c r="EM51" i="10"/>
  <c r="ED51" i="10"/>
  <c r="DU51" i="10"/>
  <c r="DL51" i="10"/>
  <c r="GC81" i="10"/>
  <c r="FT81" i="10"/>
  <c r="FK81" i="10"/>
  <c r="FB81" i="10"/>
  <c r="ES81" i="10"/>
  <c r="EJ81" i="10"/>
  <c r="EA81" i="10"/>
  <c r="DR81" i="10"/>
  <c r="AN81" i="10"/>
  <c r="FW12" i="10"/>
  <c r="FN12" i="10"/>
  <c r="FE12" i="10"/>
  <c r="EV12" i="10"/>
  <c r="EM12" i="10"/>
  <c r="ED12" i="10"/>
  <c r="DU12" i="10"/>
  <c r="DL12" i="10"/>
  <c r="AH12" i="10"/>
  <c r="FW16" i="10"/>
  <c r="FN16" i="10"/>
  <c r="FE16" i="10"/>
  <c r="EV16" i="10"/>
  <c r="EM16" i="10"/>
  <c r="ED16" i="10"/>
  <c r="DU16" i="10"/>
  <c r="DL16" i="10"/>
  <c r="AH16" i="10"/>
  <c r="FW20" i="10"/>
  <c r="FN20" i="10"/>
  <c r="FE20" i="10"/>
  <c r="EV20" i="10"/>
  <c r="EM20" i="10"/>
  <c r="ED20" i="10"/>
  <c r="DU20" i="10"/>
  <c r="DL20" i="10"/>
  <c r="AH20" i="10"/>
  <c r="FW24" i="10"/>
  <c r="FN24" i="10"/>
  <c r="FE24" i="10"/>
  <c r="EV24" i="10"/>
  <c r="EM24" i="10"/>
  <c r="ED24" i="10"/>
  <c r="DU24" i="10"/>
  <c r="DL24" i="10"/>
  <c r="AH24" i="10"/>
  <c r="EE26" i="10"/>
  <c r="FF26" i="10"/>
  <c r="AM34" i="10"/>
  <c r="FA34" i="10"/>
  <c r="DQ34" i="10"/>
  <c r="FJ34" i="10"/>
  <c r="GB34" i="10"/>
  <c r="ER34" i="10"/>
  <c r="FS34" i="10"/>
  <c r="EI34" i="10"/>
  <c r="DZ34" i="10"/>
  <c r="AI42" i="10"/>
  <c r="FO42" i="10"/>
  <c r="EE42" i="10"/>
  <c r="EN42" i="10"/>
  <c r="FF42" i="10"/>
  <c r="DV42" i="10"/>
  <c r="EW42" i="10"/>
  <c r="DM42" i="10"/>
  <c r="FX42" i="10"/>
  <c r="AI50" i="10"/>
  <c r="FO50" i="10"/>
  <c r="EE50" i="10"/>
  <c r="FX50" i="10"/>
  <c r="FF50" i="10"/>
  <c r="DV50" i="10"/>
  <c r="EW50" i="10"/>
  <c r="DM50" i="10"/>
  <c r="EN50" i="10"/>
  <c r="AI58" i="10"/>
  <c r="FO58" i="10"/>
  <c r="EE58" i="10"/>
  <c r="FX58" i="10"/>
  <c r="FF58" i="10"/>
  <c r="DV58" i="10"/>
  <c r="EW58" i="10"/>
  <c r="DM58" i="10"/>
  <c r="EN58" i="10"/>
  <c r="AM67" i="10"/>
  <c r="GB67" i="10"/>
  <c r="FJ67" i="10"/>
  <c r="ER67" i="10"/>
  <c r="DZ67" i="10"/>
  <c r="FS67" i="10"/>
  <c r="EI67" i="10"/>
  <c r="FA67" i="10"/>
  <c r="DQ67" i="10"/>
  <c r="FZ90" i="10"/>
  <c r="FQ90" i="10"/>
  <c r="FH90" i="10"/>
  <c r="EY90" i="10"/>
  <c r="EP90" i="10"/>
  <c r="EG90" i="10"/>
  <c r="DX90" i="10"/>
  <c r="DO90" i="10"/>
  <c r="AK90" i="10"/>
  <c r="AH47" i="10"/>
  <c r="FW47" i="10"/>
  <c r="FN47" i="10"/>
  <c r="FE47" i="10"/>
  <c r="EV47" i="10"/>
  <c r="EM47" i="10"/>
  <c r="ED47" i="10"/>
  <c r="DU47" i="10"/>
  <c r="DL47" i="10"/>
  <c r="GC62" i="10"/>
  <c r="FT62" i="10"/>
  <c r="FK62" i="10"/>
  <c r="FB62" i="10"/>
  <c r="ES62" i="10"/>
  <c r="EJ62" i="10"/>
  <c r="EA62" i="10"/>
  <c r="DR62" i="10"/>
  <c r="AN62" i="10"/>
  <c r="FY74" i="10"/>
  <c r="FP74" i="10"/>
  <c r="FG74" i="10"/>
  <c r="EX74" i="10"/>
  <c r="EO74" i="10"/>
  <c r="EF74" i="10"/>
  <c r="DW74" i="10"/>
  <c r="DN74" i="10"/>
  <c r="AJ74" i="10"/>
  <c r="FW13" i="10"/>
  <c r="FN13" i="10"/>
  <c r="FE13" i="10"/>
  <c r="EV13" i="10"/>
  <c r="EM13" i="10"/>
  <c r="ED13" i="10"/>
  <c r="DU13" i="10"/>
  <c r="DL13" i="10"/>
  <c r="AH13" i="10"/>
  <c r="FW17" i="10"/>
  <c r="FN17" i="10"/>
  <c r="FE17" i="10"/>
  <c r="EV17" i="10"/>
  <c r="EM17" i="10"/>
  <c r="ED17" i="10"/>
  <c r="DU17" i="10"/>
  <c r="DL17" i="10"/>
  <c r="AH17" i="10"/>
  <c r="FW21" i="10"/>
  <c r="FN21" i="10"/>
  <c r="FE21" i="10"/>
  <c r="EV21" i="10"/>
  <c r="EM21" i="10"/>
  <c r="ED21" i="10"/>
  <c r="DU21" i="10"/>
  <c r="DL21" i="10"/>
  <c r="AH21" i="10"/>
  <c r="FW25" i="10"/>
  <c r="FE25" i="10"/>
  <c r="EM25" i="10"/>
  <c r="DU25" i="10"/>
  <c r="AH25" i="10"/>
  <c r="EV25" i="10"/>
  <c r="DL25" i="10"/>
  <c r="FN25" i="10"/>
  <c r="ED25" i="10"/>
  <c r="EV31" i="10"/>
  <c r="DL31" i="10"/>
  <c r="FW31" i="10"/>
  <c r="FE31" i="10"/>
  <c r="EM31" i="10"/>
  <c r="DU31" i="10"/>
  <c r="AH31" i="10"/>
  <c r="FN31" i="10"/>
  <c r="ED31" i="10"/>
  <c r="AL39" i="10"/>
  <c r="FR39" i="10"/>
  <c r="EZ39" i="10"/>
  <c r="EH39" i="10"/>
  <c r="DP39" i="10"/>
  <c r="GA39" i="10"/>
  <c r="FI39" i="10"/>
  <c r="EQ39" i="10"/>
  <c r="DY39" i="10"/>
  <c r="AL47" i="10"/>
  <c r="GA47" i="10"/>
  <c r="FI47" i="10"/>
  <c r="EQ47" i="10"/>
  <c r="DY47" i="10"/>
  <c r="FR47" i="10"/>
  <c r="EZ47" i="10"/>
  <c r="EH47" i="10"/>
  <c r="DP47" i="10"/>
  <c r="AL55" i="10"/>
  <c r="GA55" i="10"/>
  <c r="FI55" i="10"/>
  <c r="EQ55" i="10"/>
  <c r="EH55" i="10"/>
  <c r="DP55" i="10"/>
  <c r="FR55" i="10"/>
  <c r="EZ55" i="10"/>
  <c r="DY55" i="10"/>
  <c r="AM68" i="10"/>
  <c r="GB68" i="10"/>
  <c r="FS68" i="10"/>
  <c r="FA68" i="10"/>
  <c r="EI68" i="10"/>
  <c r="DQ68" i="10"/>
  <c r="FJ68" i="10"/>
  <c r="DZ68" i="10"/>
  <c r="ER68" i="10"/>
  <c r="AN84" i="10"/>
  <c r="GC84" i="10"/>
  <c r="FT84" i="10"/>
  <c r="FK84" i="10"/>
  <c r="FB84" i="10"/>
  <c r="ES84" i="10"/>
  <c r="EJ84" i="10"/>
  <c r="EA84" i="10"/>
  <c r="DR84" i="10"/>
  <c r="FY28" i="10"/>
  <c r="FP28" i="10"/>
  <c r="FG28" i="10"/>
  <c r="EX28" i="10"/>
  <c r="EO28" i="10"/>
  <c r="EF28" i="10"/>
  <c r="DW28" i="10"/>
  <c r="DN28" i="10"/>
  <c r="AJ28" i="10"/>
  <c r="FW32" i="10"/>
  <c r="FN32" i="10"/>
  <c r="FE32" i="10"/>
  <c r="EV32" i="10"/>
  <c r="EM32" i="10"/>
  <c r="ED32" i="10"/>
  <c r="DU32" i="10"/>
  <c r="DL32" i="10"/>
  <c r="AH32" i="10"/>
  <c r="FW36" i="10"/>
  <c r="FN36" i="10"/>
  <c r="FE36" i="10"/>
  <c r="EV36" i="10"/>
  <c r="EM36" i="10"/>
  <c r="ED36" i="10"/>
  <c r="DU36" i="10"/>
  <c r="DL36" i="10"/>
  <c r="AH36" i="10"/>
  <c r="FX40" i="10"/>
  <c r="FO40" i="10"/>
  <c r="FF40" i="10"/>
  <c r="EW40" i="10"/>
  <c r="EN40" i="10"/>
  <c r="EE40" i="10"/>
  <c r="DV40" i="10"/>
  <c r="DM40" i="10"/>
  <c r="AI40" i="10"/>
  <c r="FX44" i="10"/>
  <c r="FO44" i="10"/>
  <c r="FF44" i="10"/>
  <c r="EW44" i="10"/>
  <c r="EN44" i="10"/>
  <c r="EE44" i="10"/>
  <c r="DV44" i="10"/>
  <c r="DM44" i="10"/>
  <c r="AI44" i="10"/>
  <c r="FX48" i="10"/>
  <c r="FO48" i="10"/>
  <c r="FF48" i="10"/>
  <c r="EW48" i="10"/>
  <c r="EN48" i="10"/>
  <c r="EE48" i="10"/>
  <c r="DV48" i="10"/>
  <c r="DM48" i="10"/>
  <c r="AI48" i="10"/>
  <c r="FX52" i="10"/>
  <c r="FO52" i="10"/>
  <c r="FF52" i="10"/>
  <c r="EW52" i="10"/>
  <c r="EN52" i="10"/>
  <c r="EE52" i="10"/>
  <c r="DV52" i="10"/>
  <c r="DM52" i="10"/>
  <c r="AI52" i="10"/>
  <c r="FV54" i="10"/>
  <c r="FM54" i="10"/>
  <c r="FD54" i="10"/>
  <c r="EU54" i="10"/>
  <c r="EL54" i="10"/>
  <c r="EC54" i="10"/>
  <c r="DT54" i="10"/>
  <c r="DK54" i="10"/>
  <c r="AG54" i="10"/>
  <c r="FV58" i="10"/>
  <c r="FM58" i="10"/>
  <c r="FD58" i="10"/>
  <c r="EU58" i="10"/>
  <c r="EL58" i="10"/>
  <c r="EC58" i="10"/>
  <c r="DT58" i="10"/>
  <c r="DK58" i="10"/>
  <c r="AG58" i="10"/>
  <c r="FV62" i="10"/>
  <c r="FM62" i="10"/>
  <c r="FD62" i="10"/>
  <c r="EU62" i="10"/>
  <c r="EL62" i="10"/>
  <c r="EC62" i="10"/>
  <c r="DT62" i="10"/>
  <c r="DK62" i="10"/>
  <c r="AG62" i="10"/>
  <c r="AM66" i="10"/>
  <c r="GB66" i="10"/>
  <c r="FJ66" i="10"/>
  <c r="ER66" i="10"/>
  <c r="DZ66" i="10"/>
  <c r="FS66" i="10"/>
  <c r="EI66" i="10"/>
  <c r="FA66" i="10"/>
  <c r="DQ66" i="10"/>
  <c r="AJ73" i="10"/>
  <c r="FY73" i="10"/>
  <c r="FG73" i="10"/>
  <c r="EO73" i="10"/>
  <c r="DW73" i="10"/>
  <c r="FP73" i="10"/>
  <c r="EF73" i="10"/>
  <c r="EX73" i="10"/>
  <c r="DN73" i="10"/>
  <c r="AJ81" i="10"/>
  <c r="FY81" i="10"/>
  <c r="FG81" i="10"/>
  <c r="EO81" i="10"/>
  <c r="DW81" i="10"/>
  <c r="FP81" i="10"/>
  <c r="EF81" i="10"/>
  <c r="DN81" i="10"/>
  <c r="EX81" i="10"/>
  <c r="FG30" i="10"/>
  <c r="EX30" i="10"/>
  <c r="EF30" i="10"/>
  <c r="FY30" i="10"/>
  <c r="AJ30" i="10"/>
  <c r="FV34" i="10"/>
  <c r="FM34" i="10"/>
  <c r="FD34" i="10"/>
  <c r="EU34" i="10"/>
  <c r="EL34" i="10"/>
  <c r="EC34" i="10"/>
  <c r="DT34" i="10"/>
  <c r="DK34" i="10"/>
  <c r="AG34" i="10"/>
  <c r="FX36" i="10"/>
  <c r="FO36" i="10"/>
  <c r="FF36" i="10"/>
  <c r="EW36" i="10"/>
  <c r="EN36" i="10"/>
  <c r="EE36" i="10"/>
  <c r="DV36" i="10"/>
  <c r="DM36" i="10"/>
  <c r="AI36" i="10"/>
  <c r="FY40" i="10"/>
  <c r="FP40" i="10"/>
  <c r="FG40" i="10"/>
  <c r="EX40" i="10"/>
  <c r="EO40" i="10"/>
  <c r="EF40" i="10"/>
  <c r="DW40" i="10"/>
  <c r="DN40" i="10"/>
  <c r="AJ40" i="10"/>
  <c r="FW46" i="10"/>
  <c r="FN46" i="10"/>
  <c r="FE46" i="10"/>
  <c r="EV46" i="10"/>
  <c r="EM46" i="10"/>
  <c r="ED46" i="10"/>
  <c r="DU46" i="10"/>
  <c r="DL46" i="10"/>
  <c r="AH46" i="10"/>
  <c r="FW50" i="10"/>
  <c r="FN50" i="10"/>
  <c r="FE50" i="10"/>
  <c r="EV50" i="10"/>
  <c r="EM50" i="10"/>
  <c r="ED50" i="10"/>
  <c r="DU50" i="10"/>
  <c r="DL50" i="10"/>
  <c r="AH50" i="10"/>
  <c r="FW54" i="10"/>
  <c r="FN54" i="10"/>
  <c r="FE54" i="10"/>
  <c r="EV54" i="10"/>
  <c r="EM54" i="10"/>
  <c r="ED54" i="10"/>
  <c r="DU54" i="10"/>
  <c r="DL54" i="10"/>
  <c r="AH54" i="10"/>
  <c r="FW58" i="10"/>
  <c r="FN58" i="10"/>
  <c r="FE58" i="10"/>
  <c r="EV58" i="10"/>
  <c r="EM58" i="10"/>
  <c r="ED58" i="10"/>
  <c r="DU58" i="10"/>
  <c r="DL58" i="10"/>
  <c r="AH58" i="10"/>
  <c r="FY60" i="10"/>
  <c r="FP60" i="10"/>
  <c r="FG60" i="10"/>
  <c r="EX60" i="10"/>
  <c r="EO60" i="10"/>
  <c r="EF60" i="10"/>
  <c r="DW60" i="10"/>
  <c r="DN60" i="10"/>
  <c r="AJ60" i="10"/>
  <c r="AJ64" i="10"/>
  <c r="FY64" i="10"/>
  <c r="FG64" i="10"/>
  <c r="EO64" i="10"/>
  <c r="DW64" i="10"/>
  <c r="EX64" i="10"/>
  <c r="DN64" i="10"/>
  <c r="EF64" i="10"/>
  <c r="FP64" i="10"/>
  <c r="AM69" i="10"/>
  <c r="FS69" i="10"/>
  <c r="FA69" i="10"/>
  <c r="EI69" i="10"/>
  <c r="DQ69" i="10"/>
  <c r="GB69" i="10"/>
  <c r="DZ69" i="10"/>
  <c r="FJ69" i="10"/>
  <c r="ER69" i="10"/>
  <c r="AM77" i="10"/>
  <c r="FS77" i="10"/>
  <c r="FA77" i="10"/>
  <c r="EI77" i="10"/>
  <c r="DQ77" i="10"/>
  <c r="ER77" i="10"/>
  <c r="FJ77" i="10"/>
  <c r="DZ77" i="10"/>
  <c r="GB77" i="10"/>
  <c r="FZ88" i="10"/>
  <c r="FQ88" i="10"/>
  <c r="FH88" i="10"/>
  <c r="EY88" i="10"/>
  <c r="EP88" i="10"/>
  <c r="EG88" i="10"/>
  <c r="DX88" i="10"/>
  <c r="DO88" i="10"/>
  <c r="AK88" i="10"/>
  <c r="FX103" i="10"/>
  <c r="FF103" i="10"/>
  <c r="EN103" i="10"/>
  <c r="DV103" i="10"/>
  <c r="EW103" i="10"/>
  <c r="DM103" i="10"/>
  <c r="EE103" i="10"/>
  <c r="FO103" i="10"/>
  <c r="AI103" i="10"/>
  <c r="FZ70" i="10"/>
  <c r="FQ70" i="10"/>
  <c r="FH70" i="10"/>
  <c r="EY70" i="10"/>
  <c r="EP70" i="10"/>
  <c r="EG70" i="10"/>
  <c r="DX70" i="10"/>
  <c r="DO70" i="10"/>
  <c r="AK70" i="10"/>
  <c r="FZ74" i="10"/>
  <c r="FQ74" i="10"/>
  <c r="FH74" i="10"/>
  <c r="EY74" i="10"/>
  <c r="EP74" i="10"/>
  <c r="EG74" i="10"/>
  <c r="DX74" i="10"/>
  <c r="DO74" i="10"/>
  <c r="AK74" i="10"/>
  <c r="FZ78" i="10"/>
  <c r="FQ78" i="10"/>
  <c r="FH78" i="10"/>
  <c r="EY78" i="10"/>
  <c r="EP78" i="10"/>
  <c r="EG78" i="10"/>
  <c r="DX78" i="10"/>
  <c r="DO78" i="10"/>
  <c r="AK78" i="10"/>
  <c r="GA82" i="10"/>
  <c r="FI82" i="10"/>
  <c r="EQ82" i="10"/>
  <c r="DY82" i="10"/>
  <c r="AL82" i="10"/>
  <c r="FR82" i="10"/>
  <c r="EH82" i="10"/>
  <c r="EZ82" i="10"/>
  <c r="DP82" i="10"/>
  <c r="AK89" i="10"/>
  <c r="FZ89" i="10"/>
  <c r="FH89" i="10"/>
  <c r="EP89" i="10"/>
  <c r="DX89" i="10"/>
  <c r="FQ89" i="10"/>
  <c r="EG89" i="10"/>
  <c r="EY89" i="10"/>
  <c r="DO89" i="10"/>
  <c r="AK97" i="10"/>
  <c r="FZ97" i="10"/>
  <c r="FH97" i="10"/>
  <c r="EP97" i="10"/>
  <c r="DX97" i="10"/>
  <c r="FQ97" i="10"/>
  <c r="EG97" i="10"/>
  <c r="EY97" i="10"/>
  <c r="DO97" i="10"/>
  <c r="AG106" i="10"/>
  <c r="FV106" i="10"/>
  <c r="FM106" i="10"/>
  <c r="FD106" i="10"/>
  <c r="EU106" i="10"/>
  <c r="EL106" i="10"/>
  <c r="EC106" i="10"/>
  <c r="DT106" i="10"/>
  <c r="DK106" i="10"/>
  <c r="FW66" i="10"/>
  <c r="FN66" i="10"/>
  <c r="FE66" i="10"/>
  <c r="EV66" i="10"/>
  <c r="EM66" i="10"/>
  <c r="ED66" i="10"/>
  <c r="DU66" i="10"/>
  <c r="DL66" i="10"/>
  <c r="AH66" i="10"/>
  <c r="FW68" i="10"/>
  <c r="FN68" i="10"/>
  <c r="FE68" i="10"/>
  <c r="EV68" i="10"/>
  <c r="EM68" i="10"/>
  <c r="ED68" i="10"/>
  <c r="DU68" i="10"/>
  <c r="DL68" i="10"/>
  <c r="AH68" i="10"/>
  <c r="FW72" i="10"/>
  <c r="FN72" i="10"/>
  <c r="FE72" i="10"/>
  <c r="EV72" i="10"/>
  <c r="EM72" i="10"/>
  <c r="ED72" i="10"/>
  <c r="DU72" i="10"/>
  <c r="DL72" i="10"/>
  <c r="AH72" i="10"/>
  <c r="FW74" i="10"/>
  <c r="FN74" i="10"/>
  <c r="FE74" i="10"/>
  <c r="EV74" i="10"/>
  <c r="EM74" i="10"/>
  <c r="ED74" i="10"/>
  <c r="DU74" i="10"/>
  <c r="DL74" i="10"/>
  <c r="AH74" i="10"/>
  <c r="FW76" i="10"/>
  <c r="FN76" i="10"/>
  <c r="FE76" i="10"/>
  <c r="EV76" i="10"/>
  <c r="EM76" i="10"/>
  <c r="ED76" i="10"/>
  <c r="DU76" i="10"/>
  <c r="DL76" i="10"/>
  <c r="AH76" i="10"/>
  <c r="FW78" i="10"/>
  <c r="FN78" i="10"/>
  <c r="FE78" i="10"/>
  <c r="EV78" i="10"/>
  <c r="EM78" i="10"/>
  <c r="ED78" i="10"/>
  <c r="DU78" i="10"/>
  <c r="DL78" i="10"/>
  <c r="AH78" i="10"/>
  <c r="AH82" i="10"/>
  <c r="FN82" i="10"/>
  <c r="EV82" i="10"/>
  <c r="ED82" i="10"/>
  <c r="DL82" i="10"/>
  <c r="FW82" i="10"/>
  <c r="EM82" i="10"/>
  <c r="DU82" i="10"/>
  <c r="FE82" i="10"/>
  <c r="AN85" i="10"/>
  <c r="FT85" i="10"/>
  <c r="FB85" i="10"/>
  <c r="EJ85" i="10"/>
  <c r="DR85" i="10"/>
  <c r="FK85" i="10"/>
  <c r="EA85" i="10"/>
  <c r="ES85" i="10"/>
  <c r="GC85" i="10"/>
  <c r="AN89" i="10"/>
  <c r="FT89" i="10"/>
  <c r="FB89" i="10"/>
  <c r="EJ89" i="10"/>
  <c r="DR89" i="10"/>
  <c r="GC89" i="10"/>
  <c r="ES89" i="10"/>
  <c r="EA89" i="10"/>
  <c r="FK89" i="10"/>
  <c r="AN93" i="10"/>
  <c r="FT93" i="10"/>
  <c r="FB93" i="10"/>
  <c r="EJ93" i="10"/>
  <c r="DR93" i="10"/>
  <c r="FK93" i="10"/>
  <c r="EA93" i="10"/>
  <c r="ES93" i="10"/>
  <c r="GC93" i="10"/>
  <c r="AN97" i="10"/>
  <c r="FT97" i="10"/>
  <c r="FB97" i="10"/>
  <c r="EJ97" i="10"/>
  <c r="DR97" i="10"/>
  <c r="GC97" i="10"/>
  <c r="ES97" i="10"/>
  <c r="EA97" i="10"/>
  <c r="FK97" i="10"/>
  <c r="GC101" i="10"/>
  <c r="FT101" i="10"/>
  <c r="FK101" i="10"/>
  <c r="FB101" i="10"/>
  <c r="ES101" i="10"/>
  <c r="EJ101" i="10"/>
  <c r="EA101" i="10"/>
  <c r="AN101" i="10"/>
  <c r="DR101" i="10"/>
  <c r="GA106" i="10"/>
  <c r="FR106" i="10"/>
  <c r="FI106" i="10"/>
  <c r="EZ106" i="10"/>
  <c r="EQ106" i="10"/>
  <c r="EH106" i="10"/>
  <c r="DY106" i="10"/>
  <c r="DP106" i="10"/>
  <c r="AL106" i="10"/>
  <c r="AH111" i="10"/>
  <c r="FW111" i="10"/>
  <c r="FN111" i="10"/>
  <c r="FE111" i="10"/>
  <c r="EV111" i="10"/>
  <c r="EM111" i="10"/>
  <c r="ED111" i="10"/>
  <c r="DU111" i="10"/>
  <c r="DL111" i="10"/>
  <c r="GA84" i="10"/>
  <c r="FR84" i="10"/>
  <c r="FI84" i="10"/>
  <c r="EZ84" i="10"/>
  <c r="EQ84" i="10"/>
  <c r="EH84" i="10"/>
  <c r="DY84" i="10"/>
  <c r="DP84" i="10"/>
  <c r="AL84" i="10"/>
  <c r="GA86" i="10"/>
  <c r="FR86" i="10"/>
  <c r="FI86" i="10"/>
  <c r="EZ86" i="10"/>
  <c r="EQ86" i="10"/>
  <c r="EH86" i="10"/>
  <c r="DY86" i="10"/>
  <c r="DP86" i="10"/>
  <c r="AL86" i="10"/>
  <c r="GA88" i="10"/>
  <c r="FR88" i="10"/>
  <c r="FI88" i="10"/>
  <c r="EZ88" i="10"/>
  <c r="EQ88" i="10"/>
  <c r="EH88" i="10"/>
  <c r="DY88" i="10"/>
  <c r="DP88" i="10"/>
  <c r="AL88" i="10"/>
  <c r="GA90" i="10"/>
  <c r="FR90" i="10"/>
  <c r="FI90" i="10"/>
  <c r="EZ90" i="10"/>
  <c r="EQ90" i="10"/>
  <c r="EH90" i="10"/>
  <c r="DY90" i="10"/>
  <c r="DP90" i="10"/>
  <c r="AL90" i="10"/>
  <c r="GA92" i="10"/>
  <c r="FR92" i="10"/>
  <c r="FI92" i="10"/>
  <c r="EZ92" i="10"/>
  <c r="EQ92" i="10"/>
  <c r="EH92" i="10"/>
  <c r="DY92" i="10"/>
  <c r="DP92" i="10"/>
  <c r="AL92" i="10"/>
  <c r="GA94" i="10"/>
  <c r="FR94" i="10"/>
  <c r="FI94" i="10"/>
  <c r="EZ94" i="10"/>
  <c r="EQ94" i="10"/>
  <c r="EH94" i="10"/>
  <c r="DY94" i="10"/>
  <c r="DP94" i="10"/>
  <c r="AL94" i="10"/>
  <c r="GA96" i="10"/>
  <c r="FR96" i="10"/>
  <c r="FI96" i="10"/>
  <c r="EZ96" i="10"/>
  <c r="EQ96" i="10"/>
  <c r="EH96" i="10"/>
  <c r="DY96" i="10"/>
  <c r="DP96" i="10"/>
  <c r="AL96" i="10"/>
  <c r="GA98" i="10"/>
  <c r="FR98" i="10"/>
  <c r="FI98" i="10"/>
  <c r="EZ98" i="10"/>
  <c r="EQ98" i="10"/>
  <c r="EH98" i="10"/>
  <c r="DY98" i="10"/>
  <c r="DP98" i="10"/>
  <c r="AL98" i="10"/>
  <c r="GA100" i="10"/>
  <c r="FR100" i="10"/>
  <c r="FI100" i="10"/>
  <c r="EZ100" i="10"/>
  <c r="EQ100" i="10"/>
  <c r="EH100" i="10"/>
  <c r="DY100" i="10"/>
  <c r="DP100" i="10"/>
  <c r="AL100" i="10"/>
  <c r="AK103" i="10"/>
  <c r="FZ103" i="10"/>
  <c r="FH103" i="10"/>
  <c r="EP103" i="10"/>
  <c r="DX103" i="10"/>
  <c r="FQ103" i="10"/>
  <c r="EG103" i="10"/>
  <c r="DO103" i="10"/>
  <c r="EY103" i="10"/>
  <c r="GB105" i="10"/>
  <c r="FJ105" i="10"/>
  <c r="ER105" i="10"/>
  <c r="DZ105" i="10"/>
  <c r="AM105" i="10"/>
  <c r="FS105" i="10"/>
  <c r="EI105" i="10"/>
  <c r="FA105" i="10"/>
  <c r="DQ105" i="10"/>
  <c r="FW109" i="10"/>
  <c r="FE109" i="10"/>
  <c r="EM109" i="10"/>
  <c r="DU109" i="10"/>
  <c r="FN109" i="10"/>
  <c r="ED109" i="10"/>
  <c r="AH109" i="10"/>
  <c r="DL109" i="10"/>
  <c r="EV109" i="10"/>
  <c r="FS121" i="10"/>
  <c r="FA121" i="10"/>
  <c r="FJ121" i="10"/>
  <c r="EI121" i="10"/>
  <c r="DZ121" i="10"/>
  <c r="DQ121" i="10"/>
  <c r="GB121" i="10"/>
  <c r="ER121" i="10"/>
  <c r="AM121" i="10"/>
  <c r="FX83" i="10"/>
  <c r="FO83" i="10"/>
  <c r="FF83" i="10"/>
  <c r="EW83" i="10"/>
  <c r="EN83" i="10"/>
  <c r="EE83" i="10"/>
  <c r="DV83" i="10"/>
  <c r="DM83" i="10"/>
  <c r="AI83" i="10"/>
  <c r="FX85" i="10"/>
  <c r="FO85" i="10"/>
  <c r="FF85" i="10"/>
  <c r="EW85" i="10"/>
  <c r="EN85" i="10"/>
  <c r="EE85" i="10"/>
  <c r="DV85" i="10"/>
  <c r="DM85" i="10"/>
  <c r="AI85" i="10"/>
  <c r="FX87" i="10"/>
  <c r="FO87" i="10"/>
  <c r="FF87" i="10"/>
  <c r="EW87" i="10"/>
  <c r="EN87" i="10"/>
  <c r="EE87" i="10"/>
  <c r="DV87" i="10"/>
  <c r="DM87" i="10"/>
  <c r="AI87" i="10"/>
  <c r="FX89" i="10"/>
  <c r="FO89" i="10"/>
  <c r="FF89" i="10"/>
  <c r="EW89" i="10"/>
  <c r="EN89" i="10"/>
  <c r="EE89" i="10"/>
  <c r="DV89" i="10"/>
  <c r="DM89" i="10"/>
  <c r="AI89" i="10"/>
  <c r="FX91" i="10"/>
  <c r="FO91" i="10"/>
  <c r="FF91" i="10"/>
  <c r="EW91" i="10"/>
  <c r="EN91" i="10"/>
  <c r="EE91" i="10"/>
  <c r="DV91" i="10"/>
  <c r="DM91" i="10"/>
  <c r="AI91" i="10"/>
  <c r="FX93" i="10"/>
  <c r="FO93" i="10"/>
  <c r="FF93" i="10"/>
  <c r="EW93" i="10"/>
  <c r="EN93" i="10"/>
  <c r="EE93" i="10"/>
  <c r="DV93" i="10"/>
  <c r="DM93" i="10"/>
  <c r="AI93" i="10"/>
  <c r="FX95" i="10"/>
  <c r="FO95" i="10"/>
  <c r="FF95" i="10"/>
  <c r="EW95" i="10"/>
  <c r="EN95" i="10"/>
  <c r="EE95" i="10"/>
  <c r="DV95" i="10"/>
  <c r="DM95" i="10"/>
  <c r="AI95" i="10"/>
  <c r="FX97" i="10"/>
  <c r="FO97" i="10"/>
  <c r="FF97" i="10"/>
  <c r="EW97" i="10"/>
  <c r="EN97" i="10"/>
  <c r="EE97" i="10"/>
  <c r="DV97" i="10"/>
  <c r="DM97" i="10"/>
  <c r="AI97" i="10"/>
  <c r="FX99" i="10"/>
  <c r="FO99" i="10"/>
  <c r="FF99" i="10"/>
  <c r="EW99" i="10"/>
  <c r="EN99" i="10"/>
  <c r="EE99" i="10"/>
  <c r="DV99" i="10"/>
  <c r="DM99" i="10"/>
  <c r="AI99" i="10"/>
  <c r="DV101" i="10"/>
  <c r="DM101" i="10"/>
  <c r="FO101" i="10"/>
  <c r="EW101" i="10"/>
  <c r="EE101" i="10"/>
  <c r="AI101" i="10"/>
  <c r="FF101" i="10"/>
  <c r="EN101" i="10"/>
  <c r="FX101" i="10"/>
  <c r="AL103" i="10"/>
  <c r="FR103" i="10"/>
  <c r="EZ103" i="10"/>
  <c r="EH103" i="10"/>
  <c r="DP103" i="10"/>
  <c r="FI103" i="10"/>
  <c r="DY103" i="10"/>
  <c r="GA103" i="10"/>
  <c r="EQ103" i="10"/>
  <c r="AK106" i="10"/>
  <c r="FZ106" i="10"/>
  <c r="FH106" i="10"/>
  <c r="EP106" i="10"/>
  <c r="DX106" i="10"/>
  <c r="FQ106" i="10"/>
  <c r="EG106" i="10"/>
  <c r="EY106" i="10"/>
  <c r="DO106" i="10"/>
  <c r="GB113" i="10"/>
  <c r="FS113" i="10"/>
  <c r="FJ113" i="10"/>
  <c r="FA113" i="10"/>
  <c r="ER113" i="10"/>
  <c r="EI113" i="10"/>
  <c r="DZ113" i="10"/>
  <c r="DQ113" i="10"/>
  <c r="AM113" i="10"/>
  <c r="GB106" i="10"/>
  <c r="FS106" i="10"/>
  <c r="FJ106" i="10"/>
  <c r="FA106" i="10"/>
  <c r="ER106" i="10"/>
  <c r="EI106" i="10"/>
  <c r="DZ106" i="10"/>
  <c r="DQ106" i="10"/>
  <c r="AM106" i="10"/>
  <c r="GB108" i="10"/>
  <c r="FJ108" i="10"/>
  <c r="ER108" i="10"/>
  <c r="DZ108" i="10"/>
  <c r="AM108" i="10"/>
  <c r="FA108" i="10"/>
  <c r="DQ108" i="10"/>
  <c r="EI108" i="10"/>
  <c r="FS108" i="10"/>
  <c r="AM112" i="10"/>
  <c r="FS112" i="10"/>
  <c r="FA112" i="10"/>
  <c r="EI112" i="10"/>
  <c r="DQ112" i="10"/>
  <c r="GB112" i="10"/>
  <c r="ER112" i="10"/>
  <c r="FJ112" i="10"/>
  <c r="DZ112" i="10"/>
  <c r="GA116" i="10"/>
  <c r="FI116" i="10"/>
  <c r="EQ116" i="10"/>
  <c r="DY116" i="10"/>
  <c r="FR116" i="10"/>
  <c r="EH116" i="10"/>
  <c r="AL116" i="10"/>
  <c r="DP116" i="10"/>
  <c r="EZ116" i="10"/>
  <c r="FV125" i="10"/>
  <c r="FM125" i="10"/>
  <c r="FD125" i="10"/>
  <c r="EU125" i="10"/>
  <c r="EL125" i="10"/>
  <c r="EC125" i="10"/>
  <c r="DT125" i="10"/>
  <c r="DK125" i="10"/>
  <c r="AG125" i="10"/>
  <c r="GC103" i="10"/>
  <c r="FT103" i="10"/>
  <c r="FK103" i="10"/>
  <c r="FB103" i="10"/>
  <c r="ES103" i="10"/>
  <c r="EJ103" i="10"/>
  <c r="EA103" i="10"/>
  <c r="DR103" i="10"/>
  <c r="AN103" i="10"/>
  <c r="GC105" i="10"/>
  <c r="FT105" i="10"/>
  <c r="FK105" i="10"/>
  <c r="FB105" i="10"/>
  <c r="ES105" i="10"/>
  <c r="EJ105" i="10"/>
  <c r="EA105" i="10"/>
  <c r="DR105" i="10"/>
  <c r="AN105" i="10"/>
  <c r="GC107" i="10"/>
  <c r="FT107" i="10"/>
  <c r="FK107" i="10"/>
  <c r="FB107" i="10"/>
  <c r="ES107" i="10"/>
  <c r="EJ107" i="10"/>
  <c r="EA107" i="10"/>
  <c r="DR107" i="10"/>
  <c r="AN107" i="10"/>
  <c r="AL110" i="10"/>
  <c r="FR110" i="10"/>
  <c r="EZ110" i="10"/>
  <c r="EH110" i="10"/>
  <c r="DP110" i="10"/>
  <c r="FI110" i="10"/>
  <c r="DY110" i="10"/>
  <c r="EQ110" i="10"/>
  <c r="GA110" i="10"/>
  <c r="AH114" i="10"/>
  <c r="FW114" i="10"/>
  <c r="FE114" i="10"/>
  <c r="EM114" i="10"/>
  <c r="DU114" i="10"/>
  <c r="EV114" i="10"/>
  <c r="DL114" i="10"/>
  <c r="ED114" i="10"/>
  <c r="FN114" i="10"/>
  <c r="GB119" i="10"/>
  <c r="FS119" i="10"/>
  <c r="FJ119" i="10"/>
  <c r="FA119" i="10"/>
  <c r="ER119" i="10"/>
  <c r="EI119" i="10"/>
  <c r="DZ119" i="10"/>
  <c r="DQ119" i="10"/>
  <c r="AM119" i="10"/>
  <c r="FY108" i="10"/>
  <c r="FP108" i="10"/>
  <c r="FG108" i="10"/>
  <c r="EX108" i="10"/>
  <c r="EO108" i="10"/>
  <c r="EF108" i="10"/>
  <c r="DW108" i="10"/>
  <c r="DN108" i="10"/>
  <c r="AJ108" i="10"/>
  <c r="FY110" i="10"/>
  <c r="FP110" i="10"/>
  <c r="FG110" i="10"/>
  <c r="EX110" i="10"/>
  <c r="EO110" i="10"/>
  <c r="EF110" i="10"/>
  <c r="DW110" i="10"/>
  <c r="DN110" i="10"/>
  <c r="AJ110" i="10"/>
  <c r="FY112" i="10"/>
  <c r="FP112" i="10"/>
  <c r="FG112" i="10"/>
  <c r="EX112" i="10"/>
  <c r="EO112" i="10"/>
  <c r="EF112" i="10"/>
  <c r="DW112" i="10"/>
  <c r="DN112" i="10"/>
  <c r="AJ112" i="10"/>
  <c r="FY114" i="10"/>
  <c r="FP114" i="10"/>
  <c r="FG114" i="10"/>
  <c r="EX114" i="10"/>
  <c r="EO114" i="10"/>
  <c r="EF114" i="10"/>
  <c r="DW114" i="10"/>
  <c r="DN114" i="10"/>
  <c r="AJ114" i="10"/>
  <c r="AI119" i="10"/>
  <c r="FO119" i="10"/>
  <c r="EW119" i="10"/>
  <c r="EE119" i="10"/>
  <c r="DM119" i="10"/>
  <c r="FX119" i="10"/>
  <c r="EN119" i="10"/>
  <c r="DV119" i="10"/>
  <c r="FF119" i="10"/>
  <c r="AJ125" i="10"/>
  <c r="FY125" i="10"/>
  <c r="FP125" i="10"/>
  <c r="FG125" i="10"/>
  <c r="EX125" i="10"/>
  <c r="EO125" i="10"/>
  <c r="EF125" i="10"/>
  <c r="DW125" i="10"/>
  <c r="DN125" i="10"/>
  <c r="FV112" i="10"/>
  <c r="FM112" i="10"/>
  <c r="FD112" i="10"/>
  <c r="EU112" i="10"/>
  <c r="EL112" i="10"/>
  <c r="EC112" i="10"/>
  <c r="DT112" i="10"/>
  <c r="DK112" i="10"/>
  <c r="AG112" i="10"/>
  <c r="FV114" i="10"/>
  <c r="FM114" i="10"/>
  <c r="FD114" i="10"/>
  <c r="EU114" i="10"/>
  <c r="EL114" i="10"/>
  <c r="EC114" i="10"/>
  <c r="DT114" i="10"/>
  <c r="DK114" i="10"/>
  <c r="AG114" i="10"/>
  <c r="AI116" i="10"/>
  <c r="FO116" i="10"/>
  <c r="EW116" i="10"/>
  <c r="EE116" i="10"/>
  <c r="DM116" i="10"/>
  <c r="FF116" i="10"/>
  <c r="DV116" i="10"/>
  <c r="EN116" i="10"/>
  <c r="FX116" i="10"/>
  <c r="AL119" i="10"/>
  <c r="GA119" i="10"/>
  <c r="FI119" i="10"/>
  <c r="EQ119" i="10"/>
  <c r="DY119" i="10"/>
  <c r="EZ119" i="10"/>
  <c r="DP119" i="10"/>
  <c r="FR119" i="10"/>
  <c r="EH119" i="10"/>
  <c r="FV123" i="10"/>
  <c r="FM123" i="10"/>
  <c r="FD123" i="10"/>
  <c r="EU123" i="10"/>
  <c r="EL123" i="10"/>
  <c r="EC123" i="10"/>
  <c r="DT123" i="10"/>
  <c r="DK123" i="10"/>
  <c r="AG123" i="10"/>
  <c r="FY116" i="10"/>
  <c r="FP116" i="10"/>
  <c r="FG116" i="10"/>
  <c r="EX116" i="10"/>
  <c r="EO116" i="10"/>
  <c r="EF116" i="10"/>
  <c r="DW116" i="10"/>
  <c r="DN116" i="10"/>
  <c r="AJ116" i="10"/>
  <c r="FY118" i="10"/>
  <c r="FP118" i="10"/>
  <c r="FG118" i="10"/>
  <c r="EX118" i="10"/>
  <c r="EO118" i="10"/>
  <c r="EF118" i="10"/>
  <c r="DW118" i="10"/>
  <c r="DN118" i="10"/>
  <c r="AJ118" i="10"/>
  <c r="FY120" i="10"/>
  <c r="FP120" i="10"/>
  <c r="FG120" i="10"/>
  <c r="EX120" i="10"/>
  <c r="EO120" i="10"/>
  <c r="EF120" i="10"/>
  <c r="DW120" i="10"/>
  <c r="DN120" i="10"/>
  <c r="AJ120" i="10"/>
  <c r="AG122" i="10"/>
  <c r="FM122" i="10"/>
  <c r="EU122" i="10"/>
  <c r="EC122" i="10"/>
  <c r="DK122" i="10"/>
  <c r="FV122" i="10"/>
  <c r="EL122" i="10"/>
  <c r="FD122" i="10"/>
  <c r="DT122" i="10"/>
  <c r="FV126" i="10"/>
  <c r="FM126" i="10"/>
  <c r="FD126" i="10"/>
  <c r="EU126" i="10"/>
  <c r="AG126" i="10"/>
  <c r="EC126" i="10"/>
  <c r="DK126" i="10"/>
  <c r="DT126" i="10"/>
  <c r="EL126" i="10"/>
  <c r="FV120" i="10"/>
  <c r="FM120" i="10"/>
  <c r="FD120" i="10"/>
  <c r="EU120" i="10"/>
  <c r="EL120" i="10"/>
  <c r="EC120" i="10"/>
  <c r="DT120" i="10"/>
  <c r="DK120" i="10"/>
  <c r="AG120" i="10"/>
  <c r="AJ122" i="10"/>
  <c r="FY122" i="10"/>
  <c r="FG122" i="10"/>
  <c r="EO122" i="10"/>
  <c r="DW122" i="10"/>
  <c r="EX122" i="10"/>
  <c r="DN122" i="10"/>
  <c r="EF122" i="10"/>
  <c r="FP122" i="10"/>
  <c r="FP126" i="10"/>
  <c r="EX126" i="10"/>
  <c r="AJ126" i="10"/>
  <c r="EO126" i="10"/>
  <c r="DW126" i="10"/>
  <c r="FY126" i="10"/>
  <c r="EF126" i="10"/>
  <c r="FG126" i="10"/>
  <c r="DN126" i="10"/>
  <c r="FW123" i="10"/>
  <c r="FN123" i="10"/>
  <c r="FE123" i="10"/>
  <c r="EV123" i="10"/>
  <c r="EM123" i="10"/>
  <c r="ED123" i="10"/>
  <c r="DU123" i="10"/>
  <c r="DL123" i="10"/>
  <c r="AH123" i="10"/>
  <c r="FW125" i="10"/>
  <c r="FN125" i="10"/>
  <c r="FE125" i="10"/>
  <c r="EV125" i="10"/>
  <c r="EM125" i="10"/>
  <c r="ED125" i="10"/>
  <c r="DU125" i="10"/>
  <c r="DL125" i="10"/>
  <c r="AH125" i="10"/>
  <c r="FT127" i="10"/>
  <c r="FK127" i="10"/>
  <c r="AN127" i="10"/>
  <c r="ES127" i="10"/>
  <c r="EA127" i="10"/>
  <c r="GC127" i="10"/>
  <c r="FB127" i="10"/>
  <c r="DR127" i="10"/>
  <c r="EJ127" i="10"/>
  <c r="FX122" i="10"/>
  <c r="FO122" i="10"/>
  <c r="FF122" i="10"/>
  <c r="EW122" i="10"/>
  <c r="EN122" i="10"/>
  <c r="EE122" i="10"/>
  <c r="DV122" i="10"/>
  <c r="DM122" i="10"/>
  <c r="AI122" i="10"/>
  <c r="FX124" i="10"/>
  <c r="FO124" i="10"/>
  <c r="FF124" i="10"/>
  <c r="EW124" i="10"/>
  <c r="EN124" i="10"/>
  <c r="EE124" i="10"/>
  <c r="DV124" i="10"/>
  <c r="DM124" i="10"/>
  <c r="AI124" i="10"/>
  <c r="FX126" i="10"/>
  <c r="EN126" i="10"/>
  <c r="EE126" i="10"/>
  <c r="DV126" i="10"/>
  <c r="DM126" i="10"/>
  <c r="FO126" i="10"/>
  <c r="EW126" i="10"/>
  <c r="AI126" i="10"/>
  <c r="FF126" i="10"/>
  <c r="GC130" i="10"/>
  <c r="FT130" i="10"/>
  <c r="FK130" i="10"/>
  <c r="FB130" i="10"/>
  <c r="ES130" i="10"/>
  <c r="EJ130" i="10"/>
  <c r="EA130" i="10"/>
  <c r="DR130" i="10"/>
  <c r="AN130" i="10"/>
  <c r="GC128" i="10"/>
  <c r="FK128" i="10"/>
  <c r="ES128" i="10"/>
  <c r="EA128" i="10"/>
  <c r="AN128" i="10"/>
  <c r="FB128" i="10"/>
  <c r="DR128" i="10"/>
  <c r="FT128" i="10"/>
  <c r="EJ128" i="10"/>
  <c r="GA127" i="10"/>
  <c r="FR127" i="10"/>
  <c r="FI127" i="10"/>
  <c r="EZ127" i="10"/>
  <c r="EQ127" i="10"/>
  <c r="EH127" i="10"/>
  <c r="DY127" i="10"/>
  <c r="DP127" i="10"/>
  <c r="AL127" i="10"/>
  <c r="FV130" i="10"/>
  <c r="FM130" i="10"/>
  <c r="FD130" i="10"/>
  <c r="EU130" i="10"/>
  <c r="EL130" i="10"/>
  <c r="EC130" i="10"/>
  <c r="DT130" i="10"/>
  <c r="DK130" i="10"/>
  <c r="AG130" i="10"/>
  <c r="FW129" i="10"/>
  <c r="FN129" i="10"/>
  <c r="FE129" i="10"/>
  <c r="EV129" i="10"/>
  <c r="EM129" i="10"/>
  <c r="ED129" i="10"/>
  <c r="DU129" i="10"/>
  <c r="DL129" i="10"/>
  <c r="AH129" i="10"/>
  <c r="FD26" i="10"/>
  <c r="DT26" i="10"/>
  <c r="EO26" i="10"/>
  <c r="EF26" i="10"/>
  <c r="DY26" i="10"/>
  <c r="FO26" i="10"/>
  <c r="AJ26" i="10"/>
  <c r="GA26" i="10"/>
  <c r="EV30" i="10"/>
  <c r="DL30" i="10"/>
  <c r="FP30" i="10"/>
  <c r="FI30" i="10"/>
  <c r="AL30" i="10"/>
  <c r="DW30" i="10"/>
  <c r="FZ94" i="10"/>
  <c r="FQ94" i="10"/>
  <c r="FH94" i="10"/>
  <c r="EY94" i="10"/>
  <c r="EP94" i="10"/>
  <c r="EG94" i="10"/>
  <c r="DX94" i="10"/>
  <c r="DO94" i="10"/>
  <c r="AK94" i="10"/>
  <c r="AG64" i="10"/>
  <c r="FM64" i="10"/>
  <c r="EU64" i="10"/>
  <c r="EC64" i="10"/>
  <c r="DK64" i="10"/>
  <c r="FV64" i="10"/>
  <c r="EL64" i="10"/>
  <c r="DT64" i="10"/>
  <c r="FD64" i="10"/>
  <c r="AJ53" i="10"/>
  <c r="FY53" i="10"/>
  <c r="FP53" i="10"/>
  <c r="FG53" i="10"/>
  <c r="EX53" i="10"/>
  <c r="EO53" i="10"/>
  <c r="EF53" i="10"/>
  <c r="DW53" i="10"/>
  <c r="DN53" i="10"/>
  <c r="AM42" i="10"/>
  <c r="GB42" i="10"/>
  <c r="FS42" i="10"/>
  <c r="FJ42" i="10"/>
  <c r="FA42" i="10"/>
  <c r="ER42" i="10"/>
  <c r="EI42" i="10"/>
  <c r="DZ42" i="10"/>
  <c r="DQ42" i="10"/>
  <c r="FY33" i="10"/>
  <c r="FP33" i="10"/>
  <c r="FG33" i="10"/>
  <c r="EX33" i="10"/>
  <c r="EO33" i="10"/>
  <c r="EF33" i="10"/>
  <c r="DW33" i="10"/>
  <c r="DN33" i="10"/>
  <c r="AJ33" i="10"/>
  <c r="FT27" i="10"/>
  <c r="FB27" i="10"/>
  <c r="EJ27" i="10"/>
  <c r="DR27" i="10"/>
  <c r="GC27" i="10"/>
  <c r="AN27" i="10"/>
  <c r="FK27" i="10"/>
  <c r="EA27" i="10"/>
  <c r="ES27" i="10"/>
  <c r="FR23" i="10"/>
  <c r="EZ23" i="10"/>
  <c r="EH23" i="10"/>
  <c r="GA23" i="10"/>
  <c r="FI23" i="10"/>
  <c r="EQ23" i="10"/>
  <c r="DY23" i="10"/>
  <c r="DP23" i="10"/>
  <c r="AL23" i="10"/>
  <c r="GA19" i="10"/>
  <c r="FI19" i="10"/>
  <c r="EQ19" i="10"/>
  <c r="DY19" i="10"/>
  <c r="FR19" i="10"/>
  <c r="EZ19" i="10"/>
  <c r="EH19" i="10"/>
  <c r="DP19" i="10"/>
  <c r="AL19" i="10"/>
  <c r="GA15" i="10"/>
  <c r="FI15" i="10"/>
  <c r="EQ15" i="10"/>
  <c r="DY15" i="10"/>
  <c r="AL15" i="10"/>
  <c r="FR15" i="10"/>
  <c r="EZ15" i="10"/>
  <c r="EH15" i="10"/>
  <c r="DP15" i="10"/>
  <c r="FQ11" i="10"/>
  <c r="EY11" i="10"/>
  <c r="EG11" i="10"/>
  <c r="DO11" i="10"/>
  <c r="FZ11" i="10"/>
  <c r="FH11" i="10"/>
  <c r="EP11" i="10"/>
  <c r="DX11" i="10"/>
  <c r="AK11" i="10"/>
  <c r="GC17" i="10"/>
  <c r="FT17" i="10"/>
  <c r="FK17" i="10"/>
  <c r="FB17" i="10"/>
  <c r="ES17" i="10"/>
  <c r="EJ17" i="10"/>
  <c r="EA17" i="10"/>
  <c r="DR17" i="10"/>
  <c r="AN17" i="10"/>
  <c r="AM21" i="10"/>
  <c r="GB21" i="10"/>
  <c r="FS21" i="10"/>
  <c r="FJ21" i="10"/>
  <c r="FA21" i="10"/>
  <c r="ER21" i="10"/>
  <c r="EI21" i="10"/>
  <c r="DZ21" i="10"/>
  <c r="DQ21" i="10"/>
  <c r="AG15" i="10"/>
  <c r="FV15" i="10"/>
  <c r="FM15" i="10"/>
  <c r="FD15" i="10"/>
  <c r="EU15" i="10"/>
  <c r="EL15" i="10"/>
  <c r="EC15" i="10"/>
  <c r="DT15" i="10"/>
  <c r="DK15" i="10"/>
  <c r="FV95" i="10"/>
  <c r="FM95" i="10"/>
  <c r="FD95" i="10"/>
  <c r="EU95" i="10"/>
  <c r="EL95" i="10"/>
  <c r="EC95" i="10"/>
  <c r="DT95" i="10"/>
  <c r="DK95" i="10"/>
  <c r="AG95" i="10"/>
  <c r="FK68" i="10"/>
  <c r="ES68" i="10"/>
  <c r="EA68" i="10"/>
  <c r="GC68" i="10"/>
  <c r="FB68" i="10"/>
  <c r="DR68" i="10"/>
  <c r="FT68" i="10"/>
  <c r="EJ68" i="10"/>
  <c r="AN68" i="10"/>
  <c r="GB39" i="10"/>
  <c r="FS39" i="10"/>
  <c r="FJ39" i="10"/>
  <c r="FA39" i="10"/>
  <c r="ER39" i="10"/>
  <c r="EI39" i="10"/>
  <c r="DZ39" i="10"/>
  <c r="DQ39" i="10"/>
  <c r="AM39" i="10"/>
  <c r="AG29" i="10"/>
  <c r="FV29" i="10"/>
  <c r="FM29" i="10"/>
  <c r="FD29" i="10"/>
  <c r="EU29" i="10"/>
  <c r="EL29" i="10"/>
  <c r="EC29" i="10"/>
  <c r="DT29" i="10"/>
  <c r="DK29" i="10"/>
  <c r="AI25" i="10"/>
  <c r="FO25" i="10"/>
  <c r="EW25" i="10"/>
  <c r="EE25" i="10"/>
  <c r="DM25" i="10"/>
  <c r="EN25" i="10"/>
  <c r="FF25" i="10"/>
  <c r="DV25" i="10"/>
  <c r="FX25" i="10"/>
  <c r="AI21" i="10"/>
  <c r="FO21" i="10"/>
  <c r="EW21" i="10"/>
  <c r="EE21" i="10"/>
  <c r="DM21" i="10"/>
  <c r="FX21" i="10"/>
  <c r="FF21" i="10"/>
  <c r="EN21" i="10"/>
  <c r="DV21" i="10"/>
  <c r="AI17" i="10"/>
  <c r="FO17" i="10"/>
  <c r="EW17" i="10"/>
  <c r="EE17" i="10"/>
  <c r="DM17" i="10"/>
  <c r="FX17" i="10"/>
  <c r="FF17" i="10"/>
  <c r="EN17" i="10"/>
  <c r="DV17" i="10"/>
  <c r="AI13" i="10"/>
  <c r="FX13" i="10"/>
  <c r="FF13" i="10"/>
  <c r="EN13" i="10"/>
  <c r="DV13" i="10"/>
  <c r="FO13" i="10"/>
  <c r="EW13" i="10"/>
  <c r="EE13" i="10"/>
  <c r="DM13" i="10"/>
  <c r="AI81" i="10"/>
  <c r="FX81" i="10"/>
  <c r="FO81" i="10"/>
  <c r="FF81" i="10"/>
  <c r="EW81" i="10"/>
  <c r="EN81" i="10"/>
  <c r="EE81" i="10"/>
  <c r="DV81" i="10"/>
  <c r="DM81" i="10"/>
  <c r="AJ57" i="10"/>
  <c r="FY57" i="10"/>
  <c r="FP57" i="10"/>
  <c r="FG57" i="10"/>
  <c r="EX57" i="10"/>
  <c r="EO57" i="10"/>
  <c r="EF57" i="10"/>
  <c r="DW57" i="10"/>
  <c r="DN57" i="10"/>
  <c r="AM46" i="10"/>
  <c r="GB46" i="10"/>
  <c r="FS46" i="10"/>
  <c r="FJ46" i="10"/>
  <c r="FA46" i="10"/>
  <c r="ER46" i="10"/>
  <c r="EI46" i="10"/>
  <c r="DZ46" i="10"/>
  <c r="DQ46" i="10"/>
  <c r="FX34" i="10"/>
  <c r="FO34" i="10"/>
  <c r="FF34" i="10"/>
  <c r="EW34" i="10"/>
  <c r="EN34" i="10"/>
  <c r="EE34" i="10"/>
  <c r="DV34" i="10"/>
  <c r="DM34" i="10"/>
  <c r="AI34" i="10"/>
  <c r="FN26" i="10"/>
  <c r="EM26" i="10"/>
  <c r="DL26" i="10"/>
  <c r="DU26" i="10"/>
  <c r="AH26" i="10"/>
  <c r="EV26" i="10"/>
  <c r="FZ20" i="10"/>
  <c r="FQ20" i="10"/>
  <c r="FH20" i="10"/>
  <c r="EY20" i="10"/>
  <c r="EP20" i="10"/>
  <c r="EG20" i="10"/>
  <c r="DX20" i="10"/>
  <c r="DO20" i="10"/>
  <c r="AK20" i="10"/>
  <c r="GC13" i="10"/>
  <c r="FT13" i="10"/>
  <c r="FK13" i="10"/>
  <c r="FB13" i="10"/>
  <c r="ES13" i="10"/>
  <c r="EJ13" i="10"/>
  <c r="EA13" i="10"/>
  <c r="DR13" i="10"/>
  <c r="AN13" i="10"/>
  <c r="FV67" i="10"/>
  <c r="FD67" i="10"/>
  <c r="EL67" i="10"/>
  <c r="DT67" i="10"/>
  <c r="EU67" i="10"/>
  <c r="DK67" i="10"/>
  <c r="EC67" i="10"/>
  <c r="FM67" i="10"/>
  <c r="AG67" i="10"/>
  <c r="FV32" i="10"/>
  <c r="FM32" i="10"/>
  <c r="FD32" i="10"/>
  <c r="EU32" i="10"/>
  <c r="EL32" i="10"/>
  <c r="EC32" i="10"/>
  <c r="DT32" i="10"/>
  <c r="DK32" i="10"/>
  <c r="AG32" i="10"/>
  <c r="AJ24" i="10"/>
  <c r="FY24" i="10"/>
  <c r="FP24" i="10"/>
  <c r="FG24" i="10"/>
  <c r="EX24" i="10"/>
  <c r="EO24" i="10"/>
  <c r="EF24" i="10"/>
  <c r="DW24" i="10"/>
  <c r="DN24" i="10"/>
  <c r="AJ16" i="10"/>
  <c r="FY16" i="10"/>
  <c r="FP16" i="10"/>
  <c r="FG16" i="10"/>
  <c r="EX16" i="10"/>
  <c r="EO16" i="10"/>
  <c r="EF16" i="10"/>
  <c r="DW16" i="10"/>
  <c r="DN16" i="10"/>
  <c r="AH39" i="10"/>
  <c r="FW39" i="10"/>
  <c r="FN39" i="10"/>
  <c r="FE39" i="10"/>
  <c r="EV39" i="10"/>
  <c r="EM39" i="10"/>
  <c r="ED39" i="10"/>
  <c r="DU39" i="10"/>
  <c r="DL39" i="10"/>
  <c r="GC46" i="10"/>
  <c r="FT46" i="10"/>
  <c r="FK46" i="10"/>
  <c r="FB46" i="10"/>
  <c r="ES46" i="10"/>
  <c r="EJ46" i="10"/>
  <c r="EA46" i="10"/>
  <c r="DR46" i="10"/>
  <c r="AN46" i="10"/>
  <c r="GC54" i="10"/>
  <c r="FT54" i="10"/>
  <c r="FK54" i="10"/>
  <c r="FB54" i="10"/>
  <c r="ES54" i="10"/>
  <c r="EJ54" i="10"/>
  <c r="EA54" i="10"/>
  <c r="DR54" i="10"/>
  <c r="AN54" i="10"/>
  <c r="FQ67" i="10"/>
  <c r="EY67" i="10"/>
  <c r="EG67" i="10"/>
  <c r="DO67" i="10"/>
  <c r="AK67" i="10"/>
  <c r="FZ67" i="10"/>
  <c r="EP67" i="10"/>
  <c r="DX67" i="10"/>
  <c r="FH67" i="10"/>
  <c r="AJ89" i="10"/>
  <c r="FY89" i="10"/>
  <c r="FP89" i="10"/>
  <c r="FG89" i="10"/>
  <c r="EX89" i="10"/>
  <c r="EO89" i="10"/>
  <c r="EF89" i="10"/>
  <c r="DW89" i="10"/>
  <c r="DN89" i="10"/>
  <c r="AG117" i="10"/>
  <c r="FM117" i="10"/>
  <c r="EU117" i="10"/>
  <c r="EC117" i="10"/>
  <c r="DK117" i="10"/>
  <c r="FV117" i="10"/>
  <c r="EL117" i="10"/>
  <c r="FD117" i="10"/>
  <c r="DT117" i="10"/>
  <c r="GA12" i="10"/>
  <c r="FR12" i="10"/>
  <c r="FI12" i="10"/>
  <c r="EZ12" i="10"/>
  <c r="EQ12" i="10"/>
  <c r="EH12" i="10"/>
  <c r="DY12" i="10"/>
  <c r="DP12" i="10"/>
  <c r="AL12" i="10"/>
  <c r="GC14" i="10"/>
  <c r="FT14" i="10"/>
  <c r="FK14" i="10"/>
  <c r="FB14" i="10"/>
  <c r="ES14" i="10"/>
  <c r="EJ14" i="10"/>
  <c r="EA14" i="10"/>
  <c r="DR14" i="10"/>
  <c r="AN14" i="10"/>
  <c r="GA16" i="10"/>
  <c r="FR16" i="10"/>
  <c r="FI16" i="10"/>
  <c r="EZ16" i="10"/>
  <c r="EQ16" i="10"/>
  <c r="EH16" i="10"/>
  <c r="DY16" i="10"/>
  <c r="DP16" i="10"/>
  <c r="AL16" i="10"/>
  <c r="GC18" i="10"/>
  <c r="FT18" i="10"/>
  <c r="FK18" i="10"/>
  <c r="FB18" i="10"/>
  <c r="ES18" i="10"/>
  <c r="EJ18" i="10"/>
  <c r="EA18" i="10"/>
  <c r="DR18" i="10"/>
  <c r="AN18" i="10"/>
  <c r="GA20" i="10"/>
  <c r="FR20" i="10"/>
  <c r="FI20" i="10"/>
  <c r="EZ20" i="10"/>
  <c r="EQ20" i="10"/>
  <c r="EH20" i="10"/>
  <c r="DY20" i="10"/>
  <c r="DP20" i="10"/>
  <c r="AL20" i="10"/>
  <c r="GC22" i="10"/>
  <c r="FT22" i="10"/>
  <c r="FK22" i="10"/>
  <c r="FB22" i="10"/>
  <c r="ES22" i="10"/>
  <c r="EJ22" i="10"/>
  <c r="EA22" i="10"/>
  <c r="DR22" i="10"/>
  <c r="AN22" i="10"/>
  <c r="GA24" i="10"/>
  <c r="FR24" i="10"/>
  <c r="FI24" i="10"/>
  <c r="EZ24" i="10"/>
  <c r="EQ24" i="10"/>
  <c r="EH24" i="10"/>
  <c r="DY24" i="10"/>
  <c r="DP24" i="10"/>
  <c r="AL24" i="10"/>
  <c r="FZ27" i="10"/>
  <c r="FH27" i="10"/>
  <c r="EP27" i="10"/>
  <c r="DX27" i="10"/>
  <c r="AK27" i="10"/>
  <c r="EY27" i="10"/>
  <c r="DO27" i="10"/>
  <c r="FQ27" i="10"/>
  <c r="EG27" i="10"/>
  <c r="AG31" i="10"/>
  <c r="FM31" i="10"/>
  <c r="EU31" i="10"/>
  <c r="EC31" i="10"/>
  <c r="DK31" i="10"/>
  <c r="FV31" i="10"/>
  <c r="FD31" i="10"/>
  <c r="EL31" i="10"/>
  <c r="DT31" i="10"/>
  <c r="AG35" i="10"/>
  <c r="FV35" i="10"/>
  <c r="EL35" i="10"/>
  <c r="EU35" i="10"/>
  <c r="FM35" i="10"/>
  <c r="EC35" i="10"/>
  <c r="FD35" i="10"/>
  <c r="DT35" i="10"/>
  <c r="DK35" i="10"/>
  <c r="AI39" i="10"/>
  <c r="FX39" i="10"/>
  <c r="EN39" i="10"/>
  <c r="DM39" i="10"/>
  <c r="FO39" i="10"/>
  <c r="EE39" i="10"/>
  <c r="FF39" i="10"/>
  <c r="DV39" i="10"/>
  <c r="EW39" i="10"/>
  <c r="AI43" i="10"/>
  <c r="FF43" i="10"/>
  <c r="DV43" i="10"/>
  <c r="EE43" i="10"/>
  <c r="EW43" i="10"/>
  <c r="DM43" i="10"/>
  <c r="FX43" i="10"/>
  <c r="EN43" i="10"/>
  <c r="FO43" i="10"/>
  <c r="AI47" i="10"/>
  <c r="FX47" i="10"/>
  <c r="EN47" i="10"/>
  <c r="EW47" i="10"/>
  <c r="FO47" i="10"/>
  <c r="EE47" i="10"/>
  <c r="FF47" i="10"/>
  <c r="DV47" i="10"/>
  <c r="DM47" i="10"/>
  <c r="AI51" i="10"/>
  <c r="FF51" i="10"/>
  <c r="DV51" i="10"/>
  <c r="EE51" i="10"/>
  <c r="EW51" i="10"/>
  <c r="DM51" i="10"/>
  <c r="FX51" i="10"/>
  <c r="EN51" i="10"/>
  <c r="FO51" i="10"/>
  <c r="AI55" i="10"/>
  <c r="FX55" i="10"/>
  <c r="EN55" i="10"/>
  <c r="EW55" i="10"/>
  <c r="FO55" i="10"/>
  <c r="EE55" i="10"/>
  <c r="FF55" i="10"/>
  <c r="DV55" i="10"/>
  <c r="DM55" i="10"/>
  <c r="AI59" i="10"/>
  <c r="FF59" i="10"/>
  <c r="DV59" i="10"/>
  <c r="EE59" i="10"/>
  <c r="EW59" i="10"/>
  <c r="DM59" i="10"/>
  <c r="FX59" i="10"/>
  <c r="EN59" i="10"/>
  <c r="FO59" i="10"/>
  <c r="AI63" i="10"/>
  <c r="FX63" i="10"/>
  <c r="EN63" i="10"/>
  <c r="EW63" i="10"/>
  <c r="FO63" i="10"/>
  <c r="EE63" i="10"/>
  <c r="FF63" i="10"/>
  <c r="DV63" i="10"/>
  <c r="DM63" i="10"/>
  <c r="AI68" i="10"/>
  <c r="FF68" i="10"/>
  <c r="EN68" i="10"/>
  <c r="DV68" i="10"/>
  <c r="FO68" i="10"/>
  <c r="EE68" i="10"/>
  <c r="EW68" i="10"/>
  <c r="DM68" i="10"/>
  <c r="FX68" i="10"/>
  <c r="AI75" i="10"/>
  <c r="FX75" i="10"/>
  <c r="FO75" i="10"/>
  <c r="FF75" i="10"/>
  <c r="EW75" i="10"/>
  <c r="EN75" i="10"/>
  <c r="EE75" i="10"/>
  <c r="DV75" i="10"/>
  <c r="DM75" i="10"/>
  <c r="FV91" i="10"/>
  <c r="FM91" i="10"/>
  <c r="FD91" i="10"/>
  <c r="EU91" i="10"/>
  <c r="EL91" i="10"/>
  <c r="EC91" i="10"/>
  <c r="DT91" i="10"/>
  <c r="DK91" i="10"/>
  <c r="AG91" i="10"/>
  <c r="GA105" i="10"/>
  <c r="FI105" i="10"/>
  <c r="EQ105" i="10"/>
  <c r="DY105" i="10"/>
  <c r="EZ105" i="10"/>
  <c r="DP105" i="10"/>
  <c r="AL105" i="10"/>
  <c r="FR105" i="10"/>
  <c r="EH105" i="10"/>
  <c r="FW40" i="10"/>
  <c r="FN40" i="10"/>
  <c r="FE40" i="10"/>
  <c r="EV40" i="10"/>
  <c r="EM40" i="10"/>
  <c r="ED40" i="10"/>
  <c r="DU40" i="10"/>
  <c r="DL40" i="10"/>
  <c r="AH40" i="10"/>
  <c r="FZ49" i="10"/>
  <c r="FQ49" i="10"/>
  <c r="FH49" i="10"/>
  <c r="EY49" i="10"/>
  <c r="EP49" i="10"/>
  <c r="EG49" i="10"/>
  <c r="DX49" i="10"/>
  <c r="DO49" i="10"/>
  <c r="AK49" i="10"/>
  <c r="FZ57" i="10"/>
  <c r="FQ57" i="10"/>
  <c r="FH57" i="10"/>
  <c r="EY57" i="10"/>
  <c r="EP57" i="10"/>
  <c r="EG57" i="10"/>
  <c r="DX57" i="10"/>
  <c r="DO57" i="10"/>
  <c r="AK57" i="10"/>
  <c r="AH63" i="10"/>
  <c r="FW63" i="10"/>
  <c r="FN63" i="10"/>
  <c r="FE63" i="10"/>
  <c r="EV63" i="10"/>
  <c r="EM63" i="10"/>
  <c r="ED63" i="10"/>
  <c r="DU63" i="10"/>
  <c r="DL63" i="10"/>
  <c r="GC69" i="10"/>
  <c r="FT69" i="10"/>
  <c r="FK69" i="10"/>
  <c r="FB69" i="10"/>
  <c r="ES69" i="10"/>
  <c r="EJ69" i="10"/>
  <c r="EA69" i="10"/>
  <c r="DR69" i="10"/>
  <c r="AN69" i="10"/>
  <c r="FZ82" i="10"/>
  <c r="FH82" i="10"/>
  <c r="EP82" i="10"/>
  <c r="DX82" i="10"/>
  <c r="EY82" i="10"/>
  <c r="DO82" i="10"/>
  <c r="AK82" i="10"/>
  <c r="FQ82" i="10"/>
  <c r="EG82" i="10"/>
  <c r="GB11" i="10"/>
  <c r="FS11" i="10"/>
  <c r="FJ11" i="10"/>
  <c r="FA11" i="10"/>
  <c r="ER11" i="10"/>
  <c r="EI11" i="10"/>
  <c r="DZ11" i="10"/>
  <c r="DQ11" i="10"/>
  <c r="AM11" i="10"/>
  <c r="GA13" i="10"/>
  <c r="FR13" i="10"/>
  <c r="FI13" i="10"/>
  <c r="EZ13" i="10"/>
  <c r="EQ13" i="10"/>
  <c r="EH13" i="10"/>
  <c r="DY13" i="10"/>
  <c r="DP13" i="10"/>
  <c r="AL13" i="10"/>
  <c r="GC15" i="10"/>
  <c r="FT15" i="10"/>
  <c r="FK15" i="10"/>
  <c r="FB15" i="10"/>
  <c r="ES15" i="10"/>
  <c r="EJ15" i="10"/>
  <c r="EA15" i="10"/>
  <c r="DR15" i="10"/>
  <c r="AN15" i="10"/>
  <c r="GA17" i="10"/>
  <c r="FR17" i="10"/>
  <c r="FI17" i="10"/>
  <c r="EZ17" i="10"/>
  <c r="EQ17" i="10"/>
  <c r="EH17" i="10"/>
  <c r="DY17" i="10"/>
  <c r="DP17" i="10"/>
  <c r="AL17" i="10"/>
  <c r="GC19" i="10"/>
  <c r="FT19" i="10"/>
  <c r="FK19" i="10"/>
  <c r="FB19" i="10"/>
  <c r="ES19" i="10"/>
  <c r="EJ19" i="10"/>
  <c r="EA19" i="10"/>
  <c r="DR19" i="10"/>
  <c r="AN19" i="10"/>
  <c r="GA21" i="10"/>
  <c r="FR21" i="10"/>
  <c r="FI21" i="10"/>
  <c r="EZ21" i="10"/>
  <c r="EQ21" i="10"/>
  <c r="EH21" i="10"/>
  <c r="DY21" i="10"/>
  <c r="DP21" i="10"/>
  <c r="AL21" i="10"/>
  <c r="GC23" i="10"/>
  <c r="FT23" i="10"/>
  <c r="FK23" i="10"/>
  <c r="FB23" i="10"/>
  <c r="ES23" i="10"/>
  <c r="EJ23" i="10"/>
  <c r="EA23" i="10"/>
  <c r="DR23" i="10"/>
  <c r="AN23" i="10"/>
  <c r="GA25" i="10"/>
  <c r="FI25" i="10"/>
  <c r="EQ25" i="10"/>
  <c r="DY25" i="10"/>
  <c r="DP25" i="10"/>
  <c r="FR25" i="10"/>
  <c r="EH25" i="10"/>
  <c r="AL25" i="10"/>
  <c r="EZ25" i="10"/>
  <c r="AI28" i="10"/>
  <c r="FF28" i="10"/>
  <c r="DV28" i="10"/>
  <c r="FO28" i="10"/>
  <c r="EW28" i="10"/>
  <c r="EE28" i="10"/>
  <c r="DM28" i="10"/>
  <c r="FX28" i="10"/>
  <c r="EN28" i="10"/>
  <c r="AK32" i="10"/>
  <c r="FZ32" i="10"/>
  <c r="EP32" i="10"/>
  <c r="FQ32" i="10"/>
  <c r="EY32" i="10"/>
  <c r="EG32" i="10"/>
  <c r="DO32" i="10"/>
  <c r="FH32" i="10"/>
  <c r="DX32" i="10"/>
  <c r="FZ36" i="10"/>
  <c r="FH36" i="10"/>
  <c r="EP36" i="10"/>
  <c r="DX36" i="10"/>
  <c r="FQ36" i="10"/>
  <c r="EY36" i="10"/>
  <c r="EG36" i="10"/>
  <c r="DO36" i="10"/>
  <c r="AK36" i="10"/>
  <c r="FR40" i="10"/>
  <c r="EZ40" i="10"/>
  <c r="DY40" i="10"/>
  <c r="GA40" i="10"/>
  <c r="FI40" i="10"/>
  <c r="EQ40" i="10"/>
  <c r="EH40" i="10"/>
  <c r="DP40" i="10"/>
  <c r="AL40" i="10"/>
  <c r="FR44" i="10"/>
  <c r="EZ44" i="10"/>
  <c r="EH44" i="10"/>
  <c r="DP44" i="10"/>
  <c r="GA44" i="10"/>
  <c r="FI44" i="10"/>
  <c r="EQ44" i="10"/>
  <c r="DY44" i="10"/>
  <c r="AL44" i="10"/>
  <c r="GA48" i="10"/>
  <c r="FI48" i="10"/>
  <c r="EQ48" i="10"/>
  <c r="DP48" i="10"/>
  <c r="FR48" i="10"/>
  <c r="EZ48" i="10"/>
  <c r="EH48" i="10"/>
  <c r="DY48" i="10"/>
  <c r="AL48" i="10"/>
  <c r="GA52" i="10"/>
  <c r="FI52" i="10"/>
  <c r="EQ52" i="10"/>
  <c r="DY52" i="10"/>
  <c r="FR52" i="10"/>
  <c r="EZ52" i="10"/>
  <c r="EH52" i="10"/>
  <c r="DP52" i="10"/>
  <c r="AL52" i="10"/>
  <c r="GA56" i="10"/>
  <c r="FR56" i="10"/>
  <c r="FI56" i="10"/>
  <c r="EZ56" i="10"/>
  <c r="EH56" i="10"/>
  <c r="DY56" i="10"/>
  <c r="EQ56" i="10"/>
  <c r="DP56" i="10"/>
  <c r="AL56" i="10"/>
  <c r="FR60" i="10"/>
  <c r="EZ60" i="10"/>
  <c r="EH60" i="10"/>
  <c r="DP60" i="10"/>
  <c r="GA60" i="10"/>
  <c r="FI60" i="10"/>
  <c r="EQ60" i="10"/>
  <c r="DY60" i="10"/>
  <c r="AL60" i="10"/>
  <c r="AL64" i="10"/>
  <c r="FR64" i="10"/>
  <c r="EZ64" i="10"/>
  <c r="EH64" i="10"/>
  <c r="DP64" i="10"/>
  <c r="FI64" i="10"/>
  <c r="DY64" i="10"/>
  <c r="GA64" i="10"/>
  <c r="EQ64" i="10"/>
  <c r="GC71" i="10"/>
  <c r="FT71" i="10"/>
  <c r="FK71" i="10"/>
  <c r="FB71" i="10"/>
  <c r="ES71" i="10"/>
  <c r="EJ71" i="10"/>
  <c r="EA71" i="10"/>
  <c r="DR71" i="10"/>
  <c r="AN71" i="10"/>
  <c r="GC79" i="10"/>
  <c r="FT79" i="10"/>
  <c r="FK79" i="10"/>
  <c r="FB79" i="10"/>
  <c r="ES79" i="10"/>
  <c r="EJ79" i="10"/>
  <c r="EA79" i="10"/>
  <c r="DR79" i="10"/>
  <c r="AN79" i="10"/>
  <c r="AJ85" i="10"/>
  <c r="FY85" i="10"/>
  <c r="FP85" i="10"/>
  <c r="FG85" i="10"/>
  <c r="EX85" i="10"/>
  <c r="EO85" i="10"/>
  <c r="EF85" i="10"/>
  <c r="DW85" i="10"/>
  <c r="DN85" i="10"/>
  <c r="FY101" i="10"/>
  <c r="FP101" i="10"/>
  <c r="FG101" i="10"/>
  <c r="EX101" i="10"/>
  <c r="EO101" i="10"/>
  <c r="EF101" i="10"/>
  <c r="AJ101" i="10"/>
  <c r="DW101" i="10"/>
  <c r="DN101" i="10"/>
  <c r="GC28" i="10"/>
  <c r="FT28" i="10"/>
  <c r="FK28" i="10"/>
  <c r="FB28" i="10"/>
  <c r="ES28" i="10"/>
  <c r="EJ28" i="10"/>
  <c r="EA28" i="10"/>
  <c r="DR28" i="10"/>
  <c r="AN28" i="10"/>
  <c r="FS30" i="10"/>
  <c r="DQ30" i="10"/>
  <c r="GA32" i="10"/>
  <c r="FR32" i="10"/>
  <c r="FI32" i="10"/>
  <c r="EZ32" i="10"/>
  <c r="EQ32" i="10"/>
  <c r="EH32" i="10"/>
  <c r="DY32" i="10"/>
  <c r="DP32" i="10"/>
  <c r="AL32" i="10"/>
  <c r="GC34" i="10"/>
  <c r="FT34" i="10"/>
  <c r="FK34" i="10"/>
  <c r="FB34" i="10"/>
  <c r="ES34" i="10"/>
  <c r="EJ34" i="10"/>
  <c r="EA34" i="10"/>
  <c r="DR34" i="10"/>
  <c r="AN34" i="10"/>
  <c r="GA36" i="10"/>
  <c r="FR36" i="10"/>
  <c r="FI36" i="10"/>
  <c r="EZ36" i="10"/>
  <c r="EQ36" i="10"/>
  <c r="EH36" i="10"/>
  <c r="DY36" i="10"/>
  <c r="DP36" i="10"/>
  <c r="AL36" i="10"/>
  <c r="FZ38" i="10"/>
  <c r="FQ38" i="10"/>
  <c r="FH38" i="10"/>
  <c r="EY38" i="10"/>
  <c r="EP38" i="10"/>
  <c r="EG38" i="10"/>
  <c r="DX38" i="10"/>
  <c r="DO38" i="10"/>
  <c r="AK38" i="10"/>
  <c r="GB40" i="10"/>
  <c r="FS40" i="10"/>
  <c r="FJ40" i="10"/>
  <c r="FA40" i="10"/>
  <c r="ER40" i="10"/>
  <c r="EI40" i="10"/>
  <c r="DZ40" i="10"/>
  <c r="DQ40" i="10"/>
  <c r="AM40" i="10"/>
  <c r="FZ42" i="10"/>
  <c r="FQ42" i="10"/>
  <c r="FH42" i="10"/>
  <c r="EY42" i="10"/>
  <c r="EP42" i="10"/>
  <c r="EG42" i="10"/>
  <c r="DX42" i="10"/>
  <c r="DO42" i="10"/>
  <c r="AK42" i="10"/>
  <c r="GB44" i="10"/>
  <c r="FS44" i="10"/>
  <c r="FJ44" i="10"/>
  <c r="FA44" i="10"/>
  <c r="ER44" i="10"/>
  <c r="EI44" i="10"/>
  <c r="DZ44" i="10"/>
  <c r="DQ44" i="10"/>
  <c r="AM44" i="10"/>
  <c r="FZ46" i="10"/>
  <c r="FQ46" i="10"/>
  <c r="FH46" i="10"/>
  <c r="EY46" i="10"/>
  <c r="EP46" i="10"/>
  <c r="EG46" i="10"/>
  <c r="DX46" i="10"/>
  <c r="DO46" i="10"/>
  <c r="AK46" i="10"/>
  <c r="GB48" i="10"/>
  <c r="FS48" i="10"/>
  <c r="FJ48" i="10"/>
  <c r="FA48" i="10"/>
  <c r="ER48" i="10"/>
  <c r="EI48" i="10"/>
  <c r="DZ48" i="10"/>
  <c r="DQ48" i="10"/>
  <c r="AM48" i="10"/>
  <c r="FZ50" i="10"/>
  <c r="FQ50" i="10"/>
  <c r="FH50" i="10"/>
  <c r="EY50" i="10"/>
  <c r="EP50" i="10"/>
  <c r="EG50" i="10"/>
  <c r="DX50" i="10"/>
  <c r="DO50" i="10"/>
  <c r="AK50" i="10"/>
  <c r="GB52" i="10"/>
  <c r="FS52" i="10"/>
  <c r="FJ52" i="10"/>
  <c r="FA52" i="10"/>
  <c r="ER52" i="10"/>
  <c r="EI52" i="10"/>
  <c r="DZ52" i="10"/>
  <c r="DQ52" i="10"/>
  <c r="AM52" i="10"/>
  <c r="FZ54" i="10"/>
  <c r="FQ54" i="10"/>
  <c r="FH54" i="10"/>
  <c r="EY54" i="10"/>
  <c r="EP54" i="10"/>
  <c r="EG54" i="10"/>
  <c r="DX54" i="10"/>
  <c r="DO54" i="10"/>
  <c r="AK54" i="10"/>
  <c r="GB56" i="10"/>
  <c r="FS56" i="10"/>
  <c r="FJ56" i="10"/>
  <c r="FA56" i="10"/>
  <c r="ER56" i="10"/>
  <c r="EI56" i="10"/>
  <c r="DZ56" i="10"/>
  <c r="DQ56" i="10"/>
  <c r="AM56" i="10"/>
  <c r="FZ58" i="10"/>
  <c r="FQ58" i="10"/>
  <c r="FH58" i="10"/>
  <c r="EY58" i="10"/>
  <c r="EP58" i="10"/>
  <c r="EG58" i="10"/>
  <c r="DX58" i="10"/>
  <c r="DO58" i="10"/>
  <c r="AK58" i="10"/>
  <c r="GB60" i="10"/>
  <c r="FS60" i="10"/>
  <c r="FJ60" i="10"/>
  <c r="FA60" i="10"/>
  <c r="ER60" i="10"/>
  <c r="EI60" i="10"/>
  <c r="DZ60" i="10"/>
  <c r="DQ60" i="10"/>
  <c r="AM60" i="10"/>
  <c r="FZ62" i="10"/>
  <c r="FQ62" i="10"/>
  <c r="FH62" i="10"/>
  <c r="EY62" i="10"/>
  <c r="EP62" i="10"/>
  <c r="EG62" i="10"/>
  <c r="DX62" i="10"/>
  <c r="DO62" i="10"/>
  <c r="AK62" i="10"/>
  <c r="GB64" i="10"/>
  <c r="FS64" i="10"/>
  <c r="FJ64" i="10"/>
  <c r="FA64" i="10"/>
  <c r="ER64" i="10"/>
  <c r="EI64" i="10"/>
  <c r="DZ64" i="10"/>
  <c r="DQ64" i="10"/>
  <c r="AM64" i="10"/>
  <c r="AI67" i="10"/>
  <c r="FX67" i="10"/>
  <c r="FF67" i="10"/>
  <c r="EN67" i="10"/>
  <c r="DV67" i="10"/>
  <c r="FO67" i="10"/>
  <c r="EE67" i="10"/>
  <c r="DM67" i="10"/>
  <c r="EW67" i="10"/>
  <c r="AN70" i="10"/>
  <c r="FT70" i="10"/>
  <c r="FB70" i="10"/>
  <c r="EJ70" i="10"/>
  <c r="DR70" i="10"/>
  <c r="FK70" i="10"/>
  <c r="EA70" i="10"/>
  <c r="GC70" i="10"/>
  <c r="ES70" i="10"/>
  <c r="AN74" i="10"/>
  <c r="FT74" i="10"/>
  <c r="FB74" i="10"/>
  <c r="EJ74" i="10"/>
  <c r="DR74" i="10"/>
  <c r="FK74" i="10"/>
  <c r="EA74" i="10"/>
  <c r="GC74" i="10"/>
  <c r="ES74" i="10"/>
  <c r="AN78" i="10"/>
  <c r="FT78" i="10"/>
  <c r="FB78" i="10"/>
  <c r="EJ78" i="10"/>
  <c r="DR78" i="10"/>
  <c r="GC78" i="10"/>
  <c r="ES78" i="10"/>
  <c r="FK78" i="10"/>
  <c r="EA78" i="10"/>
  <c r="GA83" i="10"/>
  <c r="FR83" i="10"/>
  <c r="FI83" i="10"/>
  <c r="EZ83" i="10"/>
  <c r="EQ83" i="10"/>
  <c r="DY83" i="10"/>
  <c r="EH83" i="10"/>
  <c r="AL83" i="10"/>
  <c r="DP83" i="10"/>
  <c r="AJ91" i="10"/>
  <c r="FY91" i="10"/>
  <c r="FP91" i="10"/>
  <c r="FG91" i="10"/>
  <c r="EX91" i="10"/>
  <c r="EO91" i="10"/>
  <c r="EF91" i="10"/>
  <c r="DW91" i="10"/>
  <c r="DN91" i="10"/>
  <c r="AJ99" i="10"/>
  <c r="FY99" i="10"/>
  <c r="FP99" i="10"/>
  <c r="FG99" i="10"/>
  <c r="EX99" i="10"/>
  <c r="EO99" i="10"/>
  <c r="EF99" i="10"/>
  <c r="DW99" i="10"/>
  <c r="DN99" i="10"/>
  <c r="FK26" i="10"/>
  <c r="EJ26" i="10"/>
  <c r="DR26" i="10"/>
  <c r="GC26" i="10"/>
  <c r="AN26" i="10"/>
  <c r="FT26" i="10"/>
  <c r="EA26" i="10"/>
  <c r="FZ28" i="10"/>
  <c r="FQ28" i="10"/>
  <c r="FH28" i="10"/>
  <c r="EY28" i="10"/>
  <c r="EP28" i="10"/>
  <c r="EG28" i="10"/>
  <c r="DX28" i="10"/>
  <c r="DO28" i="10"/>
  <c r="AK28" i="10"/>
  <c r="GB32" i="10"/>
  <c r="FS32" i="10"/>
  <c r="FJ32" i="10"/>
  <c r="FA32" i="10"/>
  <c r="ER32" i="10"/>
  <c r="EI32" i="10"/>
  <c r="DZ32" i="10"/>
  <c r="DQ32" i="10"/>
  <c r="AM32" i="10"/>
  <c r="FZ34" i="10"/>
  <c r="FQ34" i="10"/>
  <c r="FH34" i="10"/>
  <c r="EY34" i="10"/>
  <c r="EP34" i="10"/>
  <c r="EG34" i="10"/>
  <c r="DX34" i="10"/>
  <c r="DO34" i="10"/>
  <c r="AK34" i="10"/>
  <c r="GB36" i="10"/>
  <c r="FS36" i="10"/>
  <c r="FJ36" i="10"/>
  <c r="FA36" i="10"/>
  <c r="ER36" i="10"/>
  <c r="EI36" i="10"/>
  <c r="DZ36" i="10"/>
  <c r="DQ36" i="10"/>
  <c r="AM36" i="10"/>
  <c r="GA38" i="10"/>
  <c r="FR38" i="10"/>
  <c r="FI38" i="10"/>
  <c r="EZ38" i="10"/>
  <c r="EQ38" i="10"/>
  <c r="EH38" i="10"/>
  <c r="DY38" i="10"/>
  <c r="DP38" i="10"/>
  <c r="AL38" i="10"/>
  <c r="GC40" i="10"/>
  <c r="FT40" i="10"/>
  <c r="FK40" i="10"/>
  <c r="FB40" i="10"/>
  <c r="ES40" i="10"/>
  <c r="EJ40" i="10"/>
  <c r="EA40" i="10"/>
  <c r="DR40" i="10"/>
  <c r="AN40" i="10"/>
  <c r="GA42" i="10"/>
  <c r="FR42" i="10"/>
  <c r="FI42" i="10"/>
  <c r="EZ42" i="10"/>
  <c r="EQ42" i="10"/>
  <c r="EH42" i="10"/>
  <c r="DY42" i="10"/>
  <c r="DP42" i="10"/>
  <c r="AL42" i="10"/>
  <c r="GC44" i="10"/>
  <c r="FT44" i="10"/>
  <c r="FK44" i="10"/>
  <c r="FB44" i="10"/>
  <c r="ES44" i="10"/>
  <c r="EJ44" i="10"/>
  <c r="EA44" i="10"/>
  <c r="DR44" i="10"/>
  <c r="AN44" i="10"/>
  <c r="GA46" i="10"/>
  <c r="FR46" i="10"/>
  <c r="FI46" i="10"/>
  <c r="EZ46" i="10"/>
  <c r="EQ46" i="10"/>
  <c r="EH46" i="10"/>
  <c r="DY46" i="10"/>
  <c r="DP46" i="10"/>
  <c r="AL46" i="10"/>
  <c r="GC48" i="10"/>
  <c r="FT48" i="10"/>
  <c r="FK48" i="10"/>
  <c r="FB48" i="10"/>
  <c r="ES48" i="10"/>
  <c r="EJ48" i="10"/>
  <c r="EA48" i="10"/>
  <c r="DR48" i="10"/>
  <c r="AN48" i="10"/>
  <c r="GA50" i="10"/>
  <c r="FR50" i="10"/>
  <c r="FI50" i="10"/>
  <c r="EZ50" i="10"/>
  <c r="EQ50" i="10"/>
  <c r="EH50" i="10"/>
  <c r="DY50" i="10"/>
  <c r="DP50" i="10"/>
  <c r="AL50" i="10"/>
  <c r="GC52" i="10"/>
  <c r="FT52" i="10"/>
  <c r="FK52" i="10"/>
  <c r="FB52" i="10"/>
  <c r="ES52" i="10"/>
  <c r="EJ52" i="10"/>
  <c r="EA52" i="10"/>
  <c r="DR52" i="10"/>
  <c r="AN52" i="10"/>
  <c r="GA54" i="10"/>
  <c r="FR54" i="10"/>
  <c r="FI54" i="10"/>
  <c r="EZ54" i="10"/>
  <c r="EQ54" i="10"/>
  <c r="EH54" i="10"/>
  <c r="DY54" i="10"/>
  <c r="DP54" i="10"/>
  <c r="AL54" i="10"/>
  <c r="GC56" i="10"/>
  <c r="FT56" i="10"/>
  <c r="FK56" i="10"/>
  <c r="FB56" i="10"/>
  <c r="ES56" i="10"/>
  <c r="EJ56" i="10"/>
  <c r="EA56" i="10"/>
  <c r="DR56" i="10"/>
  <c r="AN56" i="10"/>
  <c r="GA58" i="10"/>
  <c r="FR58" i="10"/>
  <c r="FI58" i="10"/>
  <c r="EZ58" i="10"/>
  <c r="EQ58" i="10"/>
  <c r="EH58" i="10"/>
  <c r="DY58" i="10"/>
  <c r="DP58" i="10"/>
  <c r="AL58" i="10"/>
  <c r="GC60" i="10"/>
  <c r="FT60" i="10"/>
  <c r="FK60" i="10"/>
  <c r="FB60" i="10"/>
  <c r="ES60" i="10"/>
  <c r="EJ60" i="10"/>
  <c r="EA60" i="10"/>
  <c r="DR60" i="10"/>
  <c r="AN60" i="10"/>
  <c r="GA62" i="10"/>
  <c r="FR62" i="10"/>
  <c r="FI62" i="10"/>
  <c r="EZ62" i="10"/>
  <c r="EQ62" i="10"/>
  <c r="EH62" i="10"/>
  <c r="DY62" i="10"/>
  <c r="DP62" i="10"/>
  <c r="AL62" i="10"/>
  <c r="AN64" i="10"/>
  <c r="FT64" i="10"/>
  <c r="FB64" i="10"/>
  <c r="EJ64" i="10"/>
  <c r="DR64" i="10"/>
  <c r="FK64" i="10"/>
  <c r="EA64" i="10"/>
  <c r="GC64" i="10"/>
  <c r="ES64" i="10"/>
  <c r="AN66" i="10"/>
  <c r="FT66" i="10"/>
  <c r="FB66" i="10"/>
  <c r="EJ66" i="10"/>
  <c r="DR66" i="10"/>
  <c r="FK66" i="10"/>
  <c r="EA66" i="10"/>
  <c r="ES66" i="10"/>
  <c r="GC66" i="10"/>
  <c r="AI70" i="10"/>
  <c r="FO70" i="10"/>
  <c r="EW70" i="10"/>
  <c r="EE70" i="10"/>
  <c r="DM70" i="10"/>
  <c r="EN70" i="10"/>
  <c r="DV70" i="10"/>
  <c r="FX70" i="10"/>
  <c r="FF70" i="10"/>
  <c r="AI74" i="10"/>
  <c r="FO74" i="10"/>
  <c r="EW74" i="10"/>
  <c r="EE74" i="10"/>
  <c r="DM74" i="10"/>
  <c r="DV74" i="10"/>
  <c r="FX74" i="10"/>
  <c r="FF74" i="10"/>
  <c r="EN74" i="10"/>
  <c r="AI78" i="10"/>
  <c r="FO78" i="10"/>
  <c r="EW78" i="10"/>
  <c r="EE78" i="10"/>
  <c r="DM78" i="10"/>
  <c r="FX78" i="10"/>
  <c r="FF78" i="10"/>
  <c r="EN78" i="10"/>
  <c r="DV78" i="10"/>
  <c r="AJ82" i="10"/>
  <c r="FP82" i="10"/>
  <c r="EX82" i="10"/>
  <c r="EF82" i="10"/>
  <c r="DN82" i="10"/>
  <c r="FG82" i="10"/>
  <c r="DW82" i="10"/>
  <c r="FY82" i="10"/>
  <c r="EO82" i="10"/>
  <c r="FV89" i="10"/>
  <c r="FM89" i="10"/>
  <c r="FD89" i="10"/>
  <c r="EU89" i="10"/>
  <c r="EL89" i="10"/>
  <c r="EC89" i="10"/>
  <c r="DT89" i="10"/>
  <c r="DK89" i="10"/>
  <c r="AG89" i="10"/>
  <c r="FV97" i="10"/>
  <c r="FM97" i="10"/>
  <c r="FD97" i="10"/>
  <c r="EU97" i="10"/>
  <c r="EL97" i="10"/>
  <c r="EC97" i="10"/>
  <c r="DT97" i="10"/>
  <c r="DK97" i="10"/>
  <c r="AG97" i="10"/>
  <c r="AK107" i="10"/>
  <c r="FZ107" i="10"/>
  <c r="FH107" i="10"/>
  <c r="EP107" i="10"/>
  <c r="DX107" i="10"/>
  <c r="EY107" i="10"/>
  <c r="DO107" i="10"/>
  <c r="FQ107" i="10"/>
  <c r="EG107" i="10"/>
  <c r="FV69" i="10"/>
  <c r="FM69" i="10"/>
  <c r="FD69" i="10"/>
  <c r="EU69" i="10"/>
  <c r="EL69" i="10"/>
  <c r="EC69" i="10"/>
  <c r="DT69" i="10"/>
  <c r="DK69" i="10"/>
  <c r="AG69" i="10"/>
  <c r="FV71" i="10"/>
  <c r="FM71" i="10"/>
  <c r="FD71" i="10"/>
  <c r="EU71" i="10"/>
  <c r="EL71" i="10"/>
  <c r="EC71" i="10"/>
  <c r="DT71" i="10"/>
  <c r="DK71" i="10"/>
  <c r="AG71" i="10"/>
  <c r="FV73" i="10"/>
  <c r="FM73" i="10"/>
  <c r="FD73" i="10"/>
  <c r="EU73" i="10"/>
  <c r="EL73" i="10"/>
  <c r="EC73" i="10"/>
  <c r="DT73" i="10"/>
  <c r="DK73" i="10"/>
  <c r="AG73" i="10"/>
  <c r="FV75" i="10"/>
  <c r="FM75" i="10"/>
  <c r="FD75" i="10"/>
  <c r="EU75" i="10"/>
  <c r="EL75" i="10"/>
  <c r="EC75" i="10"/>
  <c r="DT75" i="10"/>
  <c r="DK75" i="10"/>
  <c r="AG75" i="10"/>
  <c r="FV77" i="10"/>
  <c r="FM77" i="10"/>
  <c r="FD77" i="10"/>
  <c r="EU77" i="10"/>
  <c r="EL77" i="10"/>
  <c r="EC77" i="10"/>
  <c r="DT77" i="10"/>
  <c r="DK77" i="10"/>
  <c r="AG77" i="10"/>
  <c r="FV79" i="10"/>
  <c r="FM79" i="10"/>
  <c r="FD79" i="10"/>
  <c r="EU79" i="10"/>
  <c r="EL79" i="10"/>
  <c r="EC79" i="10"/>
  <c r="DT79" i="10"/>
  <c r="DK79" i="10"/>
  <c r="AG79" i="10"/>
  <c r="FV81" i="10"/>
  <c r="FM81" i="10"/>
  <c r="FD81" i="10"/>
  <c r="EU81" i="10"/>
  <c r="EL81" i="10"/>
  <c r="EC81" i="10"/>
  <c r="DT81" i="10"/>
  <c r="DK81" i="10"/>
  <c r="AG81" i="10"/>
  <c r="FW83" i="10"/>
  <c r="FN83" i="10"/>
  <c r="FE83" i="10"/>
  <c r="EV83" i="10"/>
  <c r="EM83" i="10"/>
  <c r="DU83" i="10"/>
  <c r="AH83" i="10"/>
  <c r="ED83" i="10"/>
  <c r="DL83" i="10"/>
  <c r="AG86" i="10"/>
  <c r="FV86" i="10"/>
  <c r="FD86" i="10"/>
  <c r="EL86" i="10"/>
  <c r="DT86" i="10"/>
  <c r="EU86" i="10"/>
  <c r="DK86" i="10"/>
  <c r="EC86" i="10"/>
  <c r="FM86" i="10"/>
  <c r="AG90" i="10"/>
  <c r="FV90" i="10"/>
  <c r="FD90" i="10"/>
  <c r="EL90" i="10"/>
  <c r="DT90" i="10"/>
  <c r="FM90" i="10"/>
  <c r="EC90" i="10"/>
  <c r="DK90" i="10"/>
  <c r="EU90" i="10"/>
  <c r="AG94" i="10"/>
  <c r="FV94" i="10"/>
  <c r="FD94" i="10"/>
  <c r="EL94" i="10"/>
  <c r="DT94" i="10"/>
  <c r="EU94" i="10"/>
  <c r="DK94" i="10"/>
  <c r="FM94" i="10"/>
  <c r="EC94" i="10"/>
  <c r="AG98" i="10"/>
  <c r="FV98" i="10"/>
  <c r="FD98" i="10"/>
  <c r="EL98" i="10"/>
  <c r="DT98" i="10"/>
  <c r="FM98" i="10"/>
  <c r="EC98" i="10"/>
  <c r="EU98" i="10"/>
  <c r="DK98" i="10"/>
  <c r="FW102" i="10"/>
  <c r="FE102" i="10"/>
  <c r="EM102" i="10"/>
  <c r="DU102" i="10"/>
  <c r="FN102" i="10"/>
  <c r="ED102" i="10"/>
  <c r="AH102" i="10"/>
  <c r="EV102" i="10"/>
  <c r="DL102" i="10"/>
  <c r="AG109" i="10"/>
  <c r="FM109" i="10"/>
  <c r="EU109" i="10"/>
  <c r="EC109" i="10"/>
  <c r="DK109" i="10"/>
  <c r="FV109" i="10"/>
  <c r="EL109" i="10"/>
  <c r="DT109" i="10"/>
  <c r="FD109" i="10"/>
  <c r="FW121" i="10"/>
  <c r="FN121" i="10"/>
  <c r="FE121" i="10"/>
  <c r="EV121" i="10"/>
  <c r="AH121" i="10"/>
  <c r="EM121" i="10"/>
  <c r="ED121" i="10"/>
  <c r="DU121" i="10"/>
  <c r="DL121" i="10"/>
  <c r="GA66" i="10"/>
  <c r="FR66" i="10"/>
  <c r="FI66" i="10"/>
  <c r="EZ66" i="10"/>
  <c r="EQ66" i="10"/>
  <c r="EH66" i="10"/>
  <c r="DY66" i="10"/>
  <c r="DP66" i="10"/>
  <c r="AL66" i="10"/>
  <c r="GA68" i="10"/>
  <c r="FR68" i="10"/>
  <c r="FI68" i="10"/>
  <c r="EZ68" i="10"/>
  <c r="EQ68" i="10"/>
  <c r="EH68" i="10"/>
  <c r="DY68" i="10"/>
  <c r="DP68" i="10"/>
  <c r="AL68" i="10"/>
  <c r="GA70" i="10"/>
  <c r="FR70" i="10"/>
  <c r="FI70" i="10"/>
  <c r="EZ70" i="10"/>
  <c r="EQ70" i="10"/>
  <c r="EH70" i="10"/>
  <c r="DY70" i="10"/>
  <c r="DP70" i="10"/>
  <c r="AL70" i="10"/>
  <c r="GA72" i="10"/>
  <c r="FR72" i="10"/>
  <c r="FI72" i="10"/>
  <c r="EZ72" i="10"/>
  <c r="EQ72" i="10"/>
  <c r="EH72" i="10"/>
  <c r="DY72" i="10"/>
  <c r="DP72" i="10"/>
  <c r="AL72" i="10"/>
  <c r="GA74" i="10"/>
  <c r="FR74" i="10"/>
  <c r="FI74" i="10"/>
  <c r="EZ74" i="10"/>
  <c r="EQ74" i="10"/>
  <c r="EH74" i="10"/>
  <c r="DY74" i="10"/>
  <c r="DP74" i="10"/>
  <c r="AL74" i="10"/>
  <c r="GA76" i="10"/>
  <c r="FR76" i="10"/>
  <c r="FI76" i="10"/>
  <c r="EZ76" i="10"/>
  <c r="EQ76" i="10"/>
  <c r="EH76" i="10"/>
  <c r="DY76" i="10"/>
  <c r="DP76" i="10"/>
  <c r="AL76" i="10"/>
  <c r="GA78" i="10"/>
  <c r="FR78" i="10"/>
  <c r="FI78" i="10"/>
  <c r="EZ78" i="10"/>
  <c r="EQ78" i="10"/>
  <c r="EH78" i="10"/>
  <c r="DY78" i="10"/>
  <c r="DP78" i="10"/>
  <c r="AL78" i="10"/>
  <c r="GA80" i="10"/>
  <c r="FR80" i="10"/>
  <c r="FI80" i="10"/>
  <c r="EZ80" i="10"/>
  <c r="EQ80" i="10"/>
  <c r="EH80" i="10"/>
  <c r="DY80" i="10"/>
  <c r="DP80" i="10"/>
  <c r="AL80" i="10"/>
  <c r="AN82" i="10"/>
  <c r="FT82" i="10"/>
  <c r="FB82" i="10"/>
  <c r="EJ82" i="10"/>
  <c r="DR82" i="10"/>
  <c r="FK82" i="10"/>
  <c r="EA82" i="10"/>
  <c r="ES82" i="10"/>
  <c r="GC82" i="10"/>
  <c r="AJ86" i="10"/>
  <c r="FP86" i="10"/>
  <c r="EX86" i="10"/>
  <c r="EF86" i="10"/>
  <c r="DN86" i="10"/>
  <c r="FG86" i="10"/>
  <c r="DW86" i="10"/>
  <c r="FY86" i="10"/>
  <c r="EO86" i="10"/>
  <c r="AJ90" i="10"/>
  <c r="FP90" i="10"/>
  <c r="EX90" i="10"/>
  <c r="EF90" i="10"/>
  <c r="DN90" i="10"/>
  <c r="FY90" i="10"/>
  <c r="EO90" i="10"/>
  <c r="FG90" i="10"/>
  <c r="DW90" i="10"/>
  <c r="AJ94" i="10"/>
  <c r="FP94" i="10"/>
  <c r="EX94" i="10"/>
  <c r="EF94" i="10"/>
  <c r="DN94" i="10"/>
  <c r="FG94" i="10"/>
  <c r="DW94" i="10"/>
  <c r="FY94" i="10"/>
  <c r="EO94" i="10"/>
  <c r="AJ98" i="10"/>
  <c r="FP98" i="10"/>
  <c r="EX98" i="10"/>
  <c r="EF98" i="10"/>
  <c r="DN98" i="10"/>
  <c r="FY98" i="10"/>
  <c r="EO98" i="10"/>
  <c r="FG98" i="10"/>
  <c r="DW98" i="10"/>
  <c r="FR102" i="10"/>
  <c r="EZ102" i="10"/>
  <c r="EH102" i="10"/>
  <c r="DP102" i="10"/>
  <c r="AL102" i="10"/>
  <c r="FI102" i="10"/>
  <c r="DY102" i="10"/>
  <c r="GA102" i="10"/>
  <c r="EQ102" i="10"/>
  <c r="FN107" i="10"/>
  <c r="EV107" i="10"/>
  <c r="ED107" i="10"/>
  <c r="FW107" i="10"/>
  <c r="EM107" i="10"/>
  <c r="DL107" i="10"/>
  <c r="DU107" i="10"/>
  <c r="AH107" i="10"/>
  <c r="FE107" i="10"/>
  <c r="AM118" i="10"/>
  <c r="FS118" i="10"/>
  <c r="FA118" i="10"/>
  <c r="EI118" i="10"/>
  <c r="DQ118" i="10"/>
  <c r="GB118" i="10"/>
  <c r="ER118" i="10"/>
  <c r="FJ118" i="10"/>
  <c r="DZ118" i="10"/>
  <c r="FW85" i="10"/>
  <c r="FN85" i="10"/>
  <c r="FE85" i="10"/>
  <c r="EV85" i="10"/>
  <c r="EM85" i="10"/>
  <c r="ED85" i="10"/>
  <c r="DU85" i="10"/>
  <c r="DL85" i="10"/>
  <c r="AH85" i="10"/>
  <c r="FW87" i="10"/>
  <c r="FN87" i="10"/>
  <c r="FE87" i="10"/>
  <c r="EV87" i="10"/>
  <c r="EM87" i="10"/>
  <c r="ED87" i="10"/>
  <c r="DU87" i="10"/>
  <c r="DL87" i="10"/>
  <c r="AH87" i="10"/>
  <c r="FW89" i="10"/>
  <c r="FN89" i="10"/>
  <c r="FE89" i="10"/>
  <c r="EV89" i="10"/>
  <c r="EM89" i="10"/>
  <c r="ED89" i="10"/>
  <c r="DU89" i="10"/>
  <c r="DL89" i="10"/>
  <c r="AH89" i="10"/>
  <c r="FW91" i="10"/>
  <c r="FN91" i="10"/>
  <c r="FE91" i="10"/>
  <c r="EV91" i="10"/>
  <c r="EM91" i="10"/>
  <c r="ED91" i="10"/>
  <c r="DU91" i="10"/>
  <c r="DL91" i="10"/>
  <c r="AH91" i="10"/>
  <c r="FW93" i="10"/>
  <c r="FN93" i="10"/>
  <c r="FE93" i="10"/>
  <c r="EV93" i="10"/>
  <c r="EM93" i="10"/>
  <c r="ED93" i="10"/>
  <c r="DU93" i="10"/>
  <c r="DL93" i="10"/>
  <c r="AH93" i="10"/>
  <c r="FW95" i="10"/>
  <c r="FN95" i="10"/>
  <c r="FE95" i="10"/>
  <c r="EV95" i="10"/>
  <c r="EM95" i="10"/>
  <c r="ED95" i="10"/>
  <c r="DU95" i="10"/>
  <c r="DL95" i="10"/>
  <c r="AH95" i="10"/>
  <c r="FW97" i="10"/>
  <c r="FN97" i="10"/>
  <c r="FE97" i="10"/>
  <c r="EV97" i="10"/>
  <c r="EM97" i="10"/>
  <c r="ED97" i="10"/>
  <c r="DU97" i="10"/>
  <c r="DL97" i="10"/>
  <c r="AH97" i="10"/>
  <c r="FW99" i="10"/>
  <c r="FN99" i="10"/>
  <c r="FE99" i="10"/>
  <c r="EV99" i="10"/>
  <c r="EM99" i="10"/>
  <c r="ED99" i="10"/>
  <c r="DU99" i="10"/>
  <c r="DL99" i="10"/>
  <c r="AH99" i="10"/>
  <c r="FW101" i="10"/>
  <c r="FE101" i="10"/>
  <c r="EM101" i="10"/>
  <c r="DU101" i="10"/>
  <c r="DL101" i="10"/>
  <c r="FN101" i="10"/>
  <c r="ED101" i="10"/>
  <c r="AH101" i="10"/>
  <c r="EV101" i="10"/>
  <c r="AG104" i="10"/>
  <c r="FV104" i="10"/>
  <c r="FD104" i="10"/>
  <c r="EL104" i="10"/>
  <c r="DT104" i="10"/>
  <c r="FM104" i="10"/>
  <c r="EC104" i="10"/>
  <c r="EU104" i="10"/>
  <c r="DK104" i="10"/>
  <c r="AH106" i="10"/>
  <c r="FN106" i="10"/>
  <c r="EV106" i="10"/>
  <c r="ED106" i="10"/>
  <c r="DL106" i="10"/>
  <c r="FE106" i="10"/>
  <c r="DU106" i="10"/>
  <c r="FW106" i="10"/>
  <c r="EM106" i="10"/>
  <c r="AL112" i="10"/>
  <c r="GA112" i="10"/>
  <c r="FR112" i="10"/>
  <c r="FI112" i="10"/>
  <c r="EZ112" i="10"/>
  <c r="EQ112" i="10"/>
  <c r="EH112" i="10"/>
  <c r="DY112" i="10"/>
  <c r="DP112" i="10"/>
  <c r="AJ123" i="10"/>
  <c r="FY123" i="10"/>
  <c r="FP123" i="10"/>
  <c r="FG123" i="10"/>
  <c r="EX123" i="10"/>
  <c r="EO123" i="10"/>
  <c r="EF123" i="10"/>
  <c r="DW123" i="10"/>
  <c r="DN123" i="10"/>
  <c r="GB83" i="10"/>
  <c r="FS83" i="10"/>
  <c r="FJ83" i="10"/>
  <c r="FA83" i="10"/>
  <c r="ER83" i="10"/>
  <c r="EI83" i="10"/>
  <c r="DZ83" i="10"/>
  <c r="DQ83" i="10"/>
  <c r="AM83" i="10"/>
  <c r="GB85" i="10"/>
  <c r="FS85" i="10"/>
  <c r="FJ85" i="10"/>
  <c r="FA85" i="10"/>
  <c r="ER85" i="10"/>
  <c r="EI85" i="10"/>
  <c r="DZ85" i="10"/>
  <c r="DQ85" i="10"/>
  <c r="AM85" i="10"/>
  <c r="GB87" i="10"/>
  <c r="FS87" i="10"/>
  <c r="FJ87" i="10"/>
  <c r="FA87" i="10"/>
  <c r="ER87" i="10"/>
  <c r="EI87" i="10"/>
  <c r="DZ87" i="10"/>
  <c r="DQ87" i="10"/>
  <c r="AM87" i="10"/>
  <c r="GB89" i="10"/>
  <c r="FS89" i="10"/>
  <c r="FJ89" i="10"/>
  <c r="FA89" i="10"/>
  <c r="ER89" i="10"/>
  <c r="EI89" i="10"/>
  <c r="DZ89" i="10"/>
  <c r="DQ89" i="10"/>
  <c r="AM89" i="10"/>
  <c r="GB91" i="10"/>
  <c r="FS91" i="10"/>
  <c r="FJ91" i="10"/>
  <c r="FA91" i="10"/>
  <c r="ER91" i="10"/>
  <c r="EI91" i="10"/>
  <c r="DZ91" i="10"/>
  <c r="DQ91" i="10"/>
  <c r="AM91" i="10"/>
  <c r="GB93" i="10"/>
  <c r="FS93" i="10"/>
  <c r="FJ93" i="10"/>
  <c r="FA93" i="10"/>
  <c r="ER93" i="10"/>
  <c r="EI93" i="10"/>
  <c r="DZ93" i="10"/>
  <c r="DQ93" i="10"/>
  <c r="AM93" i="10"/>
  <c r="GB95" i="10"/>
  <c r="FS95" i="10"/>
  <c r="FJ95" i="10"/>
  <c r="FA95" i="10"/>
  <c r="ER95" i="10"/>
  <c r="EI95" i="10"/>
  <c r="DZ95" i="10"/>
  <c r="DQ95" i="10"/>
  <c r="AM95" i="10"/>
  <c r="GB97" i="10"/>
  <c r="FS97" i="10"/>
  <c r="FJ97" i="10"/>
  <c r="FA97" i="10"/>
  <c r="ER97" i="10"/>
  <c r="EI97" i="10"/>
  <c r="DZ97" i="10"/>
  <c r="DQ97" i="10"/>
  <c r="AM97" i="10"/>
  <c r="GB99" i="10"/>
  <c r="FS99" i="10"/>
  <c r="FJ99" i="10"/>
  <c r="FA99" i="10"/>
  <c r="ER99" i="10"/>
  <c r="EI99" i="10"/>
  <c r="DZ99" i="10"/>
  <c r="DQ99" i="10"/>
  <c r="AM99" i="10"/>
  <c r="GB101" i="10"/>
  <c r="FJ101" i="10"/>
  <c r="ER101" i="10"/>
  <c r="DZ101" i="10"/>
  <c r="DQ101" i="10"/>
  <c r="AM101" i="10"/>
  <c r="FA101" i="10"/>
  <c r="FS101" i="10"/>
  <c r="EI101" i="10"/>
  <c r="AH104" i="10"/>
  <c r="FN104" i="10"/>
  <c r="EV104" i="10"/>
  <c r="ED104" i="10"/>
  <c r="DL104" i="10"/>
  <c r="FE104" i="10"/>
  <c r="DU104" i="10"/>
  <c r="EM104" i="10"/>
  <c r="FW104" i="10"/>
  <c r="FV107" i="10"/>
  <c r="FD107" i="10"/>
  <c r="EL107" i="10"/>
  <c r="DT107" i="10"/>
  <c r="AG107" i="10"/>
  <c r="EU107" i="10"/>
  <c r="EC107" i="10"/>
  <c r="FM107" i="10"/>
  <c r="DK107" i="10"/>
  <c r="FX114" i="10"/>
  <c r="FO114" i="10"/>
  <c r="FF114" i="10"/>
  <c r="EW114" i="10"/>
  <c r="EN114" i="10"/>
  <c r="EE114" i="10"/>
  <c r="DV114" i="10"/>
  <c r="DM114" i="10"/>
  <c r="AI114" i="10"/>
  <c r="FO107" i="10"/>
  <c r="EW107" i="10"/>
  <c r="EE107" i="10"/>
  <c r="DM107" i="10"/>
  <c r="FF107" i="10"/>
  <c r="DV107" i="10"/>
  <c r="AI107" i="10"/>
  <c r="FX107" i="10"/>
  <c r="EN107" i="10"/>
  <c r="FX109" i="10"/>
  <c r="FF109" i="10"/>
  <c r="EN109" i="10"/>
  <c r="DV109" i="10"/>
  <c r="AI109" i="10"/>
  <c r="EW109" i="10"/>
  <c r="DM109" i="10"/>
  <c r="FO109" i="10"/>
  <c r="EE109" i="10"/>
  <c r="AI113" i="10"/>
  <c r="FO113" i="10"/>
  <c r="EW113" i="10"/>
  <c r="EE113" i="10"/>
  <c r="DM113" i="10"/>
  <c r="FX113" i="10"/>
  <c r="EN113" i="10"/>
  <c r="DV113" i="10"/>
  <c r="FF113" i="10"/>
  <c r="FW117" i="10"/>
  <c r="FE117" i="10"/>
  <c r="EM117" i="10"/>
  <c r="DU117" i="10"/>
  <c r="FN117" i="10"/>
  <c r="ED117" i="10"/>
  <c r="AH117" i="10"/>
  <c r="EV117" i="10"/>
  <c r="DL117" i="10"/>
  <c r="FY102" i="10"/>
  <c r="FP102" i="10"/>
  <c r="FG102" i="10"/>
  <c r="EX102" i="10"/>
  <c r="EO102" i="10"/>
  <c r="EF102" i="10"/>
  <c r="DW102" i="10"/>
  <c r="DN102" i="10"/>
  <c r="AJ102" i="10"/>
  <c r="FY104" i="10"/>
  <c r="FP104" i="10"/>
  <c r="FG104" i="10"/>
  <c r="EX104" i="10"/>
  <c r="EO104" i="10"/>
  <c r="EF104" i="10"/>
  <c r="DW104" i="10"/>
  <c r="DN104" i="10"/>
  <c r="AJ104" i="10"/>
  <c r="FY106" i="10"/>
  <c r="FP106" i="10"/>
  <c r="FG106" i="10"/>
  <c r="EX106" i="10"/>
  <c r="EO106" i="10"/>
  <c r="EF106" i="10"/>
  <c r="DW106" i="10"/>
  <c r="DN106" i="10"/>
  <c r="AJ106" i="10"/>
  <c r="AI108" i="10"/>
  <c r="FO108" i="10"/>
  <c r="EW108" i="10"/>
  <c r="EE108" i="10"/>
  <c r="DM108" i="10"/>
  <c r="FF108" i="10"/>
  <c r="DV108" i="10"/>
  <c r="FX108" i="10"/>
  <c r="EN108" i="10"/>
  <c r="AL111" i="10"/>
  <c r="FR111" i="10"/>
  <c r="EZ111" i="10"/>
  <c r="EH111" i="10"/>
  <c r="DP111" i="10"/>
  <c r="FI111" i="10"/>
  <c r="DY111" i="10"/>
  <c r="GA111" i="10"/>
  <c r="EQ111" i="10"/>
  <c r="GA115" i="10"/>
  <c r="FI115" i="10"/>
  <c r="EQ115" i="10"/>
  <c r="AL115" i="10"/>
  <c r="FR115" i="10"/>
  <c r="EH115" i="10"/>
  <c r="DP115" i="10"/>
  <c r="EZ115" i="10"/>
  <c r="DY115" i="10"/>
  <c r="FX120" i="10"/>
  <c r="FO120" i="10"/>
  <c r="FF120" i="10"/>
  <c r="EW120" i="10"/>
  <c r="EN120" i="10"/>
  <c r="EE120" i="10"/>
  <c r="DV120" i="10"/>
  <c r="DM120" i="10"/>
  <c r="AI120" i="10"/>
  <c r="GC108" i="10"/>
  <c r="FT108" i="10"/>
  <c r="FK108" i="10"/>
  <c r="FB108" i="10"/>
  <c r="ES108" i="10"/>
  <c r="EJ108" i="10"/>
  <c r="EA108" i="10"/>
  <c r="DR108" i="10"/>
  <c r="AN108" i="10"/>
  <c r="GC110" i="10"/>
  <c r="FT110" i="10"/>
  <c r="FK110" i="10"/>
  <c r="FB110" i="10"/>
  <c r="ES110" i="10"/>
  <c r="EJ110" i="10"/>
  <c r="EA110" i="10"/>
  <c r="DR110" i="10"/>
  <c r="AN110" i="10"/>
  <c r="GC112" i="10"/>
  <c r="FT112" i="10"/>
  <c r="FK112" i="10"/>
  <c r="FB112" i="10"/>
  <c r="ES112" i="10"/>
  <c r="EJ112" i="10"/>
  <c r="EA112" i="10"/>
  <c r="DR112" i="10"/>
  <c r="AN112" i="10"/>
  <c r="GC114" i="10"/>
  <c r="FT114" i="10"/>
  <c r="FK114" i="10"/>
  <c r="FB114" i="10"/>
  <c r="ES114" i="10"/>
  <c r="EJ114" i="10"/>
  <c r="EA114" i="10"/>
  <c r="DR114" i="10"/>
  <c r="AN114" i="10"/>
  <c r="GB116" i="10"/>
  <c r="FJ116" i="10"/>
  <c r="ER116" i="10"/>
  <c r="DZ116" i="10"/>
  <c r="AM116" i="10"/>
  <c r="FA116" i="10"/>
  <c r="DQ116" i="10"/>
  <c r="FS116" i="10"/>
  <c r="EI116" i="10"/>
  <c r="AM120" i="10"/>
  <c r="GB120" i="10"/>
  <c r="FJ120" i="10"/>
  <c r="ER120" i="10"/>
  <c r="DZ120" i="10"/>
  <c r="FS120" i="10"/>
  <c r="EI120" i="10"/>
  <c r="FA120" i="10"/>
  <c r="DQ120" i="10"/>
  <c r="FV128" i="10"/>
  <c r="FD128" i="10"/>
  <c r="EL128" i="10"/>
  <c r="DT128" i="10"/>
  <c r="EU128" i="10"/>
  <c r="DK128" i="10"/>
  <c r="AG128" i="10"/>
  <c r="FM128" i="10"/>
  <c r="EC128" i="10"/>
  <c r="FZ112" i="10"/>
  <c r="FQ112" i="10"/>
  <c r="FH112" i="10"/>
  <c r="EY112" i="10"/>
  <c r="EP112" i="10"/>
  <c r="EG112" i="10"/>
  <c r="DX112" i="10"/>
  <c r="DO112" i="10"/>
  <c r="AK112" i="10"/>
  <c r="FZ114" i="10"/>
  <c r="FQ114" i="10"/>
  <c r="FH114" i="10"/>
  <c r="EY114" i="10"/>
  <c r="EP114" i="10"/>
  <c r="EG114" i="10"/>
  <c r="DX114" i="10"/>
  <c r="DO114" i="10"/>
  <c r="AK114" i="10"/>
  <c r="AK117" i="10"/>
  <c r="FQ117" i="10"/>
  <c r="EY117" i="10"/>
  <c r="EG117" i="10"/>
  <c r="DO117" i="10"/>
  <c r="FZ117" i="10"/>
  <c r="EP117" i="10"/>
  <c r="DX117" i="10"/>
  <c r="FH117" i="10"/>
  <c r="AH120" i="10"/>
  <c r="FW120" i="10"/>
  <c r="FE120" i="10"/>
  <c r="EM120" i="10"/>
  <c r="DU120" i="10"/>
  <c r="EV120" i="10"/>
  <c r="DL120" i="10"/>
  <c r="ED120" i="10"/>
  <c r="FN120" i="10"/>
  <c r="FZ126" i="10"/>
  <c r="FQ126" i="10"/>
  <c r="FH126" i="10"/>
  <c r="EY126" i="10"/>
  <c r="EP126" i="10"/>
  <c r="EG126" i="10"/>
  <c r="DX126" i="10"/>
  <c r="DO126" i="10"/>
  <c r="AK126" i="10"/>
  <c r="GC116" i="10"/>
  <c r="FT116" i="10"/>
  <c r="FK116" i="10"/>
  <c r="FB116" i="10"/>
  <c r="ES116" i="10"/>
  <c r="EJ116" i="10"/>
  <c r="EA116" i="10"/>
  <c r="DR116" i="10"/>
  <c r="AN116" i="10"/>
  <c r="GC118" i="10"/>
  <c r="FT118" i="10"/>
  <c r="FK118" i="10"/>
  <c r="FB118" i="10"/>
  <c r="ES118" i="10"/>
  <c r="EJ118" i="10"/>
  <c r="EA118" i="10"/>
  <c r="DR118" i="10"/>
  <c r="AN118" i="10"/>
  <c r="GC120" i="10"/>
  <c r="FT120" i="10"/>
  <c r="FK120" i="10"/>
  <c r="FB120" i="10"/>
  <c r="ES120" i="10"/>
  <c r="EJ120" i="10"/>
  <c r="EA120" i="10"/>
  <c r="DR120" i="10"/>
  <c r="AN120" i="10"/>
  <c r="AK123" i="10"/>
  <c r="FZ123" i="10"/>
  <c r="FH123" i="10"/>
  <c r="EP123" i="10"/>
  <c r="DX123" i="10"/>
  <c r="FQ123" i="10"/>
  <c r="EG123" i="10"/>
  <c r="DO123" i="10"/>
  <c r="EY123" i="10"/>
  <c r="FQ128" i="10"/>
  <c r="EY128" i="10"/>
  <c r="EG128" i="10"/>
  <c r="DO128" i="10"/>
  <c r="FZ128" i="10"/>
  <c r="EP128" i="10"/>
  <c r="DX128" i="10"/>
  <c r="AK128" i="10"/>
  <c r="FH128" i="10"/>
  <c r="FZ120" i="10"/>
  <c r="FQ120" i="10"/>
  <c r="FH120" i="10"/>
  <c r="EY120" i="10"/>
  <c r="EP120" i="10"/>
  <c r="EG120" i="10"/>
  <c r="DX120" i="10"/>
  <c r="DO120" i="10"/>
  <c r="AK120" i="10"/>
  <c r="AN123" i="10"/>
  <c r="FT123" i="10"/>
  <c r="FB123" i="10"/>
  <c r="EJ123" i="10"/>
  <c r="DR123" i="10"/>
  <c r="GC123" i="10"/>
  <c r="ES123" i="10"/>
  <c r="FK123" i="10"/>
  <c r="EA123" i="10"/>
  <c r="FP127" i="10"/>
  <c r="FG127" i="10"/>
  <c r="EX127" i="10"/>
  <c r="EO127" i="10"/>
  <c r="EF127" i="10"/>
  <c r="DW127" i="10"/>
  <c r="DN127" i="10"/>
  <c r="AJ127" i="10"/>
  <c r="FY127" i="10"/>
  <c r="GA123" i="10"/>
  <c r="FR123" i="10"/>
  <c r="FI123" i="10"/>
  <c r="EZ123" i="10"/>
  <c r="EQ123" i="10"/>
  <c r="EH123" i="10"/>
  <c r="DY123" i="10"/>
  <c r="DP123" i="10"/>
  <c r="AL123" i="10"/>
  <c r="GA125" i="10"/>
  <c r="FR125" i="10"/>
  <c r="FI125" i="10"/>
  <c r="EZ125" i="10"/>
  <c r="EQ125" i="10"/>
  <c r="EH125" i="10"/>
  <c r="DY125" i="10"/>
  <c r="DP125" i="10"/>
  <c r="AL125" i="10"/>
  <c r="AM128" i="10"/>
  <c r="GB128" i="10"/>
  <c r="FJ128" i="10"/>
  <c r="ER128" i="10"/>
  <c r="DZ128" i="10"/>
  <c r="FS128" i="10"/>
  <c r="EI128" i="10"/>
  <c r="DQ128" i="10"/>
  <c r="FA128" i="10"/>
  <c r="GB122" i="10"/>
  <c r="FS122" i="10"/>
  <c r="FJ122" i="10"/>
  <c r="FA122" i="10"/>
  <c r="ER122" i="10"/>
  <c r="EI122" i="10"/>
  <c r="DZ122" i="10"/>
  <c r="DQ122" i="10"/>
  <c r="AM122" i="10"/>
  <c r="GB124" i="10"/>
  <c r="FS124" i="10"/>
  <c r="FJ124" i="10"/>
  <c r="FA124" i="10"/>
  <c r="ER124" i="10"/>
  <c r="EI124" i="10"/>
  <c r="DZ124" i="10"/>
  <c r="DQ124" i="10"/>
  <c r="AM124" i="10"/>
  <c r="FJ126" i="10"/>
  <c r="ER126" i="10"/>
  <c r="EI126" i="10"/>
  <c r="DZ126" i="10"/>
  <c r="DQ126" i="10"/>
  <c r="AM126" i="10"/>
  <c r="GB126" i="10"/>
  <c r="FA126" i="10"/>
  <c r="FS126" i="10"/>
  <c r="FV127" i="10"/>
  <c r="FD127" i="10"/>
  <c r="EU127" i="10"/>
  <c r="EL127" i="10"/>
  <c r="EC127" i="10"/>
  <c r="DT127" i="10"/>
  <c r="DK127" i="10"/>
  <c r="FM127" i="10"/>
  <c r="AG127" i="10"/>
  <c r="FY129" i="10"/>
  <c r="FG129" i="10"/>
  <c r="EO129" i="10"/>
  <c r="DW129" i="10"/>
  <c r="AJ129" i="10"/>
  <c r="EX129" i="10"/>
  <c r="DN129" i="10"/>
  <c r="EF129" i="10"/>
  <c r="FP129" i="10"/>
  <c r="AJ128" i="10"/>
  <c r="FP128" i="10"/>
  <c r="EX128" i="10"/>
  <c r="EF128" i="10"/>
  <c r="DN128" i="10"/>
  <c r="FG128" i="10"/>
  <c r="DW128" i="10"/>
  <c r="EO128" i="10"/>
  <c r="FY128" i="10"/>
  <c r="FZ130" i="10"/>
  <c r="FQ130" i="10"/>
  <c r="FH130" i="10"/>
  <c r="EY130" i="10"/>
  <c r="EP130" i="10"/>
  <c r="EG130" i="10"/>
  <c r="DX130" i="10"/>
  <c r="DO130" i="10"/>
  <c r="AK130" i="10"/>
  <c r="GA129" i="10"/>
  <c r="FR129" i="10"/>
  <c r="FI129" i="10"/>
  <c r="EZ129" i="10"/>
  <c r="EQ129" i="10"/>
  <c r="EH129" i="10"/>
  <c r="DY129" i="10"/>
  <c r="DP129" i="10"/>
  <c r="AL129" i="10"/>
  <c r="AI73" i="10"/>
  <c r="FX73" i="10"/>
  <c r="FO73" i="10"/>
  <c r="FF73" i="10"/>
  <c r="EW73" i="10"/>
  <c r="EN73" i="10"/>
  <c r="EE73" i="10"/>
  <c r="DV73" i="10"/>
  <c r="DM73" i="10"/>
  <c r="AM58" i="10"/>
  <c r="GB58" i="10"/>
  <c r="FS58" i="10"/>
  <c r="FJ58" i="10"/>
  <c r="FA58" i="10"/>
  <c r="ER58" i="10"/>
  <c r="EI58" i="10"/>
  <c r="DZ58" i="10"/>
  <c r="DQ58" i="10"/>
  <c r="AG48" i="10"/>
  <c r="FV48" i="10"/>
  <c r="FM48" i="10"/>
  <c r="FD48" i="10"/>
  <c r="EU48" i="10"/>
  <c r="EL48" i="10"/>
  <c r="EC48" i="10"/>
  <c r="DT48" i="10"/>
  <c r="DK48" i="10"/>
  <c r="AJ37" i="10"/>
  <c r="FY37" i="10"/>
  <c r="FP37" i="10"/>
  <c r="FG37" i="10"/>
  <c r="EX37" i="10"/>
  <c r="EO37" i="10"/>
  <c r="EF37" i="10"/>
  <c r="DW37" i="10"/>
  <c r="DN37" i="10"/>
  <c r="FY25" i="10"/>
  <c r="FP25" i="10"/>
  <c r="FG25" i="10"/>
  <c r="EX25" i="10"/>
  <c r="EO25" i="10"/>
  <c r="EF25" i="10"/>
  <c r="DW25" i="10"/>
  <c r="DN25" i="10"/>
  <c r="AJ25" i="10"/>
  <c r="FY21" i="10"/>
  <c r="FG21" i="10"/>
  <c r="EO21" i="10"/>
  <c r="DW21" i="10"/>
  <c r="FP21" i="10"/>
  <c r="EX21" i="10"/>
  <c r="EF21" i="10"/>
  <c r="DN21" i="10"/>
  <c r="AJ21" i="10"/>
  <c r="FY17" i="10"/>
  <c r="FG17" i="10"/>
  <c r="EX17" i="10"/>
  <c r="EF17" i="10"/>
  <c r="DN17" i="10"/>
  <c r="FP17" i="10"/>
  <c r="EO17" i="10"/>
  <c r="DW17" i="10"/>
  <c r="AJ17" i="10"/>
  <c r="FY13" i="10"/>
  <c r="FG13" i="10"/>
  <c r="EO13" i="10"/>
  <c r="DW13" i="10"/>
  <c r="AJ13" i="10"/>
  <c r="FP13" i="10"/>
  <c r="EX13" i="10"/>
  <c r="EF13" i="10"/>
  <c r="DN13" i="10"/>
  <c r="FW23" i="10"/>
  <c r="FN23" i="10"/>
  <c r="FE23" i="10"/>
  <c r="EV23" i="10"/>
  <c r="EM23" i="10"/>
  <c r="ED23" i="10"/>
  <c r="DU23" i="10"/>
  <c r="DL23" i="10"/>
  <c r="AH23" i="10"/>
  <c r="FZ12" i="10"/>
  <c r="FQ12" i="10"/>
  <c r="FH12" i="10"/>
  <c r="EY12" i="10"/>
  <c r="EP12" i="10"/>
  <c r="EG12" i="10"/>
  <c r="DX12" i="10"/>
  <c r="DO12" i="10"/>
  <c r="AK12" i="10"/>
  <c r="GB18" i="10"/>
  <c r="FS18" i="10"/>
  <c r="FJ18" i="10"/>
  <c r="FA18" i="10"/>
  <c r="ER18" i="10"/>
  <c r="EI18" i="10"/>
  <c r="DZ18" i="10"/>
  <c r="DQ18" i="10"/>
  <c r="AM18" i="10"/>
  <c r="AJ12" i="10"/>
  <c r="FY12" i="10"/>
  <c r="FP12" i="10"/>
  <c r="FG12" i="10"/>
  <c r="EX12" i="10"/>
  <c r="EO12" i="10"/>
  <c r="EF12" i="10"/>
  <c r="DW12" i="10"/>
  <c r="DN12" i="10"/>
  <c r="AM76" i="10"/>
  <c r="GB76" i="10"/>
  <c r="FS76" i="10"/>
  <c r="FJ76" i="10"/>
  <c r="FA76" i="10"/>
  <c r="ER76" i="10"/>
  <c r="EI76" i="10"/>
  <c r="DZ76" i="10"/>
  <c r="DQ76" i="10"/>
  <c r="GB55" i="10"/>
  <c r="FS55" i="10"/>
  <c r="FJ55" i="10"/>
  <c r="FA55" i="10"/>
  <c r="ER55" i="10"/>
  <c r="EI55" i="10"/>
  <c r="DZ55" i="10"/>
  <c r="DQ55" i="10"/>
  <c r="AM55" i="10"/>
  <c r="AL34" i="10"/>
  <c r="GA34" i="10"/>
  <c r="FR34" i="10"/>
  <c r="FI34" i="10"/>
  <c r="EZ34" i="10"/>
  <c r="EQ34" i="10"/>
  <c r="EH34" i="10"/>
  <c r="DY34" i="10"/>
  <c r="DP34" i="10"/>
  <c r="FY27" i="10"/>
  <c r="FG27" i="10"/>
  <c r="EO27" i="10"/>
  <c r="DW27" i="10"/>
  <c r="FP27" i="10"/>
  <c r="EF27" i="10"/>
  <c r="AJ27" i="10"/>
  <c r="EX27" i="10"/>
  <c r="DN27" i="10"/>
  <c r="AK23" i="10"/>
  <c r="FZ23" i="10"/>
  <c r="EY23" i="10"/>
  <c r="EG23" i="10"/>
  <c r="DO23" i="10"/>
  <c r="FQ23" i="10"/>
  <c r="FH23" i="10"/>
  <c r="EP23" i="10"/>
  <c r="DX23" i="10"/>
  <c r="AK19" i="10"/>
  <c r="FQ19" i="10"/>
  <c r="EY19" i="10"/>
  <c r="EG19" i="10"/>
  <c r="DO19" i="10"/>
  <c r="FZ19" i="10"/>
  <c r="FH19" i="10"/>
  <c r="EP19" i="10"/>
  <c r="DX19" i="10"/>
  <c r="AK15" i="10"/>
  <c r="FZ15" i="10"/>
  <c r="FH15" i="10"/>
  <c r="EP15" i="10"/>
  <c r="DX15" i="10"/>
  <c r="FQ15" i="10"/>
  <c r="EY15" i="10"/>
  <c r="EG15" i="10"/>
  <c r="DO15" i="10"/>
  <c r="AJ11" i="10"/>
  <c r="FP11" i="10"/>
  <c r="EX11" i="10"/>
  <c r="EF11" i="10"/>
  <c r="DN11" i="10"/>
  <c r="FY11" i="10"/>
  <c r="FG11" i="10"/>
  <c r="EO11" i="10"/>
  <c r="DW11" i="10"/>
  <c r="AM62" i="10"/>
  <c r="GB62" i="10"/>
  <c r="FS62" i="10"/>
  <c r="FJ62" i="10"/>
  <c r="FA62" i="10"/>
  <c r="ER62" i="10"/>
  <c r="EI62" i="10"/>
  <c r="DZ62" i="10"/>
  <c r="DQ62" i="10"/>
  <c r="AG52" i="10"/>
  <c r="FV52" i="10"/>
  <c r="FM52" i="10"/>
  <c r="FD52" i="10"/>
  <c r="EU52" i="10"/>
  <c r="EL52" i="10"/>
  <c r="EC52" i="10"/>
  <c r="DT52" i="10"/>
  <c r="DK52" i="10"/>
  <c r="AJ41" i="10"/>
  <c r="FY41" i="10"/>
  <c r="FP41" i="10"/>
  <c r="FG41" i="10"/>
  <c r="EX41" i="10"/>
  <c r="EO41" i="10"/>
  <c r="EF41" i="10"/>
  <c r="DW41" i="10"/>
  <c r="DN41" i="10"/>
  <c r="AL28" i="10"/>
  <c r="GA28" i="10"/>
  <c r="FR28" i="10"/>
  <c r="FI28" i="10"/>
  <c r="EZ28" i="10"/>
  <c r="EQ28" i="10"/>
  <c r="EH28" i="10"/>
  <c r="DY28" i="10"/>
  <c r="DP28" i="10"/>
  <c r="AH22" i="10"/>
  <c r="FW22" i="10"/>
  <c r="FN22" i="10"/>
  <c r="FE22" i="10"/>
  <c r="EV22" i="10"/>
  <c r="EM22" i="10"/>
  <c r="ED22" i="10"/>
  <c r="DU22" i="10"/>
  <c r="DL22" i="10"/>
  <c r="FZ16" i="10"/>
  <c r="FQ16" i="10"/>
  <c r="FH16" i="10"/>
  <c r="EY16" i="10"/>
  <c r="EP16" i="10"/>
  <c r="EG16" i="10"/>
  <c r="DX16" i="10"/>
  <c r="DO16" i="10"/>
  <c r="AK16" i="10"/>
  <c r="EG83" i="10"/>
  <c r="DO83" i="10"/>
  <c r="FQ83" i="10"/>
  <c r="EY83" i="10"/>
  <c r="DX83" i="10"/>
  <c r="FH83" i="10"/>
  <c r="AK83" i="10"/>
  <c r="FZ83" i="10"/>
  <c r="EP83" i="10"/>
  <c r="GB51" i="10"/>
  <c r="FS51" i="10"/>
  <c r="FJ51" i="10"/>
  <c r="FA51" i="10"/>
  <c r="ER51" i="10"/>
  <c r="EI51" i="10"/>
  <c r="DZ51" i="10"/>
  <c r="DQ51" i="10"/>
  <c r="AM51" i="10"/>
  <c r="FQ30" i="10"/>
  <c r="EY30" i="10"/>
  <c r="FZ30" i="10"/>
  <c r="GB22" i="10"/>
  <c r="FS22" i="10"/>
  <c r="FJ22" i="10"/>
  <c r="FA22" i="10"/>
  <c r="ER22" i="10"/>
  <c r="EI22" i="10"/>
  <c r="DZ22" i="10"/>
  <c r="DQ22" i="10"/>
  <c r="AM22" i="10"/>
  <c r="FZ37" i="10"/>
  <c r="FQ37" i="10"/>
  <c r="FH37" i="10"/>
  <c r="EY37" i="10"/>
  <c r="EP37" i="10"/>
  <c r="EG37" i="10"/>
  <c r="DX37" i="10"/>
  <c r="DO37" i="10"/>
  <c r="AK37" i="10"/>
  <c r="AH43" i="10"/>
  <c r="FW43" i="10"/>
  <c r="FN43" i="10"/>
  <c r="FE43" i="10"/>
  <c r="EV43" i="10"/>
  <c r="EM43" i="10"/>
  <c r="ED43" i="10"/>
  <c r="DU43" i="10"/>
  <c r="DL43" i="10"/>
  <c r="GC50" i="10"/>
  <c r="FT50" i="10"/>
  <c r="FK50" i="10"/>
  <c r="FB50" i="10"/>
  <c r="ES50" i="10"/>
  <c r="EJ50" i="10"/>
  <c r="EA50" i="10"/>
  <c r="DR50" i="10"/>
  <c r="AN50" i="10"/>
  <c r="FW60" i="10"/>
  <c r="FN60" i="10"/>
  <c r="FE60" i="10"/>
  <c r="EV60" i="10"/>
  <c r="EM60" i="10"/>
  <c r="ED60" i="10"/>
  <c r="DU60" i="10"/>
  <c r="DL60" i="10"/>
  <c r="AH60" i="10"/>
  <c r="FY78" i="10"/>
  <c r="FP78" i="10"/>
  <c r="FG78" i="10"/>
  <c r="EX78" i="10"/>
  <c r="EO78" i="10"/>
  <c r="EF78" i="10"/>
  <c r="DW78" i="10"/>
  <c r="DN78" i="10"/>
  <c r="AJ78" i="10"/>
  <c r="AG102" i="10"/>
  <c r="FM102" i="10"/>
  <c r="EU102" i="10"/>
  <c r="EC102" i="10"/>
  <c r="DK102" i="10"/>
  <c r="FV102" i="10"/>
  <c r="EL102" i="10"/>
  <c r="FD102" i="10"/>
  <c r="DT102" i="10"/>
  <c r="GA11" i="10"/>
  <c r="FR11" i="10"/>
  <c r="FI11" i="10"/>
  <c r="EZ11" i="10"/>
  <c r="EQ11" i="10"/>
  <c r="EH11" i="10"/>
  <c r="DY11" i="10"/>
  <c r="DP11" i="10"/>
  <c r="AL11" i="10"/>
  <c r="FZ13" i="10"/>
  <c r="FQ13" i="10"/>
  <c r="FH13" i="10"/>
  <c r="EY13" i="10"/>
  <c r="EP13" i="10"/>
  <c r="EG13" i="10"/>
  <c r="DX13" i="10"/>
  <c r="DO13" i="10"/>
  <c r="AK13" i="10"/>
  <c r="GB15" i="10"/>
  <c r="FS15" i="10"/>
  <c r="FJ15" i="10"/>
  <c r="FA15" i="10"/>
  <c r="ER15" i="10"/>
  <c r="EI15" i="10"/>
  <c r="DZ15" i="10"/>
  <c r="DQ15" i="10"/>
  <c r="AM15" i="10"/>
  <c r="FZ17" i="10"/>
  <c r="FQ17" i="10"/>
  <c r="FH17" i="10"/>
  <c r="EY17" i="10"/>
  <c r="EP17" i="10"/>
  <c r="EG17" i="10"/>
  <c r="DX17" i="10"/>
  <c r="DO17" i="10"/>
  <c r="AK17" i="10"/>
  <c r="GB19" i="10"/>
  <c r="FS19" i="10"/>
  <c r="FJ19" i="10"/>
  <c r="FA19" i="10"/>
  <c r="ER19" i="10"/>
  <c r="EI19" i="10"/>
  <c r="DZ19" i="10"/>
  <c r="DQ19" i="10"/>
  <c r="AM19" i="10"/>
  <c r="FZ21" i="10"/>
  <c r="FQ21" i="10"/>
  <c r="FH21" i="10"/>
  <c r="EY21" i="10"/>
  <c r="EP21" i="10"/>
  <c r="EG21" i="10"/>
  <c r="DX21" i="10"/>
  <c r="DO21" i="10"/>
  <c r="AK21" i="10"/>
  <c r="GB23" i="10"/>
  <c r="FS23" i="10"/>
  <c r="FJ23" i="10"/>
  <c r="FA23" i="10"/>
  <c r="ER23" i="10"/>
  <c r="EI23" i="10"/>
  <c r="DZ23" i="10"/>
  <c r="DQ23" i="10"/>
  <c r="AM23" i="10"/>
  <c r="AK25" i="10"/>
  <c r="FQ25" i="10"/>
  <c r="EY25" i="10"/>
  <c r="EG25" i="10"/>
  <c r="DO25" i="10"/>
  <c r="FH25" i="10"/>
  <c r="DX25" i="10"/>
  <c r="FZ25" i="10"/>
  <c r="EP25" i="10"/>
  <c r="AH29" i="10"/>
  <c r="FN29" i="10"/>
  <c r="EV29" i="10"/>
  <c r="ED29" i="10"/>
  <c r="DL29" i="10"/>
  <c r="FW29" i="10"/>
  <c r="FE29" i="10"/>
  <c r="EM29" i="10"/>
  <c r="DU29" i="10"/>
  <c r="AM33" i="10"/>
  <c r="FS33" i="10"/>
  <c r="EI33" i="10"/>
  <c r="GB33" i="10"/>
  <c r="FJ33" i="10"/>
  <c r="ER33" i="10"/>
  <c r="DZ33" i="10"/>
  <c r="FA33" i="10"/>
  <c r="DQ33" i="10"/>
  <c r="AN37" i="10"/>
  <c r="FK37" i="10"/>
  <c r="EA37" i="10"/>
  <c r="EJ37" i="10"/>
  <c r="FB37" i="10"/>
  <c r="DR37" i="10"/>
  <c r="GC37" i="10"/>
  <c r="ES37" i="10"/>
  <c r="FT37" i="10"/>
  <c r="AN41" i="10"/>
  <c r="GC41" i="10"/>
  <c r="ES41" i="10"/>
  <c r="DR41" i="10"/>
  <c r="FT41" i="10"/>
  <c r="EJ41" i="10"/>
  <c r="FK41" i="10"/>
  <c r="EA41" i="10"/>
  <c r="FB41" i="10"/>
  <c r="AN45" i="10"/>
  <c r="FK45" i="10"/>
  <c r="EA45" i="10"/>
  <c r="EJ45" i="10"/>
  <c r="FB45" i="10"/>
  <c r="DR45" i="10"/>
  <c r="GC45" i="10"/>
  <c r="ES45" i="10"/>
  <c r="FT45" i="10"/>
  <c r="AN49" i="10"/>
  <c r="GC49" i="10"/>
  <c r="ES49" i="10"/>
  <c r="FB49" i="10"/>
  <c r="FT49" i="10"/>
  <c r="EJ49" i="10"/>
  <c r="FK49" i="10"/>
  <c r="EA49" i="10"/>
  <c r="DR49" i="10"/>
  <c r="AN53" i="10"/>
  <c r="FK53" i="10"/>
  <c r="EA53" i="10"/>
  <c r="EJ53" i="10"/>
  <c r="FB53" i="10"/>
  <c r="DR53" i="10"/>
  <c r="GC53" i="10"/>
  <c r="ES53" i="10"/>
  <c r="FT53" i="10"/>
  <c r="AN57" i="10"/>
  <c r="GC57" i="10"/>
  <c r="ES57" i="10"/>
  <c r="FB57" i="10"/>
  <c r="FT57" i="10"/>
  <c r="EJ57" i="10"/>
  <c r="FK57" i="10"/>
  <c r="EA57" i="10"/>
  <c r="DR57" i="10"/>
  <c r="AN61" i="10"/>
  <c r="FK61" i="10"/>
  <c r="EA61" i="10"/>
  <c r="FT61" i="10"/>
  <c r="FB61" i="10"/>
  <c r="DR61" i="10"/>
  <c r="GC61" i="10"/>
  <c r="ES61" i="10"/>
  <c r="EJ61" i="10"/>
  <c r="FY65" i="10"/>
  <c r="FG65" i="10"/>
  <c r="EO65" i="10"/>
  <c r="DW65" i="10"/>
  <c r="FP65" i="10"/>
  <c r="EF65" i="10"/>
  <c r="DN65" i="10"/>
  <c r="AJ65" i="10"/>
  <c r="EX65" i="10"/>
  <c r="AI71" i="10"/>
  <c r="FX71" i="10"/>
  <c r="FO71" i="10"/>
  <c r="FF71" i="10"/>
  <c r="EW71" i="10"/>
  <c r="EN71" i="10"/>
  <c r="EE71" i="10"/>
  <c r="DV71" i="10"/>
  <c r="DM71" i="10"/>
  <c r="AI79" i="10"/>
  <c r="FX79" i="10"/>
  <c r="FO79" i="10"/>
  <c r="FF79" i="10"/>
  <c r="EW79" i="10"/>
  <c r="EN79" i="10"/>
  <c r="EE79" i="10"/>
  <c r="DV79" i="10"/>
  <c r="DM79" i="10"/>
  <c r="FV99" i="10"/>
  <c r="FM99" i="10"/>
  <c r="FD99" i="10"/>
  <c r="EU99" i="10"/>
  <c r="EL99" i="10"/>
  <c r="EC99" i="10"/>
  <c r="DT99" i="10"/>
  <c r="DK99" i="10"/>
  <c r="AG99" i="10"/>
  <c r="GA35" i="10"/>
  <c r="FR35" i="10"/>
  <c r="FI35" i="10"/>
  <c r="EZ35" i="10"/>
  <c r="EQ35" i="10"/>
  <c r="EH35" i="10"/>
  <c r="DY35" i="10"/>
  <c r="DP35" i="10"/>
  <c r="AL35" i="10"/>
  <c r="FZ45" i="10"/>
  <c r="FQ45" i="10"/>
  <c r="FH45" i="10"/>
  <c r="EY45" i="10"/>
  <c r="EP45" i="10"/>
  <c r="EG45" i="10"/>
  <c r="DX45" i="10"/>
  <c r="DO45" i="10"/>
  <c r="AK45" i="10"/>
  <c r="FZ53" i="10"/>
  <c r="FQ53" i="10"/>
  <c r="FH53" i="10"/>
  <c r="EY53" i="10"/>
  <c r="EP53" i="10"/>
  <c r="EG53" i="10"/>
  <c r="DX53" i="10"/>
  <c r="DO53" i="10"/>
  <c r="AK53" i="10"/>
  <c r="AH59" i="10"/>
  <c r="FW59" i="10"/>
  <c r="FN59" i="10"/>
  <c r="FE59" i="10"/>
  <c r="EV59" i="10"/>
  <c r="EM59" i="10"/>
  <c r="ED59" i="10"/>
  <c r="DU59" i="10"/>
  <c r="DL59" i="10"/>
  <c r="AI65" i="10"/>
  <c r="FO65" i="10"/>
  <c r="EW65" i="10"/>
  <c r="EE65" i="10"/>
  <c r="DM65" i="10"/>
  <c r="FX65" i="10"/>
  <c r="EN65" i="10"/>
  <c r="FF65" i="10"/>
  <c r="DV65" i="10"/>
  <c r="GC73" i="10"/>
  <c r="FT73" i="10"/>
  <c r="FK73" i="10"/>
  <c r="FB73" i="10"/>
  <c r="ES73" i="10"/>
  <c r="EJ73" i="10"/>
  <c r="EA73" i="10"/>
  <c r="DR73" i="10"/>
  <c r="AN73" i="10"/>
  <c r="AN96" i="10"/>
  <c r="GC96" i="10"/>
  <c r="FT96" i="10"/>
  <c r="FK96" i="10"/>
  <c r="FB96" i="10"/>
  <c r="ES96" i="10"/>
  <c r="EJ96" i="10"/>
  <c r="EA96" i="10"/>
  <c r="DR96" i="10"/>
  <c r="GB12" i="10"/>
  <c r="FS12" i="10"/>
  <c r="FJ12" i="10"/>
  <c r="FA12" i="10"/>
  <c r="ER12" i="10"/>
  <c r="EI12" i="10"/>
  <c r="DZ12" i="10"/>
  <c r="DQ12" i="10"/>
  <c r="AM12" i="10"/>
  <c r="FZ14" i="10"/>
  <c r="FQ14" i="10"/>
  <c r="FH14" i="10"/>
  <c r="EY14" i="10"/>
  <c r="EP14" i="10"/>
  <c r="EG14" i="10"/>
  <c r="DX14" i="10"/>
  <c r="DO14" i="10"/>
  <c r="AK14" i="10"/>
  <c r="GB16" i="10"/>
  <c r="FS16" i="10"/>
  <c r="FJ16" i="10"/>
  <c r="FA16" i="10"/>
  <c r="ER16" i="10"/>
  <c r="EI16" i="10"/>
  <c r="DZ16" i="10"/>
  <c r="DQ16" i="10"/>
  <c r="AM16" i="10"/>
  <c r="FZ18" i="10"/>
  <c r="FQ18" i="10"/>
  <c r="FH18" i="10"/>
  <c r="EY18" i="10"/>
  <c r="EP18" i="10"/>
  <c r="EG18" i="10"/>
  <c r="DX18" i="10"/>
  <c r="DO18" i="10"/>
  <c r="AK18" i="10"/>
  <c r="GB20" i="10"/>
  <c r="FS20" i="10"/>
  <c r="FJ20" i="10"/>
  <c r="FA20" i="10"/>
  <c r="ER20" i="10"/>
  <c r="EI20" i="10"/>
  <c r="DZ20" i="10"/>
  <c r="DQ20" i="10"/>
  <c r="AM20" i="10"/>
  <c r="FZ22" i="10"/>
  <c r="FQ22" i="10"/>
  <c r="FH22" i="10"/>
  <c r="EY22" i="10"/>
  <c r="EP22" i="10"/>
  <c r="EG22" i="10"/>
  <c r="DX22" i="10"/>
  <c r="DO22" i="10"/>
  <c r="AK22" i="10"/>
  <c r="GB24" i="10"/>
  <c r="FS24" i="10"/>
  <c r="FJ24" i="10"/>
  <c r="FA24" i="10"/>
  <c r="ER24" i="10"/>
  <c r="EI24" i="10"/>
  <c r="DZ24" i="10"/>
  <c r="DQ24" i="10"/>
  <c r="AM24" i="10"/>
  <c r="AG27" i="10"/>
  <c r="FM27" i="10"/>
  <c r="EU27" i="10"/>
  <c r="EC27" i="10"/>
  <c r="DK27" i="10"/>
  <c r="FD27" i="10"/>
  <c r="DT27" i="10"/>
  <c r="FV27" i="10"/>
  <c r="EL27" i="10"/>
  <c r="FV30" i="10"/>
  <c r="EL30" i="10"/>
  <c r="DK30" i="10"/>
  <c r="AG30" i="10"/>
  <c r="FM30" i="10"/>
  <c r="EC30" i="10"/>
  <c r="EU30" i="10"/>
  <c r="FD30" i="10"/>
  <c r="DT30" i="10"/>
  <c r="AH34" i="10"/>
  <c r="FN34" i="10"/>
  <c r="EV34" i="10"/>
  <c r="ED34" i="10"/>
  <c r="DU34" i="10"/>
  <c r="FW34" i="10"/>
  <c r="FE34" i="10"/>
  <c r="EM34" i="10"/>
  <c r="DL34" i="10"/>
  <c r="FY38" i="10"/>
  <c r="FG38" i="10"/>
  <c r="EO38" i="10"/>
  <c r="DW38" i="10"/>
  <c r="FP38" i="10"/>
  <c r="EX38" i="10"/>
  <c r="EF38" i="10"/>
  <c r="DN38" i="10"/>
  <c r="AJ38" i="10"/>
  <c r="FY42" i="10"/>
  <c r="FG42" i="10"/>
  <c r="EO42" i="10"/>
  <c r="DW42" i="10"/>
  <c r="FP42" i="10"/>
  <c r="EX42" i="10"/>
  <c r="EF42" i="10"/>
  <c r="DN42" i="10"/>
  <c r="AJ42" i="10"/>
  <c r="FP46" i="10"/>
  <c r="EX46" i="10"/>
  <c r="EO46" i="10"/>
  <c r="DW46" i="10"/>
  <c r="FY46" i="10"/>
  <c r="FG46" i="10"/>
  <c r="EF46" i="10"/>
  <c r="DN46" i="10"/>
  <c r="AJ46" i="10"/>
  <c r="FY50" i="10"/>
  <c r="FG50" i="10"/>
  <c r="EO50" i="10"/>
  <c r="DW50" i="10"/>
  <c r="FP50" i="10"/>
  <c r="EX50" i="10"/>
  <c r="EF50" i="10"/>
  <c r="DN50" i="10"/>
  <c r="AJ50" i="10"/>
  <c r="FY54" i="10"/>
  <c r="FG54" i="10"/>
  <c r="EO54" i="10"/>
  <c r="DW54" i="10"/>
  <c r="FP54" i="10"/>
  <c r="EX54" i="10"/>
  <c r="EF54" i="10"/>
  <c r="DN54" i="10"/>
  <c r="AJ54" i="10"/>
  <c r="FP58" i="10"/>
  <c r="EX58" i="10"/>
  <c r="EF58" i="10"/>
  <c r="DN58" i="10"/>
  <c r="FY58" i="10"/>
  <c r="FG58" i="10"/>
  <c r="EO58" i="10"/>
  <c r="DW58" i="10"/>
  <c r="AJ58" i="10"/>
  <c r="FP62" i="10"/>
  <c r="EX62" i="10"/>
  <c r="EF62" i="10"/>
  <c r="DN62" i="10"/>
  <c r="FY62" i="10"/>
  <c r="FG62" i="10"/>
  <c r="EO62" i="10"/>
  <c r="DW62" i="10"/>
  <c r="AJ62" i="10"/>
  <c r="FP66" i="10"/>
  <c r="EX66" i="10"/>
  <c r="EF66" i="10"/>
  <c r="DN66" i="10"/>
  <c r="AJ66" i="10"/>
  <c r="FG66" i="10"/>
  <c r="DW66" i="10"/>
  <c r="EO66" i="10"/>
  <c r="FY66" i="10"/>
  <c r="GC75" i="10"/>
  <c r="FT75" i="10"/>
  <c r="FK75" i="10"/>
  <c r="FB75" i="10"/>
  <c r="ES75" i="10"/>
  <c r="EJ75" i="10"/>
  <c r="EA75" i="10"/>
  <c r="DR75" i="10"/>
  <c r="AN75" i="10"/>
  <c r="FV83" i="10"/>
  <c r="FM83" i="10"/>
  <c r="FD83" i="10"/>
  <c r="EU83" i="10"/>
  <c r="EL83" i="10"/>
  <c r="DT83" i="10"/>
  <c r="DK83" i="10"/>
  <c r="EC83" i="10"/>
  <c r="AG83" i="10"/>
  <c r="AJ93" i="10"/>
  <c r="FY93" i="10"/>
  <c r="FP93" i="10"/>
  <c r="FG93" i="10"/>
  <c r="EX93" i="10"/>
  <c r="EO93" i="10"/>
  <c r="EF93" i="10"/>
  <c r="DW93" i="10"/>
  <c r="DN93" i="10"/>
  <c r="FX110" i="10"/>
  <c r="FF110" i="10"/>
  <c r="EN110" i="10"/>
  <c r="DV110" i="10"/>
  <c r="EW110" i="10"/>
  <c r="DM110" i="10"/>
  <c r="AI110" i="10"/>
  <c r="FO110" i="10"/>
  <c r="EE110" i="10"/>
  <c r="GB29" i="10"/>
  <c r="FS29" i="10"/>
  <c r="FJ29" i="10"/>
  <c r="FA29" i="10"/>
  <c r="ER29" i="10"/>
  <c r="EI29" i="10"/>
  <c r="DZ29" i="10"/>
  <c r="DQ29" i="10"/>
  <c r="AM29" i="10"/>
  <c r="GB31" i="10"/>
  <c r="FS31" i="10"/>
  <c r="FJ31" i="10"/>
  <c r="FA31" i="10"/>
  <c r="ER31" i="10"/>
  <c r="EI31" i="10"/>
  <c r="DZ31" i="10"/>
  <c r="DQ31" i="10"/>
  <c r="AM31" i="10"/>
  <c r="FZ33" i="10"/>
  <c r="FQ33" i="10"/>
  <c r="FH33" i="10"/>
  <c r="EY33" i="10"/>
  <c r="EP33" i="10"/>
  <c r="EG33" i="10"/>
  <c r="DX33" i="10"/>
  <c r="DO33" i="10"/>
  <c r="AK33" i="10"/>
  <c r="GB35" i="10"/>
  <c r="FS35" i="10"/>
  <c r="FJ35" i="10"/>
  <c r="FA35" i="10"/>
  <c r="ER35" i="10"/>
  <c r="EI35" i="10"/>
  <c r="DZ35" i="10"/>
  <c r="DQ35" i="10"/>
  <c r="AM35" i="10"/>
  <c r="GA37" i="10"/>
  <c r="FR37" i="10"/>
  <c r="FI37" i="10"/>
  <c r="EZ37" i="10"/>
  <c r="EQ37" i="10"/>
  <c r="EH37" i="10"/>
  <c r="DY37" i="10"/>
  <c r="DP37" i="10"/>
  <c r="AL37" i="10"/>
  <c r="GC39" i="10"/>
  <c r="FT39" i="10"/>
  <c r="FK39" i="10"/>
  <c r="FB39" i="10"/>
  <c r="ES39" i="10"/>
  <c r="EJ39" i="10"/>
  <c r="EA39" i="10"/>
  <c r="DR39" i="10"/>
  <c r="AN39" i="10"/>
  <c r="GA41" i="10"/>
  <c r="FR41" i="10"/>
  <c r="FI41" i="10"/>
  <c r="EZ41" i="10"/>
  <c r="EQ41" i="10"/>
  <c r="EH41" i="10"/>
  <c r="DY41" i="10"/>
  <c r="DP41" i="10"/>
  <c r="AL41" i="10"/>
  <c r="GC43" i="10"/>
  <c r="FT43" i="10"/>
  <c r="FK43" i="10"/>
  <c r="FB43" i="10"/>
  <c r="ES43" i="10"/>
  <c r="EJ43" i="10"/>
  <c r="EA43" i="10"/>
  <c r="DR43" i="10"/>
  <c r="AN43" i="10"/>
  <c r="GA45" i="10"/>
  <c r="FR45" i="10"/>
  <c r="FI45" i="10"/>
  <c r="EZ45" i="10"/>
  <c r="EQ45" i="10"/>
  <c r="EH45" i="10"/>
  <c r="DY45" i="10"/>
  <c r="DP45" i="10"/>
  <c r="AL45" i="10"/>
  <c r="GC47" i="10"/>
  <c r="FT47" i="10"/>
  <c r="FK47" i="10"/>
  <c r="FB47" i="10"/>
  <c r="ES47" i="10"/>
  <c r="EJ47" i="10"/>
  <c r="EA47" i="10"/>
  <c r="DR47" i="10"/>
  <c r="AN47" i="10"/>
  <c r="GA49" i="10"/>
  <c r="FR49" i="10"/>
  <c r="FI49" i="10"/>
  <c r="EZ49" i="10"/>
  <c r="EQ49" i="10"/>
  <c r="EH49" i="10"/>
  <c r="DY49" i="10"/>
  <c r="DP49" i="10"/>
  <c r="AL49" i="10"/>
  <c r="GC51" i="10"/>
  <c r="FT51" i="10"/>
  <c r="FK51" i="10"/>
  <c r="FB51" i="10"/>
  <c r="ES51" i="10"/>
  <c r="EJ51" i="10"/>
  <c r="EA51" i="10"/>
  <c r="DR51" i="10"/>
  <c r="AN51" i="10"/>
  <c r="GA53" i="10"/>
  <c r="FR53" i="10"/>
  <c r="FI53" i="10"/>
  <c r="EZ53" i="10"/>
  <c r="EQ53" i="10"/>
  <c r="EH53" i="10"/>
  <c r="DY53" i="10"/>
  <c r="DP53" i="10"/>
  <c r="AL53" i="10"/>
  <c r="GC55" i="10"/>
  <c r="FT55" i="10"/>
  <c r="FK55" i="10"/>
  <c r="FB55" i="10"/>
  <c r="ES55" i="10"/>
  <c r="EJ55" i="10"/>
  <c r="EA55" i="10"/>
  <c r="DR55" i="10"/>
  <c r="AN55" i="10"/>
  <c r="GA57" i="10"/>
  <c r="FR57" i="10"/>
  <c r="FI57" i="10"/>
  <c r="EZ57" i="10"/>
  <c r="EQ57" i="10"/>
  <c r="EH57" i="10"/>
  <c r="DY57" i="10"/>
  <c r="DP57" i="10"/>
  <c r="AL57" i="10"/>
  <c r="GC59" i="10"/>
  <c r="FT59" i="10"/>
  <c r="FK59" i="10"/>
  <c r="FB59" i="10"/>
  <c r="ES59" i="10"/>
  <c r="EJ59" i="10"/>
  <c r="EA59" i="10"/>
  <c r="DR59" i="10"/>
  <c r="AN59" i="10"/>
  <c r="GA61" i="10"/>
  <c r="FR61" i="10"/>
  <c r="FI61" i="10"/>
  <c r="EZ61" i="10"/>
  <c r="EQ61" i="10"/>
  <c r="EH61" i="10"/>
  <c r="DY61" i="10"/>
  <c r="DP61" i="10"/>
  <c r="AL61" i="10"/>
  <c r="GC63" i="10"/>
  <c r="FT63" i="10"/>
  <c r="FK63" i="10"/>
  <c r="FB63" i="10"/>
  <c r="ES63" i="10"/>
  <c r="EJ63" i="10"/>
  <c r="EA63" i="10"/>
  <c r="DR63" i="10"/>
  <c r="AN63" i="10"/>
  <c r="FV66" i="10"/>
  <c r="FD66" i="10"/>
  <c r="EL66" i="10"/>
  <c r="DT66" i="10"/>
  <c r="AG66" i="10"/>
  <c r="EU66" i="10"/>
  <c r="DK66" i="10"/>
  <c r="EC66" i="10"/>
  <c r="FM66" i="10"/>
  <c r="FG68" i="10"/>
  <c r="EO68" i="10"/>
  <c r="DW68" i="10"/>
  <c r="FY68" i="10"/>
  <c r="AJ68" i="10"/>
  <c r="EX68" i="10"/>
  <c r="DN68" i="10"/>
  <c r="EF68" i="10"/>
  <c r="FP68" i="10"/>
  <c r="AN72" i="10"/>
  <c r="GC72" i="10"/>
  <c r="FK72" i="10"/>
  <c r="ES72" i="10"/>
  <c r="EA72" i="10"/>
  <c r="FT72" i="10"/>
  <c r="EJ72" i="10"/>
  <c r="DR72" i="10"/>
  <c r="FB72" i="10"/>
  <c r="AN76" i="10"/>
  <c r="GC76" i="10"/>
  <c r="FK76" i="10"/>
  <c r="ES76" i="10"/>
  <c r="EA76" i="10"/>
  <c r="FB76" i="10"/>
  <c r="DR76" i="10"/>
  <c r="FT76" i="10"/>
  <c r="EJ76" i="10"/>
  <c r="AN80" i="10"/>
  <c r="GC80" i="10"/>
  <c r="FK80" i="10"/>
  <c r="ES80" i="10"/>
  <c r="EA80" i="10"/>
  <c r="FB80" i="10"/>
  <c r="DR80" i="10"/>
  <c r="FT80" i="10"/>
  <c r="EJ80" i="10"/>
  <c r="AJ87" i="10"/>
  <c r="FY87" i="10"/>
  <c r="FP87" i="10"/>
  <c r="FG87" i="10"/>
  <c r="EX87" i="10"/>
  <c r="EO87" i="10"/>
  <c r="EF87" i="10"/>
  <c r="DW87" i="10"/>
  <c r="DN87" i="10"/>
  <c r="AJ95" i="10"/>
  <c r="FY95" i="10"/>
  <c r="FP95" i="10"/>
  <c r="FG95" i="10"/>
  <c r="EX95" i="10"/>
  <c r="EO95" i="10"/>
  <c r="EF95" i="10"/>
  <c r="DW95" i="10"/>
  <c r="DN95" i="10"/>
  <c r="AH115" i="10"/>
  <c r="FN115" i="10"/>
  <c r="EV115" i="10"/>
  <c r="FW115" i="10"/>
  <c r="EM115" i="10"/>
  <c r="ED115" i="10"/>
  <c r="DU115" i="10"/>
  <c r="DL115" i="10"/>
  <c r="FE115" i="10"/>
  <c r="GA27" i="10"/>
  <c r="FR27" i="10"/>
  <c r="FI27" i="10"/>
  <c r="EZ27" i="10"/>
  <c r="EQ27" i="10"/>
  <c r="EH27" i="10"/>
  <c r="DY27" i="10"/>
  <c r="DP27" i="10"/>
  <c r="AL27" i="10"/>
  <c r="GC29" i="10"/>
  <c r="FT29" i="10"/>
  <c r="FK29" i="10"/>
  <c r="FB29" i="10"/>
  <c r="ES29" i="10"/>
  <c r="EJ29" i="10"/>
  <c r="EA29" i="10"/>
  <c r="DR29" i="10"/>
  <c r="AN29" i="10"/>
  <c r="GC31" i="10"/>
  <c r="FT31" i="10"/>
  <c r="FK31" i="10"/>
  <c r="FB31" i="10"/>
  <c r="ES31" i="10"/>
  <c r="EJ31" i="10"/>
  <c r="EA31" i="10"/>
  <c r="DR31" i="10"/>
  <c r="AN31" i="10"/>
  <c r="GA33" i="10"/>
  <c r="FR33" i="10"/>
  <c r="FI33" i="10"/>
  <c r="EZ33" i="10"/>
  <c r="EQ33" i="10"/>
  <c r="EH33" i="10"/>
  <c r="DY33" i="10"/>
  <c r="DP33" i="10"/>
  <c r="AL33" i="10"/>
  <c r="GC35" i="10"/>
  <c r="FT35" i="10"/>
  <c r="FK35" i="10"/>
  <c r="FB35" i="10"/>
  <c r="ES35" i="10"/>
  <c r="EJ35" i="10"/>
  <c r="EA35" i="10"/>
  <c r="DR35" i="10"/>
  <c r="AN35" i="10"/>
  <c r="GB37" i="10"/>
  <c r="FS37" i="10"/>
  <c r="FJ37" i="10"/>
  <c r="FA37" i="10"/>
  <c r="ER37" i="10"/>
  <c r="EI37" i="10"/>
  <c r="DZ37" i="10"/>
  <c r="DQ37" i="10"/>
  <c r="AM37" i="10"/>
  <c r="FZ39" i="10"/>
  <c r="FQ39" i="10"/>
  <c r="FH39" i="10"/>
  <c r="EY39" i="10"/>
  <c r="EP39" i="10"/>
  <c r="EG39" i="10"/>
  <c r="DX39" i="10"/>
  <c r="DO39" i="10"/>
  <c r="AK39" i="10"/>
  <c r="GB41" i="10"/>
  <c r="FS41" i="10"/>
  <c r="FJ41" i="10"/>
  <c r="FA41" i="10"/>
  <c r="ER41" i="10"/>
  <c r="EI41" i="10"/>
  <c r="DZ41" i="10"/>
  <c r="DQ41" i="10"/>
  <c r="AM41" i="10"/>
  <c r="FZ43" i="10"/>
  <c r="FQ43" i="10"/>
  <c r="FH43" i="10"/>
  <c r="EY43" i="10"/>
  <c r="EP43" i="10"/>
  <c r="EG43" i="10"/>
  <c r="DX43" i="10"/>
  <c r="DO43" i="10"/>
  <c r="AK43" i="10"/>
  <c r="GB45" i="10"/>
  <c r="FS45" i="10"/>
  <c r="FJ45" i="10"/>
  <c r="FA45" i="10"/>
  <c r="ER45" i="10"/>
  <c r="EI45" i="10"/>
  <c r="DZ45" i="10"/>
  <c r="DQ45" i="10"/>
  <c r="AM45" i="10"/>
  <c r="FZ47" i="10"/>
  <c r="FQ47" i="10"/>
  <c r="FH47" i="10"/>
  <c r="EY47" i="10"/>
  <c r="EP47" i="10"/>
  <c r="EG47" i="10"/>
  <c r="DX47" i="10"/>
  <c r="DO47" i="10"/>
  <c r="AK47" i="10"/>
  <c r="GB49" i="10"/>
  <c r="FS49" i="10"/>
  <c r="FJ49" i="10"/>
  <c r="FA49" i="10"/>
  <c r="ER49" i="10"/>
  <c r="EI49" i="10"/>
  <c r="DZ49" i="10"/>
  <c r="DQ49" i="10"/>
  <c r="AM49" i="10"/>
  <c r="FZ51" i="10"/>
  <c r="FQ51" i="10"/>
  <c r="FH51" i="10"/>
  <c r="EY51" i="10"/>
  <c r="EP51" i="10"/>
  <c r="EG51" i="10"/>
  <c r="DX51" i="10"/>
  <c r="DO51" i="10"/>
  <c r="AK51" i="10"/>
  <c r="GB53" i="10"/>
  <c r="FS53" i="10"/>
  <c r="FJ53" i="10"/>
  <c r="FA53" i="10"/>
  <c r="ER53" i="10"/>
  <c r="EI53" i="10"/>
  <c r="DZ53" i="10"/>
  <c r="DQ53" i="10"/>
  <c r="AM53" i="10"/>
  <c r="FZ55" i="10"/>
  <c r="FQ55" i="10"/>
  <c r="FH55" i="10"/>
  <c r="EY55" i="10"/>
  <c r="EP55" i="10"/>
  <c r="EG55" i="10"/>
  <c r="DX55" i="10"/>
  <c r="DO55" i="10"/>
  <c r="AK55" i="10"/>
  <c r="GB57" i="10"/>
  <c r="FS57" i="10"/>
  <c r="FJ57" i="10"/>
  <c r="FA57" i="10"/>
  <c r="ER57" i="10"/>
  <c r="EI57" i="10"/>
  <c r="DZ57" i="10"/>
  <c r="DQ57" i="10"/>
  <c r="AM57" i="10"/>
  <c r="FZ59" i="10"/>
  <c r="FQ59" i="10"/>
  <c r="FH59" i="10"/>
  <c r="EY59" i="10"/>
  <c r="EP59" i="10"/>
  <c r="EG59" i="10"/>
  <c r="DX59" i="10"/>
  <c r="DO59" i="10"/>
  <c r="AK59" i="10"/>
  <c r="GB61" i="10"/>
  <c r="FS61" i="10"/>
  <c r="FJ61" i="10"/>
  <c r="FA61" i="10"/>
  <c r="ER61" i="10"/>
  <c r="EI61" i="10"/>
  <c r="DZ61" i="10"/>
  <c r="DQ61" i="10"/>
  <c r="AM61" i="10"/>
  <c r="FZ63" i="10"/>
  <c r="FQ63" i="10"/>
  <c r="FH63" i="10"/>
  <c r="EY63" i="10"/>
  <c r="EP63" i="10"/>
  <c r="EG63" i="10"/>
  <c r="DX63" i="10"/>
  <c r="DO63" i="10"/>
  <c r="AK63" i="10"/>
  <c r="AM65" i="10"/>
  <c r="FS65" i="10"/>
  <c r="FA65" i="10"/>
  <c r="EI65" i="10"/>
  <c r="DQ65" i="10"/>
  <c r="GB65" i="10"/>
  <c r="ER65" i="10"/>
  <c r="FJ65" i="10"/>
  <c r="DZ65" i="10"/>
  <c r="FZ68" i="10"/>
  <c r="AK68" i="10"/>
  <c r="FQ68" i="10"/>
  <c r="EY68" i="10"/>
  <c r="EG68" i="10"/>
  <c r="DO68" i="10"/>
  <c r="EP68" i="10"/>
  <c r="FH68" i="10"/>
  <c r="DX68" i="10"/>
  <c r="AI72" i="10"/>
  <c r="FX72" i="10"/>
  <c r="FF72" i="10"/>
  <c r="EN72" i="10"/>
  <c r="DV72" i="10"/>
  <c r="EE72" i="10"/>
  <c r="EW72" i="10"/>
  <c r="DM72" i="10"/>
  <c r="FO72" i="10"/>
  <c r="AI76" i="10"/>
  <c r="FX76" i="10"/>
  <c r="FF76" i="10"/>
  <c r="EN76" i="10"/>
  <c r="DV76" i="10"/>
  <c r="DM76" i="10"/>
  <c r="EE76" i="10"/>
  <c r="FO76" i="10"/>
  <c r="EW76" i="10"/>
  <c r="AI80" i="10"/>
  <c r="FX80" i="10"/>
  <c r="FF80" i="10"/>
  <c r="EN80" i="10"/>
  <c r="DV80" i="10"/>
  <c r="FO80" i="10"/>
  <c r="EW80" i="10"/>
  <c r="EE80" i="10"/>
  <c r="DM80" i="10"/>
  <c r="FV85" i="10"/>
  <c r="FM85" i="10"/>
  <c r="FD85" i="10"/>
  <c r="EU85" i="10"/>
  <c r="EL85" i="10"/>
  <c r="EC85" i="10"/>
  <c r="DT85" i="10"/>
  <c r="DK85" i="10"/>
  <c r="AG85" i="10"/>
  <c r="FV93" i="10"/>
  <c r="FM93" i="10"/>
  <c r="FD93" i="10"/>
  <c r="EU93" i="10"/>
  <c r="EL93" i="10"/>
  <c r="EC93" i="10"/>
  <c r="DT93" i="10"/>
  <c r="DK93" i="10"/>
  <c r="AG93" i="10"/>
  <c r="FV101" i="10"/>
  <c r="FD101" i="10"/>
  <c r="EL101" i="10"/>
  <c r="EU101" i="10"/>
  <c r="DT101" i="10"/>
  <c r="DK101" i="10"/>
  <c r="FM101" i="10"/>
  <c r="AG101" i="10"/>
  <c r="EC101" i="10"/>
  <c r="AG116" i="10"/>
  <c r="FV116" i="10"/>
  <c r="FD116" i="10"/>
  <c r="EL116" i="10"/>
  <c r="DT116" i="10"/>
  <c r="EU116" i="10"/>
  <c r="DK116" i="10"/>
  <c r="FM116" i="10"/>
  <c r="EC116" i="10"/>
  <c r="FV70" i="10"/>
  <c r="FM70" i="10"/>
  <c r="FD70" i="10"/>
  <c r="EU70" i="10"/>
  <c r="EL70" i="10"/>
  <c r="EC70" i="10"/>
  <c r="DT70" i="10"/>
  <c r="DK70" i="10"/>
  <c r="AG70" i="10"/>
  <c r="FV72" i="10"/>
  <c r="FM72" i="10"/>
  <c r="FD72" i="10"/>
  <c r="EU72" i="10"/>
  <c r="EL72" i="10"/>
  <c r="EC72" i="10"/>
  <c r="DT72" i="10"/>
  <c r="DK72" i="10"/>
  <c r="AG72" i="10"/>
  <c r="FV74" i="10"/>
  <c r="FM74" i="10"/>
  <c r="FD74" i="10"/>
  <c r="EU74" i="10"/>
  <c r="EL74" i="10"/>
  <c r="EC74" i="10"/>
  <c r="DT74" i="10"/>
  <c r="DK74" i="10"/>
  <c r="AG74" i="10"/>
  <c r="FV76" i="10"/>
  <c r="FM76" i="10"/>
  <c r="FD76" i="10"/>
  <c r="EU76" i="10"/>
  <c r="EL76" i="10"/>
  <c r="EC76" i="10"/>
  <c r="DT76" i="10"/>
  <c r="DK76" i="10"/>
  <c r="AG76" i="10"/>
  <c r="FV78" i="10"/>
  <c r="FM78" i="10"/>
  <c r="FD78" i="10"/>
  <c r="EU78" i="10"/>
  <c r="EL78" i="10"/>
  <c r="EC78" i="10"/>
  <c r="DT78" i="10"/>
  <c r="DK78" i="10"/>
  <c r="AG78" i="10"/>
  <c r="FV80" i="10"/>
  <c r="FM80" i="10"/>
  <c r="FD80" i="10"/>
  <c r="EU80" i="10"/>
  <c r="EL80" i="10"/>
  <c r="EC80" i="10"/>
  <c r="DT80" i="10"/>
  <c r="DK80" i="10"/>
  <c r="AG80" i="10"/>
  <c r="FV82" i="10"/>
  <c r="FD82" i="10"/>
  <c r="EL82" i="10"/>
  <c r="DT82" i="10"/>
  <c r="AG82" i="10"/>
  <c r="EU82" i="10"/>
  <c r="DK82" i="10"/>
  <c r="EC82" i="10"/>
  <c r="FM82" i="10"/>
  <c r="AG84" i="10"/>
  <c r="FM84" i="10"/>
  <c r="EU84" i="10"/>
  <c r="EC84" i="10"/>
  <c r="DK84" i="10"/>
  <c r="FD84" i="10"/>
  <c r="DT84" i="10"/>
  <c r="FV84" i="10"/>
  <c r="EL84" i="10"/>
  <c r="AG88" i="10"/>
  <c r="FM88" i="10"/>
  <c r="EU88" i="10"/>
  <c r="EC88" i="10"/>
  <c r="DK88" i="10"/>
  <c r="FV88" i="10"/>
  <c r="EL88" i="10"/>
  <c r="FD88" i="10"/>
  <c r="DT88" i="10"/>
  <c r="AG92" i="10"/>
  <c r="FM92" i="10"/>
  <c r="EU92" i="10"/>
  <c r="EC92" i="10"/>
  <c r="DK92" i="10"/>
  <c r="FD92" i="10"/>
  <c r="DT92" i="10"/>
  <c r="FV92" i="10"/>
  <c r="EL92" i="10"/>
  <c r="AG96" i="10"/>
  <c r="FM96" i="10"/>
  <c r="EU96" i="10"/>
  <c r="EC96" i="10"/>
  <c r="DK96" i="10"/>
  <c r="FV96" i="10"/>
  <c r="EL96" i="10"/>
  <c r="FD96" i="10"/>
  <c r="DT96" i="10"/>
  <c r="AG100" i="10"/>
  <c r="FM100" i="10"/>
  <c r="EU100" i="10"/>
  <c r="EC100" i="10"/>
  <c r="DK100" i="10"/>
  <c r="FD100" i="10"/>
  <c r="DT100" i="10"/>
  <c r="EL100" i="10"/>
  <c r="FV100" i="10"/>
  <c r="AG105" i="10"/>
  <c r="FV105" i="10"/>
  <c r="FD105" i="10"/>
  <c r="EL105" i="10"/>
  <c r="DT105" i="10"/>
  <c r="FM105" i="10"/>
  <c r="EC105" i="10"/>
  <c r="EU105" i="10"/>
  <c r="DK105" i="10"/>
  <c r="FS115" i="10"/>
  <c r="FA115" i="10"/>
  <c r="FJ115" i="10"/>
  <c r="EI115" i="10"/>
  <c r="DZ115" i="10"/>
  <c r="DQ115" i="10"/>
  <c r="GB115" i="10"/>
  <c r="ER115" i="10"/>
  <c r="AM115" i="10"/>
  <c r="GA65" i="10"/>
  <c r="FR65" i="10"/>
  <c r="FI65" i="10"/>
  <c r="EZ65" i="10"/>
  <c r="EQ65" i="10"/>
  <c r="EH65" i="10"/>
  <c r="DY65" i="10"/>
  <c r="DP65" i="10"/>
  <c r="AL65" i="10"/>
  <c r="GA67" i="10"/>
  <c r="FR67" i="10"/>
  <c r="FI67" i="10"/>
  <c r="EZ67" i="10"/>
  <c r="EQ67" i="10"/>
  <c r="EH67" i="10"/>
  <c r="DY67" i="10"/>
  <c r="DP67" i="10"/>
  <c r="AL67" i="10"/>
  <c r="GA69" i="10"/>
  <c r="FR69" i="10"/>
  <c r="FI69" i="10"/>
  <c r="EZ69" i="10"/>
  <c r="EQ69" i="10"/>
  <c r="EH69" i="10"/>
  <c r="DY69" i="10"/>
  <c r="DP69" i="10"/>
  <c r="AL69" i="10"/>
  <c r="GA71" i="10"/>
  <c r="FR71" i="10"/>
  <c r="FI71" i="10"/>
  <c r="EZ71" i="10"/>
  <c r="EQ71" i="10"/>
  <c r="EH71" i="10"/>
  <c r="DY71" i="10"/>
  <c r="DP71" i="10"/>
  <c r="AL71" i="10"/>
  <c r="GA73" i="10"/>
  <c r="FR73" i="10"/>
  <c r="FI73" i="10"/>
  <c r="EZ73" i="10"/>
  <c r="EQ73" i="10"/>
  <c r="EH73" i="10"/>
  <c r="DY73" i="10"/>
  <c r="DP73" i="10"/>
  <c r="AL73" i="10"/>
  <c r="GA75" i="10"/>
  <c r="FR75" i="10"/>
  <c r="FI75" i="10"/>
  <c r="EZ75" i="10"/>
  <c r="EQ75" i="10"/>
  <c r="EH75" i="10"/>
  <c r="DY75" i="10"/>
  <c r="DP75" i="10"/>
  <c r="AL75" i="10"/>
  <c r="GA77" i="10"/>
  <c r="FR77" i="10"/>
  <c r="FI77" i="10"/>
  <c r="EZ77" i="10"/>
  <c r="EQ77" i="10"/>
  <c r="EH77" i="10"/>
  <c r="DY77" i="10"/>
  <c r="DP77" i="10"/>
  <c r="AL77" i="10"/>
  <c r="GA79" i="10"/>
  <c r="FR79" i="10"/>
  <c r="FI79" i="10"/>
  <c r="EZ79" i="10"/>
  <c r="EQ79" i="10"/>
  <c r="EH79" i="10"/>
  <c r="DY79" i="10"/>
  <c r="DP79" i="10"/>
  <c r="AL79" i="10"/>
  <c r="GA81" i="10"/>
  <c r="FR81" i="10"/>
  <c r="FI81" i="10"/>
  <c r="EZ81" i="10"/>
  <c r="EQ81" i="10"/>
  <c r="EH81" i="10"/>
  <c r="DY81" i="10"/>
  <c r="DP81" i="10"/>
  <c r="AL81" i="10"/>
  <c r="AJ84" i="10"/>
  <c r="FY84" i="10"/>
  <c r="FG84" i="10"/>
  <c r="EO84" i="10"/>
  <c r="DW84" i="10"/>
  <c r="FP84" i="10"/>
  <c r="EF84" i="10"/>
  <c r="EX84" i="10"/>
  <c r="DN84" i="10"/>
  <c r="AJ88" i="10"/>
  <c r="FY88" i="10"/>
  <c r="FG88" i="10"/>
  <c r="EO88" i="10"/>
  <c r="DW88" i="10"/>
  <c r="EX88" i="10"/>
  <c r="DN88" i="10"/>
  <c r="FP88" i="10"/>
  <c r="EF88" i="10"/>
  <c r="AJ92" i="10"/>
  <c r="FY92" i="10"/>
  <c r="FG92" i="10"/>
  <c r="EO92" i="10"/>
  <c r="DW92" i="10"/>
  <c r="FP92" i="10"/>
  <c r="EF92" i="10"/>
  <c r="EX92" i="10"/>
  <c r="DN92" i="10"/>
  <c r="AJ96" i="10"/>
  <c r="FY96" i="10"/>
  <c r="FG96" i="10"/>
  <c r="EO96" i="10"/>
  <c r="DW96" i="10"/>
  <c r="EX96" i="10"/>
  <c r="DN96" i="10"/>
  <c r="FP96" i="10"/>
  <c r="EF96" i="10"/>
  <c r="AJ100" i="10"/>
  <c r="FY100" i="10"/>
  <c r="FG100" i="10"/>
  <c r="EO100" i="10"/>
  <c r="DW100" i="10"/>
  <c r="FP100" i="10"/>
  <c r="EF100" i="10"/>
  <c r="EX100" i="10"/>
  <c r="DN100" i="10"/>
  <c r="AK105" i="10"/>
  <c r="FQ105" i="10"/>
  <c r="EY105" i="10"/>
  <c r="EG105" i="10"/>
  <c r="DO105" i="10"/>
  <c r="FH105" i="10"/>
  <c r="DX105" i="10"/>
  <c r="FZ105" i="10"/>
  <c r="EP105" i="10"/>
  <c r="GB109" i="10"/>
  <c r="FJ109" i="10"/>
  <c r="ER109" i="10"/>
  <c r="DZ109" i="10"/>
  <c r="FA109" i="10"/>
  <c r="DQ109" i="10"/>
  <c r="EI109" i="10"/>
  <c r="AM109" i="10"/>
  <c r="FS109" i="10"/>
  <c r="FW84" i="10"/>
  <c r="FN84" i="10"/>
  <c r="FE84" i="10"/>
  <c r="EV84" i="10"/>
  <c r="EM84" i="10"/>
  <c r="ED84" i="10"/>
  <c r="DU84" i="10"/>
  <c r="DL84" i="10"/>
  <c r="AH84" i="10"/>
  <c r="FW86" i="10"/>
  <c r="FN86" i="10"/>
  <c r="FE86" i="10"/>
  <c r="EV86" i="10"/>
  <c r="EM86" i="10"/>
  <c r="ED86" i="10"/>
  <c r="DU86" i="10"/>
  <c r="DL86" i="10"/>
  <c r="AH86" i="10"/>
  <c r="FW88" i="10"/>
  <c r="FN88" i="10"/>
  <c r="FE88" i="10"/>
  <c r="EV88" i="10"/>
  <c r="EM88" i="10"/>
  <c r="ED88" i="10"/>
  <c r="DU88" i="10"/>
  <c r="DL88" i="10"/>
  <c r="AH88" i="10"/>
  <c r="FW90" i="10"/>
  <c r="FN90" i="10"/>
  <c r="FE90" i="10"/>
  <c r="EV90" i="10"/>
  <c r="EM90" i="10"/>
  <c r="ED90" i="10"/>
  <c r="DU90" i="10"/>
  <c r="DL90" i="10"/>
  <c r="AH90" i="10"/>
  <c r="FW92" i="10"/>
  <c r="FN92" i="10"/>
  <c r="FE92" i="10"/>
  <c r="EV92" i="10"/>
  <c r="EM92" i="10"/>
  <c r="ED92" i="10"/>
  <c r="DU92" i="10"/>
  <c r="DL92" i="10"/>
  <c r="AH92" i="10"/>
  <c r="FW94" i="10"/>
  <c r="FN94" i="10"/>
  <c r="FE94" i="10"/>
  <c r="EV94" i="10"/>
  <c r="EM94" i="10"/>
  <c r="ED94" i="10"/>
  <c r="DU94" i="10"/>
  <c r="DL94" i="10"/>
  <c r="AH94" i="10"/>
  <c r="FW96" i="10"/>
  <c r="FN96" i="10"/>
  <c r="FE96" i="10"/>
  <c r="EV96" i="10"/>
  <c r="EM96" i="10"/>
  <c r="ED96" i="10"/>
  <c r="DU96" i="10"/>
  <c r="DL96" i="10"/>
  <c r="AH96" i="10"/>
  <c r="FW98" i="10"/>
  <c r="FN98" i="10"/>
  <c r="FE98" i="10"/>
  <c r="EV98" i="10"/>
  <c r="EM98" i="10"/>
  <c r="ED98" i="10"/>
  <c r="DU98" i="10"/>
  <c r="DL98" i="10"/>
  <c r="AH98" i="10"/>
  <c r="FW100" i="10"/>
  <c r="FN100" i="10"/>
  <c r="FE100" i="10"/>
  <c r="EV100" i="10"/>
  <c r="EM100" i="10"/>
  <c r="ED100" i="10"/>
  <c r="DU100" i="10"/>
  <c r="DL100" i="10"/>
  <c r="AH100" i="10"/>
  <c r="FX102" i="10"/>
  <c r="FF102" i="10"/>
  <c r="EN102" i="10"/>
  <c r="DV102" i="10"/>
  <c r="AI102" i="10"/>
  <c r="EW102" i="10"/>
  <c r="DM102" i="10"/>
  <c r="EE102" i="10"/>
  <c r="FO102" i="10"/>
  <c r="FW105" i="10"/>
  <c r="FE105" i="10"/>
  <c r="EM105" i="10"/>
  <c r="DU105" i="10"/>
  <c r="AH105" i="10"/>
  <c r="EV105" i="10"/>
  <c r="DL105" i="10"/>
  <c r="ED105" i="10"/>
  <c r="FN105" i="10"/>
  <c r="GA108" i="10"/>
  <c r="FI108" i="10"/>
  <c r="EQ108" i="10"/>
  <c r="DY108" i="10"/>
  <c r="FR108" i="10"/>
  <c r="EH108" i="10"/>
  <c r="AL108" i="10"/>
  <c r="EZ108" i="10"/>
  <c r="DP108" i="10"/>
  <c r="AK116" i="10"/>
  <c r="FQ116" i="10"/>
  <c r="EY116" i="10"/>
  <c r="EG116" i="10"/>
  <c r="DO116" i="10"/>
  <c r="FZ116" i="10"/>
  <c r="EP116" i="10"/>
  <c r="DX116" i="10"/>
  <c r="FH116" i="10"/>
  <c r="GB82" i="10"/>
  <c r="FS82" i="10"/>
  <c r="FJ82" i="10"/>
  <c r="FA82" i="10"/>
  <c r="ER82" i="10"/>
  <c r="EI82" i="10"/>
  <c r="DZ82" i="10"/>
  <c r="DQ82" i="10"/>
  <c r="AM82" i="10"/>
  <c r="GB84" i="10"/>
  <c r="FS84" i="10"/>
  <c r="FJ84" i="10"/>
  <c r="FA84" i="10"/>
  <c r="ER84" i="10"/>
  <c r="EI84" i="10"/>
  <c r="DZ84" i="10"/>
  <c r="DQ84" i="10"/>
  <c r="AM84" i="10"/>
  <c r="GB86" i="10"/>
  <c r="FS86" i="10"/>
  <c r="FJ86" i="10"/>
  <c r="FA86" i="10"/>
  <c r="ER86" i="10"/>
  <c r="EI86" i="10"/>
  <c r="DZ86" i="10"/>
  <c r="DQ86" i="10"/>
  <c r="AM86" i="10"/>
  <c r="GB88" i="10"/>
  <c r="FS88" i="10"/>
  <c r="FJ88" i="10"/>
  <c r="FA88" i="10"/>
  <c r="ER88" i="10"/>
  <c r="EI88" i="10"/>
  <c r="DZ88" i="10"/>
  <c r="DQ88" i="10"/>
  <c r="AM88" i="10"/>
  <c r="GB90" i="10"/>
  <c r="FS90" i="10"/>
  <c r="FJ90" i="10"/>
  <c r="FA90" i="10"/>
  <c r="ER90" i="10"/>
  <c r="EI90" i="10"/>
  <c r="DZ90" i="10"/>
  <c r="DQ90" i="10"/>
  <c r="AM90" i="10"/>
  <c r="GB92" i="10"/>
  <c r="FS92" i="10"/>
  <c r="FJ92" i="10"/>
  <c r="FA92" i="10"/>
  <c r="ER92" i="10"/>
  <c r="EI92" i="10"/>
  <c r="DZ92" i="10"/>
  <c r="DQ92" i="10"/>
  <c r="AM92" i="10"/>
  <c r="GB94" i="10"/>
  <c r="FS94" i="10"/>
  <c r="FJ94" i="10"/>
  <c r="FA94" i="10"/>
  <c r="ER94" i="10"/>
  <c r="EI94" i="10"/>
  <c r="DZ94" i="10"/>
  <c r="DQ94" i="10"/>
  <c r="AM94" i="10"/>
  <c r="GB96" i="10"/>
  <c r="FS96" i="10"/>
  <c r="FJ96" i="10"/>
  <c r="FA96" i="10"/>
  <c r="ER96" i="10"/>
  <c r="EI96" i="10"/>
  <c r="DZ96" i="10"/>
  <c r="DQ96" i="10"/>
  <c r="AM96" i="10"/>
  <c r="GB98" i="10"/>
  <c r="FS98" i="10"/>
  <c r="FJ98" i="10"/>
  <c r="FA98" i="10"/>
  <c r="ER98" i="10"/>
  <c r="EI98" i="10"/>
  <c r="DZ98" i="10"/>
  <c r="DQ98" i="10"/>
  <c r="AM98" i="10"/>
  <c r="GB100" i="10"/>
  <c r="FS100" i="10"/>
  <c r="FJ100" i="10"/>
  <c r="FA100" i="10"/>
  <c r="ER100" i="10"/>
  <c r="EI100" i="10"/>
  <c r="DZ100" i="10"/>
  <c r="DQ100" i="10"/>
  <c r="AM100" i="10"/>
  <c r="AG103" i="10"/>
  <c r="FM103" i="10"/>
  <c r="EU103" i="10"/>
  <c r="EC103" i="10"/>
  <c r="DK103" i="10"/>
  <c r="FV103" i="10"/>
  <c r="EL103" i="10"/>
  <c r="FD103" i="10"/>
  <c r="DT103" i="10"/>
  <c r="AI105" i="10"/>
  <c r="FO105" i="10"/>
  <c r="EW105" i="10"/>
  <c r="EE105" i="10"/>
  <c r="DM105" i="10"/>
  <c r="FX105" i="10"/>
  <c r="EN105" i="10"/>
  <c r="DV105" i="10"/>
  <c r="FF105" i="10"/>
  <c r="FN110" i="10"/>
  <c r="EV110" i="10"/>
  <c r="ED110" i="10"/>
  <c r="DL110" i="10"/>
  <c r="AH110" i="10"/>
  <c r="FE110" i="10"/>
  <c r="DU110" i="10"/>
  <c r="FW110" i="10"/>
  <c r="EM110" i="10"/>
  <c r="FX106" i="10"/>
  <c r="FO106" i="10"/>
  <c r="FF106" i="10"/>
  <c r="EW106" i="10"/>
  <c r="EN106" i="10"/>
  <c r="EE106" i="10"/>
  <c r="DV106" i="10"/>
  <c r="DM106" i="10"/>
  <c r="AI106" i="10"/>
  <c r="FW108" i="10"/>
  <c r="FE108" i="10"/>
  <c r="EM108" i="10"/>
  <c r="DU108" i="10"/>
  <c r="AH108" i="10"/>
  <c r="FN108" i="10"/>
  <c r="ED108" i="10"/>
  <c r="DL108" i="10"/>
  <c r="EV108" i="10"/>
  <c r="AI111" i="10"/>
  <c r="FX111" i="10"/>
  <c r="FF111" i="10"/>
  <c r="EN111" i="10"/>
  <c r="DV111" i="10"/>
  <c r="EW111" i="10"/>
  <c r="DM111" i="10"/>
  <c r="EE111" i="10"/>
  <c r="FO111" i="10"/>
  <c r="FO115" i="10"/>
  <c r="EW115" i="10"/>
  <c r="AI115" i="10"/>
  <c r="FF115" i="10"/>
  <c r="EN115" i="10"/>
  <c r="DV115" i="10"/>
  <c r="FX115" i="10"/>
  <c r="EE115" i="10"/>
  <c r="DM115" i="10"/>
  <c r="FZ124" i="10"/>
  <c r="FQ124" i="10"/>
  <c r="FH124" i="10"/>
  <c r="EY124" i="10"/>
  <c r="EP124" i="10"/>
  <c r="EG124" i="10"/>
  <c r="DX124" i="10"/>
  <c r="DO124" i="10"/>
  <c r="AK124" i="10"/>
  <c r="FY103" i="10"/>
  <c r="FP103" i="10"/>
  <c r="FG103" i="10"/>
  <c r="EX103" i="10"/>
  <c r="EO103" i="10"/>
  <c r="EF103" i="10"/>
  <c r="DW103" i="10"/>
  <c r="DN103" i="10"/>
  <c r="AJ103" i="10"/>
  <c r="FY105" i="10"/>
  <c r="FP105" i="10"/>
  <c r="FG105" i="10"/>
  <c r="EX105" i="10"/>
  <c r="EO105" i="10"/>
  <c r="EF105" i="10"/>
  <c r="DW105" i="10"/>
  <c r="DN105" i="10"/>
  <c r="AJ105" i="10"/>
  <c r="FY107" i="10"/>
  <c r="FP107" i="10"/>
  <c r="FG107" i="10"/>
  <c r="EX107" i="10"/>
  <c r="EO107" i="10"/>
  <c r="EF107" i="10"/>
  <c r="DW107" i="10"/>
  <c r="DN107" i="10"/>
  <c r="AJ107" i="10"/>
  <c r="AG110" i="10"/>
  <c r="FM110" i="10"/>
  <c r="EU110" i="10"/>
  <c r="EC110" i="10"/>
  <c r="DK110" i="10"/>
  <c r="FV110" i="10"/>
  <c r="EL110" i="10"/>
  <c r="DT110" i="10"/>
  <c r="FD110" i="10"/>
  <c r="AL113" i="10"/>
  <c r="GA113" i="10"/>
  <c r="FI113" i="10"/>
  <c r="EQ113" i="10"/>
  <c r="DY113" i="10"/>
  <c r="EZ113" i="10"/>
  <c r="DP113" i="10"/>
  <c r="FR113" i="10"/>
  <c r="EH113" i="10"/>
  <c r="AH118" i="10"/>
  <c r="FN118" i="10"/>
  <c r="EV118" i="10"/>
  <c r="ED118" i="10"/>
  <c r="DL118" i="10"/>
  <c r="FE118" i="10"/>
  <c r="DU118" i="10"/>
  <c r="EM118" i="10"/>
  <c r="FW118" i="10"/>
  <c r="GC129" i="10"/>
  <c r="FK129" i="10"/>
  <c r="ES129" i="10"/>
  <c r="EA129" i="10"/>
  <c r="FB129" i="10"/>
  <c r="DR129" i="10"/>
  <c r="AN129" i="10"/>
  <c r="FT129" i="10"/>
  <c r="EJ129" i="10"/>
  <c r="GC109" i="10"/>
  <c r="FT109" i="10"/>
  <c r="FK109" i="10"/>
  <c r="FB109" i="10"/>
  <c r="ES109" i="10"/>
  <c r="EJ109" i="10"/>
  <c r="EA109" i="10"/>
  <c r="DR109" i="10"/>
  <c r="AN109" i="10"/>
  <c r="GC111" i="10"/>
  <c r="FT111" i="10"/>
  <c r="FK111" i="10"/>
  <c r="FB111" i="10"/>
  <c r="ES111" i="10"/>
  <c r="EJ111" i="10"/>
  <c r="EA111" i="10"/>
  <c r="DR111" i="10"/>
  <c r="AN111" i="10"/>
  <c r="GC113" i="10"/>
  <c r="FT113" i="10"/>
  <c r="FK113" i="10"/>
  <c r="FB113" i="10"/>
  <c r="ES113" i="10"/>
  <c r="EJ113" i="10"/>
  <c r="EA113" i="10"/>
  <c r="DR113" i="10"/>
  <c r="AN113" i="10"/>
  <c r="GC115" i="10"/>
  <c r="FT115" i="10"/>
  <c r="FK115" i="10"/>
  <c r="FB115" i="10"/>
  <c r="ES115" i="10"/>
  <c r="EJ115" i="10"/>
  <c r="EA115" i="10"/>
  <c r="DR115" i="10"/>
  <c r="AN115" i="10"/>
  <c r="FZ118" i="10"/>
  <c r="FQ118" i="10"/>
  <c r="FH118" i="10"/>
  <c r="EY118" i="10"/>
  <c r="EP118" i="10"/>
  <c r="EG118" i="10"/>
  <c r="DX118" i="10"/>
  <c r="DO118" i="10"/>
  <c r="AK118" i="10"/>
  <c r="AN124" i="10"/>
  <c r="GC124" i="10"/>
  <c r="FT124" i="10"/>
  <c r="FK124" i="10"/>
  <c r="FB124" i="10"/>
  <c r="ES124" i="10"/>
  <c r="EJ124" i="10"/>
  <c r="EA124" i="10"/>
  <c r="DR124" i="10"/>
  <c r="FZ111" i="10"/>
  <c r="FQ111" i="10"/>
  <c r="FH111" i="10"/>
  <c r="EY111" i="10"/>
  <c r="EP111" i="10"/>
  <c r="EG111" i="10"/>
  <c r="DX111" i="10"/>
  <c r="DO111" i="10"/>
  <c r="AK111" i="10"/>
  <c r="FZ113" i="10"/>
  <c r="FQ113" i="10"/>
  <c r="FH113" i="10"/>
  <c r="EY113" i="10"/>
  <c r="EP113" i="10"/>
  <c r="EG113" i="10"/>
  <c r="DX113" i="10"/>
  <c r="DO113" i="10"/>
  <c r="AK113" i="10"/>
  <c r="EG115" i="10"/>
  <c r="DX115" i="10"/>
  <c r="DO115" i="10"/>
  <c r="FZ115" i="10"/>
  <c r="FH115" i="10"/>
  <c r="EP115" i="10"/>
  <c r="AK115" i="10"/>
  <c r="EY115" i="10"/>
  <c r="FQ115" i="10"/>
  <c r="AL118" i="10"/>
  <c r="GA118" i="10"/>
  <c r="FR118" i="10"/>
  <c r="FI118" i="10"/>
  <c r="EZ118" i="10"/>
  <c r="EQ118" i="10"/>
  <c r="EH118" i="10"/>
  <c r="DY118" i="10"/>
  <c r="DP118" i="10"/>
  <c r="FZ122" i="10"/>
  <c r="FQ122" i="10"/>
  <c r="FH122" i="10"/>
  <c r="EY122" i="10"/>
  <c r="EP122" i="10"/>
  <c r="EG122" i="10"/>
  <c r="DX122" i="10"/>
  <c r="DO122" i="10"/>
  <c r="AK122" i="10"/>
  <c r="FM129" i="10"/>
  <c r="EU129" i="10"/>
  <c r="EC129" i="10"/>
  <c r="DK129" i="10"/>
  <c r="FV129" i="10"/>
  <c r="EL129" i="10"/>
  <c r="FD129" i="10"/>
  <c r="AG129" i="10"/>
  <c r="DT129" i="10"/>
  <c r="GC117" i="10"/>
  <c r="FT117" i="10"/>
  <c r="FK117" i="10"/>
  <c r="FB117" i="10"/>
  <c r="ES117" i="10"/>
  <c r="EJ117" i="10"/>
  <c r="EA117" i="10"/>
  <c r="DR117" i="10"/>
  <c r="AN117" i="10"/>
  <c r="GC119" i="10"/>
  <c r="FT119" i="10"/>
  <c r="FK119" i="10"/>
  <c r="FB119" i="10"/>
  <c r="ES119" i="10"/>
  <c r="EJ119" i="10"/>
  <c r="EA119" i="10"/>
  <c r="DR119" i="10"/>
  <c r="AN119" i="10"/>
  <c r="FT121" i="10"/>
  <c r="FB121" i="10"/>
  <c r="EJ121" i="10"/>
  <c r="EA121" i="10"/>
  <c r="DR121" i="10"/>
  <c r="GC121" i="10"/>
  <c r="ES121" i="10"/>
  <c r="AN121" i="10"/>
  <c r="FK121" i="10"/>
  <c r="AK125" i="10"/>
  <c r="FQ125" i="10"/>
  <c r="EY125" i="10"/>
  <c r="EG125" i="10"/>
  <c r="DO125" i="10"/>
  <c r="FH125" i="10"/>
  <c r="DX125" i="10"/>
  <c r="FZ125" i="10"/>
  <c r="EP125" i="10"/>
  <c r="FZ119" i="10"/>
  <c r="FQ119" i="10"/>
  <c r="FH119" i="10"/>
  <c r="EY119" i="10"/>
  <c r="EP119" i="10"/>
  <c r="EG119" i="10"/>
  <c r="DX119" i="10"/>
  <c r="DO119" i="10"/>
  <c r="AK119" i="10"/>
  <c r="FZ121" i="10"/>
  <c r="FH121" i="10"/>
  <c r="EP121" i="10"/>
  <c r="EG121" i="10"/>
  <c r="DX121" i="10"/>
  <c r="DO121" i="10"/>
  <c r="AK121" i="10"/>
  <c r="FQ121" i="10"/>
  <c r="EY121" i="10"/>
  <c r="AN125" i="10"/>
  <c r="GC125" i="10"/>
  <c r="FK125" i="10"/>
  <c r="ES125" i="10"/>
  <c r="EA125" i="10"/>
  <c r="FT125" i="10"/>
  <c r="EJ125" i="10"/>
  <c r="FB125" i="10"/>
  <c r="DR125" i="10"/>
  <c r="GA122" i="10"/>
  <c r="FR122" i="10"/>
  <c r="FI122" i="10"/>
  <c r="EZ122" i="10"/>
  <c r="EQ122" i="10"/>
  <c r="EH122" i="10"/>
  <c r="DY122" i="10"/>
  <c r="DP122" i="10"/>
  <c r="AL122" i="10"/>
  <c r="GA124" i="10"/>
  <c r="FR124" i="10"/>
  <c r="FI124" i="10"/>
  <c r="EZ124" i="10"/>
  <c r="EQ124" i="10"/>
  <c r="EH124" i="10"/>
  <c r="DY124" i="10"/>
  <c r="DP124" i="10"/>
  <c r="AL124" i="10"/>
  <c r="GA126" i="10"/>
  <c r="FI126" i="10"/>
  <c r="EQ126" i="10"/>
  <c r="EH126" i="10"/>
  <c r="DY126" i="10"/>
  <c r="DP126" i="10"/>
  <c r="FR126" i="10"/>
  <c r="AL126" i="10"/>
  <c r="EZ126" i="10"/>
  <c r="AI130" i="10"/>
  <c r="FX130" i="10"/>
  <c r="FO130" i="10"/>
  <c r="FF130" i="10"/>
  <c r="EW130" i="10"/>
  <c r="EN130" i="10"/>
  <c r="EE130" i="10"/>
  <c r="DV130" i="10"/>
  <c r="DM130" i="10"/>
  <c r="GB123" i="10"/>
  <c r="FS123" i="10"/>
  <c r="FJ123" i="10"/>
  <c r="FA123" i="10"/>
  <c r="ER123" i="10"/>
  <c r="EI123" i="10"/>
  <c r="DZ123" i="10"/>
  <c r="DQ123" i="10"/>
  <c r="AM123" i="10"/>
  <c r="GB125" i="10"/>
  <c r="FS125" i="10"/>
  <c r="FJ125" i="10"/>
  <c r="FA125" i="10"/>
  <c r="ER125" i="10"/>
  <c r="EI125" i="10"/>
  <c r="DZ125" i="10"/>
  <c r="DQ125" i="10"/>
  <c r="AM125" i="10"/>
  <c r="AM129" i="10"/>
  <c r="FS129" i="10"/>
  <c r="FA129" i="10"/>
  <c r="EI129" i="10"/>
  <c r="DQ129" i="10"/>
  <c r="FJ129" i="10"/>
  <c r="DZ129" i="10"/>
  <c r="GB129" i="10"/>
  <c r="ER129" i="10"/>
  <c r="AI128" i="10"/>
  <c r="FX128" i="10"/>
  <c r="FF128" i="10"/>
  <c r="EN128" i="10"/>
  <c r="DV128" i="10"/>
  <c r="FO128" i="10"/>
  <c r="EE128" i="10"/>
  <c r="EW128" i="10"/>
  <c r="DM128" i="10"/>
  <c r="FW127" i="10"/>
  <c r="FN127" i="10"/>
  <c r="FE127" i="10"/>
  <c r="EV127" i="10"/>
  <c r="EM127" i="10"/>
  <c r="ED127" i="10"/>
  <c r="DU127" i="10"/>
  <c r="DL127" i="10"/>
  <c r="AH127" i="10"/>
  <c r="AM130" i="10"/>
  <c r="GB130" i="10"/>
  <c r="FJ130" i="10"/>
  <c r="ER130" i="10"/>
  <c r="DZ130" i="10"/>
  <c r="FS130" i="10"/>
  <c r="EI130" i="10"/>
  <c r="DQ130" i="10"/>
  <c r="FA130" i="10"/>
  <c r="GA128" i="10"/>
  <c r="FR128" i="10"/>
  <c r="FI128" i="10"/>
  <c r="EZ128" i="10"/>
  <c r="EQ128" i="10"/>
  <c r="EH128" i="10"/>
  <c r="DY128" i="10"/>
  <c r="DP128" i="10"/>
  <c r="AL128" i="10"/>
  <c r="GA130" i="10"/>
  <c r="FR130" i="10"/>
  <c r="FI130" i="10"/>
  <c r="EZ130" i="10"/>
  <c r="EQ130" i="10"/>
  <c r="EH130" i="10"/>
  <c r="DY130" i="10"/>
  <c r="DP130" i="10"/>
  <c r="AL130" i="10"/>
  <c r="FE30" i="10"/>
  <c r="DU30" i="10"/>
  <c r="AK30" i="10"/>
  <c r="GB111" i="10"/>
  <c r="FS111" i="10"/>
  <c r="FJ111" i="10"/>
  <c r="FA111" i="10"/>
  <c r="ER111" i="10"/>
  <c r="EI111" i="10"/>
  <c r="DZ111" i="10"/>
  <c r="DQ111" i="10"/>
  <c r="AM111" i="10"/>
  <c r="FZ66" i="10"/>
  <c r="FH66" i="10"/>
  <c r="EP66" i="10"/>
  <c r="DX66" i="10"/>
  <c r="EY66" i="10"/>
  <c r="DO66" i="10"/>
  <c r="FQ66" i="10"/>
  <c r="EG66" i="10"/>
  <c r="AK66" i="10"/>
  <c r="AJ45" i="10"/>
  <c r="FY45" i="10"/>
  <c r="FP45" i="10"/>
  <c r="FG45" i="10"/>
  <c r="EX45" i="10"/>
  <c r="EO45" i="10"/>
  <c r="EF45" i="10"/>
  <c r="DW45" i="10"/>
  <c r="DN45" i="10"/>
  <c r="AN36" i="10"/>
  <c r="GC36" i="10"/>
  <c r="FT36" i="10"/>
  <c r="FK36" i="10"/>
  <c r="FB36" i="10"/>
  <c r="ES36" i="10"/>
  <c r="EJ36" i="10"/>
  <c r="EA36" i="10"/>
  <c r="DR36" i="10"/>
  <c r="FV24" i="10"/>
  <c r="FM24" i="10"/>
  <c r="FD24" i="10"/>
  <c r="EU24" i="10"/>
  <c r="EC24" i="10"/>
  <c r="DT24" i="10"/>
  <c r="AG24" i="10"/>
  <c r="EL24" i="10"/>
  <c r="DK24" i="10"/>
  <c r="DK20" i="10"/>
  <c r="FV20" i="10"/>
  <c r="FM20" i="10"/>
  <c r="FD20" i="10"/>
  <c r="EU20" i="10"/>
  <c r="EL20" i="10"/>
  <c r="EC20" i="10"/>
  <c r="DT20" i="10"/>
  <c r="AG20" i="10"/>
  <c r="EL12" i="10"/>
  <c r="DK12" i="10"/>
  <c r="FV12" i="10"/>
  <c r="FM12" i="10"/>
  <c r="FD12" i="10"/>
  <c r="EU12" i="10"/>
  <c r="EC12" i="10"/>
  <c r="DT12" i="10"/>
  <c r="AG12" i="10"/>
  <c r="GB25" i="10"/>
  <c r="FJ25" i="10"/>
  <c r="ER25" i="10"/>
  <c r="DZ25" i="10"/>
  <c r="AM25" i="10"/>
  <c r="FS25" i="10"/>
  <c r="EI25" i="10"/>
  <c r="FA25" i="10"/>
  <c r="DQ25" i="10"/>
  <c r="AN11" i="10"/>
  <c r="GC11" i="10"/>
  <c r="FT11" i="10"/>
  <c r="FK11" i="10"/>
  <c r="FB11" i="10"/>
  <c r="ES11" i="10"/>
  <c r="EJ11" i="10"/>
  <c r="EA11" i="10"/>
  <c r="DR11" i="10"/>
  <c r="AM47" i="10"/>
  <c r="GB47" i="10"/>
  <c r="FS47" i="10"/>
  <c r="FJ47" i="10"/>
  <c r="FA47" i="10"/>
  <c r="ER47" i="10"/>
  <c r="EI47" i="10"/>
  <c r="DZ47" i="10"/>
  <c r="DQ47" i="10"/>
  <c r="AI22" i="10"/>
  <c r="FX22" i="10"/>
  <c r="FF22" i="10"/>
  <c r="EN22" i="10"/>
  <c r="DV22" i="10"/>
  <c r="FO22" i="10"/>
  <c r="EW22" i="10"/>
  <c r="EE22" i="10"/>
  <c r="DM22" i="10"/>
  <c r="AI14" i="10"/>
  <c r="FO14" i="10"/>
  <c r="EW14" i="10"/>
  <c r="EE14" i="10"/>
  <c r="DM14" i="10"/>
  <c r="FX14" i="10"/>
  <c r="FF14" i="10"/>
  <c r="EN14" i="10"/>
  <c r="DV14" i="10"/>
  <c r="FV87" i="10"/>
  <c r="FM87" i="10"/>
  <c r="FD87" i="10"/>
  <c r="EU87" i="10"/>
  <c r="EL87" i="10"/>
  <c r="EC87" i="10"/>
  <c r="DT87" i="10"/>
  <c r="DK87" i="10"/>
  <c r="AG87" i="10"/>
  <c r="AJ49" i="10"/>
  <c r="FY49" i="10"/>
  <c r="FP49" i="10"/>
  <c r="FG49" i="10"/>
  <c r="EX49" i="10"/>
  <c r="EO49" i="10"/>
  <c r="EF49" i="10"/>
  <c r="DW49" i="10"/>
  <c r="DN49" i="10"/>
  <c r="AM38" i="10"/>
  <c r="GB38" i="10"/>
  <c r="FS38" i="10"/>
  <c r="FJ38" i="10"/>
  <c r="FA38" i="10"/>
  <c r="ER38" i="10"/>
  <c r="EI38" i="10"/>
  <c r="DZ38" i="10"/>
  <c r="DQ38" i="10"/>
  <c r="GC21" i="10"/>
  <c r="FT21" i="10"/>
  <c r="FK21" i="10"/>
  <c r="FB21" i="10"/>
  <c r="ES21" i="10"/>
  <c r="EJ21" i="10"/>
  <c r="EA21" i="10"/>
  <c r="DR21" i="10"/>
  <c r="AN21" i="10"/>
  <c r="AI77" i="10"/>
  <c r="FX77" i="10"/>
  <c r="FO77" i="10"/>
  <c r="FF77" i="10"/>
  <c r="EW77" i="10"/>
  <c r="EN77" i="10"/>
  <c r="EE77" i="10"/>
  <c r="DV77" i="10"/>
  <c r="DM77" i="10"/>
  <c r="GB43" i="10"/>
  <c r="FS43" i="10"/>
  <c r="FJ43" i="10"/>
  <c r="FA43" i="10"/>
  <c r="ER43" i="10"/>
  <c r="EI43" i="10"/>
  <c r="DZ43" i="10"/>
  <c r="DQ43" i="10"/>
  <c r="AM43" i="10"/>
  <c r="AG19" i="10"/>
  <c r="FV19" i="10"/>
  <c r="FM19" i="10"/>
  <c r="FD19" i="10"/>
  <c r="EU19" i="10"/>
  <c r="EL19" i="10"/>
  <c r="EC19" i="10"/>
  <c r="DT19" i="10"/>
  <c r="DK19" i="10"/>
  <c r="FW44" i="10"/>
  <c r="FN44" i="10"/>
  <c r="FE44" i="10"/>
  <c r="EV44" i="10"/>
  <c r="EM44" i="10"/>
  <c r="ED44" i="10"/>
  <c r="DU44" i="10"/>
  <c r="DL44" i="10"/>
  <c r="AH44" i="10"/>
  <c r="FZ61" i="10"/>
  <c r="FQ61" i="10"/>
  <c r="FH61" i="10"/>
  <c r="EY61" i="10"/>
  <c r="EP61" i="10"/>
  <c r="EG61" i="10"/>
  <c r="DX61" i="10"/>
  <c r="DO61" i="10"/>
  <c r="AK61" i="10"/>
  <c r="AL114" i="10"/>
  <c r="GA114" i="10"/>
  <c r="FR114" i="10"/>
  <c r="FI114" i="10"/>
  <c r="EZ114" i="10"/>
  <c r="EQ114" i="10"/>
  <c r="EH114" i="10"/>
  <c r="DY114" i="10"/>
  <c r="DP114" i="10"/>
  <c r="FY14" i="10"/>
  <c r="FP14" i="10"/>
  <c r="FG14" i="10"/>
  <c r="EX14" i="10"/>
  <c r="EO14" i="10"/>
  <c r="EF14" i="10"/>
  <c r="DW14" i="10"/>
  <c r="DN14" i="10"/>
  <c r="AJ14" i="10"/>
  <c r="FY18" i="10"/>
  <c r="FP18" i="10"/>
  <c r="FG18" i="10"/>
  <c r="EX18" i="10"/>
  <c r="EO18" i="10"/>
  <c r="EF18" i="10"/>
  <c r="DW18" i="10"/>
  <c r="DN18" i="10"/>
  <c r="AJ18" i="10"/>
  <c r="FY22" i="10"/>
  <c r="FP22" i="10"/>
  <c r="FG22" i="10"/>
  <c r="EX22" i="10"/>
  <c r="EO22" i="10"/>
  <c r="EF22" i="10"/>
  <c r="DW22" i="10"/>
  <c r="DN22" i="10"/>
  <c r="AJ22" i="10"/>
  <c r="AI38" i="10"/>
  <c r="EW38" i="10"/>
  <c r="DM38" i="10"/>
  <c r="DV38" i="10"/>
  <c r="FX38" i="10"/>
  <c r="EN38" i="10"/>
  <c r="FO38" i="10"/>
  <c r="EE38" i="10"/>
  <c r="FF38" i="10"/>
  <c r="AI46" i="10"/>
  <c r="EW46" i="10"/>
  <c r="DM46" i="10"/>
  <c r="DV46" i="10"/>
  <c r="FX46" i="10"/>
  <c r="EN46" i="10"/>
  <c r="FO46" i="10"/>
  <c r="EE46" i="10"/>
  <c r="FF46" i="10"/>
  <c r="AI54" i="10"/>
  <c r="EW54" i="10"/>
  <c r="DM54" i="10"/>
  <c r="DV54" i="10"/>
  <c r="FX54" i="10"/>
  <c r="EN54" i="10"/>
  <c r="FO54" i="10"/>
  <c r="EE54" i="10"/>
  <c r="FF54" i="10"/>
  <c r="AI62" i="10"/>
  <c r="EW62" i="10"/>
  <c r="DM62" i="10"/>
  <c r="FF62" i="10"/>
  <c r="FX62" i="10"/>
  <c r="EN62" i="10"/>
  <c r="FO62" i="10"/>
  <c r="EE62" i="10"/>
  <c r="DV62" i="10"/>
  <c r="AM74" i="10"/>
  <c r="GB74" i="10"/>
  <c r="FS74" i="10"/>
  <c r="FJ74" i="10"/>
  <c r="FA74" i="10"/>
  <c r="ER74" i="10"/>
  <c r="EI74" i="10"/>
  <c r="DZ74" i="10"/>
  <c r="DQ74" i="10"/>
  <c r="GB102" i="10"/>
  <c r="FJ102" i="10"/>
  <c r="ER102" i="10"/>
  <c r="DZ102" i="10"/>
  <c r="FA102" i="10"/>
  <c r="DQ102" i="10"/>
  <c r="AM102" i="10"/>
  <c r="FS102" i="10"/>
  <c r="EI102" i="10"/>
  <c r="FV36" i="10"/>
  <c r="FM36" i="10"/>
  <c r="FD36" i="10"/>
  <c r="EU36" i="10"/>
  <c r="EL36" i="10"/>
  <c r="EC36" i="10"/>
  <c r="DT36" i="10"/>
  <c r="DK36" i="10"/>
  <c r="AG36" i="10"/>
  <c r="FW56" i="10"/>
  <c r="FN56" i="10"/>
  <c r="FE56" i="10"/>
  <c r="EV56" i="10"/>
  <c r="EM56" i="10"/>
  <c r="ED56" i="10"/>
  <c r="DU56" i="10"/>
  <c r="DL56" i="10"/>
  <c r="AH56" i="10"/>
  <c r="FV68" i="10"/>
  <c r="FM68" i="10"/>
  <c r="EU68" i="10"/>
  <c r="EC68" i="10"/>
  <c r="DK68" i="10"/>
  <c r="EL68" i="10"/>
  <c r="AG68" i="10"/>
  <c r="FD68" i="10"/>
  <c r="DT68" i="10"/>
  <c r="FX11" i="10"/>
  <c r="FO11" i="10"/>
  <c r="FF11" i="10"/>
  <c r="EW11" i="10"/>
  <c r="EN11" i="10"/>
  <c r="EE11" i="10"/>
  <c r="DV11" i="10"/>
  <c r="DM11" i="10"/>
  <c r="AI11" i="10"/>
  <c r="FY15" i="10"/>
  <c r="FP15" i="10"/>
  <c r="FG15" i="10"/>
  <c r="EX15" i="10"/>
  <c r="EO15" i="10"/>
  <c r="EF15" i="10"/>
  <c r="DW15" i="10"/>
  <c r="DN15" i="10"/>
  <c r="AJ15" i="10"/>
  <c r="FY19" i="10"/>
  <c r="FP19" i="10"/>
  <c r="FG19" i="10"/>
  <c r="EX19" i="10"/>
  <c r="EO19" i="10"/>
  <c r="EF19" i="10"/>
  <c r="DW19" i="10"/>
  <c r="DN19" i="10"/>
  <c r="AJ19" i="10"/>
  <c r="FY23" i="10"/>
  <c r="FP23" i="10"/>
  <c r="FG23" i="10"/>
  <c r="EX23" i="10"/>
  <c r="EO23" i="10"/>
  <c r="EF23" i="10"/>
  <c r="DW23" i="10"/>
  <c r="DN23" i="10"/>
  <c r="AJ23" i="10"/>
  <c r="AM27" i="10"/>
  <c r="GB27" i="10"/>
  <c r="FS27" i="10"/>
  <c r="FA27" i="10"/>
  <c r="EI27" i="10"/>
  <c r="DQ27" i="10"/>
  <c r="ER27" i="10"/>
  <c r="FJ27" i="10"/>
  <c r="DZ27" i="10"/>
  <c r="FN35" i="10"/>
  <c r="EV35" i="10"/>
  <c r="ED35" i="10"/>
  <c r="DL35" i="10"/>
  <c r="FW35" i="10"/>
  <c r="FE35" i="10"/>
  <c r="EM35" i="10"/>
  <c r="DU35" i="10"/>
  <c r="AH35" i="10"/>
  <c r="AL43" i="10"/>
  <c r="FR43" i="10"/>
  <c r="EZ43" i="10"/>
  <c r="EH43" i="10"/>
  <c r="DP43" i="10"/>
  <c r="GA43" i="10"/>
  <c r="FI43" i="10"/>
  <c r="EQ43" i="10"/>
  <c r="DY43" i="10"/>
  <c r="AL51" i="10"/>
  <c r="FR51" i="10"/>
  <c r="EZ51" i="10"/>
  <c r="EH51" i="10"/>
  <c r="DP51" i="10"/>
  <c r="GA51" i="10"/>
  <c r="FI51" i="10"/>
  <c r="EQ51" i="10"/>
  <c r="DY51" i="10"/>
  <c r="AL59" i="10"/>
  <c r="GA59" i="10"/>
  <c r="FI59" i="10"/>
  <c r="EQ59" i="10"/>
  <c r="DY59" i="10"/>
  <c r="FR59" i="10"/>
  <c r="EZ59" i="10"/>
  <c r="EH59" i="10"/>
  <c r="DP59" i="10"/>
  <c r="AL63" i="10"/>
  <c r="GA63" i="10"/>
  <c r="FI63" i="10"/>
  <c r="EQ63" i="10"/>
  <c r="DY63" i="10"/>
  <c r="FR63" i="10"/>
  <c r="EZ63" i="10"/>
  <c r="EH63" i="10"/>
  <c r="DP63" i="10"/>
  <c r="FY76" i="10"/>
  <c r="FP76" i="10"/>
  <c r="FG76" i="10"/>
  <c r="EX76" i="10"/>
  <c r="EO76" i="10"/>
  <c r="EF76" i="10"/>
  <c r="DW76" i="10"/>
  <c r="DN76" i="10"/>
  <c r="AJ76" i="10"/>
  <c r="AN100" i="10"/>
  <c r="GC100" i="10"/>
  <c r="FT100" i="10"/>
  <c r="FK100" i="10"/>
  <c r="FB100" i="10"/>
  <c r="ES100" i="10"/>
  <c r="EJ100" i="10"/>
  <c r="EA100" i="10"/>
  <c r="DR100" i="10"/>
  <c r="EW30" i="10"/>
  <c r="FO30" i="10"/>
  <c r="FX30" i="10"/>
  <c r="EN30" i="10"/>
  <c r="FY34" i="10"/>
  <c r="FP34" i="10"/>
  <c r="FG34" i="10"/>
  <c r="EX34" i="10"/>
  <c r="EO34" i="10"/>
  <c r="EF34" i="10"/>
  <c r="DW34" i="10"/>
  <c r="DN34" i="10"/>
  <c r="AJ34" i="10"/>
  <c r="FV38" i="10"/>
  <c r="FM38" i="10"/>
  <c r="FD38" i="10"/>
  <c r="EU38" i="10"/>
  <c r="EL38" i="10"/>
  <c r="EC38" i="10"/>
  <c r="DT38" i="10"/>
  <c r="DK38" i="10"/>
  <c r="AG38" i="10"/>
  <c r="FV42" i="10"/>
  <c r="FM42" i="10"/>
  <c r="FD42" i="10"/>
  <c r="EU42" i="10"/>
  <c r="EL42" i="10"/>
  <c r="EC42" i="10"/>
  <c r="DT42" i="10"/>
  <c r="DK42" i="10"/>
  <c r="AG42" i="10"/>
  <c r="FV46" i="10"/>
  <c r="FM46" i="10"/>
  <c r="FD46" i="10"/>
  <c r="EU46" i="10"/>
  <c r="EL46" i="10"/>
  <c r="EC46" i="10"/>
  <c r="DT46" i="10"/>
  <c r="DK46" i="10"/>
  <c r="AG46" i="10"/>
  <c r="FV50" i="10"/>
  <c r="FM50" i="10"/>
  <c r="FD50" i="10"/>
  <c r="EU50" i="10"/>
  <c r="EL50" i="10"/>
  <c r="EC50" i="10"/>
  <c r="DT50" i="10"/>
  <c r="DK50" i="10"/>
  <c r="AG50" i="10"/>
  <c r="FX56" i="10"/>
  <c r="FO56" i="10"/>
  <c r="FF56" i="10"/>
  <c r="EW56" i="10"/>
  <c r="EN56" i="10"/>
  <c r="EE56" i="10"/>
  <c r="DV56" i="10"/>
  <c r="DM56" i="10"/>
  <c r="AI56" i="10"/>
  <c r="FX60" i="10"/>
  <c r="FO60" i="10"/>
  <c r="FF60" i="10"/>
  <c r="EW60" i="10"/>
  <c r="EN60" i="10"/>
  <c r="EE60" i="10"/>
  <c r="DV60" i="10"/>
  <c r="DM60" i="10"/>
  <c r="AI60" i="10"/>
  <c r="FX64" i="10"/>
  <c r="FO64" i="10"/>
  <c r="FF64" i="10"/>
  <c r="EW64" i="10"/>
  <c r="EN64" i="10"/>
  <c r="EE64" i="10"/>
  <c r="DV64" i="10"/>
  <c r="DM64" i="10"/>
  <c r="AI64" i="10"/>
  <c r="AJ69" i="10"/>
  <c r="FY69" i="10"/>
  <c r="FG69" i="10"/>
  <c r="EO69" i="10"/>
  <c r="DW69" i="10"/>
  <c r="FP69" i="10"/>
  <c r="EF69" i="10"/>
  <c r="EX69" i="10"/>
  <c r="DN69" i="10"/>
  <c r="AJ77" i="10"/>
  <c r="FY77" i="10"/>
  <c r="FG77" i="10"/>
  <c r="EO77" i="10"/>
  <c r="DW77" i="10"/>
  <c r="EX77" i="10"/>
  <c r="DN77" i="10"/>
  <c r="FP77" i="10"/>
  <c r="EF77" i="10"/>
  <c r="AN90" i="10"/>
  <c r="GC90" i="10"/>
  <c r="FT90" i="10"/>
  <c r="FK90" i="10"/>
  <c r="FB90" i="10"/>
  <c r="ES90" i="10"/>
  <c r="EJ90" i="10"/>
  <c r="EA90" i="10"/>
  <c r="DR90" i="10"/>
  <c r="AN98" i="10"/>
  <c r="GC98" i="10"/>
  <c r="FT98" i="10"/>
  <c r="FK98" i="10"/>
  <c r="FB98" i="10"/>
  <c r="ES98" i="10"/>
  <c r="EJ98" i="10"/>
  <c r="EA98" i="10"/>
  <c r="DR98" i="10"/>
  <c r="FV28" i="10"/>
  <c r="FM28" i="10"/>
  <c r="FD28" i="10"/>
  <c r="EU28" i="10"/>
  <c r="EL28" i="10"/>
  <c r="EC28" i="10"/>
  <c r="DT28" i="10"/>
  <c r="DK28" i="10"/>
  <c r="AG28" i="10"/>
  <c r="FX32" i="10"/>
  <c r="FO32" i="10"/>
  <c r="FF32" i="10"/>
  <c r="EW32" i="10"/>
  <c r="EN32" i="10"/>
  <c r="EE32" i="10"/>
  <c r="DV32" i="10"/>
  <c r="DM32" i="10"/>
  <c r="AI32" i="10"/>
  <c r="FW38" i="10"/>
  <c r="FN38" i="10"/>
  <c r="FE38" i="10"/>
  <c r="EV38" i="10"/>
  <c r="EM38" i="10"/>
  <c r="ED38" i="10"/>
  <c r="DU38" i="10"/>
  <c r="DL38" i="10"/>
  <c r="AH38" i="10"/>
  <c r="FW42" i="10"/>
  <c r="FN42" i="10"/>
  <c r="FE42" i="10"/>
  <c r="EV42" i="10"/>
  <c r="EM42" i="10"/>
  <c r="ED42" i="10"/>
  <c r="DU42" i="10"/>
  <c r="DL42" i="10"/>
  <c r="AH42" i="10"/>
  <c r="FY44" i="10"/>
  <c r="FP44" i="10"/>
  <c r="FG44" i="10"/>
  <c r="EX44" i="10"/>
  <c r="EO44" i="10"/>
  <c r="EF44" i="10"/>
  <c r="DW44" i="10"/>
  <c r="DN44" i="10"/>
  <c r="AJ44" i="10"/>
  <c r="FY48" i="10"/>
  <c r="FP48" i="10"/>
  <c r="FG48" i="10"/>
  <c r="EX48" i="10"/>
  <c r="EO48" i="10"/>
  <c r="EF48" i="10"/>
  <c r="DW48" i="10"/>
  <c r="DN48" i="10"/>
  <c r="AJ48" i="10"/>
  <c r="FY52" i="10"/>
  <c r="FP52" i="10"/>
  <c r="FG52" i="10"/>
  <c r="EX52" i="10"/>
  <c r="EO52" i="10"/>
  <c r="EF52" i="10"/>
  <c r="DW52" i="10"/>
  <c r="DN52" i="10"/>
  <c r="AJ52" i="10"/>
  <c r="FY56" i="10"/>
  <c r="FP56" i="10"/>
  <c r="FG56" i="10"/>
  <c r="EX56" i="10"/>
  <c r="EO56" i="10"/>
  <c r="EF56" i="10"/>
  <c r="DW56" i="10"/>
  <c r="DN56" i="10"/>
  <c r="AJ56" i="10"/>
  <c r="FW62" i="10"/>
  <c r="FN62" i="10"/>
  <c r="FE62" i="10"/>
  <c r="EV62" i="10"/>
  <c r="EM62" i="10"/>
  <c r="ED62" i="10"/>
  <c r="DU62" i="10"/>
  <c r="DL62" i="10"/>
  <c r="AH62" i="10"/>
  <c r="AI66" i="10"/>
  <c r="FO66" i="10"/>
  <c r="EW66" i="10"/>
  <c r="EE66" i="10"/>
  <c r="DM66" i="10"/>
  <c r="FX66" i="10"/>
  <c r="EN66" i="10"/>
  <c r="DV66" i="10"/>
  <c r="FF66" i="10"/>
  <c r="AM73" i="10"/>
  <c r="FS73" i="10"/>
  <c r="FA73" i="10"/>
  <c r="EI73" i="10"/>
  <c r="DQ73" i="10"/>
  <c r="FJ73" i="10"/>
  <c r="GB73" i="10"/>
  <c r="ER73" i="10"/>
  <c r="DZ73" i="10"/>
  <c r="AM81" i="10"/>
  <c r="FS81" i="10"/>
  <c r="FA81" i="10"/>
  <c r="EI81" i="10"/>
  <c r="DQ81" i="10"/>
  <c r="DZ81" i="10"/>
  <c r="GB81" i="10"/>
  <c r="FJ81" i="10"/>
  <c r="ER81" i="10"/>
  <c r="FZ96" i="10"/>
  <c r="FQ96" i="10"/>
  <c r="FH96" i="10"/>
  <c r="EY96" i="10"/>
  <c r="EP96" i="10"/>
  <c r="EG96" i="10"/>
  <c r="DX96" i="10"/>
  <c r="DO96" i="10"/>
  <c r="AK96" i="10"/>
  <c r="AL120" i="10"/>
  <c r="GA120" i="10"/>
  <c r="FR120" i="10"/>
  <c r="FI120" i="10"/>
  <c r="EZ120" i="10"/>
  <c r="EQ120" i="10"/>
  <c r="EH120" i="10"/>
  <c r="DY120" i="10"/>
  <c r="DP120" i="10"/>
  <c r="FZ72" i="10"/>
  <c r="FQ72" i="10"/>
  <c r="FH72" i="10"/>
  <c r="EY72" i="10"/>
  <c r="EP72" i="10"/>
  <c r="EG72" i="10"/>
  <c r="DX72" i="10"/>
  <c r="DO72" i="10"/>
  <c r="AK72" i="10"/>
  <c r="FZ76" i="10"/>
  <c r="FQ76" i="10"/>
  <c r="FH76" i="10"/>
  <c r="EY76" i="10"/>
  <c r="EP76" i="10"/>
  <c r="EG76" i="10"/>
  <c r="DX76" i="10"/>
  <c r="DO76" i="10"/>
  <c r="AK76" i="10"/>
  <c r="FZ80" i="10"/>
  <c r="FQ80" i="10"/>
  <c r="FH80" i="10"/>
  <c r="EY80" i="10"/>
  <c r="EP80" i="10"/>
  <c r="EG80" i="10"/>
  <c r="DX80" i="10"/>
  <c r="DO80" i="10"/>
  <c r="AK80" i="10"/>
  <c r="AK85" i="10"/>
  <c r="FZ85" i="10"/>
  <c r="FH85" i="10"/>
  <c r="EP85" i="10"/>
  <c r="DX85" i="10"/>
  <c r="EY85" i="10"/>
  <c r="DO85" i="10"/>
  <c r="FQ85" i="10"/>
  <c r="EG85" i="10"/>
  <c r="AK93" i="10"/>
  <c r="FZ93" i="10"/>
  <c r="FH93" i="10"/>
  <c r="EP93" i="10"/>
  <c r="DX93" i="10"/>
  <c r="EY93" i="10"/>
  <c r="DO93" i="10"/>
  <c r="FQ93" i="10"/>
  <c r="EG93" i="10"/>
  <c r="FQ101" i="10"/>
  <c r="EY101" i="10"/>
  <c r="EG101" i="10"/>
  <c r="AK101" i="10"/>
  <c r="FZ101" i="10"/>
  <c r="EP101" i="10"/>
  <c r="DX101" i="10"/>
  <c r="FH101" i="10"/>
  <c r="DO101" i="10"/>
  <c r="GB117" i="10"/>
  <c r="FJ117" i="10"/>
  <c r="ER117" i="10"/>
  <c r="DZ117" i="10"/>
  <c r="FA117" i="10"/>
  <c r="DQ117" i="10"/>
  <c r="AM117" i="10"/>
  <c r="FS117" i="10"/>
  <c r="EI117" i="10"/>
  <c r="FW70" i="10"/>
  <c r="FN70" i="10"/>
  <c r="FE70" i="10"/>
  <c r="EV70" i="10"/>
  <c r="EM70" i="10"/>
  <c r="ED70" i="10"/>
  <c r="DU70" i="10"/>
  <c r="DL70" i="10"/>
  <c r="AH70" i="10"/>
  <c r="FW80" i="10"/>
  <c r="FN80" i="10"/>
  <c r="FE80" i="10"/>
  <c r="EV80" i="10"/>
  <c r="EM80" i="10"/>
  <c r="ED80" i="10"/>
  <c r="DU80" i="10"/>
  <c r="DL80" i="10"/>
  <c r="AH80" i="10"/>
  <c r="FW116" i="10"/>
  <c r="FE116" i="10"/>
  <c r="EM116" i="10"/>
  <c r="DU116" i="10"/>
  <c r="AH116" i="10"/>
  <c r="FN116" i="10"/>
  <c r="ED116" i="10"/>
  <c r="EV116" i="10"/>
  <c r="DL116" i="10"/>
  <c r="EU26" i="10"/>
  <c r="DK26" i="10"/>
  <c r="AI26" i="10"/>
  <c r="DV26" i="10"/>
  <c r="DW26" i="10"/>
  <c r="EZ26" i="10"/>
  <c r="AG26" i="10"/>
  <c r="EN26" i="10"/>
  <c r="AL26" i="10"/>
  <c r="EM30" i="10"/>
  <c r="DV30" i="10"/>
  <c r="DO30" i="10"/>
  <c r="EZ30" i="10"/>
  <c r="EQ30" i="10"/>
  <c r="EP30" i="10"/>
  <c r="AM80" i="10"/>
  <c r="GB80" i="10"/>
  <c r="FS80" i="10"/>
  <c r="FJ80" i="10"/>
  <c r="FA80" i="10"/>
  <c r="ER80" i="10"/>
  <c r="EI80" i="10"/>
  <c r="DZ80" i="10"/>
  <c r="DQ80" i="10"/>
  <c r="AJ61" i="10"/>
  <c r="FY61" i="10"/>
  <c r="FP61" i="10"/>
  <c r="FG61" i="10"/>
  <c r="EX61" i="10"/>
  <c r="EO61" i="10"/>
  <c r="EF61" i="10"/>
  <c r="DW61" i="10"/>
  <c r="DN61" i="10"/>
  <c r="AM50" i="10"/>
  <c r="GB50" i="10"/>
  <c r="FS50" i="10"/>
  <c r="FJ50" i="10"/>
  <c r="FA50" i="10"/>
  <c r="ER50" i="10"/>
  <c r="EI50" i="10"/>
  <c r="DZ50" i="10"/>
  <c r="DQ50" i="10"/>
  <c r="AG40" i="10"/>
  <c r="FV40" i="10"/>
  <c r="FM40" i="10"/>
  <c r="FD40" i="10"/>
  <c r="EU40" i="10"/>
  <c r="EL40" i="10"/>
  <c r="EC40" i="10"/>
  <c r="DT40" i="10"/>
  <c r="DK40" i="10"/>
  <c r="AK31" i="10"/>
  <c r="FZ31" i="10"/>
  <c r="FQ31" i="10"/>
  <c r="FH31" i="10"/>
  <c r="EY31" i="10"/>
  <c r="EP31" i="10"/>
  <c r="EG31" i="10"/>
  <c r="DX31" i="10"/>
  <c r="DO31" i="10"/>
  <c r="FJ26" i="10"/>
  <c r="FS26" i="10"/>
  <c r="ER26" i="10"/>
  <c r="FA26" i="10"/>
  <c r="AL22" i="10"/>
  <c r="FR22" i="10"/>
  <c r="EZ22" i="10"/>
  <c r="EH22" i="10"/>
  <c r="DP22" i="10"/>
  <c r="GA22" i="10"/>
  <c r="FI22" i="10"/>
  <c r="EQ22" i="10"/>
  <c r="DY22" i="10"/>
  <c r="AL18" i="10"/>
  <c r="FR18" i="10"/>
  <c r="EZ18" i="10"/>
  <c r="EH18" i="10"/>
  <c r="DP18" i="10"/>
  <c r="GA18" i="10"/>
  <c r="FI18" i="10"/>
  <c r="EQ18" i="10"/>
  <c r="DY18" i="10"/>
  <c r="AL14" i="10"/>
  <c r="FR14" i="10"/>
  <c r="EZ14" i="10"/>
  <c r="EH14" i="10"/>
  <c r="DP14" i="10"/>
  <c r="GA14" i="10"/>
  <c r="FI14" i="10"/>
  <c r="EQ14" i="10"/>
  <c r="DY14" i="10"/>
  <c r="GC25" i="10"/>
  <c r="FT25" i="10"/>
  <c r="FK25" i="10"/>
  <c r="FB25" i="10"/>
  <c r="ES25" i="10"/>
  <c r="EJ25" i="10"/>
  <c r="EA25" i="10"/>
  <c r="DR25" i="10"/>
  <c r="AN25" i="10"/>
  <c r="FW15" i="10"/>
  <c r="FN15" i="10"/>
  <c r="FE15" i="10"/>
  <c r="EV15" i="10"/>
  <c r="EM15" i="10"/>
  <c r="ED15" i="10"/>
  <c r="DU15" i="10"/>
  <c r="DL15" i="10"/>
  <c r="AH15" i="10"/>
  <c r="AJ20" i="10"/>
  <c r="FY20" i="10"/>
  <c r="FP20" i="10"/>
  <c r="FG20" i="10"/>
  <c r="EX20" i="10"/>
  <c r="EO20" i="10"/>
  <c r="EF20" i="10"/>
  <c r="DW20" i="10"/>
  <c r="DN20" i="10"/>
  <c r="GB14" i="10"/>
  <c r="FS14" i="10"/>
  <c r="FJ14" i="10"/>
  <c r="FA14" i="10"/>
  <c r="ER14" i="10"/>
  <c r="EI14" i="10"/>
  <c r="DZ14" i="10"/>
  <c r="DQ14" i="10"/>
  <c r="AM14" i="10"/>
  <c r="FZ86" i="10"/>
  <c r="FQ86" i="10"/>
  <c r="FH86" i="10"/>
  <c r="EY86" i="10"/>
  <c r="EP86" i="10"/>
  <c r="EG86" i="10"/>
  <c r="DX86" i="10"/>
  <c r="DO86" i="10"/>
  <c r="AK86" i="10"/>
  <c r="AM63" i="10"/>
  <c r="GB63" i="10"/>
  <c r="FS63" i="10"/>
  <c r="FJ63" i="10"/>
  <c r="FA63" i="10"/>
  <c r="ER63" i="10"/>
  <c r="EI63" i="10"/>
  <c r="DZ63" i="10"/>
  <c r="DQ63" i="10"/>
  <c r="AK35" i="10"/>
  <c r="FZ35" i="10"/>
  <c r="FQ35" i="10"/>
  <c r="FH35" i="10"/>
  <c r="EY35" i="10"/>
  <c r="EP35" i="10"/>
  <c r="EG35" i="10"/>
  <c r="DX35" i="10"/>
  <c r="DO35" i="10"/>
  <c r="GB28" i="10"/>
  <c r="FS28" i="10"/>
  <c r="FJ28" i="10"/>
  <c r="FA28" i="10"/>
  <c r="ER28" i="10"/>
  <c r="EI28" i="10"/>
  <c r="DZ28" i="10"/>
  <c r="DQ28" i="10"/>
  <c r="AM28" i="10"/>
  <c r="AN24" i="10"/>
  <c r="FT24" i="10"/>
  <c r="FB24" i="10"/>
  <c r="EA24" i="10"/>
  <c r="GC24" i="10"/>
  <c r="FK24" i="10"/>
  <c r="ES24" i="10"/>
  <c r="EJ24" i="10"/>
  <c r="DR24" i="10"/>
  <c r="AN20" i="10"/>
  <c r="FT20" i="10"/>
  <c r="ES20" i="10"/>
  <c r="EA20" i="10"/>
  <c r="GC20" i="10"/>
  <c r="FK20" i="10"/>
  <c r="FB20" i="10"/>
  <c r="EJ20" i="10"/>
  <c r="DR20" i="10"/>
  <c r="AN16" i="10"/>
  <c r="FT16" i="10"/>
  <c r="FB16" i="10"/>
  <c r="EJ16" i="10"/>
  <c r="DR16" i="10"/>
  <c r="GC16" i="10"/>
  <c r="FK16" i="10"/>
  <c r="ES16" i="10"/>
  <c r="EA16" i="10"/>
  <c r="AN12" i="10"/>
  <c r="GC12" i="10"/>
  <c r="FK12" i="10"/>
  <c r="ES12" i="10"/>
  <c r="EA12" i="10"/>
  <c r="FT12" i="10"/>
  <c r="FB12" i="10"/>
  <c r="EJ12" i="10"/>
  <c r="DR12" i="10"/>
  <c r="AM72" i="10"/>
  <c r="GB72" i="10"/>
  <c r="FS72" i="10"/>
  <c r="FJ72" i="10"/>
  <c r="FA72" i="10"/>
  <c r="ER72" i="10"/>
  <c r="EI72" i="10"/>
  <c r="DZ72" i="10"/>
  <c r="DQ72" i="10"/>
  <c r="AM54" i="10"/>
  <c r="GB54" i="10"/>
  <c r="FS54" i="10"/>
  <c r="FJ54" i="10"/>
  <c r="FA54" i="10"/>
  <c r="ER54" i="10"/>
  <c r="EI54" i="10"/>
  <c r="DZ54" i="10"/>
  <c r="DQ54" i="10"/>
  <c r="AG44" i="10"/>
  <c r="FV44" i="10"/>
  <c r="FM44" i="10"/>
  <c r="FD44" i="10"/>
  <c r="EU44" i="10"/>
  <c r="EL44" i="10"/>
  <c r="EC44" i="10"/>
  <c r="DT44" i="10"/>
  <c r="DK44" i="10"/>
  <c r="AN32" i="10"/>
  <c r="GC32" i="10"/>
  <c r="FT32" i="10"/>
  <c r="FK32" i="10"/>
  <c r="FB32" i="10"/>
  <c r="ES32" i="10"/>
  <c r="EJ32" i="10"/>
  <c r="EA32" i="10"/>
  <c r="DR32" i="10"/>
  <c r="FZ24" i="10"/>
  <c r="FQ24" i="10"/>
  <c r="FH24" i="10"/>
  <c r="EY24" i="10"/>
  <c r="EP24" i="10"/>
  <c r="EG24" i="10"/>
  <c r="DX24" i="10"/>
  <c r="DO24" i="10"/>
  <c r="AK24" i="10"/>
  <c r="AH18" i="10"/>
  <c r="FW18" i="10"/>
  <c r="FN18" i="10"/>
  <c r="FE18" i="10"/>
  <c r="EV18" i="10"/>
  <c r="EM18" i="10"/>
  <c r="ED18" i="10"/>
  <c r="DU18" i="10"/>
  <c r="DL18" i="10"/>
  <c r="FV11" i="10"/>
  <c r="FM11" i="10"/>
  <c r="FD11" i="10"/>
  <c r="EU11" i="10"/>
  <c r="EL11" i="10"/>
  <c r="EC11" i="10"/>
  <c r="DT11" i="10"/>
  <c r="DK11" i="10"/>
  <c r="AG11" i="10"/>
  <c r="AM59" i="10"/>
  <c r="GB59" i="10"/>
  <c r="FS59" i="10"/>
  <c r="FJ59" i="10"/>
  <c r="FA59" i="10"/>
  <c r="ER59" i="10"/>
  <c r="EI59" i="10"/>
  <c r="DZ59" i="10"/>
  <c r="DQ59" i="10"/>
  <c r="GA31" i="10"/>
  <c r="FR31" i="10"/>
  <c r="FI31" i="10"/>
  <c r="EZ31" i="10"/>
  <c r="EQ31" i="10"/>
  <c r="EH31" i="10"/>
  <c r="DY31" i="10"/>
  <c r="DP31" i="10"/>
  <c r="AL31" i="10"/>
  <c r="AG23" i="10"/>
  <c r="FV23" i="10"/>
  <c r="FM23" i="10"/>
  <c r="FD23" i="10"/>
  <c r="EU23" i="10"/>
  <c r="EL23" i="10"/>
  <c r="EC23" i="10"/>
  <c r="DT23" i="10"/>
  <c r="DK23" i="10"/>
  <c r="AM13" i="10"/>
  <c r="GB13" i="10"/>
  <c r="FS13" i="10"/>
  <c r="FJ13" i="10"/>
  <c r="FA13" i="10"/>
  <c r="ER13" i="10"/>
  <c r="EI13" i="10"/>
  <c r="DZ13" i="10"/>
  <c r="DQ13" i="10"/>
  <c r="GC42" i="10"/>
  <c r="FT42" i="10"/>
  <c r="FK42" i="10"/>
  <c r="FB42" i="10"/>
  <c r="ES42" i="10"/>
  <c r="EJ42" i="10"/>
  <c r="EA42" i="10"/>
  <c r="DR42" i="10"/>
  <c r="AN42" i="10"/>
  <c r="FW48" i="10"/>
  <c r="FN48" i="10"/>
  <c r="FE48" i="10"/>
  <c r="EV48" i="10"/>
  <c r="EM48" i="10"/>
  <c r="ED48" i="10"/>
  <c r="DU48" i="10"/>
  <c r="DL48" i="10"/>
  <c r="AH48" i="10"/>
  <c r="AH55" i="10"/>
  <c r="FW55" i="10"/>
  <c r="FN55" i="10"/>
  <c r="FE55" i="10"/>
  <c r="EV55" i="10"/>
  <c r="EM55" i="10"/>
  <c r="ED55" i="10"/>
  <c r="DU55" i="10"/>
  <c r="DL55" i="10"/>
  <c r="GC77" i="10"/>
  <c r="FT77" i="10"/>
  <c r="FK77" i="10"/>
  <c r="FB77" i="10"/>
  <c r="ES77" i="10"/>
  <c r="EJ77" i="10"/>
  <c r="EA77" i="10"/>
  <c r="DR77" i="10"/>
  <c r="AN77" i="10"/>
  <c r="AJ97" i="10"/>
  <c r="FY97" i="10"/>
  <c r="FP97" i="10"/>
  <c r="FG97" i="10"/>
  <c r="EX97" i="10"/>
  <c r="EO97" i="10"/>
  <c r="EF97" i="10"/>
  <c r="DW97" i="10"/>
  <c r="DN97" i="10"/>
  <c r="FW11" i="10"/>
  <c r="FN11" i="10"/>
  <c r="FE11" i="10"/>
  <c r="EV11" i="10"/>
  <c r="EM11" i="10"/>
  <c r="ED11" i="10"/>
  <c r="DU11" i="10"/>
  <c r="DL11" i="10"/>
  <c r="AH11" i="10"/>
  <c r="FV13" i="10"/>
  <c r="FM13" i="10"/>
  <c r="FD13" i="10"/>
  <c r="EU13" i="10"/>
  <c r="EL13" i="10"/>
  <c r="EC13" i="10"/>
  <c r="DT13" i="10"/>
  <c r="DK13" i="10"/>
  <c r="AG13" i="10"/>
  <c r="FX15" i="10"/>
  <c r="FO15" i="10"/>
  <c r="FF15" i="10"/>
  <c r="EW15" i="10"/>
  <c r="EN15" i="10"/>
  <c r="EE15" i="10"/>
  <c r="DV15" i="10"/>
  <c r="DM15" i="10"/>
  <c r="AI15" i="10"/>
  <c r="FV17" i="10"/>
  <c r="FM17" i="10"/>
  <c r="FD17" i="10"/>
  <c r="EU17" i="10"/>
  <c r="EL17" i="10"/>
  <c r="EC17" i="10"/>
  <c r="DT17" i="10"/>
  <c r="DK17" i="10"/>
  <c r="AG17" i="10"/>
  <c r="FX19" i="10"/>
  <c r="FO19" i="10"/>
  <c r="FF19" i="10"/>
  <c r="EW19" i="10"/>
  <c r="EN19" i="10"/>
  <c r="EE19" i="10"/>
  <c r="DV19" i="10"/>
  <c r="DM19" i="10"/>
  <c r="AI19" i="10"/>
  <c r="FV21" i="10"/>
  <c r="FM21" i="10"/>
  <c r="FD21" i="10"/>
  <c r="EU21" i="10"/>
  <c r="EL21" i="10"/>
  <c r="EC21" i="10"/>
  <c r="DT21" i="10"/>
  <c r="DK21" i="10"/>
  <c r="AG21" i="10"/>
  <c r="FX23" i="10"/>
  <c r="FO23" i="10"/>
  <c r="FF23" i="10"/>
  <c r="EW23" i="10"/>
  <c r="EN23" i="10"/>
  <c r="EE23" i="10"/>
  <c r="DV23" i="10"/>
  <c r="DM23" i="10"/>
  <c r="AI23" i="10"/>
  <c r="FV25" i="10"/>
  <c r="FD25" i="10"/>
  <c r="EL25" i="10"/>
  <c r="DT25" i="10"/>
  <c r="AG25" i="10"/>
  <c r="FM25" i="10"/>
  <c r="EU25" i="10"/>
  <c r="DK25" i="10"/>
  <c r="EC25" i="10"/>
  <c r="AH28" i="10"/>
  <c r="FW28" i="10"/>
  <c r="FE28" i="10"/>
  <c r="EM28" i="10"/>
  <c r="DU28" i="10"/>
  <c r="FN28" i="10"/>
  <c r="EV28" i="10"/>
  <c r="ED28" i="10"/>
  <c r="DL28" i="10"/>
  <c r="AJ32" i="10"/>
  <c r="FY32" i="10"/>
  <c r="FG32" i="10"/>
  <c r="EO32" i="10"/>
  <c r="DW32" i="10"/>
  <c r="FP32" i="10"/>
  <c r="EX32" i="10"/>
  <c r="EF32" i="10"/>
  <c r="DN32" i="10"/>
  <c r="AJ36" i="10"/>
  <c r="FP36" i="10"/>
  <c r="EF36" i="10"/>
  <c r="FY36" i="10"/>
  <c r="FG36" i="10"/>
  <c r="DW36" i="10"/>
  <c r="EX36" i="10"/>
  <c r="DN36" i="10"/>
  <c r="EO36" i="10"/>
  <c r="AK40" i="10"/>
  <c r="FH40" i="10"/>
  <c r="DX40" i="10"/>
  <c r="EG40" i="10"/>
  <c r="EY40" i="10"/>
  <c r="DO40" i="10"/>
  <c r="FZ40" i="10"/>
  <c r="EP40" i="10"/>
  <c r="FQ40" i="10"/>
  <c r="AK44" i="10"/>
  <c r="FZ44" i="10"/>
  <c r="EP44" i="10"/>
  <c r="DO44" i="10"/>
  <c r="FQ44" i="10"/>
  <c r="EG44" i="10"/>
  <c r="FH44" i="10"/>
  <c r="DX44" i="10"/>
  <c r="EY44" i="10"/>
  <c r="AK48" i="10"/>
  <c r="FH48" i="10"/>
  <c r="DX48" i="10"/>
  <c r="FQ48" i="10"/>
  <c r="EY48" i="10"/>
  <c r="DO48" i="10"/>
  <c r="FZ48" i="10"/>
  <c r="EP48" i="10"/>
  <c r="EG48" i="10"/>
  <c r="AK52" i="10"/>
  <c r="FZ52" i="10"/>
  <c r="EP52" i="10"/>
  <c r="DO52" i="10"/>
  <c r="FQ52" i="10"/>
  <c r="EG52" i="10"/>
  <c r="FH52" i="10"/>
  <c r="DX52" i="10"/>
  <c r="EY52" i="10"/>
  <c r="AK56" i="10"/>
  <c r="FH56" i="10"/>
  <c r="DX56" i="10"/>
  <c r="FQ56" i="10"/>
  <c r="EY56" i="10"/>
  <c r="DO56" i="10"/>
  <c r="FZ56" i="10"/>
  <c r="EP56" i="10"/>
  <c r="EG56" i="10"/>
  <c r="AK60" i="10"/>
  <c r="FZ60" i="10"/>
  <c r="EP60" i="10"/>
  <c r="EY60" i="10"/>
  <c r="FQ60" i="10"/>
  <c r="EG60" i="10"/>
  <c r="FH60" i="10"/>
  <c r="DX60" i="10"/>
  <c r="DO60" i="10"/>
  <c r="FZ64" i="10"/>
  <c r="FH64" i="10"/>
  <c r="EP64" i="10"/>
  <c r="DX64" i="10"/>
  <c r="AK64" i="10"/>
  <c r="EY64" i="10"/>
  <c r="DO64" i="10"/>
  <c r="EG64" i="10"/>
  <c r="FQ64" i="10"/>
  <c r="AM70" i="10"/>
  <c r="GB70" i="10"/>
  <c r="FS70" i="10"/>
  <c r="FJ70" i="10"/>
  <c r="FA70" i="10"/>
  <c r="ER70" i="10"/>
  <c r="EI70" i="10"/>
  <c r="DZ70" i="10"/>
  <c r="DQ70" i="10"/>
  <c r="AM78" i="10"/>
  <c r="GB78" i="10"/>
  <c r="FS78" i="10"/>
  <c r="FJ78" i="10"/>
  <c r="FA78" i="10"/>
  <c r="ER78" i="10"/>
  <c r="EI78" i="10"/>
  <c r="DZ78" i="10"/>
  <c r="DQ78" i="10"/>
  <c r="FZ98" i="10"/>
  <c r="FQ98" i="10"/>
  <c r="FH98" i="10"/>
  <c r="EY98" i="10"/>
  <c r="EP98" i="10"/>
  <c r="EG98" i="10"/>
  <c r="DX98" i="10"/>
  <c r="DO98" i="10"/>
  <c r="AK98" i="10"/>
  <c r="AK108" i="10"/>
  <c r="FQ108" i="10"/>
  <c r="EY108" i="10"/>
  <c r="EG108" i="10"/>
  <c r="DO108" i="10"/>
  <c r="FZ108" i="10"/>
  <c r="EP108" i="10"/>
  <c r="FH108" i="10"/>
  <c r="DX108" i="10"/>
  <c r="FZ41" i="10"/>
  <c r="FQ41" i="10"/>
  <c r="FH41" i="10"/>
  <c r="EY41" i="10"/>
  <c r="EP41" i="10"/>
  <c r="EG41" i="10"/>
  <c r="DX41" i="10"/>
  <c r="DO41" i="10"/>
  <c r="AK41" i="10"/>
  <c r="FW52" i="10"/>
  <c r="FN52" i="10"/>
  <c r="FE52" i="10"/>
  <c r="EV52" i="10"/>
  <c r="EM52" i="10"/>
  <c r="ED52" i="10"/>
  <c r="DU52" i="10"/>
  <c r="DL52" i="10"/>
  <c r="AH52" i="10"/>
  <c r="GC58" i="10"/>
  <c r="FT58" i="10"/>
  <c r="FK58" i="10"/>
  <c r="FB58" i="10"/>
  <c r="ES58" i="10"/>
  <c r="EJ58" i="10"/>
  <c r="EA58" i="10"/>
  <c r="DR58" i="10"/>
  <c r="AN58" i="10"/>
  <c r="FN64" i="10"/>
  <c r="EV64" i="10"/>
  <c r="ED64" i="10"/>
  <c r="DL64" i="10"/>
  <c r="FW64" i="10"/>
  <c r="EM64" i="10"/>
  <c r="FE64" i="10"/>
  <c r="AH64" i="10"/>
  <c r="DU64" i="10"/>
  <c r="FY70" i="10"/>
  <c r="FP70" i="10"/>
  <c r="FG70" i="10"/>
  <c r="EX70" i="10"/>
  <c r="EO70" i="10"/>
  <c r="EF70" i="10"/>
  <c r="DW70" i="10"/>
  <c r="DN70" i="10"/>
  <c r="AJ70" i="10"/>
  <c r="AN88" i="10"/>
  <c r="GC88" i="10"/>
  <c r="FT88" i="10"/>
  <c r="FK88" i="10"/>
  <c r="FB88" i="10"/>
  <c r="ES88" i="10"/>
  <c r="EJ88" i="10"/>
  <c r="EA88" i="10"/>
  <c r="DR88" i="10"/>
  <c r="FX12" i="10"/>
  <c r="FO12" i="10"/>
  <c r="FF12" i="10"/>
  <c r="EW12" i="10"/>
  <c r="EN12" i="10"/>
  <c r="EE12" i="10"/>
  <c r="DV12" i="10"/>
  <c r="DM12" i="10"/>
  <c r="AI12" i="10"/>
  <c r="FV14" i="10"/>
  <c r="FM14" i="10"/>
  <c r="FD14" i="10"/>
  <c r="EU14" i="10"/>
  <c r="EL14" i="10"/>
  <c r="EC14" i="10"/>
  <c r="DT14" i="10"/>
  <c r="DK14" i="10"/>
  <c r="AG14" i="10"/>
  <c r="FX16" i="10"/>
  <c r="FO16" i="10"/>
  <c r="FF16" i="10"/>
  <c r="EW16" i="10"/>
  <c r="EN16" i="10"/>
  <c r="EE16" i="10"/>
  <c r="DV16" i="10"/>
  <c r="DM16" i="10"/>
  <c r="AI16" i="10"/>
  <c r="FV18" i="10"/>
  <c r="FM18" i="10"/>
  <c r="FD18" i="10"/>
  <c r="EU18" i="10"/>
  <c r="EL18" i="10"/>
  <c r="EC18" i="10"/>
  <c r="DT18" i="10"/>
  <c r="DK18" i="10"/>
  <c r="AG18" i="10"/>
  <c r="FX20" i="10"/>
  <c r="FO20" i="10"/>
  <c r="FF20" i="10"/>
  <c r="EW20" i="10"/>
  <c r="EN20" i="10"/>
  <c r="EE20" i="10"/>
  <c r="DV20" i="10"/>
  <c r="DM20" i="10"/>
  <c r="AI20" i="10"/>
  <c r="FV22" i="10"/>
  <c r="FM22" i="10"/>
  <c r="FD22" i="10"/>
  <c r="EU22" i="10"/>
  <c r="EL22" i="10"/>
  <c r="EC22" i="10"/>
  <c r="DT22" i="10"/>
  <c r="DK22" i="10"/>
  <c r="AG22" i="10"/>
  <c r="FX24" i="10"/>
  <c r="FO24" i="10"/>
  <c r="FF24" i="10"/>
  <c r="EW24" i="10"/>
  <c r="EN24" i="10"/>
  <c r="EE24" i="10"/>
  <c r="DV24" i="10"/>
  <c r="DM24" i="10"/>
  <c r="AI24" i="10"/>
  <c r="EP26" i="10"/>
  <c r="FZ26" i="10"/>
  <c r="DX26" i="10"/>
  <c r="AK26" i="10"/>
  <c r="FH26" i="10"/>
  <c r="EG26" i="10"/>
  <c r="DO26" i="10"/>
  <c r="AK29" i="10"/>
  <c r="EY29" i="10"/>
  <c r="DO29" i="10"/>
  <c r="FZ29" i="10"/>
  <c r="FH29" i="10"/>
  <c r="EP29" i="10"/>
  <c r="DX29" i="10"/>
  <c r="FQ29" i="10"/>
  <c r="EG29" i="10"/>
  <c r="GC33" i="10"/>
  <c r="FK33" i="10"/>
  <c r="ES33" i="10"/>
  <c r="EA33" i="10"/>
  <c r="AN33" i="10"/>
  <c r="FT33" i="10"/>
  <c r="FB33" i="10"/>
  <c r="EJ33" i="10"/>
  <c r="DR33" i="10"/>
  <c r="FD37" i="10"/>
  <c r="EC37" i="10"/>
  <c r="FV37" i="10"/>
  <c r="FM37" i="10"/>
  <c r="EU37" i="10"/>
  <c r="EL37" i="10"/>
  <c r="DT37" i="10"/>
  <c r="DK37" i="10"/>
  <c r="AG37" i="10"/>
  <c r="EL41" i="10"/>
  <c r="DK41" i="10"/>
  <c r="FV41" i="10"/>
  <c r="FM41" i="10"/>
  <c r="FD41" i="10"/>
  <c r="EU41" i="10"/>
  <c r="EC41" i="10"/>
  <c r="DT41" i="10"/>
  <c r="AG41" i="10"/>
  <c r="EU45" i="10"/>
  <c r="EC45" i="10"/>
  <c r="DK45" i="10"/>
  <c r="FV45" i="10"/>
  <c r="FM45" i="10"/>
  <c r="FD45" i="10"/>
  <c r="EL45" i="10"/>
  <c r="DT45" i="10"/>
  <c r="AG45" i="10"/>
  <c r="FD49" i="10"/>
  <c r="EC49" i="10"/>
  <c r="DK49" i="10"/>
  <c r="FV49" i="10"/>
  <c r="FM49" i="10"/>
  <c r="EU49" i="10"/>
  <c r="EL49" i="10"/>
  <c r="DT49" i="10"/>
  <c r="AG49" i="10"/>
  <c r="EL53" i="10"/>
  <c r="DK53" i="10"/>
  <c r="FV53" i="10"/>
  <c r="FM53" i="10"/>
  <c r="FD53" i="10"/>
  <c r="EU53" i="10"/>
  <c r="EC53" i="10"/>
  <c r="DT53" i="10"/>
  <c r="AG53" i="10"/>
  <c r="FV57" i="10"/>
  <c r="FM57" i="10"/>
  <c r="FD57" i="10"/>
  <c r="EU57" i="10"/>
  <c r="EL57" i="10"/>
  <c r="EC57" i="10"/>
  <c r="DT57" i="10"/>
  <c r="DK57" i="10"/>
  <c r="AG57" i="10"/>
  <c r="FV61" i="10"/>
  <c r="FM61" i="10"/>
  <c r="FD61" i="10"/>
  <c r="EU61" i="10"/>
  <c r="EL61" i="10"/>
  <c r="EC61" i="10"/>
  <c r="DT61" i="10"/>
  <c r="DK61" i="10"/>
  <c r="AG61" i="10"/>
  <c r="FT65" i="10"/>
  <c r="FB65" i="10"/>
  <c r="EJ65" i="10"/>
  <c r="DR65" i="10"/>
  <c r="AN65" i="10"/>
  <c r="FK65" i="10"/>
  <c r="EA65" i="10"/>
  <c r="ES65" i="10"/>
  <c r="GC65" i="10"/>
  <c r="FY72" i="10"/>
  <c r="FP72" i="10"/>
  <c r="FG72" i="10"/>
  <c r="EX72" i="10"/>
  <c r="EO72" i="10"/>
  <c r="EF72" i="10"/>
  <c r="DW72" i="10"/>
  <c r="DN72" i="10"/>
  <c r="AJ72" i="10"/>
  <c r="FY80" i="10"/>
  <c r="FP80" i="10"/>
  <c r="FG80" i="10"/>
  <c r="EX80" i="10"/>
  <c r="EO80" i="10"/>
  <c r="EF80" i="10"/>
  <c r="DW80" i="10"/>
  <c r="DN80" i="10"/>
  <c r="AJ80" i="10"/>
  <c r="AN92" i="10"/>
  <c r="GC92" i="10"/>
  <c r="FT92" i="10"/>
  <c r="FK92" i="10"/>
  <c r="FB92" i="10"/>
  <c r="ES92" i="10"/>
  <c r="EJ92" i="10"/>
  <c r="EA92" i="10"/>
  <c r="DR92" i="10"/>
  <c r="FS103" i="10"/>
  <c r="FA103" i="10"/>
  <c r="EI103" i="10"/>
  <c r="DQ103" i="10"/>
  <c r="GB103" i="10"/>
  <c r="ER103" i="10"/>
  <c r="FJ103" i="10"/>
  <c r="AM103" i="10"/>
  <c r="DZ103" i="10"/>
  <c r="FX29" i="10"/>
  <c r="FO29" i="10"/>
  <c r="FF29" i="10"/>
  <c r="EW29" i="10"/>
  <c r="EN29" i="10"/>
  <c r="EE29" i="10"/>
  <c r="DV29" i="10"/>
  <c r="DM29" i="10"/>
  <c r="AI29" i="10"/>
  <c r="FX31" i="10"/>
  <c r="FO31" i="10"/>
  <c r="FF31" i="10"/>
  <c r="EW31" i="10"/>
  <c r="EN31" i="10"/>
  <c r="EE31" i="10"/>
  <c r="DV31" i="10"/>
  <c r="DM31" i="10"/>
  <c r="AI31" i="10"/>
  <c r="FV33" i="10"/>
  <c r="FM33" i="10"/>
  <c r="FD33" i="10"/>
  <c r="EU33" i="10"/>
  <c r="EL33" i="10"/>
  <c r="EC33" i="10"/>
  <c r="DT33" i="10"/>
  <c r="DK33" i="10"/>
  <c r="AG33" i="10"/>
  <c r="FX35" i="10"/>
  <c r="FO35" i="10"/>
  <c r="FF35" i="10"/>
  <c r="EW35" i="10"/>
  <c r="EN35" i="10"/>
  <c r="EE35" i="10"/>
  <c r="DV35" i="10"/>
  <c r="DM35" i="10"/>
  <c r="AI35" i="10"/>
  <c r="FW37" i="10"/>
  <c r="FN37" i="10"/>
  <c r="FE37" i="10"/>
  <c r="EV37" i="10"/>
  <c r="EM37" i="10"/>
  <c r="ED37" i="10"/>
  <c r="DU37" i="10"/>
  <c r="DL37" i="10"/>
  <c r="AH37" i="10"/>
  <c r="FY39" i="10"/>
  <c r="FP39" i="10"/>
  <c r="FG39" i="10"/>
  <c r="EX39" i="10"/>
  <c r="EO39" i="10"/>
  <c r="EF39" i="10"/>
  <c r="DW39" i="10"/>
  <c r="DN39" i="10"/>
  <c r="AJ39" i="10"/>
  <c r="FW41" i="10"/>
  <c r="FN41" i="10"/>
  <c r="FE41" i="10"/>
  <c r="EV41" i="10"/>
  <c r="EM41" i="10"/>
  <c r="ED41" i="10"/>
  <c r="DU41" i="10"/>
  <c r="DL41" i="10"/>
  <c r="AH41" i="10"/>
  <c r="FY43" i="10"/>
  <c r="FP43" i="10"/>
  <c r="FG43" i="10"/>
  <c r="EX43" i="10"/>
  <c r="EO43" i="10"/>
  <c r="EF43" i="10"/>
  <c r="DW43" i="10"/>
  <c r="DN43" i="10"/>
  <c r="AJ43" i="10"/>
  <c r="FW45" i="10"/>
  <c r="FN45" i="10"/>
  <c r="FE45" i="10"/>
  <c r="EV45" i="10"/>
  <c r="EM45" i="10"/>
  <c r="ED45" i="10"/>
  <c r="DU45" i="10"/>
  <c r="DL45" i="10"/>
  <c r="AH45" i="10"/>
  <c r="FY47" i="10"/>
  <c r="FP47" i="10"/>
  <c r="FG47" i="10"/>
  <c r="EX47" i="10"/>
  <c r="EO47" i="10"/>
  <c r="EF47" i="10"/>
  <c r="DW47" i="10"/>
  <c r="DN47" i="10"/>
  <c r="AJ47" i="10"/>
  <c r="FW49" i="10"/>
  <c r="FN49" i="10"/>
  <c r="FE49" i="10"/>
  <c r="EV49" i="10"/>
  <c r="EM49" i="10"/>
  <c r="ED49" i="10"/>
  <c r="DU49" i="10"/>
  <c r="DL49" i="10"/>
  <c r="AH49" i="10"/>
  <c r="FY51" i="10"/>
  <c r="FP51" i="10"/>
  <c r="FG51" i="10"/>
  <c r="EX51" i="10"/>
  <c r="EO51" i="10"/>
  <c r="EF51" i="10"/>
  <c r="DW51" i="10"/>
  <c r="DN51" i="10"/>
  <c r="AJ51" i="10"/>
  <c r="FW53" i="10"/>
  <c r="FN53" i="10"/>
  <c r="FE53" i="10"/>
  <c r="EV53" i="10"/>
  <c r="EM53" i="10"/>
  <c r="ED53" i="10"/>
  <c r="DU53" i="10"/>
  <c r="DL53" i="10"/>
  <c r="AH53" i="10"/>
  <c r="FY55" i="10"/>
  <c r="FP55" i="10"/>
  <c r="FG55" i="10"/>
  <c r="EX55" i="10"/>
  <c r="EO55" i="10"/>
  <c r="EF55" i="10"/>
  <c r="DW55" i="10"/>
  <c r="DN55" i="10"/>
  <c r="AJ55" i="10"/>
  <c r="FW57" i="10"/>
  <c r="FN57" i="10"/>
  <c r="FE57" i="10"/>
  <c r="EV57" i="10"/>
  <c r="EM57" i="10"/>
  <c r="ED57" i="10"/>
  <c r="DU57" i="10"/>
  <c r="DL57" i="10"/>
  <c r="AH57" i="10"/>
  <c r="FY59" i="10"/>
  <c r="FP59" i="10"/>
  <c r="FG59" i="10"/>
  <c r="EX59" i="10"/>
  <c r="EO59" i="10"/>
  <c r="EF59" i="10"/>
  <c r="DW59" i="10"/>
  <c r="DN59" i="10"/>
  <c r="AJ59" i="10"/>
  <c r="FW61" i="10"/>
  <c r="FN61" i="10"/>
  <c r="FE61" i="10"/>
  <c r="EV61" i="10"/>
  <c r="EM61" i="10"/>
  <c r="ED61" i="10"/>
  <c r="DU61" i="10"/>
  <c r="DL61" i="10"/>
  <c r="AH61" i="10"/>
  <c r="FY63" i="10"/>
  <c r="FP63" i="10"/>
  <c r="FG63" i="10"/>
  <c r="EX63" i="10"/>
  <c r="EO63" i="10"/>
  <c r="EF63" i="10"/>
  <c r="DW63" i="10"/>
  <c r="DN63" i="10"/>
  <c r="AJ63" i="10"/>
  <c r="FZ65" i="10"/>
  <c r="FH65" i="10"/>
  <c r="EP65" i="10"/>
  <c r="DX65" i="10"/>
  <c r="AK65" i="10"/>
  <c r="EY65" i="10"/>
  <c r="DO65" i="10"/>
  <c r="FQ65" i="10"/>
  <c r="EG65" i="10"/>
  <c r="GC67" i="10"/>
  <c r="FK67" i="10"/>
  <c r="ES67" i="10"/>
  <c r="EA67" i="10"/>
  <c r="AN67" i="10"/>
  <c r="FB67" i="10"/>
  <c r="DR67" i="10"/>
  <c r="FT67" i="10"/>
  <c r="EJ67" i="10"/>
  <c r="AJ71" i="10"/>
  <c r="FP71" i="10"/>
  <c r="EX71" i="10"/>
  <c r="EF71" i="10"/>
  <c r="DN71" i="10"/>
  <c r="FG71" i="10"/>
  <c r="DW71" i="10"/>
  <c r="FY71" i="10"/>
  <c r="EO71" i="10"/>
  <c r="AJ75" i="10"/>
  <c r="FP75" i="10"/>
  <c r="EX75" i="10"/>
  <c r="EF75" i="10"/>
  <c r="DN75" i="10"/>
  <c r="FG75" i="10"/>
  <c r="DW75" i="10"/>
  <c r="FY75" i="10"/>
  <c r="EO75" i="10"/>
  <c r="AJ79" i="10"/>
  <c r="FP79" i="10"/>
  <c r="EX79" i="10"/>
  <c r="EF79" i="10"/>
  <c r="DN79" i="10"/>
  <c r="FG79" i="10"/>
  <c r="DW79" i="10"/>
  <c r="FY79" i="10"/>
  <c r="EO79" i="10"/>
  <c r="AN86" i="10"/>
  <c r="GC86" i="10"/>
  <c r="FT86" i="10"/>
  <c r="FK86" i="10"/>
  <c r="FB86" i="10"/>
  <c r="ES86" i="10"/>
  <c r="EJ86" i="10"/>
  <c r="EA86" i="10"/>
  <c r="DR86" i="10"/>
  <c r="AN94" i="10"/>
  <c r="GC94" i="10"/>
  <c r="FT94" i="10"/>
  <c r="FK94" i="10"/>
  <c r="FB94" i="10"/>
  <c r="ES94" i="10"/>
  <c r="EJ94" i="10"/>
  <c r="EA94" i="10"/>
  <c r="DR94" i="10"/>
  <c r="FO104" i="10"/>
  <c r="EW104" i="10"/>
  <c r="EE104" i="10"/>
  <c r="DM104" i="10"/>
  <c r="FX104" i="10"/>
  <c r="EN104" i="10"/>
  <c r="DV104" i="10"/>
  <c r="FF104" i="10"/>
  <c r="AI104" i="10"/>
  <c r="FW27" i="10"/>
  <c r="FN27" i="10"/>
  <c r="FE27" i="10"/>
  <c r="EV27" i="10"/>
  <c r="EM27" i="10"/>
  <c r="ED27" i="10"/>
  <c r="DU27" i="10"/>
  <c r="DL27" i="10"/>
  <c r="AH27" i="10"/>
  <c r="FY29" i="10"/>
  <c r="FP29" i="10"/>
  <c r="FG29" i="10"/>
  <c r="EX29" i="10"/>
  <c r="EO29" i="10"/>
  <c r="EF29" i="10"/>
  <c r="DW29" i="10"/>
  <c r="DN29" i="10"/>
  <c r="AJ29" i="10"/>
  <c r="FY31" i="10"/>
  <c r="FP31" i="10"/>
  <c r="FG31" i="10"/>
  <c r="EX31" i="10"/>
  <c r="EO31" i="10"/>
  <c r="EF31" i="10"/>
  <c r="DW31" i="10"/>
  <c r="DN31" i="10"/>
  <c r="AJ31" i="10"/>
  <c r="FW33" i="10"/>
  <c r="FN33" i="10"/>
  <c r="FE33" i="10"/>
  <c r="EV33" i="10"/>
  <c r="EM33" i="10"/>
  <c r="ED33" i="10"/>
  <c r="DU33" i="10"/>
  <c r="DL33" i="10"/>
  <c r="AH33" i="10"/>
  <c r="FY35" i="10"/>
  <c r="FP35" i="10"/>
  <c r="FG35" i="10"/>
  <c r="EX35" i="10"/>
  <c r="EO35" i="10"/>
  <c r="EF35" i="10"/>
  <c r="DW35" i="10"/>
  <c r="DN35" i="10"/>
  <c r="AJ35" i="10"/>
  <c r="FX37" i="10"/>
  <c r="FO37" i="10"/>
  <c r="FF37" i="10"/>
  <c r="EW37" i="10"/>
  <c r="EN37" i="10"/>
  <c r="EE37" i="10"/>
  <c r="DV37" i="10"/>
  <c r="DM37" i="10"/>
  <c r="AI37" i="10"/>
  <c r="FV39" i="10"/>
  <c r="FM39" i="10"/>
  <c r="FD39" i="10"/>
  <c r="EU39" i="10"/>
  <c r="EL39" i="10"/>
  <c r="EC39" i="10"/>
  <c r="DT39" i="10"/>
  <c r="DK39" i="10"/>
  <c r="AG39" i="10"/>
  <c r="FX41" i="10"/>
  <c r="FO41" i="10"/>
  <c r="FF41" i="10"/>
  <c r="EW41" i="10"/>
  <c r="EN41" i="10"/>
  <c r="EE41" i="10"/>
  <c r="DV41" i="10"/>
  <c r="DM41" i="10"/>
  <c r="AI41" i="10"/>
  <c r="FV43" i="10"/>
  <c r="FM43" i="10"/>
  <c r="FD43" i="10"/>
  <c r="EU43" i="10"/>
  <c r="EL43" i="10"/>
  <c r="EC43" i="10"/>
  <c r="DT43" i="10"/>
  <c r="DK43" i="10"/>
  <c r="AG43" i="10"/>
  <c r="FX45" i="10"/>
  <c r="FO45" i="10"/>
  <c r="FF45" i="10"/>
  <c r="EW45" i="10"/>
  <c r="EN45" i="10"/>
  <c r="EE45" i="10"/>
  <c r="DV45" i="10"/>
  <c r="DM45" i="10"/>
  <c r="AI45" i="10"/>
  <c r="FV47" i="10"/>
  <c r="FM47" i="10"/>
  <c r="FD47" i="10"/>
  <c r="EU47" i="10"/>
  <c r="EL47" i="10"/>
  <c r="EC47" i="10"/>
  <c r="DT47" i="10"/>
  <c r="DK47" i="10"/>
  <c r="AG47" i="10"/>
  <c r="FX49" i="10"/>
  <c r="FO49" i="10"/>
  <c r="FF49" i="10"/>
  <c r="EW49" i="10"/>
  <c r="EN49" i="10"/>
  <c r="EE49" i="10"/>
  <c r="DV49" i="10"/>
  <c r="DM49" i="10"/>
  <c r="AI49" i="10"/>
  <c r="FV51" i="10"/>
  <c r="FM51" i="10"/>
  <c r="FD51" i="10"/>
  <c r="EU51" i="10"/>
  <c r="EL51" i="10"/>
  <c r="EC51" i="10"/>
  <c r="DT51" i="10"/>
  <c r="DK51" i="10"/>
  <c r="AG51" i="10"/>
  <c r="FX53" i="10"/>
  <c r="FO53" i="10"/>
  <c r="FF53" i="10"/>
  <c r="EW53" i="10"/>
  <c r="EN53" i="10"/>
  <c r="EE53" i="10"/>
  <c r="DV53" i="10"/>
  <c r="DM53" i="10"/>
  <c r="AI53" i="10"/>
  <c r="FV55" i="10"/>
  <c r="FM55" i="10"/>
  <c r="FD55" i="10"/>
  <c r="EU55" i="10"/>
  <c r="EL55" i="10"/>
  <c r="EC55" i="10"/>
  <c r="DT55" i="10"/>
  <c r="DK55" i="10"/>
  <c r="AG55" i="10"/>
  <c r="FX57" i="10"/>
  <c r="FO57" i="10"/>
  <c r="FF57" i="10"/>
  <c r="EW57" i="10"/>
  <c r="EN57" i="10"/>
  <c r="EE57" i="10"/>
  <c r="DV57" i="10"/>
  <c r="DM57" i="10"/>
  <c r="AI57" i="10"/>
  <c r="FV59" i="10"/>
  <c r="FM59" i="10"/>
  <c r="FD59" i="10"/>
  <c r="EU59" i="10"/>
  <c r="EL59" i="10"/>
  <c r="EC59" i="10"/>
  <c r="DT59" i="10"/>
  <c r="DK59" i="10"/>
  <c r="AG59" i="10"/>
  <c r="FX61" i="10"/>
  <c r="FO61" i="10"/>
  <c r="FF61" i="10"/>
  <c r="EW61" i="10"/>
  <c r="EN61" i="10"/>
  <c r="EE61" i="10"/>
  <c r="DV61" i="10"/>
  <c r="DM61" i="10"/>
  <c r="AI61" i="10"/>
  <c r="FV63" i="10"/>
  <c r="FM63" i="10"/>
  <c r="FD63" i="10"/>
  <c r="EU63" i="10"/>
  <c r="EL63" i="10"/>
  <c r="EC63" i="10"/>
  <c r="DT63" i="10"/>
  <c r="DK63" i="10"/>
  <c r="AG63" i="10"/>
  <c r="AG65" i="10"/>
  <c r="FM65" i="10"/>
  <c r="EU65" i="10"/>
  <c r="EC65" i="10"/>
  <c r="DK65" i="10"/>
  <c r="FD65" i="10"/>
  <c r="DT65" i="10"/>
  <c r="EL65" i="10"/>
  <c r="FV65" i="10"/>
  <c r="AJ67" i="10"/>
  <c r="FP67" i="10"/>
  <c r="EX67" i="10"/>
  <c r="EF67" i="10"/>
  <c r="DN67" i="10"/>
  <c r="FG67" i="10"/>
  <c r="DW67" i="10"/>
  <c r="FY67" i="10"/>
  <c r="EO67" i="10"/>
  <c r="AM71" i="10"/>
  <c r="GB71" i="10"/>
  <c r="FJ71" i="10"/>
  <c r="ER71" i="10"/>
  <c r="DZ71" i="10"/>
  <c r="FS71" i="10"/>
  <c r="DQ71" i="10"/>
  <c r="FA71" i="10"/>
  <c r="EI71" i="10"/>
  <c r="AM75" i="10"/>
  <c r="GB75" i="10"/>
  <c r="FJ75" i="10"/>
  <c r="ER75" i="10"/>
  <c r="DZ75" i="10"/>
  <c r="FA75" i="10"/>
  <c r="EI75" i="10"/>
  <c r="DQ75" i="10"/>
  <c r="FS75" i="10"/>
  <c r="AM79" i="10"/>
  <c r="GB79" i="10"/>
  <c r="FJ79" i="10"/>
  <c r="ER79" i="10"/>
  <c r="DZ79" i="10"/>
  <c r="EI79" i="10"/>
  <c r="FA79" i="10"/>
  <c r="DQ79" i="10"/>
  <c r="FS79" i="10"/>
  <c r="FZ84" i="10"/>
  <c r="FQ84" i="10"/>
  <c r="FH84" i="10"/>
  <c r="EY84" i="10"/>
  <c r="EP84" i="10"/>
  <c r="EG84" i="10"/>
  <c r="DX84" i="10"/>
  <c r="DO84" i="10"/>
  <c r="AK84" i="10"/>
  <c r="FZ92" i="10"/>
  <c r="FQ92" i="10"/>
  <c r="FH92" i="10"/>
  <c r="EY92" i="10"/>
  <c r="EP92" i="10"/>
  <c r="EG92" i="10"/>
  <c r="DX92" i="10"/>
  <c r="DO92" i="10"/>
  <c r="AK92" i="10"/>
  <c r="FZ100" i="10"/>
  <c r="FQ100" i="10"/>
  <c r="FH100" i="10"/>
  <c r="EY100" i="10"/>
  <c r="EP100" i="10"/>
  <c r="EG100" i="10"/>
  <c r="DX100" i="10"/>
  <c r="DO100" i="10"/>
  <c r="AK100" i="10"/>
  <c r="FX112" i="10"/>
  <c r="FO112" i="10"/>
  <c r="FF112" i="10"/>
  <c r="EW112" i="10"/>
  <c r="EN112" i="10"/>
  <c r="EE112" i="10"/>
  <c r="DV112" i="10"/>
  <c r="DM112" i="10"/>
  <c r="AI112" i="10"/>
  <c r="FZ69" i="10"/>
  <c r="FQ69" i="10"/>
  <c r="FH69" i="10"/>
  <c r="EY69" i="10"/>
  <c r="EP69" i="10"/>
  <c r="EG69" i="10"/>
  <c r="DX69" i="10"/>
  <c r="DO69" i="10"/>
  <c r="AK69" i="10"/>
  <c r="FZ71" i="10"/>
  <c r="FQ71" i="10"/>
  <c r="FH71" i="10"/>
  <c r="EY71" i="10"/>
  <c r="EP71" i="10"/>
  <c r="EG71" i="10"/>
  <c r="DX71" i="10"/>
  <c r="DO71" i="10"/>
  <c r="AK71" i="10"/>
  <c r="FZ73" i="10"/>
  <c r="FQ73" i="10"/>
  <c r="FH73" i="10"/>
  <c r="EY73" i="10"/>
  <c r="EP73" i="10"/>
  <c r="EG73" i="10"/>
  <c r="DX73" i="10"/>
  <c r="DO73" i="10"/>
  <c r="AK73" i="10"/>
  <c r="FZ75" i="10"/>
  <c r="FQ75" i="10"/>
  <c r="FH75" i="10"/>
  <c r="EY75" i="10"/>
  <c r="EP75" i="10"/>
  <c r="EG75" i="10"/>
  <c r="DX75" i="10"/>
  <c r="DO75" i="10"/>
  <c r="AK75" i="10"/>
  <c r="FZ77" i="10"/>
  <c r="FQ77" i="10"/>
  <c r="FH77" i="10"/>
  <c r="EY77" i="10"/>
  <c r="EP77" i="10"/>
  <c r="EG77" i="10"/>
  <c r="DX77" i="10"/>
  <c r="DO77" i="10"/>
  <c r="AK77" i="10"/>
  <c r="FZ79" i="10"/>
  <c r="FQ79" i="10"/>
  <c r="FH79" i="10"/>
  <c r="EY79" i="10"/>
  <c r="EP79" i="10"/>
  <c r="EG79" i="10"/>
  <c r="DX79" i="10"/>
  <c r="DO79" i="10"/>
  <c r="AK79" i="10"/>
  <c r="FZ81" i="10"/>
  <c r="FQ81" i="10"/>
  <c r="FH81" i="10"/>
  <c r="EY81" i="10"/>
  <c r="EP81" i="10"/>
  <c r="EG81" i="10"/>
  <c r="DX81" i="10"/>
  <c r="DO81" i="10"/>
  <c r="AK81" i="10"/>
  <c r="AN83" i="10"/>
  <c r="EA83" i="10"/>
  <c r="GC83" i="10"/>
  <c r="FK83" i="10"/>
  <c r="ES83" i="10"/>
  <c r="DR83" i="10"/>
  <c r="FT83" i="10"/>
  <c r="EJ83" i="10"/>
  <c r="FB83" i="10"/>
  <c r="AK87" i="10"/>
  <c r="FQ87" i="10"/>
  <c r="EY87" i="10"/>
  <c r="EG87" i="10"/>
  <c r="DO87" i="10"/>
  <c r="FZ87" i="10"/>
  <c r="EP87" i="10"/>
  <c r="FH87" i="10"/>
  <c r="DX87" i="10"/>
  <c r="AK91" i="10"/>
  <c r="FQ91" i="10"/>
  <c r="EY91" i="10"/>
  <c r="EG91" i="10"/>
  <c r="DO91" i="10"/>
  <c r="FH91" i="10"/>
  <c r="DX91" i="10"/>
  <c r="EP91" i="10"/>
  <c r="FZ91" i="10"/>
  <c r="AK95" i="10"/>
  <c r="FQ95" i="10"/>
  <c r="EY95" i="10"/>
  <c r="EG95" i="10"/>
  <c r="DO95" i="10"/>
  <c r="FZ95" i="10"/>
  <c r="EP95" i="10"/>
  <c r="DX95" i="10"/>
  <c r="FH95" i="10"/>
  <c r="AK99" i="10"/>
  <c r="FQ99" i="10"/>
  <c r="EY99" i="10"/>
  <c r="EG99" i="10"/>
  <c r="DO99" i="10"/>
  <c r="FH99" i="10"/>
  <c r="DX99" i="10"/>
  <c r="FZ99" i="10"/>
  <c r="EP99" i="10"/>
  <c r="AK104" i="10"/>
  <c r="FZ104" i="10"/>
  <c r="FH104" i="10"/>
  <c r="EP104" i="10"/>
  <c r="DX104" i="10"/>
  <c r="FQ104" i="10"/>
  <c r="EG104" i="10"/>
  <c r="DO104" i="10"/>
  <c r="EY104" i="10"/>
  <c r="FS110" i="10"/>
  <c r="FA110" i="10"/>
  <c r="EI110" i="10"/>
  <c r="DQ110" i="10"/>
  <c r="GB110" i="10"/>
  <c r="ER110" i="10"/>
  <c r="DZ110" i="10"/>
  <c r="FJ110" i="10"/>
  <c r="AM110" i="10"/>
  <c r="FW65" i="10"/>
  <c r="FN65" i="10"/>
  <c r="FE65" i="10"/>
  <c r="EV65" i="10"/>
  <c r="EM65" i="10"/>
  <c r="ED65" i="10"/>
  <c r="DU65" i="10"/>
  <c r="DL65" i="10"/>
  <c r="AH65" i="10"/>
  <c r="FW67" i="10"/>
  <c r="FN67" i="10"/>
  <c r="FE67" i="10"/>
  <c r="EV67" i="10"/>
  <c r="EM67" i="10"/>
  <c r="ED67" i="10"/>
  <c r="DU67" i="10"/>
  <c r="DL67" i="10"/>
  <c r="AH67" i="10"/>
  <c r="FW69" i="10"/>
  <c r="FN69" i="10"/>
  <c r="FE69" i="10"/>
  <c r="EV69" i="10"/>
  <c r="EM69" i="10"/>
  <c r="ED69" i="10"/>
  <c r="DU69" i="10"/>
  <c r="DL69" i="10"/>
  <c r="AH69" i="10"/>
  <c r="FW71" i="10"/>
  <c r="FN71" i="10"/>
  <c r="FE71" i="10"/>
  <c r="EV71" i="10"/>
  <c r="EM71" i="10"/>
  <c r="ED71" i="10"/>
  <c r="DU71" i="10"/>
  <c r="DL71" i="10"/>
  <c r="AH71" i="10"/>
  <c r="FW73" i="10"/>
  <c r="FN73" i="10"/>
  <c r="FE73" i="10"/>
  <c r="EV73" i="10"/>
  <c r="EM73" i="10"/>
  <c r="ED73" i="10"/>
  <c r="DU73" i="10"/>
  <c r="DL73" i="10"/>
  <c r="AH73" i="10"/>
  <c r="FW75" i="10"/>
  <c r="FN75" i="10"/>
  <c r="FE75" i="10"/>
  <c r="EV75" i="10"/>
  <c r="EM75" i="10"/>
  <c r="ED75" i="10"/>
  <c r="DU75" i="10"/>
  <c r="DL75" i="10"/>
  <c r="AH75" i="10"/>
  <c r="FW77" i="10"/>
  <c r="FN77" i="10"/>
  <c r="FE77" i="10"/>
  <c r="EV77" i="10"/>
  <c r="EM77" i="10"/>
  <c r="ED77" i="10"/>
  <c r="DU77" i="10"/>
  <c r="DL77" i="10"/>
  <c r="AH77" i="10"/>
  <c r="FW79" i="10"/>
  <c r="FN79" i="10"/>
  <c r="FE79" i="10"/>
  <c r="EV79" i="10"/>
  <c r="EM79" i="10"/>
  <c r="ED79" i="10"/>
  <c r="DU79" i="10"/>
  <c r="DL79" i="10"/>
  <c r="AH79" i="10"/>
  <c r="FW81" i="10"/>
  <c r="FN81" i="10"/>
  <c r="FE81" i="10"/>
  <c r="EV81" i="10"/>
  <c r="EM81" i="10"/>
  <c r="ED81" i="10"/>
  <c r="DU81" i="10"/>
  <c r="DL81" i="10"/>
  <c r="AH81" i="10"/>
  <c r="AJ83" i="10"/>
  <c r="FY83" i="10"/>
  <c r="FP83" i="10"/>
  <c r="FG83" i="10"/>
  <c r="EX83" i="10"/>
  <c r="EO83" i="10"/>
  <c r="EF83" i="10"/>
  <c r="DN83" i="10"/>
  <c r="DW83" i="10"/>
  <c r="AN87" i="10"/>
  <c r="GC87" i="10"/>
  <c r="FK87" i="10"/>
  <c r="ES87" i="10"/>
  <c r="EA87" i="10"/>
  <c r="FB87" i="10"/>
  <c r="DR87" i="10"/>
  <c r="EJ87" i="10"/>
  <c r="FT87" i="10"/>
  <c r="AN91" i="10"/>
  <c r="GC91" i="10"/>
  <c r="FK91" i="10"/>
  <c r="ES91" i="10"/>
  <c r="EA91" i="10"/>
  <c r="FT91" i="10"/>
  <c r="EJ91" i="10"/>
  <c r="DR91" i="10"/>
  <c r="FB91" i="10"/>
  <c r="AN95" i="10"/>
  <c r="GC95" i="10"/>
  <c r="FK95" i="10"/>
  <c r="ES95" i="10"/>
  <c r="EA95" i="10"/>
  <c r="FB95" i="10"/>
  <c r="DR95" i="10"/>
  <c r="EJ95" i="10"/>
  <c r="FT95" i="10"/>
  <c r="AN99" i="10"/>
  <c r="GC99" i="10"/>
  <c r="FK99" i="10"/>
  <c r="ES99" i="10"/>
  <c r="EA99" i="10"/>
  <c r="FT99" i="10"/>
  <c r="EJ99" i="10"/>
  <c r="DR99" i="10"/>
  <c r="FB99" i="10"/>
  <c r="FN103" i="10"/>
  <c r="EV103" i="10"/>
  <c r="ED103" i="10"/>
  <c r="DL103" i="10"/>
  <c r="AH103" i="10"/>
  <c r="FE103" i="10"/>
  <c r="DU103" i="10"/>
  <c r="EM103" i="10"/>
  <c r="FW103" i="10"/>
  <c r="AG108" i="10"/>
  <c r="FV108" i="10"/>
  <c r="FD108" i="10"/>
  <c r="EL108" i="10"/>
  <c r="DT108" i="10"/>
  <c r="EU108" i="10"/>
  <c r="DK108" i="10"/>
  <c r="EC108" i="10"/>
  <c r="FM108" i="10"/>
  <c r="AN122" i="10"/>
  <c r="GC122" i="10"/>
  <c r="FT122" i="10"/>
  <c r="FK122" i="10"/>
  <c r="FB122" i="10"/>
  <c r="ES122" i="10"/>
  <c r="EJ122" i="10"/>
  <c r="EA122" i="10"/>
  <c r="DR122" i="10"/>
  <c r="GA85" i="10"/>
  <c r="FR85" i="10"/>
  <c r="FI85" i="10"/>
  <c r="EZ85" i="10"/>
  <c r="EQ85" i="10"/>
  <c r="EH85" i="10"/>
  <c r="DY85" i="10"/>
  <c r="DP85" i="10"/>
  <c r="AL85" i="10"/>
  <c r="GA87" i="10"/>
  <c r="FR87" i="10"/>
  <c r="FI87" i="10"/>
  <c r="EZ87" i="10"/>
  <c r="EQ87" i="10"/>
  <c r="EH87" i="10"/>
  <c r="DY87" i="10"/>
  <c r="DP87" i="10"/>
  <c r="AL87" i="10"/>
  <c r="GA89" i="10"/>
  <c r="FR89" i="10"/>
  <c r="FI89" i="10"/>
  <c r="EZ89" i="10"/>
  <c r="EQ89" i="10"/>
  <c r="EH89" i="10"/>
  <c r="DY89" i="10"/>
  <c r="DP89" i="10"/>
  <c r="AL89" i="10"/>
  <c r="GA91" i="10"/>
  <c r="FR91" i="10"/>
  <c r="FI91" i="10"/>
  <c r="EZ91" i="10"/>
  <c r="EQ91" i="10"/>
  <c r="EH91" i="10"/>
  <c r="DY91" i="10"/>
  <c r="DP91" i="10"/>
  <c r="AL91" i="10"/>
  <c r="GA93" i="10"/>
  <c r="FR93" i="10"/>
  <c r="FI93" i="10"/>
  <c r="EZ93" i="10"/>
  <c r="EQ93" i="10"/>
  <c r="EH93" i="10"/>
  <c r="DY93" i="10"/>
  <c r="DP93" i="10"/>
  <c r="AL93" i="10"/>
  <c r="GA95" i="10"/>
  <c r="FR95" i="10"/>
  <c r="FI95" i="10"/>
  <c r="EZ95" i="10"/>
  <c r="EQ95" i="10"/>
  <c r="EH95" i="10"/>
  <c r="DY95" i="10"/>
  <c r="DP95" i="10"/>
  <c r="AL95" i="10"/>
  <c r="GA97" i="10"/>
  <c r="FR97" i="10"/>
  <c r="FI97" i="10"/>
  <c r="EZ97" i="10"/>
  <c r="EQ97" i="10"/>
  <c r="EH97" i="10"/>
  <c r="DY97" i="10"/>
  <c r="DP97" i="10"/>
  <c r="AL97" i="10"/>
  <c r="GA99" i="10"/>
  <c r="FR99" i="10"/>
  <c r="FI99" i="10"/>
  <c r="EZ99" i="10"/>
  <c r="EQ99" i="10"/>
  <c r="EH99" i="10"/>
  <c r="DY99" i="10"/>
  <c r="DP99" i="10"/>
  <c r="AL99" i="10"/>
  <c r="GA101" i="10"/>
  <c r="FI101" i="10"/>
  <c r="EQ101" i="10"/>
  <c r="DY101" i="10"/>
  <c r="DP101" i="10"/>
  <c r="FR101" i="10"/>
  <c r="EH101" i="10"/>
  <c r="AL101" i="10"/>
  <c r="EZ101" i="10"/>
  <c r="GA104" i="10"/>
  <c r="FI104" i="10"/>
  <c r="EQ104" i="10"/>
  <c r="DY104" i="10"/>
  <c r="AL104" i="10"/>
  <c r="EZ104" i="10"/>
  <c r="DP104" i="10"/>
  <c r="FR104" i="10"/>
  <c r="EH104" i="10"/>
  <c r="GA107" i="10"/>
  <c r="FI107" i="10"/>
  <c r="EQ107" i="10"/>
  <c r="DY107" i="10"/>
  <c r="AL107" i="10"/>
  <c r="FR107" i="10"/>
  <c r="EH107" i="10"/>
  <c r="EZ107" i="10"/>
  <c r="DP107" i="10"/>
  <c r="AH113" i="10"/>
  <c r="FW113" i="10"/>
  <c r="FN113" i="10"/>
  <c r="FE113" i="10"/>
  <c r="EV113" i="10"/>
  <c r="EM113" i="10"/>
  <c r="ED113" i="10"/>
  <c r="DU113" i="10"/>
  <c r="DL113" i="10"/>
  <c r="FX82" i="10"/>
  <c r="FO82" i="10"/>
  <c r="FF82" i="10"/>
  <c r="EW82" i="10"/>
  <c r="EN82" i="10"/>
  <c r="EE82" i="10"/>
  <c r="DV82" i="10"/>
  <c r="DM82" i="10"/>
  <c r="AI82" i="10"/>
  <c r="FX84" i="10"/>
  <c r="FO84" i="10"/>
  <c r="FF84" i="10"/>
  <c r="EW84" i="10"/>
  <c r="EN84" i="10"/>
  <c r="EE84" i="10"/>
  <c r="DV84" i="10"/>
  <c r="DM84" i="10"/>
  <c r="AI84" i="10"/>
  <c r="FX86" i="10"/>
  <c r="FO86" i="10"/>
  <c r="FF86" i="10"/>
  <c r="EW86" i="10"/>
  <c r="EN86" i="10"/>
  <c r="EE86" i="10"/>
  <c r="DV86" i="10"/>
  <c r="DM86" i="10"/>
  <c r="AI86" i="10"/>
  <c r="FX88" i="10"/>
  <c r="FO88" i="10"/>
  <c r="FF88" i="10"/>
  <c r="EW88" i="10"/>
  <c r="EN88" i="10"/>
  <c r="EE88" i="10"/>
  <c r="DV88" i="10"/>
  <c r="DM88" i="10"/>
  <c r="AI88" i="10"/>
  <c r="FX90" i="10"/>
  <c r="FO90" i="10"/>
  <c r="FF90" i="10"/>
  <c r="EW90" i="10"/>
  <c r="EN90" i="10"/>
  <c r="EE90" i="10"/>
  <c r="DV90" i="10"/>
  <c r="DM90" i="10"/>
  <c r="AI90" i="10"/>
  <c r="FX92" i="10"/>
  <c r="FO92" i="10"/>
  <c r="FF92" i="10"/>
  <c r="EW92" i="10"/>
  <c r="EN92" i="10"/>
  <c r="EE92" i="10"/>
  <c r="DV92" i="10"/>
  <c r="DM92" i="10"/>
  <c r="AI92" i="10"/>
  <c r="FX94" i="10"/>
  <c r="FO94" i="10"/>
  <c r="FF94" i="10"/>
  <c r="EW94" i="10"/>
  <c r="EN94" i="10"/>
  <c r="EE94" i="10"/>
  <c r="DV94" i="10"/>
  <c r="DM94" i="10"/>
  <c r="AI94" i="10"/>
  <c r="FX96" i="10"/>
  <c r="FO96" i="10"/>
  <c r="FF96" i="10"/>
  <c r="EW96" i="10"/>
  <c r="EN96" i="10"/>
  <c r="EE96" i="10"/>
  <c r="DV96" i="10"/>
  <c r="DM96" i="10"/>
  <c r="AI96" i="10"/>
  <c r="FX98" i="10"/>
  <c r="FO98" i="10"/>
  <c r="FF98" i="10"/>
  <c r="EW98" i="10"/>
  <c r="EN98" i="10"/>
  <c r="EE98" i="10"/>
  <c r="DV98" i="10"/>
  <c r="DM98" i="10"/>
  <c r="AI98" i="10"/>
  <c r="FX100" i="10"/>
  <c r="FO100" i="10"/>
  <c r="FF100" i="10"/>
  <c r="EW100" i="10"/>
  <c r="EN100" i="10"/>
  <c r="EE100" i="10"/>
  <c r="DV100" i="10"/>
  <c r="DM100" i="10"/>
  <c r="AI100" i="10"/>
  <c r="AK102" i="10"/>
  <c r="FQ102" i="10"/>
  <c r="EY102" i="10"/>
  <c r="EG102" i="10"/>
  <c r="DO102" i="10"/>
  <c r="FZ102" i="10"/>
  <c r="EP102" i="10"/>
  <c r="DX102" i="10"/>
  <c r="FH102" i="10"/>
  <c r="AM104" i="10"/>
  <c r="FS104" i="10"/>
  <c r="FA104" i="10"/>
  <c r="EI104" i="10"/>
  <c r="DQ104" i="10"/>
  <c r="GB104" i="10"/>
  <c r="ER104" i="10"/>
  <c r="FJ104" i="10"/>
  <c r="DZ104" i="10"/>
  <c r="FR109" i="10"/>
  <c r="EZ109" i="10"/>
  <c r="EH109" i="10"/>
  <c r="DP109" i="10"/>
  <c r="AL109" i="10"/>
  <c r="FI109" i="10"/>
  <c r="DY109" i="10"/>
  <c r="EQ109" i="10"/>
  <c r="GA109" i="10"/>
  <c r="FX118" i="10"/>
  <c r="FO118" i="10"/>
  <c r="FF118" i="10"/>
  <c r="EW118" i="10"/>
  <c r="EN118" i="10"/>
  <c r="EE118" i="10"/>
  <c r="DV118" i="10"/>
  <c r="DM118" i="10"/>
  <c r="AI118" i="10"/>
  <c r="FS107" i="10"/>
  <c r="FA107" i="10"/>
  <c r="EI107" i="10"/>
  <c r="DQ107" i="10"/>
  <c r="FJ107" i="10"/>
  <c r="DZ107" i="10"/>
  <c r="AM107" i="10"/>
  <c r="ER107" i="10"/>
  <c r="GB107" i="10"/>
  <c r="AK110" i="10"/>
  <c r="FZ110" i="10"/>
  <c r="FH110" i="10"/>
  <c r="EP110" i="10"/>
  <c r="DX110" i="10"/>
  <c r="FQ110" i="10"/>
  <c r="EG110" i="10"/>
  <c r="EY110" i="10"/>
  <c r="DO110" i="10"/>
  <c r="AM114" i="10"/>
  <c r="GB114" i="10"/>
  <c r="FJ114" i="10"/>
  <c r="ER114" i="10"/>
  <c r="DZ114" i="10"/>
  <c r="FS114" i="10"/>
  <c r="EI114" i="10"/>
  <c r="FA114" i="10"/>
  <c r="DQ114" i="10"/>
  <c r="AH119" i="10"/>
  <c r="FW119" i="10"/>
  <c r="FN119" i="10"/>
  <c r="FE119" i="10"/>
  <c r="EV119" i="10"/>
  <c r="EM119" i="10"/>
  <c r="ED119" i="10"/>
  <c r="DU119" i="10"/>
  <c r="DL119" i="10"/>
  <c r="GC102" i="10"/>
  <c r="FT102" i="10"/>
  <c r="FK102" i="10"/>
  <c r="FB102" i="10"/>
  <c r="ES102" i="10"/>
  <c r="EJ102" i="10"/>
  <c r="EA102" i="10"/>
  <c r="DR102" i="10"/>
  <c r="AN102" i="10"/>
  <c r="GC104" i="10"/>
  <c r="FT104" i="10"/>
  <c r="FK104" i="10"/>
  <c r="FB104" i="10"/>
  <c r="ES104" i="10"/>
  <c r="EJ104" i="10"/>
  <c r="EA104" i="10"/>
  <c r="DR104" i="10"/>
  <c r="AN104" i="10"/>
  <c r="GC106" i="10"/>
  <c r="FT106" i="10"/>
  <c r="FK106" i="10"/>
  <c r="FB106" i="10"/>
  <c r="ES106" i="10"/>
  <c r="EJ106" i="10"/>
  <c r="EA106" i="10"/>
  <c r="DR106" i="10"/>
  <c r="AN106" i="10"/>
  <c r="AK109" i="10"/>
  <c r="FQ109" i="10"/>
  <c r="EY109" i="10"/>
  <c r="EG109" i="10"/>
  <c r="DO109" i="10"/>
  <c r="FZ109" i="10"/>
  <c r="EP109" i="10"/>
  <c r="FH109" i="10"/>
  <c r="DX109" i="10"/>
  <c r="AH112" i="10"/>
  <c r="FN112" i="10"/>
  <c r="EV112" i="10"/>
  <c r="ED112" i="10"/>
  <c r="DL112" i="10"/>
  <c r="FE112" i="10"/>
  <c r="DU112" i="10"/>
  <c r="EM112" i="10"/>
  <c r="FW112" i="10"/>
  <c r="FR117" i="10"/>
  <c r="EZ117" i="10"/>
  <c r="EH117" i="10"/>
  <c r="DP117" i="10"/>
  <c r="AL117" i="10"/>
  <c r="FI117" i="10"/>
  <c r="DY117" i="10"/>
  <c r="GA117" i="10"/>
  <c r="EQ117" i="10"/>
  <c r="AN126" i="10"/>
  <c r="GC126" i="10"/>
  <c r="FT126" i="10"/>
  <c r="FB126" i="10"/>
  <c r="ES126" i="10"/>
  <c r="EJ126" i="10"/>
  <c r="EA126" i="10"/>
  <c r="DR126" i="10"/>
  <c r="FK126" i="10"/>
  <c r="FY109" i="10"/>
  <c r="FP109" i="10"/>
  <c r="FG109" i="10"/>
  <c r="EX109" i="10"/>
  <c r="EO109" i="10"/>
  <c r="EF109" i="10"/>
  <c r="DW109" i="10"/>
  <c r="DN109" i="10"/>
  <c r="AJ109" i="10"/>
  <c r="FY111" i="10"/>
  <c r="FP111" i="10"/>
  <c r="FG111" i="10"/>
  <c r="EX111" i="10"/>
  <c r="EO111" i="10"/>
  <c r="EF111" i="10"/>
  <c r="DW111" i="10"/>
  <c r="DN111" i="10"/>
  <c r="AJ111" i="10"/>
  <c r="FY113" i="10"/>
  <c r="FP113" i="10"/>
  <c r="FG113" i="10"/>
  <c r="EX113" i="10"/>
  <c r="EO113" i="10"/>
  <c r="EF113" i="10"/>
  <c r="DW113" i="10"/>
  <c r="DN113" i="10"/>
  <c r="AJ113" i="10"/>
  <c r="FY115" i="10"/>
  <c r="FP115" i="10"/>
  <c r="FG115" i="10"/>
  <c r="EX115" i="10"/>
  <c r="EO115" i="10"/>
  <c r="EF115" i="10"/>
  <c r="DW115" i="10"/>
  <c r="DN115" i="10"/>
  <c r="AJ115" i="10"/>
  <c r="FX117" i="10"/>
  <c r="FF117" i="10"/>
  <c r="EN117" i="10"/>
  <c r="DV117" i="10"/>
  <c r="AI117" i="10"/>
  <c r="EW117" i="10"/>
  <c r="DM117" i="10"/>
  <c r="EE117" i="10"/>
  <c r="FO117" i="10"/>
  <c r="FO121" i="10"/>
  <c r="EW121" i="10"/>
  <c r="AI121" i="10"/>
  <c r="FF121" i="10"/>
  <c r="EN121" i="10"/>
  <c r="DV121" i="10"/>
  <c r="FX121" i="10"/>
  <c r="EE121" i="10"/>
  <c r="DM121" i="10"/>
  <c r="FV111" i="10"/>
  <c r="FM111" i="10"/>
  <c r="FD111" i="10"/>
  <c r="EU111" i="10"/>
  <c r="EL111" i="10"/>
  <c r="EC111" i="10"/>
  <c r="DT111" i="10"/>
  <c r="DK111" i="10"/>
  <c r="AG111" i="10"/>
  <c r="FV113" i="10"/>
  <c r="FM113" i="10"/>
  <c r="FD113" i="10"/>
  <c r="EU113" i="10"/>
  <c r="EL113" i="10"/>
  <c r="EC113" i="10"/>
  <c r="DT113" i="10"/>
  <c r="DK113" i="10"/>
  <c r="AG113" i="10"/>
  <c r="FV115" i="10"/>
  <c r="FD115" i="10"/>
  <c r="EL115" i="10"/>
  <c r="EC115" i="10"/>
  <c r="DT115" i="10"/>
  <c r="DK115" i="10"/>
  <c r="AG115" i="10"/>
  <c r="EU115" i="10"/>
  <c r="FM115" i="10"/>
  <c r="FV118" i="10"/>
  <c r="FM118" i="10"/>
  <c r="FD118" i="10"/>
  <c r="EU118" i="10"/>
  <c r="EL118" i="10"/>
  <c r="EC118" i="10"/>
  <c r="DT118" i="10"/>
  <c r="DK118" i="10"/>
  <c r="AG118" i="10"/>
  <c r="GA121" i="10"/>
  <c r="FR121" i="10"/>
  <c r="FI121" i="10"/>
  <c r="EZ121" i="10"/>
  <c r="EQ121" i="10"/>
  <c r="AL121" i="10"/>
  <c r="EH121" i="10"/>
  <c r="DP121" i="10"/>
  <c r="DY121" i="10"/>
  <c r="GB127" i="10"/>
  <c r="FJ127" i="10"/>
  <c r="AM127" i="10"/>
  <c r="FA127" i="10"/>
  <c r="ER127" i="10"/>
  <c r="EI127" i="10"/>
  <c r="DZ127" i="10"/>
  <c r="DQ127" i="10"/>
  <c r="FS127" i="10"/>
  <c r="FY117" i="10"/>
  <c r="FP117" i="10"/>
  <c r="FG117" i="10"/>
  <c r="EX117" i="10"/>
  <c r="EO117" i="10"/>
  <c r="EF117" i="10"/>
  <c r="DW117" i="10"/>
  <c r="DN117" i="10"/>
  <c r="AJ117" i="10"/>
  <c r="FY119" i="10"/>
  <c r="FP119" i="10"/>
  <c r="FG119" i="10"/>
  <c r="EX119" i="10"/>
  <c r="EO119" i="10"/>
  <c r="EF119" i="10"/>
  <c r="DW119" i="10"/>
  <c r="DN119" i="10"/>
  <c r="AJ119" i="10"/>
  <c r="FY121" i="10"/>
  <c r="FG121" i="10"/>
  <c r="EO121" i="10"/>
  <c r="EF121" i="10"/>
  <c r="DW121" i="10"/>
  <c r="DN121" i="10"/>
  <c r="EX121" i="10"/>
  <c r="AJ121" i="10"/>
  <c r="FP121" i="10"/>
  <c r="AG124" i="10"/>
  <c r="FV124" i="10"/>
  <c r="FD124" i="10"/>
  <c r="EL124" i="10"/>
  <c r="DT124" i="10"/>
  <c r="FM124" i="10"/>
  <c r="EC124" i="10"/>
  <c r="EU124" i="10"/>
  <c r="DK124" i="10"/>
  <c r="FV119" i="10"/>
  <c r="FM119" i="10"/>
  <c r="FD119" i="10"/>
  <c r="EU119" i="10"/>
  <c r="EL119" i="10"/>
  <c r="EC119" i="10"/>
  <c r="DT119" i="10"/>
  <c r="DK119" i="10"/>
  <c r="AG119" i="10"/>
  <c r="EL121" i="10"/>
  <c r="EC121" i="10"/>
  <c r="DT121" i="10"/>
  <c r="DK121" i="10"/>
  <c r="FM121" i="10"/>
  <c r="EU121" i="10"/>
  <c r="AG121" i="10"/>
  <c r="FV121" i="10"/>
  <c r="FD121" i="10"/>
  <c r="AJ124" i="10"/>
  <c r="FP124" i="10"/>
  <c r="EX124" i="10"/>
  <c r="EF124" i="10"/>
  <c r="DN124" i="10"/>
  <c r="FY124" i="10"/>
  <c r="EO124" i="10"/>
  <c r="DW124" i="10"/>
  <c r="FG124" i="10"/>
  <c r="FW122" i="10"/>
  <c r="FN122" i="10"/>
  <c r="FE122" i="10"/>
  <c r="EV122" i="10"/>
  <c r="EM122" i="10"/>
  <c r="ED122" i="10"/>
  <c r="DU122" i="10"/>
  <c r="DL122" i="10"/>
  <c r="AH122" i="10"/>
  <c r="FW124" i="10"/>
  <c r="FN124" i="10"/>
  <c r="FE124" i="10"/>
  <c r="EV124" i="10"/>
  <c r="EM124" i="10"/>
  <c r="ED124" i="10"/>
  <c r="DU124" i="10"/>
  <c r="DL124" i="10"/>
  <c r="AH124" i="10"/>
  <c r="FW126" i="10"/>
  <c r="FE126" i="10"/>
  <c r="EM126" i="10"/>
  <c r="ED126" i="10"/>
  <c r="DU126" i="10"/>
  <c r="DL126" i="10"/>
  <c r="FN126" i="10"/>
  <c r="EV126" i="10"/>
  <c r="AH126" i="10"/>
  <c r="AI129" i="10"/>
  <c r="FX129" i="10"/>
  <c r="FF129" i="10"/>
  <c r="EN129" i="10"/>
  <c r="DV129" i="10"/>
  <c r="FO129" i="10"/>
  <c r="EE129" i="10"/>
  <c r="EW129" i="10"/>
  <c r="DM129" i="10"/>
  <c r="FX123" i="10"/>
  <c r="FO123" i="10"/>
  <c r="FF123" i="10"/>
  <c r="EW123" i="10"/>
  <c r="EN123" i="10"/>
  <c r="EE123" i="10"/>
  <c r="DV123" i="10"/>
  <c r="DM123" i="10"/>
  <c r="AI123" i="10"/>
  <c r="FX125" i="10"/>
  <c r="FO125" i="10"/>
  <c r="FF125" i="10"/>
  <c r="EW125" i="10"/>
  <c r="EN125" i="10"/>
  <c r="EE125" i="10"/>
  <c r="DV125" i="10"/>
  <c r="DM125" i="10"/>
  <c r="AI125" i="10"/>
  <c r="AI127" i="10"/>
  <c r="FO127" i="10"/>
  <c r="FX127" i="10"/>
  <c r="FF127" i="10"/>
  <c r="EN127" i="10"/>
  <c r="DV127" i="10"/>
  <c r="EE127" i="10"/>
  <c r="DM127" i="10"/>
  <c r="EW127" i="10"/>
  <c r="FZ127" i="10"/>
  <c r="FH127" i="10"/>
  <c r="EY127" i="10"/>
  <c r="EP127" i="10"/>
  <c r="EG127" i="10"/>
  <c r="DX127" i="10"/>
  <c r="DO127" i="10"/>
  <c r="AK127" i="10"/>
  <c r="FQ127" i="10"/>
  <c r="AJ130" i="10"/>
  <c r="FP130" i="10"/>
  <c r="EX130" i="10"/>
  <c r="EF130" i="10"/>
  <c r="DN130" i="10"/>
  <c r="FG130" i="10"/>
  <c r="DW130" i="10"/>
  <c r="EO130" i="10"/>
  <c r="FY130" i="10"/>
  <c r="AK129" i="10"/>
  <c r="FQ129" i="10"/>
  <c r="EY129" i="10"/>
  <c r="EG129" i="10"/>
  <c r="DO129" i="10"/>
  <c r="FZ129" i="10"/>
  <c r="EP129" i="10"/>
  <c r="DX129" i="10"/>
  <c r="FH129" i="10"/>
  <c r="FW128" i="10"/>
  <c r="FN128" i="10"/>
  <c r="FE128" i="10"/>
  <c r="EV128" i="10"/>
  <c r="EM128" i="10"/>
  <c r="ED128" i="10"/>
  <c r="DU128" i="10"/>
  <c r="DL128" i="10"/>
  <c r="AH128" i="10"/>
  <c r="FW130" i="10"/>
  <c r="FN130" i="10"/>
  <c r="FE130" i="10"/>
  <c r="EV130" i="10"/>
  <c r="EM130" i="10"/>
  <c r="ED130" i="10"/>
  <c r="DU130" i="10"/>
  <c r="DL130" i="10"/>
  <c r="AH130" i="10"/>
  <c r="E24" i="4"/>
  <c r="K5" i="7"/>
  <c r="M453" i="1"/>
  <c r="E17" i="4"/>
  <c r="AG12" i="1"/>
  <c r="G5" i="4" s="1"/>
  <c r="E5" i="4"/>
  <c r="E31" i="4"/>
  <c r="M363" i="1"/>
  <c r="M493" i="1"/>
  <c r="V273" i="1"/>
  <c r="K51" i="7"/>
  <c r="L358" i="1"/>
  <c r="V453" i="1"/>
  <c r="K25" i="7"/>
  <c r="M263" i="1"/>
  <c r="V493" i="1"/>
  <c r="AH112" i="1"/>
  <c r="H25" i="4" s="1"/>
  <c r="AH242" i="1"/>
  <c r="H51" i="4" s="1"/>
  <c r="K24" i="7"/>
  <c r="L453" i="1"/>
  <c r="V263" i="1"/>
  <c r="AH202" i="1"/>
  <c r="H43" i="4" s="1"/>
  <c r="M293" i="1"/>
  <c r="AG102" i="1"/>
  <c r="G23" i="4" s="1"/>
  <c r="AG247" i="1"/>
  <c r="G52" i="4" s="1"/>
  <c r="V323" i="1"/>
  <c r="AG72" i="1"/>
  <c r="G17" i="4" s="1"/>
  <c r="AG232" i="1"/>
  <c r="G49" i="4" s="1"/>
  <c r="AE152" i="1"/>
  <c r="AF152" i="1" s="1"/>
  <c r="AG107" i="1"/>
  <c r="G24" i="4" s="1"/>
  <c r="AH232" i="1"/>
  <c r="H49" i="4" s="1"/>
  <c r="K7" i="7"/>
  <c r="M393" i="1"/>
  <c r="AH102" i="1"/>
  <c r="H23" i="4" s="1"/>
  <c r="L323" i="1"/>
  <c r="E11" i="4"/>
  <c r="AG142" i="1"/>
  <c r="G31" i="4" s="1"/>
  <c r="M323" i="1"/>
  <c r="L423" i="1"/>
  <c r="AH122" i="1"/>
  <c r="H27" i="4" s="1"/>
  <c r="AH82" i="1"/>
  <c r="H19" i="4" s="1"/>
  <c r="AH42" i="1"/>
  <c r="H11" i="4" s="1"/>
  <c r="M443" i="1"/>
  <c r="V363" i="1"/>
  <c r="AG112" i="1"/>
  <c r="G25" i="4" s="1"/>
  <c r="AH17" i="1"/>
  <c r="H6" i="4" s="1"/>
  <c r="L40" i="7"/>
  <c r="F40" i="4"/>
  <c r="AH147" i="1"/>
  <c r="H32" i="4" s="1"/>
  <c r="M398" i="1"/>
  <c r="M313" i="1"/>
  <c r="AH27" i="1"/>
  <c r="H8" i="4" s="1"/>
  <c r="K32" i="7"/>
  <c r="V398" i="1"/>
  <c r="M358" i="1"/>
  <c r="K19" i="7"/>
  <c r="L363" i="1"/>
  <c r="E7" i="4"/>
  <c r="L493" i="1"/>
  <c r="M463" i="1"/>
  <c r="AG147" i="1"/>
  <c r="G32" i="4" s="1"/>
  <c r="E32" i="4"/>
  <c r="V358" i="1"/>
  <c r="E43" i="4"/>
  <c r="AG202" i="1"/>
  <c r="G43" i="4" s="1"/>
  <c r="L263" i="1"/>
  <c r="L273" i="1"/>
  <c r="AG192" i="1"/>
  <c r="G41" i="4" s="1"/>
  <c r="AH107" i="1"/>
  <c r="H24" i="4" s="1"/>
  <c r="AE197" i="1"/>
  <c r="AF197" i="1" s="1"/>
  <c r="L9" i="7"/>
  <c r="V283" i="1"/>
  <c r="V278" i="1"/>
  <c r="V313" i="1"/>
  <c r="AE177" i="1"/>
  <c r="AF177" i="1" s="1"/>
  <c r="L463" i="1"/>
  <c r="AG27" i="1"/>
  <c r="G8" i="4" s="1"/>
  <c r="K8" i="7"/>
  <c r="M373" i="1"/>
  <c r="E25" i="4"/>
  <c r="M333" i="1"/>
  <c r="E15" i="4"/>
  <c r="AH22" i="1"/>
  <c r="H7" i="4" s="1"/>
  <c r="AH212" i="1"/>
  <c r="H45" i="4" s="1"/>
  <c r="K45" i="7"/>
  <c r="V463" i="1"/>
  <c r="E45" i="4"/>
  <c r="AH192" i="1"/>
  <c r="H41" i="4" s="1"/>
  <c r="L278" i="1"/>
  <c r="E8" i="4"/>
  <c r="K15" i="7"/>
  <c r="E27" i="4"/>
  <c r="E19" i="4"/>
  <c r="AH62" i="1"/>
  <c r="H15" i="4" s="1"/>
  <c r="M273" i="1"/>
  <c r="V443" i="1"/>
  <c r="L313" i="1"/>
  <c r="AG212" i="1"/>
  <c r="G45" i="4" s="1"/>
  <c r="AG62" i="1"/>
  <c r="G15" i="4" s="1"/>
  <c r="AG22" i="1"/>
  <c r="G7" i="4" s="1"/>
  <c r="AG122" i="1"/>
  <c r="G27" i="4" s="1"/>
  <c r="E49" i="4"/>
  <c r="K27" i="7"/>
  <c r="V393" i="1"/>
  <c r="L373" i="1"/>
  <c r="M353" i="1"/>
  <c r="L333" i="1"/>
  <c r="L293" i="1"/>
  <c r="V483" i="1"/>
  <c r="E41" i="4"/>
  <c r="L393" i="1"/>
  <c r="L353" i="1"/>
  <c r="AG82" i="1"/>
  <c r="G19" i="4" s="1"/>
  <c r="K49" i="7"/>
  <c r="K23" i="7"/>
  <c r="K11" i="7"/>
  <c r="AH142" i="1"/>
  <c r="H31" i="4" s="1"/>
  <c r="K31" i="7"/>
  <c r="V373" i="1"/>
  <c r="E23" i="4"/>
  <c r="V333" i="1"/>
  <c r="V293" i="1"/>
  <c r="L443" i="1"/>
  <c r="K41" i="7"/>
  <c r="AG42" i="1"/>
  <c r="G11" i="4" s="1"/>
  <c r="L343" i="1"/>
  <c r="K9" i="7"/>
  <c r="M303" i="1"/>
  <c r="AG92" i="1"/>
  <c r="G21" i="4" s="1"/>
  <c r="L283" i="1"/>
  <c r="M283" i="1"/>
  <c r="AH32" i="1"/>
  <c r="H9" i="4" s="1"/>
  <c r="E9" i="4"/>
  <c r="AG32" i="1"/>
  <c r="G9" i="4" s="1"/>
  <c r="M438" i="1"/>
  <c r="E40" i="4"/>
  <c r="L383" i="1"/>
  <c r="V503" i="1"/>
  <c r="AH92" i="1"/>
  <c r="H21" i="4" s="1"/>
  <c r="E21" i="4"/>
  <c r="K21" i="7"/>
  <c r="M343" i="1"/>
  <c r="V343" i="1"/>
  <c r="AG252" i="1"/>
  <c r="G53" i="4" s="1"/>
  <c r="E53" i="4"/>
  <c r="V438" i="1"/>
  <c r="AH132" i="1"/>
  <c r="H29" i="4" s="1"/>
  <c r="E29" i="4"/>
  <c r="V303" i="1"/>
  <c r="AG132" i="1"/>
  <c r="G29" i="4" s="1"/>
  <c r="K29" i="7"/>
  <c r="K13" i="7"/>
  <c r="AH252" i="1"/>
  <c r="H53" i="4" s="1"/>
  <c r="M503" i="1"/>
  <c r="AG187" i="1"/>
  <c r="G40" i="4" s="1"/>
  <c r="M383" i="1"/>
  <c r="L303" i="1"/>
  <c r="AH187" i="1"/>
  <c r="H40" i="4" s="1"/>
  <c r="K40" i="7"/>
  <c r="L503" i="1"/>
  <c r="K53" i="7"/>
  <c r="L438" i="1"/>
  <c r="V383" i="1"/>
  <c r="AH52" i="1"/>
  <c r="H13" i="4" s="1"/>
  <c r="E13" i="4"/>
  <c r="AG52" i="1"/>
  <c r="G13" i="4" s="1"/>
  <c r="M308" i="1"/>
  <c r="K35" i="7"/>
  <c r="AH127" i="1"/>
  <c r="H28" i="4" s="1"/>
  <c r="E12" i="4"/>
  <c r="V458" i="1"/>
  <c r="L338" i="1"/>
  <c r="AH172" i="1"/>
  <c r="H37" i="4" s="1"/>
  <c r="AG47" i="1"/>
  <c r="G12" i="4" s="1"/>
  <c r="F32" i="4"/>
  <c r="L458" i="1"/>
  <c r="E20" i="4"/>
  <c r="V298" i="1"/>
  <c r="M423" i="1"/>
  <c r="K37" i="7"/>
  <c r="AH47" i="1"/>
  <c r="H12" i="4" s="1"/>
  <c r="M458" i="1"/>
  <c r="AG207" i="1"/>
  <c r="G44" i="4" s="1"/>
  <c r="E44" i="4"/>
  <c r="K12" i="7"/>
  <c r="AH247" i="1"/>
  <c r="H52" i="4" s="1"/>
  <c r="V423" i="1"/>
  <c r="V408" i="1"/>
  <c r="M348" i="1"/>
  <c r="F8" i="4"/>
  <c r="L8" i="7"/>
  <c r="F7" i="4"/>
  <c r="L7" i="7"/>
  <c r="V308" i="1"/>
  <c r="V328" i="1"/>
  <c r="L308" i="1"/>
  <c r="AG37" i="1"/>
  <c r="F31" i="4"/>
  <c r="L31" i="7"/>
  <c r="F23" i="4"/>
  <c r="L23" i="7"/>
  <c r="L19" i="7"/>
  <c r="F25" i="4"/>
  <c r="L25" i="7"/>
  <c r="L11" i="7"/>
  <c r="K6" i="7"/>
  <c r="V433" i="1"/>
  <c r="AH97" i="1"/>
  <c r="V498" i="1"/>
  <c r="AG217" i="1"/>
  <c r="K14" i="7"/>
  <c r="E52" i="4"/>
  <c r="L408" i="1"/>
  <c r="K46" i="7"/>
  <c r="K34" i="7"/>
  <c r="F11" i="4"/>
  <c r="K52" i="7"/>
  <c r="M498" i="1"/>
  <c r="V468" i="1"/>
  <c r="E34" i="4"/>
  <c r="AG97" i="1"/>
  <c r="M433" i="1"/>
  <c r="L413" i="1"/>
  <c r="AG127" i="1"/>
  <c r="L368" i="1"/>
  <c r="K22" i="7"/>
  <c r="E18" i="4"/>
  <c r="K10" i="7"/>
  <c r="M413" i="1"/>
  <c r="V268" i="1"/>
  <c r="L6" i="7"/>
  <c r="AH227" i="1"/>
  <c r="H48" i="4" s="1"/>
  <c r="K30" i="7"/>
  <c r="V378" i="1"/>
  <c r="E22" i="4"/>
  <c r="M268" i="1"/>
  <c r="V413" i="1"/>
  <c r="L498" i="1"/>
  <c r="L52" i="7"/>
  <c r="AH237" i="1"/>
  <c r="L50" i="7"/>
  <c r="AH167" i="1"/>
  <c r="K36" i="7"/>
  <c r="M418" i="1"/>
  <c r="AH117" i="1"/>
  <c r="AH77" i="1"/>
  <c r="AH37" i="1"/>
  <c r="AH87" i="1"/>
  <c r="M338" i="1"/>
  <c r="AH137" i="1"/>
  <c r="M488" i="1"/>
  <c r="L488" i="1"/>
  <c r="L418" i="1"/>
  <c r="V418" i="1"/>
  <c r="AG137" i="1"/>
  <c r="E30" i="4"/>
  <c r="M368" i="1"/>
  <c r="AG87" i="1"/>
  <c r="G20" i="4" s="1"/>
  <c r="L328" i="1"/>
  <c r="V288" i="1"/>
  <c r="E10" i="4"/>
  <c r="K48" i="7"/>
  <c r="V478" i="1"/>
  <c r="AH157" i="1"/>
  <c r="L378" i="1"/>
  <c r="M378" i="1"/>
  <c r="AG182" i="1"/>
  <c r="L433" i="1"/>
  <c r="AG237" i="1"/>
  <c r="E50" i="4"/>
  <c r="V388" i="1"/>
  <c r="AG167" i="1"/>
  <c r="G36" i="4" s="1"/>
  <c r="AG157" i="1"/>
  <c r="L388" i="1"/>
  <c r="K28" i="7"/>
  <c r="AG117" i="1"/>
  <c r="G26" i="4" s="1"/>
  <c r="K26" i="7"/>
  <c r="V338" i="1"/>
  <c r="M328" i="1"/>
  <c r="L288" i="1"/>
  <c r="E6" i="4"/>
  <c r="L478" i="1"/>
  <c r="E39" i="4"/>
  <c r="AG17" i="1"/>
  <c r="G6" i="4" s="1"/>
  <c r="L468" i="1"/>
  <c r="AH217" i="1"/>
  <c r="V348" i="1"/>
  <c r="AG162" i="1"/>
  <c r="AH57" i="1"/>
  <c r="M468" i="1"/>
  <c r="E46" i="4"/>
  <c r="K50" i="7"/>
  <c r="E36" i="4"/>
  <c r="M408" i="1"/>
  <c r="M388" i="1"/>
  <c r="E28" i="4"/>
  <c r="V368" i="1"/>
  <c r="E26" i="4"/>
  <c r="L348" i="1"/>
  <c r="K20" i="7"/>
  <c r="AG77" i="1"/>
  <c r="K18" i="7"/>
  <c r="AG57" i="1"/>
  <c r="G14" i="4" s="1"/>
  <c r="E14" i="4"/>
  <c r="M288" i="1"/>
  <c r="L268" i="1"/>
  <c r="M478" i="1"/>
  <c r="E48" i="4"/>
  <c r="AH182" i="1"/>
  <c r="K39" i="7"/>
  <c r="AH162" i="1"/>
  <c r="H35" i="4" s="1"/>
  <c r="E35" i="4"/>
  <c r="AG172" i="1"/>
  <c r="L298" i="1"/>
  <c r="M298" i="1"/>
  <c r="AH207" i="1"/>
  <c r="K44" i="7"/>
  <c r="G51" i="4"/>
  <c r="K47" i="7"/>
  <c r="E47" i="4"/>
  <c r="L473" i="1"/>
  <c r="AH222" i="1"/>
  <c r="V473" i="1"/>
  <c r="AG222" i="1"/>
  <c r="M473" i="1"/>
  <c r="F48" i="4"/>
  <c r="GR252" i="10" l="1"/>
  <c r="GO210" i="10"/>
  <c r="GI136" i="10"/>
  <c r="GL222" i="10"/>
  <c r="GX343" i="10"/>
  <c r="GQ346" i="10"/>
  <c r="AO345" i="10"/>
  <c r="GQ355" i="10"/>
  <c r="GT312" i="10"/>
  <c r="GN327" i="10"/>
  <c r="GH315" i="10"/>
  <c r="GO275" i="10"/>
  <c r="GE241" i="10"/>
  <c r="GW205" i="10"/>
  <c r="GX189" i="10"/>
  <c r="GW160" i="10"/>
  <c r="GT136" i="10"/>
  <c r="GQ134" i="10"/>
  <c r="GE354" i="10"/>
  <c r="AO273" i="10"/>
  <c r="GO355" i="10"/>
  <c r="GZ178" i="10"/>
  <c r="GR222" i="10"/>
  <c r="GK345" i="10"/>
  <c r="GU345" i="10"/>
  <c r="GO353" i="10"/>
  <c r="GT339" i="10"/>
  <c r="GE355" i="10"/>
  <c r="GW332" i="10"/>
  <c r="GF331" i="10"/>
  <c r="GH312" i="10"/>
  <c r="GE327" i="10"/>
  <c r="GQ317" i="10"/>
  <c r="GZ295" i="10"/>
  <c r="GW303" i="10"/>
  <c r="AO311" i="10"/>
  <c r="GT289" i="10"/>
  <c r="GK289" i="10"/>
  <c r="GK285" i="10"/>
  <c r="GK299" i="10"/>
  <c r="GO301" i="10"/>
  <c r="GQ264" i="10"/>
  <c r="GW267" i="10"/>
  <c r="GO252" i="10"/>
  <c r="GI326" i="10"/>
  <c r="GK269" i="10"/>
  <c r="GR261" i="10"/>
  <c r="GK224" i="10"/>
  <c r="HA228" i="10"/>
  <c r="AO263" i="10"/>
  <c r="GK241" i="10"/>
  <c r="GT238" i="10"/>
  <c r="GO202" i="10"/>
  <c r="GT213" i="10"/>
  <c r="GW178" i="10"/>
  <c r="GN243" i="10"/>
  <c r="GH205" i="10"/>
  <c r="GI147" i="10"/>
  <c r="GL202" i="10"/>
  <c r="HA175" i="10"/>
  <c r="GE165" i="10"/>
  <c r="GH160" i="10"/>
  <c r="GK155" i="10"/>
  <c r="GZ136" i="10"/>
  <c r="GE134" i="10"/>
  <c r="GF160" i="10"/>
  <c r="GI357" i="10"/>
  <c r="GZ349" i="10"/>
  <c r="GW349" i="10"/>
  <c r="GI343" i="10"/>
  <c r="GO316" i="10"/>
  <c r="AO283" i="10"/>
  <c r="GR241" i="10"/>
  <c r="GN219" i="10"/>
  <c r="GN166" i="10"/>
  <c r="GL151" i="10"/>
  <c r="GI187" i="10"/>
  <c r="GR340" i="10"/>
  <c r="GI331" i="10"/>
  <c r="GE313" i="10"/>
  <c r="GE303" i="10"/>
  <c r="GN289" i="10"/>
  <c r="GZ299" i="10"/>
  <c r="GZ264" i="10"/>
  <c r="GL275" i="10"/>
  <c r="GN267" i="10"/>
  <c r="GR268" i="10"/>
  <c r="GX261" i="10"/>
  <c r="GQ236" i="10"/>
  <c r="GT241" i="10"/>
  <c r="GE238" i="10"/>
  <c r="GH204" i="10"/>
  <c r="GZ173" i="10"/>
  <c r="GK243" i="10"/>
  <c r="GN179" i="10"/>
  <c r="GO147" i="10"/>
  <c r="GX180" i="10"/>
  <c r="GF136" i="10"/>
  <c r="GZ160" i="10"/>
  <c r="GU183" i="10"/>
  <c r="AO192" i="10"/>
  <c r="GI133" i="10"/>
  <c r="GK134" i="10"/>
  <c r="GI160" i="10"/>
  <c r="GE349" i="10"/>
  <c r="GL241" i="10"/>
  <c r="GZ219" i="10"/>
  <c r="GF151" i="10"/>
  <c r="GZ360" i="10"/>
  <c r="GI339" i="10"/>
  <c r="GX330" i="10"/>
  <c r="GQ319" i="10"/>
  <c r="GX302" i="10"/>
  <c r="GQ286" i="10"/>
  <c r="GI283" i="10"/>
  <c r="GU202" i="10"/>
  <c r="GE345" i="10"/>
  <c r="GZ289" i="10"/>
  <c r="GT299" i="10"/>
  <c r="GK267" i="10"/>
  <c r="GX136" i="10"/>
  <c r="GX160" i="10"/>
  <c r="GT188" i="10"/>
  <c r="GE356" i="10"/>
  <c r="GN322" i="10"/>
  <c r="GZ319" i="10"/>
  <c r="GR302" i="10"/>
  <c r="GI148" i="10"/>
  <c r="GO348" i="10"/>
  <c r="GL236" i="10"/>
  <c r="GI306" i="10"/>
  <c r="GT245" i="10"/>
  <c r="GH321" i="10"/>
  <c r="GH267" i="10"/>
  <c r="GH206" i="10"/>
  <c r="AO188" i="10"/>
  <c r="AO360" i="10"/>
  <c r="AO356" i="10"/>
  <c r="GF339" i="10"/>
  <c r="GZ352" i="10"/>
  <c r="GE338" i="10"/>
  <c r="GH330" i="10"/>
  <c r="GT322" i="10"/>
  <c r="GE330" i="10"/>
  <c r="GZ323" i="10"/>
  <c r="GL320" i="10"/>
  <c r="GI302" i="10"/>
  <c r="GE294" i="10"/>
  <c r="GH286" i="10"/>
  <c r="GQ309" i="10"/>
  <c r="GL283" i="10"/>
  <c r="GX284" i="10"/>
  <c r="GI289" i="10"/>
  <c r="HA277" i="10"/>
  <c r="GR277" i="10"/>
  <c r="GE298" i="10"/>
  <c r="GN279" i="10"/>
  <c r="GT270" i="10"/>
  <c r="GW262" i="10"/>
  <c r="GU254" i="10"/>
  <c r="GE246" i="10"/>
  <c r="GQ276" i="10"/>
  <c r="GI292" i="10"/>
  <c r="GE263" i="10"/>
  <c r="GQ255" i="10"/>
  <c r="GH247" i="10"/>
  <c r="GQ265" i="10"/>
  <c r="GK244" i="10"/>
  <c r="GR237" i="10"/>
  <c r="HA237" i="10"/>
  <c r="GN212" i="10"/>
  <c r="GO242" i="10"/>
  <c r="GE177" i="10"/>
  <c r="GO193" i="10"/>
  <c r="GL153" i="10"/>
  <c r="GF164" i="10"/>
  <c r="GL156" i="10"/>
  <c r="GH170" i="10"/>
  <c r="GO155" i="10"/>
  <c r="GT137" i="10"/>
  <c r="GK180" i="10"/>
  <c r="GR148" i="10"/>
  <c r="GK199" i="10"/>
  <c r="GQ132" i="10"/>
  <c r="GZ307" i="10"/>
  <c r="GL287" i="10"/>
  <c r="GH290" i="10"/>
  <c r="GH277" i="10"/>
  <c r="GL260" i="10"/>
  <c r="GX265" i="10"/>
  <c r="GK238" i="10"/>
  <c r="GF242" i="10"/>
  <c r="GL270" i="10"/>
  <c r="GR224" i="10"/>
  <c r="GZ230" i="10"/>
  <c r="GZ271" i="10"/>
  <c r="HA191" i="10"/>
  <c r="GT191" i="10"/>
  <c r="GI170" i="10"/>
  <c r="GT200" i="10"/>
  <c r="GW177" i="10"/>
  <c r="HA167" i="10"/>
  <c r="GI134" i="10"/>
  <c r="GF134" i="10"/>
  <c r="GK149" i="10"/>
  <c r="GW140" i="10"/>
  <c r="GU197" i="10"/>
  <c r="GU189" i="10"/>
  <c r="HA357" i="10"/>
  <c r="GQ357" i="10"/>
  <c r="GU348" i="10"/>
  <c r="GO335" i="10"/>
  <c r="GZ336" i="10"/>
  <c r="GN291" i="10"/>
  <c r="GX307" i="10"/>
  <c r="GH283" i="10"/>
  <c r="GN309" i="10"/>
  <c r="GR281" i="10"/>
  <c r="GW254" i="10"/>
  <c r="GQ268" i="10"/>
  <c r="HA166" i="10"/>
  <c r="GE150" i="10"/>
  <c r="AO153" i="10"/>
  <c r="GI215" i="10"/>
  <c r="HA131" i="10"/>
  <c r="GK165" i="10"/>
  <c r="GX132" i="10"/>
  <c r="GN196" i="10"/>
  <c r="GE359" i="10"/>
  <c r="HA352" i="10"/>
  <c r="GX338" i="10"/>
  <c r="GZ348" i="10"/>
  <c r="GQ337" i="10"/>
  <c r="GZ329" i="10"/>
  <c r="GL312" i="10"/>
  <c r="GN310" i="10"/>
  <c r="GU306" i="10"/>
  <c r="GZ293" i="10"/>
  <c r="GH301" i="10"/>
  <c r="GH285" i="10"/>
  <c r="GK297" i="10"/>
  <c r="GW245" i="10"/>
  <c r="GF270" i="10"/>
  <c r="GF262" i="10"/>
  <c r="GN266" i="10"/>
  <c r="GL258" i="10"/>
  <c r="GI259" i="10"/>
  <c r="AO264" i="10"/>
  <c r="GX238" i="10"/>
  <c r="GR247" i="10"/>
  <c r="GZ239" i="10"/>
  <c r="GK231" i="10"/>
  <c r="GZ252" i="10"/>
  <c r="GO226" i="10"/>
  <c r="GE208" i="10"/>
  <c r="GN211" i="10"/>
  <c r="AO203" i="10"/>
  <c r="GN209" i="10"/>
  <c r="GN201" i="10"/>
  <c r="HA234" i="10"/>
  <c r="GO176" i="10"/>
  <c r="GU184" i="10"/>
  <c r="GT171" i="10"/>
  <c r="GK177" i="10"/>
  <c r="GQ194" i="10"/>
  <c r="GE162" i="10"/>
  <c r="GQ133" i="10"/>
  <c r="GF168" i="10"/>
  <c r="GZ144" i="10"/>
  <c r="GX186" i="10"/>
  <c r="GK284" i="10"/>
  <c r="GZ272" i="10"/>
  <c r="GW261" i="10"/>
  <c r="GZ229" i="10"/>
  <c r="GX250" i="10"/>
  <c r="GK228" i="10"/>
  <c r="GN185" i="10"/>
  <c r="GH168" i="10"/>
  <c r="GZ151" i="10"/>
  <c r="HA188" i="10"/>
  <c r="GN131" i="10"/>
  <c r="GR344" i="10"/>
  <c r="GN339" i="10"/>
  <c r="GZ328" i="10"/>
  <c r="GX316" i="10"/>
  <c r="GL317" i="10"/>
  <c r="HA304" i="10"/>
  <c r="GX289" i="10"/>
  <c r="GF324" i="10"/>
  <c r="GU284" i="10"/>
  <c r="GW270" i="10"/>
  <c r="AO276" i="10"/>
  <c r="GW263" i="10"/>
  <c r="GN265" i="10"/>
  <c r="GE202" i="10"/>
  <c r="GT212" i="10"/>
  <c r="GX244" i="10"/>
  <c r="AO206" i="10"/>
  <c r="GO156" i="10"/>
  <c r="GK170" i="10"/>
  <c r="AO172" i="10"/>
  <c r="GR157" i="10"/>
  <c r="GL250" i="10"/>
  <c r="GL224" i="10"/>
  <c r="HA223" i="10"/>
  <c r="GK230" i="10"/>
  <c r="GF191" i="10"/>
  <c r="GL170" i="10"/>
  <c r="GW145" i="10"/>
  <c r="GL134" i="10"/>
  <c r="GX348" i="10"/>
  <c r="GO328" i="10"/>
  <c r="GU281" i="10"/>
  <c r="GL282" i="10"/>
  <c r="GE216" i="10"/>
  <c r="GF166" i="10"/>
  <c r="AO169" i="10"/>
  <c r="GH153" i="10"/>
  <c r="GO215" i="10"/>
  <c r="GF131" i="10"/>
  <c r="HA132" i="10"/>
  <c r="AO196" i="10"/>
  <c r="GO165" i="10"/>
  <c r="GF359" i="10"/>
  <c r="GK351" i="10"/>
  <c r="GZ351" i="10"/>
  <c r="GR338" i="10"/>
  <c r="GU340" i="10"/>
  <c r="GR330" i="10"/>
  <c r="GW329" i="10"/>
  <c r="GU319" i="10"/>
  <c r="GO311" i="10"/>
  <c r="GR306" i="10"/>
  <c r="GN245" i="10"/>
  <c r="GI243" i="10"/>
  <c r="AO239" i="10"/>
  <c r="GW252" i="10"/>
  <c r="GF236" i="10"/>
  <c r="HA236" i="10"/>
  <c r="GK208" i="10"/>
  <c r="GI179" i="10"/>
  <c r="AO200" i="10"/>
  <c r="GL168" i="10"/>
  <c r="GR142" i="10"/>
  <c r="AO144" i="10"/>
  <c r="GX140" i="10"/>
  <c r="GX291" i="10"/>
  <c r="GF216" i="10"/>
  <c r="GQ185" i="10"/>
  <c r="GZ168" i="10"/>
  <c r="GR188" i="10"/>
  <c r="GE147" i="10"/>
  <c r="GR316" i="10"/>
  <c r="GT273" i="10"/>
  <c r="GF225" i="10"/>
  <c r="GN146" i="10"/>
  <c r="GI152" i="10"/>
  <c r="GU349" i="10"/>
  <c r="GQ318" i="10"/>
  <c r="HA337" i="10"/>
  <c r="GI272" i="10"/>
  <c r="GT259" i="10"/>
  <c r="GK264" i="10"/>
  <c r="GI213" i="10"/>
  <c r="GZ182" i="10"/>
  <c r="GR171" i="10"/>
  <c r="GR185" i="10"/>
  <c r="GT347" i="10"/>
  <c r="GL318" i="10"/>
  <c r="HA280" i="10"/>
  <c r="GI254" i="10"/>
  <c r="GI227" i="10"/>
  <c r="HA137" i="10"/>
  <c r="AO134" i="10"/>
  <c r="GR284" i="10"/>
  <c r="GH324" i="10"/>
  <c r="GI324" i="10"/>
  <c r="GK313" i="10"/>
  <c r="GR322" i="10"/>
  <c r="GW278" i="10"/>
  <c r="GF326" i="10"/>
  <c r="GR173" i="10"/>
  <c r="GF133" i="10"/>
  <c r="HA160" i="10"/>
  <c r="GU241" i="10"/>
  <c r="GN270" i="10"/>
  <c r="GT265" i="10"/>
  <c r="GL193" i="10"/>
  <c r="HA270" i="10"/>
  <c r="GW336" i="10"/>
  <c r="GL254" i="10"/>
  <c r="GU225" i="10"/>
  <c r="GZ217" i="10"/>
  <c r="GZ215" i="10"/>
  <c r="GR158" i="10"/>
  <c r="GF174" i="10"/>
  <c r="GW158" i="10"/>
  <c r="GZ158" i="10"/>
  <c r="GE225" i="10"/>
  <c r="GX162" i="10"/>
  <c r="GI155" i="10"/>
  <c r="AO178" i="10"/>
  <c r="GF152" i="10"/>
  <c r="GQ159" i="10"/>
  <c r="GU181" i="10"/>
  <c r="AO358" i="10"/>
  <c r="GR350" i="10"/>
  <c r="GH346" i="10"/>
  <c r="GK328" i="10"/>
  <c r="GU329" i="10"/>
  <c r="GK342" i="10"/>
  <c r="GK318" i="10"/>
  <c r="GO305" i="10"/>
  <c r="HA292" i="10"/>
  <c r="GW308" i="10"/>
  <c r="GL356" i="10"/>
  <c r="GO345" i="10"/>
  <c r="GX337" i="10"/>
  <c r="GO342" i="10"/>
  <c r="AO326" i="10"/>
  <c r="GF313" i="10"/>
  <c r="GH306" i="10"/>
  <c r="GN302" i="10"/>
  <c r="GX246" i="10"/>
  <c r="GR271" i="10"/>
  <c r="HA232" i="10"/>
  <c r="GL207" i="10"/>
  <c r="GQ197" i="10"/>
  <c r="GW189" i="10"/>
  <c r="GK184" i="10"/>
  <c r="GL182" i="10"/>
  <c r="GE183" i="10"/>
  <c r="AO175" i="10"/>
  <c r="GF213" i="10"/>
  <c r="AO182" i="10"/>
  <c r="GW244" i="10"/>
  <c r="GI208" i="10"/>
  <c r="GI347" i="10"/>
  <c r="GU333" i="10"/>
  <c r="GW326" i="10"/>
  <c r="GX305" i="10"/>
  <c r="AO305" i="10"/>
  <c r="GU318" i="10"/>
  <c r="GZ274" i="10"/>
  <c r="GF311" i="10"/>
  <c r="GH280" i="10"/>
  <c r="GX258" i="10"/>
  <c r="GR254" i="10"/>
  <c r="GH223" i="10"/>
  <c r="GX221" i="10"/>
  <c r="GF214" i="10"/>
  <c r="GO201" i="10"/>
  <c r="GK220" i="10"/>
  <c r="GH138" i="10"/>
  <c r="GT298" i="10"/>
  <c r="GK252" i="10"/>
  <c r="HA231" i="10"/>
  <c r="GQ187" i="10"/>
  <c r="GQ131" i="10"/>
  <c r="GW152" i="10"/>
  <c r="GX135" i="10"/>
  <c r="GL253" i="10"/>
  <c r="GW235" i="10"/>
  <c r="GU212" i="10"/>
  <c r="GX139" i="10"/>
  <c r="GL144" i="10"/>
  <c r="GR313" i="10"/>
  <c r="GR300" i="10"/>
  <c r="GQ257" i="10"/>
  <c r="HA222" i="10"/>
  <c r="GZ221" i="10"/>
  <c r="GO171" i="10"/>
  <c r="GO196" i="10"/>
  <c r="GW190" i="10"/>
  <c r="GU143" i="10"/>
  <c r="GZ358" i="10"/>
  <c r="GL334" i="10"/>
  <c r="GT353" i="10"/>
  <c r="GK360" i="10"/>
  <c r="GU310" i="10"/>
  <c r="GT279" i="10"/>
  <c r="GT248" i="10"/>
  <c r="GF299" i="10"/>
  <c r="GF218" i="10"/>
  <c r="GN176" i="10"/>
  <c r="HA178" i="10"/>
  <c r="GH154" i="10"/>
  <c r="GX138" i="10"/>
  <c r="GO142" i="10"/>
  <c r="GW169" i="10"/>
  <c r="GU140" i="10"/>
  <c r="GF295" i="10"/>
  <c r="GU291" i="10"/>
  <c r="GU286" i="10"/>
  <c r="GZ261" i="10"/>
  <c r="GK233" i="10"/>
  <c r="AO202" i="10"/>
  <c r="GN216" i="10"/>
  <c r="GO216" i="10"/>
  <c r="HA201" i="10"/>
  <c r="GQ151" i="10"/>
  <c r="HA290" i="10"/>
  <c r="HA256" i="10"/>
  <c r="GH215" i="10"/>
  <c r="GQ224" i="10"/>
  <c r="GO183" i="10"/>
  <c r="GQ192" i="10"/>
  <c r="GK146" i="10"/>
  <c r="GI146" i="10"/>
  <c r="GZ159" i="10"/>
  <c r="GL177" i="10"/>
  <c r="GT350" i="10"/>
  <c r="GZ300" i="10"/>
  <c r="GF292" i="10"/>
  <c r="GZ343" i="10"/>
  <c r="HA336" i="10"/>
  <c r="GL327" i="10"/>
  <c r="GH320" i="10"/>
  <c r="GK298" i="10"/>
  <c r="GK290" i="10"/>
  <c r="GL290" i="10"/>
  <c r="GU324" i="10"/>
  <c r="GF307" i="10"/>
  <c r="GO282" i="10"/>
  <c r="GE210" i="10"/>
  <c r="GZ237" i="10"/>
  <c r="GW193" i="10"/>
  <c r="GR351" i="10"/>
  <c r="GQ351" i="10"/>
  <c r="GX262" i="10"/>
  <c r="GU243" i="10"/>
  <c r="AO231" i="10"/>
  <c r="GH211" i="10"/>
  <c r="GK317" i="10"/>
  <c r="GH299" i="10"/>
  <c r="GT278" i="10"/>
  <c r="GU252" i="10"/>
  <c r="AO353" i="10"/>
  <c r="GI189" i="10"/>
  <c r="GE332" i="10"/>
  <c r="GN312" i="10"/>
  <c r="AO295" i="10"/>
  <c r="GF301" i="10"/>
  <c r="GO240" i="10"/>
  <c r="GX359" i="10"/>
  <c r="GX352" i="10"/>
  <c r="GF308" i="10"/>
  <c r="GU355" i="10"/>
  <c r="GZ202" i="10"/>
  <c r="GQ206" i="10"/>
  <c r="HA165" i="10"/>
  <c r="GF330" i="10"/>
  <c r="GH294" i="10"/>
  <c r="GK249" i="10"/>
  <c r="HA322" i="10"/>
  <c r="GE275" i="10"/>
  <c r="GF275" i="10"/>
  <c r="GQ278" i="10"/>
  <c r="GH173" i="10"/>
  <c r="GW354" i="10"/>
  <c r="GK319" i="10"/>
  <c r="GZ266" i="10"/>
  <c r="GT218" i="10"/>
  <c r="GF248" i="10"/>
  <c r="GK216" i="10"/>
  <c r="GK175" i="10"/>
  <c r="GN316" i="10"/>
  <c r="GR278" i="10"/>
  <c r="GL276" i="10"/>
  <c r="GZ256" i="10"/>
  <c r="AO236" i="10"/>
  <c r="GN345" i="10"/>
  <c r="GQ353" i="10"/>
  <c r="GZ331" i="10"/>
  <c r="GX311" i="10"/>
  <c r="GI260" i="10"/>
  <c r="GT254" i="10"/>
  <c r="GT345" i="10"/>
  <c r="GH327" i="10"/>
  <c r="GN250" i="10"/>
  <c r="GR267" i="10"/>
  <c r="GN259" i="10"/>
  <c r="GR274" i="10"/>
  <c r="GO264" i="10"/>
  <c r="AO240" i="10"/>
  <c r="GO206" i="10"/>
  <c r="HA181" i="10"/>
  <c r="GT181" i="10"/>
  <c r="GO200" i="10"/>
  <c r="GN198" i="10"/>
  <c r="GL190" i="10"/>
  <c r="GL210" i="10"/>
  <c r="HA154" i="10"/>
  <c r="AO143" i="10"/>
  <c r="GQ347" i="10"/>
  <c r="GL354" i="10"/>
  <c r="GK346" i="10"/>
  <c r="GL346" i="10"/>
  <c r="GT341" i="10"/>
  <c r="GK341" i="10"/>
  <c r="GT333" i="10"/>
  <c r="GW344" i="10"/>
  <c r="GZ325" i="10"/>
  <c r="GE334" i="10"/>
  <c r="GE314" i="10"/>
  <c r="GX332" i="10"/>
  <c r="GL323" i="10"/>
  <c r="GX321" i="10"/>
  <c r="GT285" i="10"/>
  <c r="GU285" i="10"/>
  <c r="GL293" i="10"/>
  <c r="GI293" i="10"/>
  <c r="GX280" i="10"/>
  <c r="GU257" i="10"/>
  <c r="GO257" i="10"/>
  <c r="GF269" i="10"/>
  <c r="GO273" i="10"/>
  <c r="GZ234" i="10"/>
  <c r="GE234" i="10"/>
  <c r="GO223" i="10"/>
  <c r="GO227" i="10"/>
  <c r="GX208" i="10"/>
  <c r="GU172" i="10"/>
  <c r="GR167" i="10"/>
  <c r="GZ149" i="10"/>
  <c r="GF210" i="10"/>
  <c r="GN137" i="10"/>
  <c r="GW220" i="10"/>
  <c r="GU137" i="10"/>
  <c r="GX325" i="10"/>
  <c r="GW296" i="10"/>
  <c r="GI309" i="10"/>
  <c r="GN304" i="10"/>
  <c r="GK304" i="10"/>
  <c r="HA303" i="10"/>
  <c r="GU279" i="10"/>
  <c r="GX249" i="10"/>
  <c r="GT253" i="10"/>
  <c r="GX229" i="10"/>
  <c r="GX242" i="10"/>
  <c r="GU220" i="10"/>
  <c r="GF231" i="10"/>
  <c r="HA211" i="10"/>
  <c r="GL235" i="10"/>
  <c r="GE195" i="10"/>
  <c r="GZ174" i="10"/>
  <c r="GN156" i="10"/>
  <c r="GL209" i="10"/>
  <c r="GE227" i="10"/>
  <c r="GX192" i="10"/>
  <c r="GI263" i="10"/>
  <c r="GN242" i="10"/>
  <c r="GK226" i="10"/>
  <c r="GO205" i="10"/>
  <c r="GX212" i="10"/>
  <c r="GU255" i="10"/>
  <c r="GT251" i="10"/>
  <c r="GE206" i="10"/>
  <c r="GT207" i="10"/>
  <c r="GW172" i="10"/>
  <c r="GW148" i="10"/>
  <c r="GF360" i="10"/>
  <c r="GW143" i="10"/>
  <c r="AO341" i="10"/>
  <c r="AO340" i="10"/>
  <c r="GQ340" i="10"/>
  <c r="HA334" i="10"/>
  <c r="GR296" i="10"/>
  <c r="GQ288" i="10"/>
  <c r="AO303" i="10"/>
  <c r="GQ282" i="10"/>
  <c r="GF272" i="10"/>
  <c r="HA233" i="10"/>
  <c r="AO251" i="10"/>
  <c r="GO212" i="10"/>
  <c r="GO239" i="10"/>
  <c r="GU203" i="10"/>
  <c r="GL195" i="10"/>
  <c r="AO187" i="10"/>
  <c r="GL198" i="10"/>
  <c r="GK256" i="10"/>
  <c r="GH164" i="10"/>
  <c r="GE139" i="10"/>
  <c r="GE186" i="10"/>
  <c r="GI199" i="10"/>
  <c r="AO142" i="10"/>
  <c r="GT224" i="10"/>
  <c r="GR230" i="10"/>
  <c r="GT178" i="10"/>
  <c r="GK186" i="10"/>
  <c r="GE155" i="10"/>
  <c r="AO136" i="10"/>
  <c r="GX173" i="10"/>
  <c r="GH134" i="10"/>
  <c r="GQ283" i="10"/>
  <c r="GK166" i="10"/>
  <c r="GT214" i="10"/>
  <c r="GE360" i="10"/>
  <c r="GE352" i="10"/>
  <c r="GK354" i="10"/>
  <c r="GR320" i="10"/>
  <c r="GX310" i="10"/>
  <c r="GU311" i="10"/>
  <c r="AO309" i="10"/>
  <c r="GW279" i="10"/>
  <c r="GT277" i="10"/>
  <c r="GU277" i="10"/>
  <c r="GT262" i="10"/>
  <c r="GT255" i="10"/>
  <c r="GE247" i="10"/>
  <c r="GK210" i="10"/>
  <c r="GL237" i="10"/>
  <c r="GL217" i="10"/>
  <c r="GZ220" i="10"/>
  <c r="GW242" i="10"/>
  <c r="GF193" i="10"/>
  <c r="GI164" i="10"/>
  <c r="GQ137" i="10"/>
  <c r="GH180" i="10"/>
  <c r="GU148" i="10"/>
  <c r="GN218" i="10"/>
  <c r="GH307" i="10"/>
  <c r="GE307" i="10"/>
  <c r="GI287" i="10"/>
  <c r="GN277" i="10"/>
  <c r="GT294" i="10"/>
  <c r="GH260" i="10"/>
  <c r="GF265" i="10"/>
  <c r="GT230" i="10"/>
  <c r="GK271" i="10"/>
  <c r="GW191" i="10"/>
  <c r="GQ177" i="10"/>
  <c r="GF163" i="10"/>
  <c r="AO140" i="10"/>
  <c r="HA197" i="10"/>
  <c r="GX357" i="10"/>
  <c r="GT357" i="10"/>
  <c r="GR335" i="10"/>
  <c r="AO336" i="10"/>
  <c r="GQ291" i="10"/>
  <c r="GX303" i="10"/>
  <c r="GT283" i="10"/>
  <c r="GO236" i="10"/>
  <c r="GH240" i="10"/>
  <c r="AO254" i="10"/>
  <c r="GT237" i="10"/>
  <c r="GE237" i="10"/>
  <c r="GT268" i="10"/>
  <c r="GW150" i="10"/>
  <c r="GZ150" i="10"/>
  <c r="GE193" i="10"/>
  <c r="GX175" i="10"/>
  <c r="GF159" i="10"/>
  <c r="GX131" i="10"/>
  <c r="GH145" i="10"/>
  <c r="GE135" i="10"/>
  <c r="GZ135" i="10"/>
  <c r="GH359" i="10"/>
  <c r="GU352" i="10"/>
  <c r="GO351" i="10"/>
  <c r="GO338" i="10"/>
  <c r="GW337" i="10"/>
  <c r="GI312" i="10"/>
  <c r="GT310" i="10"/>
  <c r="GT316" i="10"/>
  <c r="GK293" i="10"/>
  <c r="AO293" i="10"/>
  <c r="GZ301" i="10"/>
  <c r="GF297" i="10"/>
  <c r="GI308" i="10"/>
  <c r="GI299" i="10"/>
  <c r="GU278" i="10"/>
  <c r="GO276" i="10"/>
  <c r="GK294" i="10"/>
  <c r="AO297" i="10"/>
  <c r="GN249" i="10"/>
  <c r="GL266" i="10"/>
  <c r="GR259" i="10"/>
  <c r="GO247" i="10"/>
  <c r="GZ231" i="10"/>
  <c r="GT232" i="10"/>
  <c r="GX219" i="10"/>
  <c r="GK211" i="10"/>
  <c r="GN203" i="10"/>
  <c r="GZ203" i="10"/>
  <c r="GH209" i="10"/>
  <c r="GK201" i="10"/>
  <c r="GX218" i="10"/>
  <c r="GR176" i="10"/>
  <c r="GR184" i="10"/>
  <c r="GQ176" i="10"/>
  <c r="AO194" i="10"/>
  <c r="GW194" i="10"/>
  <c r="GW162" i="10"/>
  <c r="GE154" i="10"/>
  <c r="GH133" i="10"/>
  <c r="GQ157" i="10"/>
  <c r="GL186" i="10"/>
  <c r="GH190" i="10"/>
  <c r="GN284" i="10"/>
  <c r="GU295" i="10"/>
  <c r="GE296" i="10"/>
  <c r="AO291" i="10"/>
  <c r="GN252" i="10"/>
  <c r="GK272" i="10"/>
  <c r="GT261" i="10"/>
  <c r="GZ233" i="10"/>
  <c r="GE229" i="10"/>
  <c r="AO246" i="10"/>
  <c r="HA250" i="10"/>
  <c r="GZ228" i="10"/>
  <c r="AO168" i="10"/>
  <c r="GH356" i="10"/>
  <c r="GI356" i="10"/>
  <c r="GZ344" i="10"/>
  <c r="HA344" i="10"/>
  <c r="GW328" i="10"/>
  <c r="GO304" i="10"/>
  <c r="GR294" i="10"/>
  <c r="GL289" i="10"/>
  <c r="GL232" i="10"/>
  <c r="AO217" i="10"/>
  <c r="GT215" i="10"/>
  <c r="GQ190" i="10"/>
  <c r="GU158" i="10"/>
  <c r="HA174" i="10"/>
  <c r="AO158" i="10"/>
  <c r="GN161" i="10"/>
  <c r="GL167" i="10"/>
  <c r="GH192" i="10"/>
  <c r="GT225" i="10"/>
  <c r="GN167" i="10"/>
  <c r="GL146" i="10"/>
  <c r="GL178" i="10"/>
  <c r="GE159" i="10"/>
  <c r="GO177" i="10"/>
  <c r="GU358" i="10"/>
  <c r="GU350" i="10"/>
  <c r="GE350" i="10"/>
  <c r="GQ328" i="10"/>
  <c r="GR329" i="10"/>
  <c r="GN342" i="10"/>
  <c r="GI317" i="10"/>
  <c r="GF300" i="10"/>
  <c r="GH292" i="10"/>
  <c r="GK308" i="10"/>
  <c r="GX355" i="10"/>
  <c r="GE343" i="10"/>
  <c r="GK335" i="10"/>
  <c r="GL345" i="10"/>
  <c r="GR342" i="10"/>
  <c r="GO327" i="10"/>
  <c r="HA326" i="10"/>
  <c r="GF315" i="10"/>
  <c r="GK320" i="10"/>
  <c r="GN306" i="10"/>
  <c r="AO306" i="10"/>
  <c r="GU298" i="10"/>
  <c r="GW324" i="10"/>
  <c r="GK307" i="10"/>
  <c r="GZ302" i="10"/>
  <c r="GR288" i="10"/>
  <c r="GK283" i="10"/>
  <c r="GN258" i="10"/>
  <c r="AO250" i="10"/>
  <c r="GU267" i="10"/>
  <c r="GX271" i="10"/>
  <c r="GE264" i="10"/>
  <c r="HA274" i="10"/>
  <c r="GI228" i="10"/>
  <c r="GF245" i="10"/>
  <c r="AO216" i="10"/>
  <c r="GR208" i="10"/>
  <c r="GT222" i="10"/>
  <c r="GX207" i="10"/>
  <c r="GW197" i="10"/>
  <c r="GH189" i="10"/>
  <c r="GL181" i="10"/>
  <c r="GN181" i="10"/>
  <c r="GH184" i="10"/>
  <c r="GT198" i="10"/>
  <c r="GR190" i="10"/>
  <c r="GU182" i="10"/>
  <c r="GQ175" i="10"/>
  <c r="GW182" i="10"/>
  <c r="GI154" i="10"/>
  <c r="GN171" i="10"/>
  <c r="GI141" i="10"/>
  <c r="HA355" i="10"/>
  <c r="GO347" i="10"/>
  <c r="GU354" i="10"/>
  <c r="GO346" i="10"/>
  <c r="GX333" i="10"/>
  <c r="GW333" i="10"/>
  <c r="GK344" i="10"/>
  <c r="GR341" i="10"/>
  <c r="GN325" i="10"/>
  <c r="GL314" i="10"/>
  <c r="GH314" i="10"/>
  <c r="HA305" i="10"/>
  <c r="GN323" i="10"/>
  <c r="GO323" i="10"/>
  <c r="GT305" i="10"/>
  <c r="HA321" i="10"/>
  <c r="GR293" i="10"/>
  <c r="GI284" i="10"/>
  <c r="AO287" i="10"/>
  <c r="GE274" i="10"/>
  <c r="GI311" i="10"/>
  <c r="GK280" i="10"/>
  <c r="GX257" i="10"/>
  <c r="GL269" i="10"/>
  <c r="GL273" i="10"/>
  <c r="GQ234" i="10"/>
  <c r="GU230" i="10"/>
  <c r="GQ204" i="10"/>
  <c r="GQ223" i="10"/>
  <c r="GR221" i="10"/>
  <c r="GO214" i="10"/>
  <c r="GL208" i="10"/>
  <c r="GX172" i="10"/>
  <c r="GO167" i="10"/>
  <c r="GR151" i="10"/>
  <c r="GI201" i="10"/>
  <c r="GT220" i="10"/>
  <c r="GK138" i="10"/>
  <c r="GO194" i="10"/>
  <c r="GN153" i="10"/>
  <c r="GZ346" i="10"/>
  <c r="GO332" i="10"/>
  <c r="GF321" i="10"/>
  <c r="GH304" i="10"/>
  <c r="GF303" i="10"/>
  <c r="HA298" i="10"/>
  <c r="GX279" i="10"/>
  <c r="AO281" i="10"/>
  <c r="HA249" i="10"/>
  <c r="GO268" i="10"/>
  <c r="HA252" i="10"/>
  <c r="GT269" i="10"/>
  <c r="GH253" i="10"/>
  <c r="HA229" i="10"/>
  <c r="GL220" i="10"/>
  <c r="GI231" i="10"/>
  <c r="GI211" i="10"/>
  <c r="GU211" i="10"/>
  <c r="GU235" i="10"/>
  <c r="GW187" i="10"/>
  <c r="GQ155" i="10"/>
  <c r="GK195" i="10"/>
  <c r="GT179" i="10"/>
  <c r="GE220" i="10"/>
  <c r="GW174" i="10"/>
  <c r="AO174" i="10"/>
  <c r="GK188" i="10"/>
  <c r="GK156" i="10"/>
  <c r="GI173" i="10"/>
  <c r="GO173" i="10"/>
  <c r="GX209" i="10"/>
  <c r="GU145" i="10"/>
  <c r="GQ227" i="10"/>
  <c r="GT152" i="10"/>
  <c r="GI192" i="10"/>
  <c r="GL135" i="10"/>
  <c r="GR135" i="10"/>
  <c r="GO253" i="10"/>
  <c r="GW246" i="10"/>
  <c r="GL263" i="10"/>
  <c r="HA266" i="10"/>
  <c r="GT242" i="10"/>
  <c r="GN226" i="10"/>
  <c r="GH238" i="10"/>
  <c r="GI252" i="10"/>
  <c r="GH235" i="10"/>
  <c r="GI205" i="10"/>
  <c r="HA212" i="10"/>
  <c r="HA215" i="10"/>
  <c r="GX255" i="10"/>
  <c r="GW251" i="10"/>
  <c r="GE196" i="10"/>
  <c r="GZ172" i="10"/>
  <c r="GR159" i="10"/>
  <c r="GT148" i="10"/>
  <c r="GL360" i="10"/>
  <c r="GR139" i="10"/>
  <c r="GO139" i="10"/>
  <c r="GU144" i="10"/>
  <c r="GO354" i="10"/>
  <c r="GF341" i="10"/>
  <c r="GO343" i="10"/>
  <c r="GT340" i="10"/>
  <c r="GF334" i="10"/>
  <c r="GU296" i="10"/>
  <c r="GW321" i="10"/>
  <c r="GZ282" i="10"/>
  <c r="GT282" i="10"/>
  <c r="GK257" i="10"/>
  <c r="GF276" i="10"/>
  <c r="GL233" i="10"/>
  <c r="GL251" i="10"/>
  <c r="HA251" i="10"/>
  <c r="GL239" i="10"/>
  <c r="HA219" i="10"/>
  <c r="GR203" i="10"/>
  <c r="GU206" i="10"/>
  <c r="GF204" i="10"/>
  <c r="GH221" i="10"/>
  <c r="GR195" i="10"/>
  <c r="GI171" i="10"/>
  <c r="GQ256" i="10"/>
  <c r="GU196" i="10"/>
  <c r="GE164" i="10"/>
  <c r="HA157" i="10"/>
  <c r="GH186" i="10"/>
  <c r="GU199" i="10"/>
  <c r="HA150" i="10"/>
  <c r="GE142" i="10"/>
  <c r="AO190" i="10"/>
  <c r="GF143" i="10"/>
  <c r="GL175" i="10"/>
  <c r="AO160" i="10"/>
  <c r="GO222" i="10"/>
  <c r="GZ183" i="10"/>
  <c r="AO352" i="10"/>
  <c r="GH338" i="10"/>
  <c r="AO322" i="10"/>
  <c r="GE331" i="10"/>
  <c r="GN298" i="10"/>
  <c r="GU274" i="10"/>
  <c r="GT258" i="10"/>
  <c r="GK258" i="10"/>
  <c r="GT260" i="10"/>
  <c r="GH161" i="10"/>
  <c r="GR193" i="10"/>
  <c r="GI169" i="10"/>
  <c r="AO199" i="10"/>
  <c r="GW132" i="10"/>
  <c r="GL191" i="10"/>
  <c r="GW345" i="10"/>
  <c r="GN353" i="10"/>
  <c r="GH339" i="10"/>
  <c r="GR355" i="10"/>
  <c r="GN355" i="10"/>
  <c r="GQ324" i="10"/>
  <c r="GL331" i="10"/>
  <c r="AO314" i="10"/>
  <c r="GU314" i="10"/>
  <c r="GQ312" i="10"/>
  <c r="GQ313" i="10"/>
  <c r="GK327" i="10"/>
  <c r="GZ317" i="10"/>
  <c r="GW295" i="10"/>
  <c r="AO315" i="10"/>
  <c r="GQ315" i="10"/>
  <c r="GK303" i="10"/>
  <c r="GX322" i="10"/>
  <c r="GQ289" i="10"/>
  <c r="GE299" i="10"/>
  <c r="GL301" i="10"/>
  <c r="GI278" i="10"/>
  <c r="GX278" i="10"/>
  <c r="GX248" i="10"/>
  <c r="GU275" i="10"/>
  <c r="AO278" i="10"/>
  <c r="HA261" i="10"/>
  <c r="GW232" i="10"/>
  <c r="GN224" i="10"/>
  <c r="GW236" i="10"/>
  <c r="GL228" i="10"/>
  <c r="AO241" i="10"/>
  <c r="GW241" i="10"/>
  <c r="GW213" i="10"/>
  <c r="HA247" i="10"/>
  <c r="GQ178" i="10"/>
  <c r="GL194" i="10"/>
  <c r="GQ243" i="10"/>
  <c r="GL180" i="10"/>
  <c r="GI202" i="10"/>
  <c r="GX202" i="10"/>
  <c r="GO189" i="10"/>
  <c r="GL165" i="10"/>
  <c r="GE160" i="10"/>
  <c r="GF183" i="10"/>
  <c r="GK136" i="10"/>
  <c r="GO187" i="10"/>
  <c r="GU191" i="10"/>
  <c r="GN134" i="10"/>
  <c r="GL160" i="10"/>
  <c r="GH349" i="10"/>
  <c r="HA343" i="10"/>
  <c r="GF338" i="10"/>
  <c r="GI241" i="10"/>
  <c r="GE219" i="10"/>
  <c r="GH166" i="10"/>
  <c r="GX151" i="10"/>
  <c r="GT183" i="10"/>
  <c r="GR187" i="10"/>
  <c r="GZ214" i="10"/>
  <c r="GU360" i="10"/>
  <c r="GT356" i="10"/>
  <c r="GL339" i="10"/>
  <c r="GW338" i="10"/>
  <c r="GK338" i="10"/>
  <c r="GQ354" i="10"/>
  <c r="HA330" i="10"/>
  <c r="GE322" i="10"/>
  <c r="GW330" i="10"/>
  <c r="GH331" i="10"/>
  <c r="GU320" i="10"/>
  <c r="HA294" i="10"/>
  <c r="GF302" i="10"/>
  <c r="AO310" i="10"/>
  <c r="HA310" i="10"/>
  <c r="GT286" i="10"/>
  <c r="GH309" i="10"/>
  <c r="GQ307" i="10"/>
  <c r="GE283" i="10"/>
  <c r="GF283" i="10"/>
  <c r="GX277" i="10"/>
  <c r="GE279" i="10"/>
  <c r="GZ279" i="10"/>
  <c r="AO270" i="10"/>
  <c r="GQ262" i="10"/>
  <c r="GK254" i="10"/>
  <c r="GN246" i="10"/>
  <c r="GZ276" i="10"/>
  <c r="GW255" i="10"/>
  <c r="GW247" i="10"/>
  <c r="GK265" i="10"/>
  <c r="GQ210" i="10"/>
  <c r="GK202" i="10"/>
  <c r="GI237" i="10"/>
  <c r="GF217" i="10"/>
  <c r="HA217" i="10"/>
  <c r="GE212" i="10"/>
  <c r="GO258" i="10"/>
  <c r="GU193" i="10"/>
  <c r="GI161" i="10"/>
  <c r="GR164" i="10"/>
  <c r="GU156" i="10"/>
  <c r="GN170" i="10"/>
  <c r="GE171" i="10"/>
  <c r="GK137" i="10"/>
  <c r="GE180" i="10"/>
  <c r="GX148" i="10"/>
  <c r="GW199" i="10"/>
  <c r="GW218" i="10"/>
  <c r="GO163" i="10"/>
  <c r="AO132" i="10"/>
  <c r="GN307" i="10"/>
  <c r="GF287" i="10"/>
  <c r="AO290" i="10"/>
  <c r="GF260" i="10"/>
  <c r="GI248" i="10"/>
  <c r="GI265" i="10"/>
  <c r="GX266" i="10"/>
  <c r="GI224" i="10"/>
  <c r="GE230" i="10"/>
  <c r="GR228" i="10"/>
  <c r="GQ271" i="10"/>
  <c r="GO191" i="10"/>
  <c r="GR353" i="10"/>
  <c r="GX353" i="10"/>
  <c r="GW353" i="10"/>
  <c r="GQ339" i="10"/>
  <c r="HA340" i="10"/>
  <c r="GX342" i="10"/>
  <c r="GT332" i="10"/>
  <c r="GZ324" i="10"/>
  <c r="GX331" i="10"/>
  <c r="GQ327" i="10"/>
  <c r="GE295" i="10"/>
  <c r="GT311" i="10"/>
  <c r="GU322" i="10"/>
  <c r="GW289" i="10"/>
  <c r="GW299" i="10"/>
  <c r="GT301" i="10"/>
  <c r="GU301" i="10"/>
  <c r="GT264" i="10"/>
  <c r="GE248" i="10"/>
  <c r="GH275" i="10"/>
  <c r="GI275" i="10"/>
  <c r="GQ267" i="10"/>
  <c r="GZ278" i="10"/>
  <c r="GF240" i="10"/>
  <c r="GH224" i="10"/>
  <c r="GR202" i="10"/>
  <c r="AO213" i="10"/>
  <c r="GK213" i="10"/>
  <c r="GT204" i="10"/>
  <c r="GN178" i="10"/>
  <c r="GT243" i="10"/>
  <c r="GZ205" i="10"/>
  <c r="GH179" i="10"/>
  <c r="GK171" i="10"/>
  <c r="GR147" i="10"/>
  <c r="GU180" i="10"/>
  <c r="GF175" i="10"/>
  <c r="GR136" i="10"/>
  <c r="HA149" i="10"/>
  <c r="HA183" i="10"/>
  <c r="GI222" i="10"/>
  <c r="HA141" i="10"/>
  <c r="GO133" i="10"/>
  <c r="HA187" i="10"/>
  <c r="GO160" i="10"/>
  <c r="GL357" i="10"/>
  <c r="GK349" i="10"/>
  <c r="GT343" i="10"/>
  <c r="GU343" i="10"/>
  <c r="HA283" i="10"/>
  <c r="AO219" i="10"/>
  <c r="GQ219" i="10"/>
  <c r="GE166" i="10"/>
  <c r="GT173" i="10"/>
  <c r="GW188" i="10"/>
  <c r="GW360" i="10"/>
  <c r="GK356" i="10"/>
  <c r="GO339" i="10"/>
  <c r="GQ352" i="10"/>
  <c r="GZ338" i="10"/>
  <c r="GH322" i="10"/>
  <c r="AO330" i="10"/>
  <c r="GK331" i="10"/>
  <c r="GW313" i="10"/>
  <c r="GX319" i="10"/>
  <c r="GQ360" i="10"/>
  <c r="GX320" i="10"/>
  <c r="GX294" i="10"/>
  <c r="GL302" i="10"/>
  <c r="GE310" i="10"/>
  <c r="GF310" i="10"/>
  <c r="GW286" i="10"/>
  <c r="GK309" i="10"/>
  <c r="GW283" i="10"/>
  <c r="GX283" i="10"/>
  <c r="GO284" i="10"/>
  <c r="GE277" i="10"/>
  <c r="GF277" i="10"/>
  <c r="GK279" i="10"/>
  <c r="GZ270" i="10"/>
  <c r="GN262" i="10"/>
  <c r="GK246" i="10"/>
  <c r="GF274" i="10"/>
  <c r="GT276" i="10"/>
  <c r="GN276" i="10"/>
  <c r="GO292" i="10"/>
  <c r="GT263" i="10"/>
  <c r="GZ255" i="10"/>
  <c r="GN247" i="10"/>
  <c r="GH265" i="10"/>
  <c r="AO244" i="10"/>
  <c r="GW210" i="10"/>
  <c r="GQ202" i="10"/>
  <c r="GF237" i="10"/>
  <c r="GU217" i="10"/>
  <c r="GW212" i="10"/>
  <c r="AO185" i="10"/>
  <c r="GF161" i="10"/>
  <c r="GX193" i="10"/>
  <c r="GX169" i="10"/>
  <c r="GO161" i="10"/>
  <c r="GK206" i="10"/>
  <c r="GL164" i="10"/>
  <c r="GX156" i="10"/>
  <c r="GQ170" i="10"/>
  <c r="AO163" i="10"/>
  <c r="GI157" i="10"/>
  <c r="AO180" i="10"/>
  <c r="GH199" i="10"/>
  <c r="GQ218" i="10"/>
  <c r="GH163" i="10"/>
  <c r="GH132" i="10"/>
  <c r="GZ132" i="10"/>
  <c r="GR250" i="10"/>
  <c r="GU312" i="10"/>
  <c r="HA284" i="10"/>
  <c r="AE284" i="10" s="1"/>
  <c r="GX287" i="10"/>
  <c r="GZ277" i="10"/>
  <c r="GX260" i="10"/>
  <c r="HA248" i="10"/>
  <c r="GR265" i="10"/>
  <c r="GT266" i="10"/>
  <c r="GR238" i="10"/>
  <c r="GU242" i="10"/>
  <c r="GO224" i="10"/>
  <c r="GH230" i="10"/>
  <c r="AO210" i="10"/>
  <c r="GU228" i="10"/>
  <c r="GW271" i="10"/>
  <c r="GX191" i="10"/>
  <c r="GH191" i="10"/>
  <c r="AO204" i="10"/>
  <c r="GR170" i="10"/>
  <c r="GK200" i="10"/>
  <c r="GH177" i="10"/>
  <c r="AO135" i="10"/>
  <c r="GR163" i="10"/>
  <c r="GI145" i="10"/>
  <c r="GR134" i="10"/>
  <c r="GE140" i="10"/>
  <c r="GL197" i="10"/>
  <c r="AO161" i="10"/>
  <c r="GO357" i="10"/>
  <c r="GE357" i="10"/>
  <c r="HA348" i="10"/>
  <c r="GF335" i="10"/>
  <c r="GH336" i="10"/>
  <c r="HA328" i="10"/>
  <c r="GH291" i="10"/>
  <c r="GZ345" i="10"/>
  <c r="GF353" i="10"/>
  <c r="GZ353" i="10"/>
  <c r="AO339" i="10"/>
  <c r="GT355" i="10"/>
  <c r="GZ332" i="10"/>
  <c r="GT324" i="10"/>
  <c r="HA331" i="10"/>
  <c r="AO312" i="10"/>
  <c r="GW312" i="10"/>
  <c r="AO313" i="10"/>
  <c r="GT327" i="10"/>
  <c r="GH295" i="10"/>
  <c r="GN311" i="10"/>
  <c r="GF322" i="10"/>
  <c r="AO289" i="10"/>
  <c r="GO296" i="10"/>
  <c r="AO299" i="10"/>
  <c r="HA278" i="10"/>
  <c r="GR301" i="10"/>
  <c r="GN264" i="10"/>
  <c r="GR275" i="10"/>
  <c r="GT267" i="10"/>
  <c r="GZ267" i="10"/>
  <c r="GE278" i="10"/>
  <c r="GF252" i="10"/>
  <c r="GU261" i="10"/>
  <c r="GR240" i="10"/>
  <c r="AO224" i="10"/>
  <c r="HA244" i="10"/>
  <c r="GH236" i="10"/>
  <c r="GF228" i="10"/>
  <c r="GH241" i="10"/>
  <c r="AO238" i="10"/>
  <c r="HA230" i="10"/>
  <c r="GN213" i="10"/>
  <c r="GZ204" i="10"/>
  <c r="GK178" i="10"/>
  <c r="GU194" i="10"/>
  <c r="GH243" i="10"/>
  <c r="GQ205" i="10"/>
  <c r="GU136" i="10"/>
  <c r="GL189" i="10"/>
  <c r="GU198" i="10"/>
  <c r="GF149" i="10"/>
  <c r="GT160" i="10"/>
  <c r="GW136" i="10"/>
  <c r="GX222" i="10"/>
  <c r="GX133" i="10"/>
  <c r="GL187" i="10"/>
  <c r="GT134" i="10"/>
  <c r="GU160" i="10"/>
  <c r="GR160" i="10"/>
  <c r="GN349" i="10"/>
  <c r="GH219" i="10"/>
  <c r="AO166" i="10"/>
  <c r="GZ166" i="10"/>
  <c r="GN183" i="10"/>
  <c r="GE173" i="10"/>
  <c r="GF187" i="10"/>
  <c r="GQ188" i="10"/>
  <c r="GE214" i="10"/>
  <c r="GT360" i="10"/>
  <c r="GW352" i="10"/>
  <c r="GT338" i="10"/>
  <c r="GZ354" i="10"/>
  <c r="GK322" i="10"/>
  <c r="GW322" i="10"/>
  <c r="GN331" i="10"/>
  <c r="AO331" i="10"/>
  <c r="AO319" i="10"/>
  <c r="GN330" i="10"/>
  <c r="GO302" i="10"/>
  <c r="GI310" i="10"/>
  <c r="GH302" i="10"/>
  <c r="AO294" i="10"/>
  <c r="AO286" i="10"/>
  <c r="GT307" i="10"/>
  <c r="GU283" i="10"/>
  <c r="GI277" i="10"/>
  <c r="GZ298" i="10"/>
  <c r="GQ279" i="10"/>
  <c r="GE270" i="10"/>
  <c r="GL262" i="10"/>
  <c r="GE266" i="10"/>
  <c r="GW276" i="10"/>
  <c r="GN263" i="10"/>
  <c r="GK255" i="10"/>
  <c r="GK247" i="10"/>
  <c r="GE265" i="10"/>
  <c r="GZ210" i="10"/>
  <c r="GX237" i="10"/>
  <c r="GR217" i="10"/>
  <c r="AO266" i="10"/>
  <c r="GW266" i="10"/>
  <c r="GR242" i="10"/>
  <c r="HA193" i="10"/>
  <c r="GL169" i="10"/>
  <c r="GR169" i="10"/>
  <c r="GU161" i="10"/>
  <c r="GO153" i="10"/>
  <c r="GU164" i="10"/>
  <c r="GO164" i="10"/>
  <c r="GT170" i="10"/>
  <c r="AO218" i="10"/>
  <c r="GW163" i="10"/>
  <c r="AO155" i="10"/>
  <c r="GK157" i="10"/>
  <c r="AO145" i="10"/>
  <c r="GW180" i="10"/>
  <c r="GZ180" i="10"/>
  <c r="HA148" i="10"/>
  <c r="GN199" i="10"/>
  <c r="GE218" i="10"/>
  <c r="GK163" i="10"/>
  <c r="GK132" i="10"/>
  <c r="GU250" i="10"/>
  <c r="GK141" i="10"/>
  <c r="AO307" i="10"/>
  <c r="GT287" i="10"/>
  <c r="GU287" i="10"/>
  <c r="GW277" i="10"/>
  <c r="GN294" i="10"/>
  <c r="GU260" i="10"/>
  <c r="HA265" i="10"/>
  <c r="GQ266" i="10"/>
  <c r="AO229" i="10"/>
  <c r="GU238" i="10"/>
  <c r="GF224" i="10"/>
  <c r="AO230" i="10"/>
  <c r="AO271" i="10"/>
  <c r="GE271" i="10"/>
  <c r="HA221" i="10"/>
  <c r="GN191" i="10"/>
  <c r="GU170" i="10"/>
  <c r="GZ177" i="10"/>
  <c r="GI163" i="10"/>
  <c r="GX163" i="10"/>
  <c r="GO145" i="10"/>
  <c r="GU134" i="10"/>
  <c r="GH149" i="10"/>
  <c r="AO133" i="10"/>
  <c r="GK140" i="10"/>
  <c r="GH140" i="10"/>
  <c r="GO197" i="10"/>
  <c r="GX198" i="10"/>
  <c r="GW161" i="10"/>
  <c r="GF357" i="10"/>
  <c r="GH357" i="10"/>
  <c r="GL348" i="10"/>
  <c r="GE348" i="10"/>
  <c r="GF348" i="10"/>
  <c r="GX335" i="10"/>
  <c r="GQ336" i="10"/>
  <c r="GW291" i="10"/>
  <c r="GO307" i="10"/>
  <c r="HA353" i="10"/>
  <c r="GK353" i="10"/>
  <c r="GK339" i="10"/>
  <c r="GW355" i="10"/>
  <c r="GK324" i="10"/>
  <c r="GO331" i="10"/>
  <c r="GE312" i="10"/>
  <c r="GN313" i="10"/>
  <c r="GZ327" i="10"/>
  <c r="GK295" i="10"/>
  <c r="GN315" i="10"/>
  <c r="GH311" i="10"/>
  <c r="GI322" i="10"/>
  <c r="GO280" i="10"/>
  <c r="GF278" i="10"/>
  <c r="HA301" i="10"/>
  <c r="GX275" i="10"/>
  <c r="GH278" i="10"/>
  <c r="GX268" i="10"/>
  <c r="GL252" i="10"/>
  <c r="GF261" i="10"/>
  <c r="GI261" i="10"/>
  <c r="GE224" i="10"/>
  <c r="GN241" i="10"/>
  <c r="GI230" i="10"/>
  <c r="GQ213" i="10"/>
  <c r="GK204" i="10"/>
  <c r="GH194" i="10"/>
  <c r="GH178" i="10"/>
  <c r="AO243" i="10"/>
  <c r="GE205" i="10"/>
  <c r="GZ179" i="10"/>
  <c r="GL147" i="10"/>
  <c r="GO180" i="10"/>
  <c r="GR175" i="10"/>
  <c r="GR189" i="10"/>
  <c r="GE198" i="10"/>
  <c r="GQ165" i="10"/>
  <c r="GU149" i="10"/>
  <c r="GQ160" i="10"/>
  <c r="GI183" i="10"/>
  <c r="GE136" i="10"/>
  <c r="GU222" i="10"/>
  <c r="AF222" i="10" s="1"/>
  <c r="GR133" i="10"/>
  <c r="GW134" i="10"/>
  <c r="GQ349" i="10"/>
  <c r="GE321" i="10"/>
  <c r="GH264" i="10"/>
  <c r="GO241" i="10"/>
  <c r="AD241" i="10" s="1"/>
  <c r="GT219" i="10"/>
  <c r="GW166" i="10"/>
  <c r="GH183" i="10"/>
  <c r="GN173" i="10"/>
  <c r="GW214" i="10"/>
  <c r="GR360" i="10"/>
  <c r="GX339" i="10"/>
  <c r="AO338" i="10"/>
  <c r="GQ330" i="10"/>
  <c r="GQ331" i="10"/>
  <c r="GT319" i="10"/>
  <c r="GN319" i="10"/>
  <c r="GF320" i="10"/>
  <c r="HA320" i="10"/>
  <c r="GI294" i="10"/>
  <c r="GO310" i="10"/>
  <c r="GZ286" i="10"/>
  <c r="GO278" i="10"/>
  <c r="GK277" i="10"/>
  <c r="GL277" i="10"/>
  <c r="GH270" i="10"/>
  <c r="GI262" i="10"/>
  <c r="GH258" i="10"/>
  <c r="GE276" i="10"/>
  <c r="GQ263" i="10"/>
  <c r="GH255" i="10"/>
  <c r="GT247" i="10"/>
  <c r="GZ247" i="10"/>
  <c r="AO265" i="10"/>
  <c r="GE244" i="10"/>
  <c r="GN210" i="10"/>
  <c r="GH202" i="10"/>
  <c r="GU237" i="10"/>
  <c r="GI217" i="10"/>
  <c r="GH266" i="10"/>
  <c r="GT233" i="10"/>
  <c r="GZ212" i="10"/>
  <c r="GR244" i="10"/>
  <c r="GU169" i="10"/>
  <c r="GL161" i="10"/>
  <c r="HA161" i="10"/>
  <c r="GU153" i="10"/>
  <c r="GN206" i="10"/>
  <c r="GX164" i="10"/>
  <c r="GR156" i="10"/>
  <c r="HA156" i="10"/>
  <c r="GZ186" i="10"/>
  <c r="GW170" i="10"/>
  <c r="GE157" i="10"/>
  <c r="AO137" i="10"/>
  <c r="GT180" i="10"/>
  <c r="GF148" i="10"/>
  <c r="GQ199" i="10"/>
  <c r="GZ218" i="10"/>
  <c r="GT132" i="10"/>
  <c r="GI250" i="10"/>
  <c r="GZ290" i="10"/>
  <c r="GW294" i="10"/>
  <c r="GW234" i="10"/>
  <c r="GW230" i="10"/>
  <c r="GO228" i="10"/>
  <c r="GN271" i="10"/>
  <c r="GZ191" i="10"/>
  <c r="GZ175" i="10"/>
  <c r="GU159" i="10"/>
  <c r="GX170" i="10"/>
  <c r="GU163" i="10"/>
  <c r="GR145" i="10"/>
  <c r="GX134" i="10"/>
  <c r="AO149" i="10"/>
  <c r="GN140" i="10"/>
  <c r="AO197" i="10"/>
  <c r="GR197" i="10"/>
  <c r="GT161" i="10"/>
  <c r="GR357" i="10"/>
  <c r="GZ357" i="10"/>
  <c r="GZ335" i="10"/>
  <c r="HA335" i="10"/>
  <c r="GT336" i="10"/>
  <c r="GZ291" i="10"/>
  <c r="GU307" i="10"/>
  <c r="GL267" i="10"/>
  <c r="GO272" i="10"/>
  <c r="GN248" i="10"/>
  <c r="GZ260" i="10"/>
  <c r="HA281" i="10"/>
  <c r="GH254" i="10"/>
  <c r="GK237" i="10"/>
  <c r="GF282" i="10"/>
  <c r="GZ268" i="10"/>
  <c r="GQ216" i="10"/>
  <c r="GR166" i="10"/>
  <c r="AO150" i="10"/>
  <c r="GN193" i="10"/>
  <c r="GZ169" i="10"/>
  <c r="GK153" i="10"/>
  <c r="GE200" i="10"/>
  <c r="GU215" i="10"/>
  <c r="GI131" i="10"/>
  <c r="GT165" i="10"/>
  <c r="GO132" i="10"/>
  <c r="GH196" i="10"/>
  <c r="GW196" i="10"/>
  <c r="GR165" i="10"/>
  <c r="GW135" i="10"/>
  <c r="GO359" i="10"/>
  <c r="GE351" i="10"/>
  <c r="GW359" i="10"/>
  <c r="GK352" i="10"/>
  <c r="GL352" i="10"/>
  <c r="GN348" i="10"/>
  <c r="GZ337" i="10"/>
  <c r="GF345" i="10"/>
  <c r="GN337" i="10"/>
  <c r="GO330" i="10"/>
  <c r="GN329" i="10"/>
  <c r="GH310" i="10"/>
  <c r="GW311" i="10"/>
  <c r="GQ316" i="10"/>
  <c r="GQ293" i="10"/>
  <c r="GN301" i="10"/>
  <c r="GW301" i="10"/>
  <c r="GE292" i="10"/>
  <c r="GO297" i="10"/>
  <c r="GR308" i="10"/>
  <c r="GR299" i="10"/>
  <c r="GQ297" i="10"/>
  <c r="GZ249" i="10"/>
  <c r="GO259" i="10"/>
  <c r="HA264" i="10"/>
  <c r="GF230" i="10"/>
  <c r="GF243" i="10"/>
  <c r="GU247" i="10"/>
  <c r="GE239" i="10"/>
  <c r="GH231" i="10"/>
  <c r="GX226" i="10"/>
  <c r="GT208" i="10"/>
  <c r="GK232" i="10"/>
  <c r="GU219" i="10"/>
  <c r="GT211" i="10"/>
  <c r="GQ203" i="10"/>
  <c r="GK209" i="10"/>
  <c r="GQ201" i="10"/>
  <c r="GZ201" i="10"/>
  <c r="GI218" i="10"/>
  <c r="GF234" i="10"/>
  <c r="GF176" i="10"/>
  <c r="HA176" i="10"/>
  <c r="GU192" i="10"/>
  <c r="GH176" i="10"/>
  <c r="GU179" i="10"/>
  <c r="GH171" i="10"/>
  <c r="GX185" i="10"/>
  <c r="GF177" i="10"/>
  <c r="GZ194" i="10"/>
  <c r="AO162" i="10"/>
  <c r="GZ162" i="10"/>
  <c r="GN154" i="10"/>
  <c r="GZ133" i="10"/>
  <c r="GO168" i="10"/>
  <c r="GO138" i="10"/>
  <c r="GF142" i="10"/>
  <c r="GH144" i="10"/>
  <c r="GQ144" i="10"/>
  <c r="GU186" i="10"/>
  <c r="HA184" i="10"/>
  <c r="GO169" i="10"/>
  <c r="GL140" i="10"/>
  <c r="GI140" i="10"/>
  <c r="GZ284" i="10"/>
  <c r="GR305" i="10"/>
  <c r="GX295" i="10"/>
  <c r="GR295" i="10"/>
  <c r="GI291" i="10"/>
  <c r="GR286" i="10"/>
  <c r="GH288" i="10"/>
  <c r="GI288" i="10"/>
  <c r="GT272" i="10"/>
  <c r="GO274" i="10"/>
  <c r="GN261" i="10"/>
  <c r="GQ233" i="10"/>
  <c r="GH229" i="10"/>
  <c r="GR216" i="10"/>
  <c r="GT228" i="10"/>
  <c r="GE228" i="10"/>
  <c r="AO167" i="10"/>
  <c r="GH185" i="10"/>
  <c r="GU240" i="10"/>
  <c r="GQ168" i="10"/>
  <c r="GH151" i="10"/>
  <c r="GU188" i="10"/>
  <c r="AO147" i="10"/>
  <c r="GH345" i="10"/>
  <c r="GL353" i="10"/>
  <c r="GH353" i="10"/>
  <c r="GF340" i="10"/>
  <c r="GZ339" i="10"/>
  <c r="AO355" i="10"/>
  <c r="GR339" i="10"/>
  <c r="GE324" i="10"/>
  <c r="AO324" i="10"/>
  <c r="GR331" i="10"/>
  <c r="GZ312" i="10"/>
  <c r="GT313" i="10"/>
  <c r="AO327" i="10"/>
  <c r="GH317" i="10"/>
  <c r="GN295" i="10"/>
  <c r="GT315" i="10"/>
  <c r="GQ303" i="10"/>
  <c r="GK311" i="10"/>
  <c r="GO322" i="10"/>
  <c r="GL322" i="10"/>
  <c r="GE289" i="10"/>
  <c r="GL286" i="10"/>
  <c r="HA296" i="10"/>
  <c r="GQ299" i="10"/>
  <c r="GL278" i="10"/>
  <c r="GI301" i="10"/>
  <c r="GR248" i="10"/>
  <c r="GZ275" i="10"/>
  <c r="HA275" i="10"/>
  <c r="GK278" i="10"/>
  <c r="GR326" i="10"/>
  <c r="GL261" i="10"/>
  <c r="GL240" i="10"/>
  <c r="GW224" i="10"/>
  <c r="GQ241" i="10"/>
  <c r="GW238" i="10"/>
  <c r="GX230" i="10"/>
  <c r="GX210" i="10"/>
  <c r="GE213" i="10"/>
  <c r="GW204" i="10"/>
  <c r="GE178" i="10"/>
  <c r="GE243" i="10"/>
  <c r="GN205" i="10"/>
  <c r="GK179" i="10"/>
  <c r="HA147" i="10"/>
  <c r="GI180" i="10"/>
  <c r="HA202" i="10"/>
  <c r="GL136" i="10"/>
  <c r="HA189" i="10"/>
  <c r="GR198" i="10"/>
  <c r="GN160" i="10"/>
  <c r="GN136" i="10"/>
  <c r="GH136" i="10"/>
  <c r="GF173" i="10"/>
  <c r="AO248" i="10"/>
  <c r="GT349" i="10"/>
  <c r="GX241" i="10"/>
  <c r="GW219" i="10"/>
  <c r="GT166" i="10"/>
  <c r="GU151" i="10"/>
  <c r="GK183" i="10"/>
  <c r="GK173" i="10"/>
  <c r="GW173" i="10"/>
  <c r="GX187" i="10"/>
  <c r="GZ188" i="10"/>
  <c r="GK214" i="10"/>
  <c r="GH360" i="10"/>
  <c r="GW356" i="10"/>
  <c r="GN352" i="10"/>
  <c r="GN338" i="10"/>
  <c r="GH354" i="10"/>
  <c r="GZ322" i="10"/>
  <c r="GZ330" i="10"/>
  <c r="GT331" i="10"/>
  <c r="GI320" i="10"/>
  <c r="GF294" i="10"/>
  <c r="AO302" i="10"/>
  <c r="GL310" i="10"/>
  <c r="GK286" i="10"/>
  <c r="GE286" i="10"/>
  <c r="GR283" i="10"/>
  <c r="AF284" i="10"/>
  <c r="AO277" i="10"/>
  <c r="GK270" i="10"/>
  <c r="GE262" i="10"/>
  <c r="GQ246" i="10"/>
  <c r="GH276" i="10"/>
  <c r="GL292" i="10"/>
  <c r="AD292" i="10" s="1"/>
  <c r="GK263" i="10"/>
  <c r="GE255" i="10"/>
  <c r="GQ247" i="10"/>
  <c r="GW265" i="10"/>
  <c r="GZ265" i="10"/>
  <c r="GE240" i="10"/>
  <c r="GX217" i="10"/>
  <c r="GK266" i="10"/>
  <c r="GH169" i="10"/>
  <c r="GI193" i="10"/>
  <c r="GF169" i="10"/>
  <c r="GX161" i="10"/>
  <c r="GX153" i="10"/>
  <c r="HA153" i="10"/>
  <c r="GT206" i="10"/>
  <c r="HA164" i="10"/>
  <c r="GF156" i="10"/>
  <c r="GZ170" i="10"/>
  <c r="GT155" i="10"/>
  <c r="GE137" i="10"/>
  <c r="GQ180" i="10"/>
  <c r="GL148" i="10"/>
  <c r="GZ199" i="10"/>
  <c r="GT199" i="10"/>
  <c r="GH218" i="10"/>
  <c r="GE132" i="10"/>
  <c r="AO141" i="10"/>
  <c r="GR312" i="10"/>
  <c r="GQ287" i="10"/>
  <c r="GR287" i="10"/>
  <c r="GQ277" i="10"/>
  <c r="GZ294" i="10"/>
  <c r="GQ260" i="10"/>
  <c r="GL265" i="10"/>
  <c r="GO266" i="10"/>
  <c r="AO234" i="10"/>
  <c r="GI242" i="10"/>
  <c r="GX224" i="10"/>
  <c r="GN230" i="10"/>
  <c r="GH271" i="10"/>
  <c r="GR191" i="10"/>
  <c r="GQ345" i="10"/>
  <c r="GI353" i="10"/>
  <c r="GE353" i="10"/>
  <c r="GE339" i="10"/>
  <c r="GL355" i="10"/>
  <c r="GZ355" i="10"/>
  <c r="GU339" i="10"/>
  <c r="AO332" i="10"/>
  <c r="GU331" i="10"/>
  <c r="GK312" i="10"/>
  <c r="GW327" i="10"/>
  <c r="GE317" i="10"/>
  <c r="GT295" i="10"/>
  <c r="GQ295" i="10"/>
  <c r="GE315" i="10"/>
  <c r="GT303" i="10"/>
  <c r="GE311" i="10"/>
  <c r="GH289" i="10"/>
  <c r="GN299" i="10"/>
  <c r="GX301" i="10"/>
  <c r="GU248" i="10"/>
  <c r="GE267" i="10"/>
  <c r="GN278" i="10"/>
  <c r="GO261" i="10"/>
  <c r="GL248" i="10"/>
  <c r="GZ224" i="10"/>
  <c r="GE236" i="10"/>
  <c r="GZ236" i="10"/>
  <c r="GX228" i="10"/>
  <c r="GZ241" i="10"/>
  <c r="AO260" i="10"/>
  <c r="HA203" i="10"/>
  <c r="HA238" i="10"/>
  <c r="GL230" i="10"/>
  <c r="GR210" i="10"/>
  <c r="GW202" i="10"/>
  <c r="GH213" i="10"/>
  <c r="GW243" i="10"/>
  <c r="GK205" i="10"/>
  <c r="GE179" i="10"/>
  <c r="GU147" i="10"/>
  <c r="GF180" i="10"/>
  <c r="GI175" i="10"/>
  <c r="HA136" i="10"/>
  <c r="GO136" i="10"/>
  <c r="GF189" i="10"/>
  <c r="GI165" i="10"/>
  <c r="GK160" i="10"/>
  <c r="GR183" i="10"/>
  <c r="GH155" i="10"/>
  <c r="GQ136" i="10"/>
  <c r="GF222" i="10"/>
  <c r="AD222" i="10" s="1"/>
  <c r="GL133" i="10"/>
  <c r="GZ134" i="10"/>
  <c r="AO349" i="10"/>
  <c r="GI316" i="10"/>
  <c r="GO321" i="10"/>
  <c r="GL321" i="10"/>
  <c r="GK219" i="10"/>
  <c r="GQ166" i="10"/>
  <c r="GU187" i="10"/>
  <c r="GN360" i="10"/>
  <c r="GZ356" i="10"/>
  <c r="GN356" i="10"/>
  <c r="GT352" i="10"/>
  <c r="GQ338" i="10"/>
  <c r="AO354" i="10"/>
  <c r="GT354" i="10"/>
  <c r="GQ322" i="10"/>
  <c r="GK330" i="10"/>
  <c r="GT330" i="10"/>
  <c r="AO323" i="10"/>
  <c r="GW331" i="10"/>
  <c r="GZ313" i="10"/>
  <c r="GO320" i="10"/>
  <c r="GL294" i="10"/>
  <c r="HA302" i="10"/>
  <c r="GU302" i="10"/>
  <c r="AE302" i="10" s="1"/>
  <c r="GR310" i="10"/>
  <c r="GN286" i="10"/>
  <c r="GZ309" i="10"/>
  <c r="GE309" i="10"/>
  <c r="GO283" i="10"/>
  <c r="GF284" i="10"/>
  <c r="AO279" i="10"/>
  <c r="GO277" i="10"/>
  <c r="GW298" i="10"/>
  <c r="GH279" i="10"/>
  <c r="GQ270" i="10"/>
  <c r="GQ254" i="10"/>
  <c r="GQ258" i="10"/>
  <c r="GK276" i="10"/>
  <c r="GU292" i="10"/>
  <c r="GH263" i="10"/>
  <c r="GN255" i="10"/>
  <c r="AO247" i="10"/>
  <c r="GN244" i="10"/>
  <c r="GH210" i="10"/>
  <c r="GN202" i="10"/>
  <c r="GO237" i="10"/>
  <c r="GO217" i="10"/>
  <c r="GK212" i="10"/>
  <c r="GF244" i="10"/>
  <c r="GQ161" i="10"/>
  <c r="GI156" i="10"/>
  <c r="GE170" i="10"/>
  <c r="GN180" i="10"/>
  <c r="GT175" i="10"/>
  <c r="GO148" i="10"/>
  <c r="GE199" i="10"/>
  <c r="GK218" i="10"/>
  <c r="GN132" i="10"/>
  <c r="GO287" i="10"/>
  <c r="GN260" i="10"/>
  <c r="GO265" i="10"/>
  <c r="GU224" i="10"/>
  <c r="AF224" i="10" s="1"/>
  <c r="GQ230" i="10"/>
  <c r="GT271" i="10"/>
  <c r="GI191" i="10"/>
  <c r="GQ191" i="10"/>
  <c r="GF170" i="10"/>
  <c r="HA170" i="10"/>
  <c r="GN177" i="10"/>
  <c r="HA163" i="10"/>
  <c r="HA134" i="10"/>
  <c r="HA196" i="10"/>
  <c r="GT140" i="10"/>
  <c r="GI197" i="10"/>
  <c r="GN357" i="10"/>
  <c r="GR348" i="10"/>
  <c r="GL335" i="10"/>
  <c r="GN336" i="10"/>
  <c r="GX328" i="10"/>
  <c r="GO336" i="10"/>
  <c r="GK291" i="10"/>
  <c r="GR307" i="10"/>
  <c r="GW248" i="10"/>
  <c r="GO281" i="10"/>
  <c r="GW240" i="10"/>
  <c r="AO237" i="10"/>
  <c r="GN268" i="10"/>
  <c r="GZ216" i="10"/>
  <c r="GX166" i="10"/>
  <c r="GH150" i="10"/>
  <c r="GQ193" i="10"/>
  <c r="GT169" i="10"/>
  <c r="GW153" i="10"/>
  <c r="HA159" i="10"/>
  <c r="GR215" i="10"/>
  <c r="GL131" i="10"/>
  <c r="GU132" i="10"/>
  <c r="GQ145" i="10"/>
  <c r="GK135" i="10"/>
  <c r="GU359" i="10"/>
  <c r="GT351" i="10"/>
  <c r="GZ359" i="10"/>
  <c r="GF352" i="10"/>
  <c r="GU351" i="10"/>
  <c r="HA345" i="10"/>
  <c r="GH337" i="10"/>
  <c r="GL330" i="10"/>
  <c r="GT329" i="10"/>
  <c r="GX312" i="10"/>
  <c r="GK310" i="10"/>
  <c r="GK316" i="10"/>
  <c r="GO306" i="10"/>
  <c r="GL309" i="10"/>
  <c r="GW293" i="10"/>
  <c r="GF309" i="10"/>
  <c r="GE301" i="10"/>
  <c r="GN285" i="10"/>
  <c r="HA297" i="10"/>
  <c r="HA308" i="10"/>
  <c r="GX299" i="10"/>
  <c r="GI276" i="10"/>
  <c r="GN297" i="10"/>
  <c r="AO245" i="10"/>
  <c r="GU262" i="10"/>
  <c r="GH249" i="10"/>
  <c r="HA259" i="10"/>
  <c r="GU270" i="10"/>
  <c r="AO256" i="10"/>
  <c r="GX243" i="10"/>
  <c r="GX247" i="10"/>
  <c r="GW239" i="10"/>
  <c r="GQ239" i="10"/>
  <c r="GE231" i="10"/>
  <c r="GH252" i="10"/>
  <c r="HA226" i="10"/>
  <c r="GZ232" i="10"/>
  <c r="GL219" i="10"/>
  <c r="GZ211" i="10"/>
  <c r="GT203" i="10"/>
  <c r="GQ209" i="10"/>
  <c r="GW201" i="10"/>
  <c r="GO218" i="10"/>
  <c r="HA218" i="10"/>
  <c r="GU234" i="10"/>
  <c r="GL176" i="10"/>
  <c r="GL184" i="10"/>
  <c r="AO176" i="10"/>
  <c r="GX179" i="10"/>
  <c r="GL185" i="10"/>
  <c r="GH162" i="10"/>
  <c r="AO154" i="10"/>
  <c r="GQ200" i="10"/>
  <c r="GU200" i="10"/>
  <c r="GK133" i="10"/>
  <c r="GU168" i="10"/>
  <c r="GU138" i="10"/>
  <c r="GL142" i="10"/>
  <c r="GW144" i="10"/>
  <c r="GO186" i="10"/>
  <c r="GR140" i="10"/>
  <c r="GE190" i="10"/>
  <c r="GH284" i="10"/>
  <c r="GE191" i="10"/>
  <c r="AO191" i="10"/>
  <c r="GO170" i="10"/>
  <c r="GW200" i="10"/>
  <c r="AO177" i="10"/>
  <c r="GL163" i="10"/>
  <c r="GZ145" i="10"/>
  <c r="GO134" i="10"/>
  <c r="AD134" i="10" s="1"/>
  <c r="GZ140" i="10"/>
  <c r="GF197" i="10"/>
  <c r="GU357" i="10"/>
  <c r="AO357" i="10"/>
  <c r="GW357" i="10"/>
  <c r="AO348" i="10"/>
  <c r="GU335" i="10"/>
  <c r="GE336" i="10"/>
  <c r="GH343" i="10"/>
  <c r="GT291" i="10"/>
  <c r="GL307" i="10"/>
  <c r="GR260" i="10"/>
  <c r="GT309" i="10"/>
  <c r="GK248" i="10"/>
  <c r="GE281" i="10"/>
  <c r="GF281" i="10"/>
  <c r="GN240" i="10"/>
  <c r="GE254" i="10"/>
  <c r="GN237" i="10"/>
  <c r="AO268" i="10"/>
  <c r="GW268" i="10"/>
  <c r="GI166" i="10"/>
  <c r="GT150" i="10"/>
  <c r="GH193" i="10"/>
  <c r="AO193" i="10"/>
  <c r="GO175" i="10"/>
  <c r="GX159" i="10"/>
  <c r="GF215" i="10"/>
  <c r="GU131" i="10"/>
  <c r="GI132" i="10"/>
  <c r="GN145" i="10"/>
  <c r="GF351" i="10"/>
  <c r="GI359" i="10"/>
  <c r="GH351" i="10"/>
  <c r="GN359" i="10"/>
  <c r="GK359" i="10"/>
  <c r="GR352" i="10"/>
  <c r="GK348" i="10"/>
  <c r="GL351" i="10"/>
  <c r="GX340" i="10"/>
  <c r="GI345" i="10"/>
  <c r="GE329" i="10"/>
  <c r="HA312" i="10"/>
  <c r="GL311" i="10"/>
  <c r="GW316" i="10"/>
  <c r="GX306" i="10"/>
  <c r="GH293" i="10"/>
  <c r="GX309" i="10"/>
  <c r="AO301" i="10"/>
  <c r="GZ285" i="10"/>
  <c r="AO292" i="10"/>
  <c r="GW292" i="10"/>
  <c r="GE285" i="10"/>
  <c r="GU297" i="10"/>
  <c r="GL308" i="10"/>
  <c r="GL299" i="10"/>
  <c r="GQ294" i="10"/>
  <c r="GO294" i="10"/>
  <c r="GH297" i="10"/>
  <c r="GK245" i="10"/>
  <c r="GQ249" i="10"/>
  <c r="GU259" i="10"/>
  <c r="GF238" i="10"/>
  <c r="GR243" i="10"/>
  <c r="HA243" i="10"/>
  <c r="GL247" i="10"/>
  <c r="GH239" i="10"/>
  <c r="GN231" i="10"/>
  <c r="GI236" i="10"/>
  <c r="GQ208" i="10"/>
  <c r="GO219" i="10"/>
  <c r="GW211" i="10"/>
  <c r="GK203" i="10"/>
  <c r="GT209" i="10"/>
  <c r="GH201" i="10"/>
  <c r="GR218" i="10"/>
  <c r="GU176" i="10"/>
  <c r="GO184" i="10"/>
  <c r="GT176" i="10"/>
  <c r="GR179" i="10"/>
  <c r="GQ171" i="10"/>
  <c r="GT162" i="10"/>
  <c r="GW154" i="10"/>
  <c r="GX168" i="10"/>
  <c r="GW157" i="10"/>
  <c r="HA138" i="10"/>
  <c r="GU142" i="10"/>
  <c r="GE144" i="10"/>
  <c r="GF186" i="10"/>
  <c r="GN190" i="10"/>
  <c r="GT284" i="10"/>
  <c r="GQ284" i="10"/>
  <c r="GI295" i="10"/>
  <c r="GX300" i="10"/>
  <c r="GN296" i="10"/>
  <c r="GF291" i="10"/>
  <c r="GO286" i="10"/>
  <c r="GQ252" i="10"/>
  <c r="GE272" i="10"/>
  <c r="GN272" i="10"/>
  <c r="GE261" i="10"/>
  <c r="GK229" i="10"/>
  <c r="GN228" i="10"/>
  <c r="GW151" i="10"/>
  <c r="GF226" i="10"/>
  <c r="GT185" i="10"/>
  <c r="GI240" i="10"/>
  <c r="GE168" i="10"/>
  <c r="GO188" i="10"/>
  <c r="GK147" i="10"/>
  <c r="GH147" i="10"/>
  <c r="GU356" i="10"/>
  <c r="GU344" i="10"/>
  <c r="HA339" i="10"/>
  <c r="GF316" i="10"/>
  <c r="GO317" i="10"/>
  <c r="GI304" i="10"/>
  <c r="GI256" i="10"/>
  <c r="GE269" i="10"/>
  <c r="GI225" i="10"/>
  <c r="GE217" i="10"/>
  <c r="GW215" i="10"/>
  <c r="GT190" i="10"/>
  <c r="GX158" i="10"/>
  <c r="GI174" i="10"/>
  <c r="GT158" i="10"/>
  <c r="GN192" i="10"/>
  <c r="GZ225" i="10"/>
  <c r="AO225" i="10"/>
  <c r="GT167" i="10"/>
  <c r="HA162" i="10"/>
  <c r="GX143" i="10"/>
  <c r="GQ146" i="10"/>
  <c r="GF155" i="10"/>
  <c r="GO146" i="10"/>
  <c r="GU178" i="10"/>
  <c r="GL152" i="10"/>
  <c r="GW159" i="10"/>
  <c r="GK350" i="10"/>
  <c r="HA358" i="10"/>
  <c r="HA350" i="10"/>
  <c r="GX350" i="10"/>
  <c r="GQ358" i="10"/>
  <c r="GF343" i="10"/>
  <c r="GX329" i="10"/>
  <c r="GX349" i="10"/>
  <c r="GW342" i="10"/>
  <c r="GQ342" i="10"/>
  <c r="GF328" i="10"/>
  <c r="GI319" i="10"/>
  <c r="GT317" i="10"/>
  <c r="GO340" i="10"/>
  <c r="GT318" i="10"/>
  <c r="GN292" i="10"/>
  <c r="GN300" i="10"/>
  <c r="GK292" i="10"/>
  <c r="GZ308" i="10"/>
  <c r="GK343" i="10"/>
  <c r="GH335" i="10"/>
  <c r="GR345" i="10"/>
  <c r="GF337" i="10"/>
  <c r="GH326" i="10"/>
  <c r="GU327" i="10"/>
  <c r="GL315" i="10"/>
  <c r="GZ320" i="10"/>
  <c r="GN320" i="10"/>
  <c r="GO298" i="10"/>
  <c r="GT306" i="10"/>
  <c r="HA332" i="10"/>
  <c r="HA324" i="10"/>
  <c r="GH296" i="10"/>
  <c r="GQ302" i="10"/>
  <c r="GU288" i="10"/>
  <c r="GW281" i="10"/>
  <c r="GH250" i="10"/>
  <c r="GF267" i="10"/>
  <c r="GZ262" i="10"/>
  <c r="GI246" i="10"/>
  <c r="HA271" i="10"/>
  <c r="GW259" i="10"/>
  <c r="GI264" i="10"/>
  <c r="GZ243" i="10"/>
  <c r="GR232" i="10"/>
  <c r="GX245" i="10"/>
  <c r="GN222" i="10"/>
  <c r="GR207" i="10"/>
  <c r="HA207" i="10"/>
  <c r="GZ197" i="10"/>
  <c r="GN189" i="10"/>
  <c r="GF181" i="10"/>
  <c r="GW181" i="10"/>
  <c r="GR200" i="10"/>
  <c r="HA200" i="10"/>
  <c r="GE184" i="10"/>
  <c r="GZ198" i="10"/>
  <c r="GX190" i="10"/>
  <c r="GR182" i="10"/>
  <c r="GT182" i="10"/>
  <c r="GT141" i="10"/>
  <c r="GU141" i="10"/>
  <c r="GR153" i="10"/>
  <c r="GH244" i="10"/>
  <c r="GQ147" i="10"/>
  <c r="GL154" i="10"/>
  <c r="GU171" i="10"/>
  <c r="GX141" i="10"/>
  <c r="GK143" i="10"/>
  <c r="GF347" i="10"/>
  <c r="AD347" i="10" s="1"/>
  <c r="GU347" i="10"/>
  <c r="GW347" i="10"/>
  <c r="GF354" i="10"/>
  <c r="GR346" i="10"/>
  <c r="GZ333" i="10"/>
  <c r="GH334" i="10"/>
  <c r="GE325" i="10"/>
  <c r="GW334" i="10"/>
  <c r="GR314" i="10"/>
  <c r="HA314" i="10"/>
  <c r="GK314" i="10"/>
  <c r="GI305" i="10"/>
  <c r="HA323" i="10"/>
  <c r="GK305" i="10"/>
  <c r="GR318" i="10"/>
  <c r="GQ285" i="10"/>
  <c r="GR285" i="10"/>
  <c r="HA285" i="10"/>
  <c r="GH281" i="10"/>
  <c r="GH274" i="10"/>
  <c r="GN280" i="10"/>
  <c r="GF257" i="10"/>
  <c r="GL274" i="10"/>
  <c r="GN269" i="10"/>
  <c r="GO269" i="10"/>
  <c r="GR270" i="10"/>
  <c r="GO254" i="10"/>
  <c r="GU273" i="10"/>
  <c r="GH234" i="10"/>
  <c r="GU223" i="10"/>
  <c r="GL227" i="10"/>
  <c r="GN204" i="10"/>
  <c r="GT223" i="10"/>
  <c r="GI221" i="10"/>
  <c r="GI214" i="10"/>
  <c r="HA172" i="10"/>
  <c r="AO183" i="10"/>
  <c r="GH167" i="10"/>
  <c r="GO151" i="10"/>
  <c r="GH137" i="10"/>
  <c r="GL201" i="10"/>
  <c r="GQ138" i="10"/>
  <c r="GN138" i="10"/>
  <c r="GL137" i="10"/>
  <c r="GU332" i="10"/>
  <c r="HA325" i="10"/>
  <c r="GR321" i="10"/>
  <c r="AO321" i="10"/>
  <c r="GL296" i="10"/>
  <c r="GQ304" i="10"/>
  <c r="GL303" i="10"/>
  <c r="GE290" i="10"/>
  <c r="AO298" i="10"/>
  <c r="HA279" i="10"/>
  <c r="GZ248" i="10"/>
  <c r="GR249" i="10"/>
  <c r="GF268" i="10"/>
  <c r="GW253" i="10"/>
  <c r="GF229" i="10"/>
  <c r="HA242" i="10"/>
  <c r="GR234" i="10"/>
  <c r="GR220" i="10"/>
  <c r="GU231" i="10"/>
  <c r="GX211" i="10"/>
  <c r="GF235" i="10"/>
  <c r="GX235" i="10"/>
  <c r="GZ187" i="10"/>
  <c r="GW155" i="10"/>
  <c r="GN195" i="10"/>
  <c r="GQ179" i="10"/>
  <c r="GE174" i="10"/>
  <c r="GH156" i="10"/>
  <c r="HA173" i="10"/>
  <c r="GU209" i="10"/>
  <c r="HA209" i="10"/>
  <c r="GH131" i="10"/>
  <c r="GF145" i="10"/>
  <c r="HA145" i="10"/>
  <c r="GK227" i="10"/>
  <c r="GQ152" i="10"/>
  <c r="GR192" i="10"/>
  <c r="GI135" i="10"/>
  <c r="GX253" i="10"/>
  <c r="GO263" i="10"/>
  <c r="GK250" i="10"/>
  <c r="GQ242" i="10"/>
  <c r="GZ242" i="10"/>
  <c r="AO226" i="10"/>
  <c r="GN238" i="10"/>
  <c r="AO235" i="10"/>
  <c r="GK235" i="10"/>
  <c r="GL205" i="10"/>
  <c r="AO212" i="10"/>
  <c r="AO255" i="10"/>
  <c r="GZ251" i="10"/>
  <c r="GE207" i="10"/>
  <c r="GZ207" i="10"/>
  <c r="GE172" i="10"/>
  <c r="GO159" i="10"/>
  <c r="GQ148" i="10"/>
  <c r="GZ148" i="10"/>
  <c r="GI139" i="10"/>
  <c r="GO144" i="10"/>
  <c r="GW340" i="10"/>
  <c r="GZ296" i="10"/>
  <c r="GT288" i="10"/>
  <c r="GU321" i="10"/>
  <c r="AO282" i="10"/>
  <c r="GW257" i="10"/>
  <c r="GU233" i="10"/>
  <c r="GU268" i="10"/>
  <c r="GI251" i="10"/>
  <c r="GI239" i="10"/>
  <c r="GF203" i="10"/>
  <c r="GF206" i="10"/>
  <c r="HA206" i="10"/>
  <c r="GL204" i="10"/>
  <c r="GK221" i="10"/>
  <c r="GF195" i="10"/>
  <c r="GZ163" i="10"/>
  <c r="GN256" i="10"/>
  <c r="GX196" i="10"/>
  <c r="HA180" i="10"/>
  <c r="GW164" i="10"/>
  <c r="GW139" i="10"/>
  <c r="AO139" i="10"/>
  <c r="GN186" i="10"/>
  <c r="GF199" i="10"/>
  <c r="GF150" i="10"/>
  <c r="GH142" i="10"/>
  <c r="GZ283" i="10"/>
  <c r="HA260" i="10"/>
  <c r="GW309" i="10"/>
  <c r="GX281" i="10"/>
  <c r="AF281" i="10" s="1"/>
  <c r="HA241" i="10"/>
  <c r="GW237" i="10"/>
  <c r="GE268" i="10"/>
  <c r="GT216" i="10"/>
  <c r="GH216" i="10"/>
  <c r="GL166" i="10"/>
  <c r="GQ150" i="10"/>
  <c r="GT193" i="10"/>
  <c r="GN169" i="10"/>
  <c r="GQ169" i="10"/>
  <c r="GT153" i="10"/>
  <c r="GH175" i="10"/>
  <c r="GO198" i="10"/>
  <c r="GL215" i="10"/>
  <c r="GH165" i="10"/>
  <c r="GL132" i="10"/>
  <c r="GK196" i="10"/>
  <c r="GF165" i="10"/>
  <c r="AD165" i="10" s="1"/>
  <c r="GN135" i="10"/>
  <c r="HA359" i="10"/>
  <c r="AO351" i="10"/>
  <c r="GQ359" i="10"/>
  <c r="GW348" i="10"/>
  <c r="GI351" i="10"/>
  <c r="GU353" i="10"/>
  <c r="GI340" i="10"/>
  <c r="GT337" i="10"/>
  <c r="GK337" i="10"/>
  <c r="GH329" i="10"/>
  <c r="GO312" i="10"/>
  <c r="GE319" i="10"/>
  <c r="GQ311" i="10"/>
  <c r="GZ316" i="10"/>
  <c r="HA306" i="10"/>
  <c r="GN293" i="10"/>
  <c r="GU309" i="10"/>
  <c r="GQ301" i="10"/>
  <c r="GI297" i="10"/>
  <c r="GO308" i="10"/>
  <c r="GO299" i="10"/>
  <c r="GU276" i="10"/>
  <c r="GU294" i="10"/>
  <c r="GE297" i="10"/>
  <c r="GE245" i="10"/>
  <c r="GZ245" i="10"/>
  <c r="GW249" i="10"/>
  <c r="AO249" i="10"/>
  <c r="GF259" i="10"/>
  <c r="GX270" i="10"/>
  <c r="AO262" i="10"/>
  <c r="GO243" i="10"/>
  <c r="GF247" i="10"/>
  <c r="GK239" i="10"/>
  <c r="GQ231" i="10"/>
  <c r="GI219" i="10"/>
  <c r="GE211" i="10"/>
  <c r="GE203" i="10"/>
  <c r="GT201" i="10"/>
  <c r="GU218" i="10"/>
  <c r="GL234" i="10"/>
  <c r="GZ192" i="10"/>
  <c r="GX176" i="10"/>
  <c r="GL192" i="10"/>
  <c r="GI184" i="10"/>
  <c r="GW176" i="10"/>
  <c r="HA179" i="10"/>
  <c r="GN194" i="10"/>
  <c r="GQ162" i="10"/>
  <c r="GT154" i="10"/>
  <c r="GW133" i="10"/>
  <c r="HA168" i="10"/>
  <c r="GH157" i="10"/>
  <c r="GF138" i="10"/>
  <c r="GX142" i="10"/>
  <c r="GK144" i="10"/>
  <c r="GI186" i="10"/>
  <c r="HA140" i="10"/>
  <c r="AO284" i="10"/>
  <c r="GL295" i="10"/>
  <c r="GQ296" i="10"/>
  <c r="GL291" i="10"/>
  <c r="GX288" i="10"/>
  <c r="GH272" i="10"/>
  <c r="GE256" i="10"/>
  <c r="GK273" i="10"/>
  <c r="AO261" i="10"/>
  <c r="GW233" i="10"/>
  <c r="GQ229" i="10"/>
  <c r="GI216" i="10"/>
  <c r="AO228" i="10"/>
  <c r="AO151" i="10"/>
  <c r="GW185" i="10"/>
  <c r="GW168" i="10"/>
  <c r="GX188" i="10"/>
  <c r="GW147" i="10"/>
  <c r="GO356" i="10"/>
  <c r="GX344" i="10"/>
  <c r="GW339" i="10"/>
  <c r="GU316" i="10"/>
  <c r="GF304" i="10"/>
  <c r="AO275" i="10"/>
  <c r="HA286" i="10"/>
  <c r="GW287" i="10"/>
  <c r="GH273" i="10"/>
  <c r="GH269" i="10"/>
  <c r="GQ232" i="10"/>
  <c r="GO225" i="10"/>
  <c r="GQ217" i="10"/>
  <c r="GE215" i="10"/>
  <c r="GO208" i="10"/>
  <c r="GL174" i="10"/>
  <c r="GQ158" i="10"/>
  <c r="GE161" i="10"/>
  <c r="GZ161" i="10"/>
  <c r="GI167" i="10"/>
  <c r="GN225" i="10"/>
  <c r="GQ167" i="10"/>
  <c r="GZ167" i="10"/>
  <c r="GF162" i="10"/>
  <c r="GQ214" i="10"/>
  <c r="GT146" i="10"/>
  <c r="GL155" i="10"/>
  <c r="GF194" i="10"/>
  <c r="GU146" i="10"/>
  <c r="GR146" i="10"/>
  <c r="GR178" i="10"/>
  <c r="GO152" i="10"/>
  <c r="AO159" i="10"/>
  <c r="GR181" i="10"/>
  <c r="GF358" i="10"/>
  <c r="GO358" i="10"/>
  <c r="GN358" i="10"/>
  <c r="GW358" i="10"/>
  <c r="GQ350" i="10"/>
  <c r="GW346" i="10"/>
  <c r="GN328" i="10"/>
  <c r="GF329" i="10"/>
  <c r="GT342" i="10"/>
  <c r="GI328" i="10"/>
  <c r="GO319" i="10"/>
  <c r="HA317" i="10"/>
  <c r="GW318" i="10"/>
  <c r="GE300" i="10"/>
  <c r="GN308" i="10"/>
  <c r="AO308" i="10"/>
  <c r="GX356" i="10"/>
  <c r="GF355" i="10"/>
  <c r="GQ343" i="10"/>
  <c r="GL337" i="10"/>
  <c r="GN326" i="10"/>
  <c r="GL338" i="10"/>
  <c r="GR327" i="10"/>
  <c r="GO315" i="10"/>
  <c r="AO320" i="10"/>
  <c r="GI313" i="10"/>
  <c r="GZ306" i="10"/>
  <c r="GR298" i="10"/>
  <c r="GO290" i="10"/>
  <c r="GF332" i="10"/>
  <c r="GK302" i="10"/>
  <c r="GW288" i="10"/>
  <c r="GR282" i="10"/>
  <c r="GW275" i="10"/>
  <c r="GT250" i="10"/>
  <c r="GX267" i="10"/>
  <c r="GK262" i="10"/>
  <c r="GF271" i="10"/>
  <c r="GL272" i="10"/>
  <c r="GQ259" i="10"/>
  <c r="GX232" i="10"/>
  <c r="GW206" i="10"/>
  <c r="GU245" i="10"/>
  <c r="GH222" i="10"/>
  <c r="GU207" i="10"/>
  <c r="AF207" i="10" s="1"/>
  <c r="GE197" i="10"/>
  <c r="GQ189" i="10"/>
  <c r="GO181" i="10"/>
  <c r="AO181" i="10"/>
  <c r="GO149" i="10"/>
  <c r="GX200" i="10"/>
  <c r="AO184" i="10"/>
  <c r="GW198" i="10"/>
  <c r="GF190" i="10"/>
  <c r="GU190" i="10"/>
  <c r="GO182" i="10"/>
  <c r="HA213" i="10"/>
  <c r="GQ182" i="10"/>
  <c r="GE141" i="10"/>
  <c r="GQ141" i="10"/>
  <c r="GI210" i="10"/>
  <c r="AD210" i="10" s="1"/>
  <c r="GT244" i="10"/>
  <c r="GN147" i="10"/>
  <c r="GF154" i="10"/>
  <c r="GO154" i="10"/>
  <c r="GO185" i="10"/>
  <c r="GZ143" i="10"/>
  <c r="GI355" i="10"/>
  <c r="GR347" i="10"/>
  <c r="HA347" i="10"/>
  <c r="AO347" i="10"/>
  <c r="GI354" i="10"/>
  <c r="GU346" i="10"/>
  <c r="GF333" i="10"/>
  <c r="HA333" i="10"/>
  <c r="GE333" i="10"/>
  <c r="GQ334" i="10"/>
  <c r="GH325" i="10"/>
  <c r="GK334" i="10"/>
  <c r="GI314" i="10"/>
  <c r="GN314" i="10"/>
  <c r="GU289" i="10"/>
  <c r="GR323" i="10"/>
  <c r="GQ305" i="10"/>
  <c r="GX318" i="10"/>
  <c r="GO285" i="10"/>
  <c r="GN281" i="10"/>
  <c r="GO293" i="10"/>
  <c r="GZ287" i="10"/>
  <c r="GF280" i="10"/>
  <c r="GN274" i="10"/>
  <c r="GK274" i="10"/>
  <c r="GQ280" i="10"/>
  <c r="GI257" i="10"/>
  <c r="GR258" i="10"/>
  <c r="GR269" i="10"/>
  <c r="GX254" i="10"/>
  <c r="HA254" i="10"/>
  <c r="GZ258" i="10"/>
  <c r="GW273" i="10"/>
  <c r="GX273" i="10"/>
  <c r="GK234" i="10"/>
  <c r="GR223" i="10"/>
  <c r="GU227" i="10"/>
  <c r="GK223" i="10"/>
  <c r="GF221" i="10"/>
  <c r="GR214" i="10"/>
  <c r="GI151" i="10"/>
  <c r="AD151" i="10" s="1"/>
  <c r="GW165" i="10"/>
  <c r="GN220" i="10"/>
  <c r="GT138" i="10"/>
  <c r="GF137" i="10"/>
  <c r="GK194" i="10"/>
  <c r="GF325" i="10"/>
  <c r="GI296" i="10"/>
  <c r="GW304" i="10"/>
  <c r="GR303" i="10"/>
  <c r="GF298" i="10"/>
  <c r="GF279" i="10"/>
  <c r="GL264" i="10"/>
  <c r="GF249" i="10"/>
  <c r="AO269" i="10"/>
  <c r="GE253" i="10"/>
  <c r="GI229" i="10"/>
  <c r="GO220" i="10"/>
  <c r="GX204" i="10"/>
  <c r="GX231" i="10"/>
  <c r="GF211" i="10"/>
  <c r="GO235" i="10"/>
  <c r="GL244" i="10"/>
  <c r="GH187" i="10"/>
  <c r="GQ195" i="10"/>
  <c r="GH174" i="10"/>
  <c r="GE156" i="10"/>
  <c r="GR209" i="10"/>
  <c r="GW131" i="10"/>
  <c r="GN227" i="10"/>
  <c r="AO227" i="10"/>
  <c r="GN152" i="10"/>
  <c r="HA192" i="10"/>
  <c r="GI282" i="10"/>
  <c r="AO253" i="10"/>
  <c r="GH246" i="10"/>
  <c r="GU263" i="10"/>
  <c r="GI266" i="10"/>
  <c r="GE242" i="10"/>
  <c r="GT226" i="10"/>
  <c r="GQ226" i="10"/>
  <c r="GE235" i="10"/>
  <c r="AO205" i="10"/>
  <c r="GF212" i="10"/>
  <c r="GF255" i="10"/>
  <c r="HA255" i="10"/>
  <c r="GE251" i="10"/>
  <c r="GW207" i="10"/>
  <c r="GH172" i="10"/>
  <c r="GH159" i="10"/>
  <c r="AO157" i="10"/>
  <c r="AO179" i="10"/>
  <c r="GN148" i="10"/>
  <c r="AO186" i="10"/>
  <c r="GX360" i="10"/>
  <c r="GX144" i="10"/>
  <c r="GR144" i="10"/>
  <c r="GZ340" i="10"/>
  <c r="GX324" i="10"/>
  <c r="GX334" i="10"/>
  <c r="GO288" i="10"/>
  <c r="GX296" i="10"/>
  <c r="GN288" i="10"/>
  <c r="GF312" i="10"/>
  <c r="GZ303" i="10"/>
  <c r="GE282" i="10"/>
  <c r="GL256" i="10"/>
  <c r="GT257" i="10"/>
  <c r="GR276" i="10"/>
  <c r="GF233" i="10"/>
  <c r="GR251" i="10"/>
  <c r="GL226" i="10"/>
  <c r="GO203" i="10"/>
  <c r="GL206" i="10"/>
  <c r="GR204" i="10"/>
  <c r="GQ221" i="10"/>
  <c r="GO195" i="10"/>
  <c r="GN163" i="10"/>
  <c r="GI198" i="10"/>
  <c r="GF196" i="10"/>
  <c r="GT164" i="10"/>
  <c r="GU157" i="10"/>
  <c r="AE157" i="10" s="1"/>
  <c r="GQ139" i="10"/>
  <c r="GW186" i="10"/>
  <c r="GL199" i="10"/>
  <c r="GI150" i="10"/>
  <c r="GK142" i="10"/>
  <c r="GT142" i="10"/>
  <c r="GO135" i="10"/>
  <c r="GN283" i="10"/>
  <c r="GO260" i="10"/>
  <c r="GH248" i="10"/>
  <c r="GI281" i="10"/>
  <c r="GZ240" i="10"/>
  <c r="GH237" i="10"/>
  <c r="GH268" i="10"/>
  <c r="GW216" i="10"/>
  <c r="GO166" i="10"/>
  <c r="GN150" i="10"/>
  <c r="GK193" i="10"/>
  <c r="GE169" i="10"/>
  <c r="GE153" i="10"/>
  <c r="GZ153" i="10"/>
  <c r="GE175" i="10"/>
  <c r="GI159" i="10"/>
  <c r="GO131" i="10"/>
  <c r="GF132" i="10"/>
  <c r="GQ196" i="10"/>
  <c r="GQ135" i="10"/>
  <c r="HA151" i="10"/>
  <c r="GL359" i="10"/>
  <c r="GN351" i="10"/>
  <c r="GT359" i="10"/>
  <c r="GO352" i="10"/>
  <c r="GU338" i="10"/>
  <c r="GE337" i="10"/>
  <c r="GH348" i="10"/>
  <c r="GQ348" i="10"/>
  <c r="GL340" i="10"/>
  <c r="AD340" i="10" s="1"/>
  <c r="GI330" i="10"/>
  <c r="GK329" i="10"/>
  <c r="GQ310" i="10"/>
  <c r="GH319" i="10"/>
  <c r="HA311" i="10"/>
  <c r="GE316" i="10"/>
  <c r="GE306" i="10"/>
  <c r="GF306" i="10"/>
  <c r="GE293" i="10"/>
  <c r="GR309" i="10"/>
  <c r="GO309" i="10"/>
  <c r="AD309" i="10" s="1"/>
  <c r="GQ292" i="10"/>
  <c r="GL297" i="10"/>
  <c r="GU308" i="10"/>
  <c r="HA299" i="10"/>
  <c r="GW297" i="10"/>
  <c r="GZ297" i="10"/>
  <c r="GH245" i="10"/>
  <c r="GR262" i="10"/>
  <c r="GT249" i="10"/>
  <c r="GL259" i="10"/>
  <c r="GO270" i="10"/>
  <c r="HA262" i="10"/>
  <c r="GL243" i="10"/>
  <c r="GI247" i="10"/>
  <c r="GT239" i="10"/>
  <c r="GT231" i="10"/>
  <c r="AO252" i="10"/>
  <c r="GR226" i="10"/>
  <c r="GT236" i="10"/>
  <c r="GN208" i="10"/>
  <c r="GF254" i="10"/>
  <c r="GF219" i="10"/>
  <c r="GQ211" i="10"/>
  <c r="GW203" i="10"/>
  <c r="GW209" i="10"/>
  <c r="GZ209" i="10"/>
  <c r="AO201" i="10"/>
  <c r="GL218" i="10"/>
  <c r="GX234" i="10"/>
  <c r="GF184" i="10"/>
  <c r="GE176" i="10"/>
  <c r="GZ176" i="10"/>
  <c r="GO179" i="10"/>
  <c r="GW171" i="10"/>
  <c r="GF185" i="10"/>
  <c r="GR177" i="10"/>
  <c r="GF202" i="10"/>
  <c r="AD202" i="10" s="1"/>
  <c r="GT194" i="10"/>
  <c r="GN162" i="10"/>
  <c r="GQ154" i="10"/>
  <c r="GZ200" i="10"/>
  <c r="GE133" i="10"/>
  <c r="GI168" i="10"/>
  <c r="GN157" i="10"/>
  <c r="GL138" i="10"/>
  <c r="GI138" i="10"/>
  <c r="GZ137" i="10"/>
  <c r="HA142" i="10"/>
  <c r="GE188" i="10"/>
  <c r="GN144" i="10"/>
  <c r="GR186" i="10"/>
  <c r="GF140" i="10"/>
  <c r="GK190" i="10"/>
  <c r="GW284" i="10"/>
  <c r="GO295" i="10"/>
  <c r="GQ300" i="10"/>
  <c r="HA291" i="10"/>
  <c r="GL288" i="10"/>
  <c r="GQ272" i="10"/>
  <c r="GX256" i="10"/>
  <c r="GI274" i="10"/>
  <c r="GH261" i="10"/>
  <c r="GN233" i="10"/>
  <c r="GT229" i="10"/>
  <c r="GW226" i="10"/>
  <c r="GL216" i="10"/>
  <c r="GQ228" i="10"/>
  <c r="GX167" i="10"/>
  <c r="GT168" i="10"/>
  <c r="GE151" i="10"/>
  <c r="GL188" i="10"/>
  <c r="GZ147" i="10"/>
  <c r="GF349" i="10"/>
  <c r="GF356" i="10"/>
  <c r="GE344" i="10"/>
  <c r="GF344" i="10"/>
  <c r="GF317" i="10"/>
  <c r="GL304" i="10"/>
  <c r="GL336" i="10"/>
  <c r="GU256" i="10"/>
  <c r="GQ273" i="10"/>
  <c r="GX225" i="10"/>
  <c r="GW217" i="10"/>
  <c r="GK215" i="10"/>
  <c r="GW208" i="10"/>
  <c r="HA158" i="10"/>
  <c r="GO174" i="10"/>
  <c r="GN158" i="10"/>
  <c r="GH225" i="10"/>
  <c r="GI162" i="10"/>
  <c r="GN214" i="10"/>
  <c r="GH143" i="10"/>
  <c r="GZ146" i="10"/>
  <c r="GW146" i="10"/>
  <c r="GR155" i="10"/>
  <c r="GX146" i="10"/>
  <c r="GO178" i="10"/>
  <c r="GU152" i="10"/>
  <c r="GK159" i="10"/>
  <c r="GI177" i="10"/>
  <c r="GK181" i="10"/>
  <c r="GK358" i="10"/>
  <c r="GI358" i="10"/>
  <c r="GF350" i="10"/>
  <c r="GT358" i="10"/>
  <c r="GH350" i="10"/>
  <c r="GW350" i="10"/>
  <c r="GT344" i="10"/>
  <c r="AO344" i="10"/>
  <c r="GW343" i="10"/>
  <c r="GH328" i="10"/>
  <c r="GN343" i="10"/>
  <c r="GI329" i="10"/>
  <c r="GE342" i="10"/>
  <c r="GN317" i="10"/>
  <c r="GZ318" i="10"/>
  <c r="GT292" i="10"/>
  <c r="GI315" i="10"/>
  <c r="GU315" i="10"/>
  <c r="GL305" i="10"/>
  <c r="GK300" i="10"/>
  <c r="GR292" i="10"/>
  <c r="GT308" i="10"/>
  <c r="GT348" i="10"/>
  <c r="AO343" i="10"/>
  <c r="GN335" i="10"/>
  <c r="GO337" i="10"/>
  <c r="GI342" i="10"/>
  <c r="GU336" i="10"/>
  <c r="HA338" i="10"/>
  <c r="GL326" i="10"/>
  <c r="GX327" i="10"/>
  <c r="GO326" i="10"/>
  <c r="GQ320" i="10"/>
  <c r="GL298" i="10"/>
  <c r="GF290" i="10"/>
  <c r="GH332" i="10"/>
  <c r="GE302" i="10"/>
  <c r="AO288" i="10"/>
  <c r="GE258" i="10"/>
  <c r="GZ250" i="10"/>
  <c r="GN275" i="10"/>
  <c r="HA267" i="10"/>
  <c r="GU246" i="10"/>
  <c r="GI271" i="10"/>
  <c r="GZ259" i="10"/>
  <c r="GW264" i="10"/>
  <c r="GT240" i="10"/>
  <c r="GF232" i="10"/>
  <c r="GU236" i="10"/>
  <c r="GR245" i="10"/>
  <c r="GZ208" i="10"/>
  <c r="GE222" i="10"/>
  <c r="GQ222" i="10"/>
  <c r="GF207" i="10"/>
  <c r="GK197" i="10"/>
  <c r="GT189" i="10"/>
  <c r="GH181" i="10"/>
  <c r="GL149" i="10"/>
  <c r="GL200" i="10"/>
  <c r="GW184" i="10"/>
  <c r="GZ184" i="10"/>
  <c r="GK198" i="10"/>
  <c r="GO190" i="10"/>
  <c r="GI182" i="10"/>
  <c r="HA182" i="10"/>
  <c r="GQ183" i="10"/>
  <c r="GN182" i="10"/>
  <c r="GN141" i="10"/>
  <c r="GI153" i="10"/>
  <c r="GR154" i="10"/>
  <c r="HA171" i="10"/>
  <c r="GF141" i="10"/>
  <c r="GI185" i="10"/>
  <c r="GT143" i="10"/>
  <c r="GX347" i="10"/>
  <c r="GZ347" i="10"/>
  <c r="GF346" i="10"/>
  <c r="GQ341" i="10"/>
  <c r="GI333" i="10"/>
  <c r="GU341" i="10"/>
  <c r="GH333" i="10"/>
  <c r="GH344" i="10"/>
  <c r="GE341" i="10"/>
  <c r="GK325" i="10"/>
  <c r="GT334" i="10"/>
  <c r="AO337" i="10"/>
  <c r="GX314" i="10"/>
  <c r="GZ314" i="10"/>
  <c r="GW323" i="10"/>
  <c r="GF289" i="10"/>
  <c r="GU323" i="10"/>
  <c r="GH305" i="10"/>
  <c r="AO318" i="10"/>
  <c r="GL285" i="10"/>
  <c r="GT281" i="10"/>
  <c r="GU293" i="10"/>
  <c r="AO300" i="10"/>
  <c r="GK287" i="10"/>
  <c r="GU280" i="10"/>
  <c r="GQ274" i="10"/>
  <c r="GZ311" i="10"/>
  <c r="GT280" i="10"/>
  <c r="GL257" i="10"/>
  <c r="HA258" i="10"/>
  <c r="GU269" i="10"/>
  <c r="HA273" i="10"/>
  <c r="GO230" i="10"/>
  <c r="GI223" i="10"/>
  <c r="GX227" i="10"/>
  <c r="GN223" i="10"/>
  <c r="GU221" i="10"/>
  <c r="GX214" i="10"/>
  <c r="HA214" i="10"/>
  <c r="GU208" i="10"/>
  <c r="GF172" i="10"/>
  <c r="GK151" i="10"/>
  <c r="GR149" i="10"/>
  <c r="GX201" i="10"/>
  <c r="GH220" i="10"/>
  <c r="GW138" i="10"/>
  <c r="GX137" i="10"/>
  <c r="GL332" i="10"/>
  <c r="AO333" i="10"/>
  <c r="GL325" i="10"/>
  <c r="GI325" i="10"/>
  <c r="GE304" i="10"/>
  <c r="GN290" i="10"/>
  <c r="GH298" i="10"/>
  <c r="GL279" i="10"/>
  <c r="GF264" i="10"/>
  <c r="GO249" i="10"/>
  <c r="GQ269" i="10"/>
  <c r="GZ253" i="10"/>
  <c r="HA272" i="10"/>
  <c r="GR229" i="10"/>
  <c r="GH242" i="10"/>
  <c r="GI234" i="10"/>
  <c r="GL231" i="10"/>
  <c r="GR211" i="10"/>
  <c r="GR235" i="10"/>
  <c r="GQ212" i="10"/>
  <c r="GO244" i="10"/>
  <c r="GT187" i="10"/>
  <c r="GZ155" i="10"/>
  <c r="GW195" i="10"/>
  <c r="AO195" i="10"/>
  <c r="GK174" i="10"/>
  <c r="GW156" i="10"/>
  <c r="GF209" i="10"/>
  <c r="AO131" i="10"/>
  <c r="GL145" i="10"/>
  <c r="GW227" i="10"/>
  <c r="GK152" i="10"/>
  <c r="GR253" i="10"/>
  <c r="HA253" i="10"/>
  <c r="GX263" i="10"/>
  <c r="GR266" i="10"/>
  <c r="GH226" i="10"/>
  <c r="GZ238" i="10"/>
  <c r="GN235" i="10"/>
  <c r="GX205" i="10"/>
  <c r="GL212" i="10"/>
  <c r="GI255" i="10"/>
  <c r="GQ251" i="10"/>
  <c r="GZ196" i="10"/>
  <c r="GK207" i="10"/>
  <c r="GN172" i="10"/>
  <c r="GL159" i="10"/>
  <c r="GX157" i="10"/>
  <c r="GK148" i="10"/>
  <c r="GF139" i="10"/>
  <c r="HA144" i="10"/>
  <c r="GX354" i="10"/>
  <c r="GZ341" i="10"/>
  <c r="HA341" i="10"/>
  <c r="GE340" i="10"/>
  <c r="GO334" i="10"/>
  <c r="HA313" i="10"/>
  <c r="GF296" i="10"/>
  <c r="GH282" i="10"/>
  <c r="GI300" i="10"/>
  <c r="GO256" i="10"/>
  <c r="GZ257" i="10"/>
  <c r="HA276" i="10"/>
  <c r="GX276" i="10"/>
  <c r="GX233" i="10"/>
  <c r="GI233" i="10"/>
  <c r="GU251" i="10"/>
  <c r="GU226" i="10"/>
  <c r="GU239" i="10"/>
  <c r="GI203" i="10"/>
  <c r="AO222" i="10"/>
  <c r="GU204" i="10"/>
  <c r="GW221" i="10"/>
  <c r="GU195" i="10"/>
  <c r="GT163" i="10"/>
  <c r="GR196" i="10"/>
  <c r="AO164" i="10"/>
  <c r="GZ164" i="10"/>
  <c r="GN139" i="10"/>
  <c r="GO199" i="10"/>
  <c r="GL150" i="10"/>
  <c r="GN142" i="10"/>
  <c r="GI344" i="10"/>
  <c r="AO328" i="10"/>
  <c r="GL316" i="10"/>
  <c r="GR304" i="10"/>
  <c r="GK275" i="10"/>
  <c r="HA287" i="10"/>
  <c r="GZ273" i="10"/>
  <c r="AO232" i="10"/>
  <c r="HA225" i="10"/>
  <c r="GT217" i="10"/>
  <c r="GQ215" i="10"/>
  <c r="GI158" i="10"/>
  <c r="GF158" i="10"/>
  <c r="GR174" i="10"/>
  <c r="GK158" i="10"/>
  <c r="GT192" i="10"/>
  <c r="GK225" i="10"/>
  <c r="GE167" i="10"/>
  <c r="GO162" i="10"/>
  <c r="GL162" i="10"/>
  <c r="GL143" i="10"/>
  <c r="AO146" i="10"/>
  <c r="GU155" i="10"/>
  <c r="GX155" i="10"/>
  <c r="GR194" i="10"/>
  <c r="GI178" i="10"/>
  <c r="GX152" i="10"/>
  <c r="GX177" i="10"/>
  <c r="GE181" i="10"/>
  <c r="GE358" i="10"/>
  <c r="GR358" i="10"/>
  <c r="GI350" i="10"/>
  <c r="GN350" i="10"/>
  <c r="GE346" i="10"/>
  <c r="GQ344" i="10"/>
  <c r="GT328" i="10"/>
  <c r="HA329" i="10"/>
  <c r="GL329" i="10"/>
  <c r="GI349" i="10"/>
  <c r="AO342" i="10"/>
  <c r="GF319" i="10"/>
  <c r="HA319" i="10"/>
  <c r="GE318" i="10"/>
  <c r="GX292" i="10"/>
  <c r="GR315" i="10"/>
  <c r="GH308" i="10"/>
  <c r="GE335" i="10"/>
  <c r="GX345" i="10"/>
  <c r="GI337" i="10"/>
  <c r="GF342" i="10"/>
  <c r="GZ326" i="10"/>
  <c r="GU317" i="10"/>
  <c r="GE326" i="10"/>
  <c r="GT320" i="10"/>
  <c r="GX313" i="10"/>
  <c r="GW306" i="10"/>
  <c r="GX298" i="10"/>
  <c r="GX290" i="10"/>
  <c r="GQ332" i="10"/>
  <c r="GL324" i="10"/>
  <c r="GI307" i="10"/>
  <c r="GW302" i="10"/>
  <c r="GF288" i="10"/>
  <c r="GZ288" i="10"/>
  <c r="GX282" i="10"/>
  <c r="GI258" i="10"/>
  <c r="AO267" i="10"/>
  <c r="GL246" i="10"/>
  <c r="HA246" i="10"/>
  <c r="GL271" i="10"/>
  <c r="GU272" i="10"/>
  <c r="AO259" i="10"/>
  <c r="GI232" i="10"/>
  <c r="GK240" i="10"/>
  <c r="GU213" i="10"/>
  <c r="GL245" i="10"/>
  <c r="GK222" i="10"/>
  <c r="GO207" i="10"/>
  <c r="GH197" i="10"/>
  <c r="GZ189" i="10"/>
  <c r="GI149" i="10"/>
  <c r="GF200" i="10"/>
  <c r="GT184" i="10"/>
  <c r="GQ198" i="10"/>
  <c r="HA190" i="10"/>
  <c r="GF182" i="10"/>
  <c r="GW183" i="10"/>
  <c r="GW175" i="10"/>
  <c r="GN175" i="10"/>
  <c r="GR213" i="10"/>
  <c r="GK182" i="10"/>
  <c r="HA133" i="10"/>
  <c r="GL141" i="10"/>
  <c r="GU210" i="10"/>
  <c r="GU154" i="10"/>
  <c r="AO171" i="10"/>
  <c r="GU185" i="10"/>
  <c r="HA169" i="10"/>
  <c r="GN143" i="10"/>
  <c r="GH347" i="10"/>
  <c r="GE347" i="10"/>
  <c r="GX346" i="10"/>
  <c r="GW341" i="10"/>
  <c r="GO333" i="10"/>
  <c r="GK333" i="10"/>
  <c r="GU342" i="10"/>
  <c r="GR334" i="10"/>
  <c r="GQ325" i="10"/>
  <c r="GO314" i="10"/>
  <c r="GT314" i="10"/>
  <c r="GQ323" i="10"/>
  <c r="GK323" i="10"/>
  <c r="GO289" i="10"/>
  <c r="GX323" i="10"/>
  <c r="GW305" i="10"/>
  <c r="GQ321" i="10"/>
  <c r="HA318" i="10"/>
  <c r="GI285" i="10"/>
  <c r="GZ281" i="10"/>
  <c r="GX293" i="10"/>
  <c r="GH300" i="10"/>
  <c r="GN287" i="10"/>
  <c r="GI280" i="10"/>
  <c r="GT274" i="10"/>
  <c r="GZ280" i="10"/>
  <c r="GW280" i="10"/>
  <c r="GR257" i="10"/>
  <c r="GW269" i="10"/>
  <c r="GX269" i="10"/>
  <c r="GF273" i="10"/>
  <c r="GN234" i="10"/>
  <c r="GF223" i="10"/>
  <c r="GR227" i="10"/>
  <c r="GW223" i="10"/>
  <c r="GO221" i="10"/>
  <c r="GL214" i="10"/>
  <c r="HA208" i="10"/>
  <c r="GL172" i="10"/>
  <c r="GQ181" i="10"/>
  <c r="GT149" i="10"/>
  <c r="GU201" i="10"/>
  <c r="GQ220" i="10"/>
  <c r="AO138" i="10"/>
  <c r="GR137" i="10"/>
  <c r="GR161" i="10"/>
  <c r="GN346" i="10"/>
  <c r="GO325" i="10"/>
  <c r="AO296" i="10"/>
  <c r="GT304" i="10"/>
  <c r="GI303" i="10"/>
  <c r="GQ290" i="10"/>
  <c r="GO279" i="10"/>
  <c r="GR280" i="10"/>
  <c r="GU249" i="10"/>
  <c r="GL268" i="10"/>
  <c r="GK253" i="10"/>
  <c r="GU229" i="10"/>
  <c r="GL242" i="10"/>
  <c r="GI220" i="10"/>
  <c r="GR231" i="10"/>
  <c r="GO211" i="10"/>
  <c r="HA235" i="10"/>
  <c r="GU244" i="10"/>
  <c r="AE244" i="10" s="1"/>
  <c r="GE187" i="10"/>
  <c r="GN155" i="10"/>
  <c r="GZ195" i="10"/>
  <c r="GQ174" i="10"/>
  <c r="GT156" i="10"/>
  <c r="GT210" i="10"/>
  <c r="GO209" i="10"/>
  <c r="GK131" i="10"/>
  <c r="GX145" i="10"/>
  <c r="GT227" i="10"/>
  <c r="GH152" i="10"/>
  <c r="GU135" i="10"/>
  <c r="GU253" i="10"/>
  <c r="GT246" i="10"/>
  <c r="GZ263" i="10"/>
  <c r="HA263" i="10"/>
  <c r="GK242" i="10"/>
  <c r="GE226" i="10"/>
  <c r="GQ235" i="10"/>
  <c r="GR205" i="10"/>
  <c r="GR212" i="10"/>
  <c r="GL255" i="10"/>
  <c r="GH251" i="10"/>
  <c r="GQ207" i="10"/>
  <c r="GH188" i="10"/>
  <c r="GQ172" i="10"/>
  <c r="GT157" i="10"/>
  <c r="GH148" i="10"/>
  <c r="HA360" i="10"/>
  <c r="GL139" i="10"/>
  <c r="GI341" i="10"/>
  <c r="GH340" i="10"/>
  <c r="GK315" i="10"/>
  <c r="GH313" i="10"/>
  <c r="GK288" i="10"/>
  <c r="GW282" i="10"/>
  <c r="GO300" i="10"/>
  <c r="GR256" i="10"/>
  <c r="GE257" i="10"/>
  <c r="GK260" i="10"/>
  <c r="GO233" i="10"/>
  <c r="GX251" i="10"/>
  <c r="GH212" i="10"/>
  <c r="GF239" i="10"/>
  <c r="HA239" i="10"/>
  <c r="GL203" i="10"/>
  <c r="GX206" i="10"/>
  <c r="HA204" i="10"/>
  <c r="AO221" i="10"/>
  <c r="GE221" i="10"/>
  <c r="HA205" i="10"/>
  <c r="GX195" i="10"/>
  <c r="GE163" i="10"/>
  <c r="GF171" i="10"/>
  <c r="GH256" i="10"/>
  <c r="GL196" i="10"/>
  <c r="GQ164" i="10"/>
  <c r="GF157" i="10"/>
  <c r="GT139" i="10"/>
  <c r="GQ186" i="10"/>
  <c r="GX199" i="10"/>
  <c r="GR199" i="10"/>
  <c r="GO150" i="10"/>
  <c r="GQ142" i="10"/>
  <c r="GI143" i="10"/>
  <c r="GK191" i="10"/>
  <c r="GI204" i="10"/>
  <c r="AO170" i="10"/>
  <c r="GH200" i="10"/>
  <c r="GT177" i="10"/>
  <c r="GT145" i="10"/>
  <c r="GN149" i="10"/>
  <c r="GU133" i="10"/>
  <c r="GQ140" i="10"/>
  <c r="GX197" i="10"/>
  <c r="GK357" i="10"/>
  <c r="GI348" i="10"/>
  <c r="GI335" i="10"/>
  <c r="GK336" i="10"/>
  <c r="GR343" i="10"/>
  <c r="GR328" i="10"/>
  <c r="GE291" i="10"/>
  <c r="GZ310" i="10"/>
  <c r="HA309" i="10"/>
  <c r="GR272" i="10"/>
  <c r="GQ248" i="10"/>
  <c r="GK281" i="10"/>
  <c r="GL281" i="10"/>
  <c r="GR236" i="10"/>
  <c r="GQ240" i="10"/>
  <c r="GN254" i="10"/>
  <c r="GQ237" i="10"/>
  <c r="GK268" i="10"/>
  <c r="GU166" i="10"/>
  <c r="GK150" i="10"/>
  <c r="GZ193" i="10"/>
  <c r="GK169" i="10"/>
  <c r="GQ153" i="10"/>
  <c r="GU175" i="10"/>
  <c r="GX215" i="10"/>
  <c r="GR131" i="10"/>
  <c r="GZ165" i="10"/>
  <c r="GR132" i="10"/>
  <c r="AF132" i="10" s="1"/>
  <c r="GT196" i="10"/>
  <c r="GE145" i="10"/>
  <c r="GK145" i="10"/>
  <c r="GU165" i="10"/>
  <c r="GX165" i="10"/>
  <c r="HA351" i="10"/>
  <c r="GR359" i="10"/>
  <c r="GW351" i="10"/>
  <c r="AO359" i="10"/>
  <c r="GH352" i="10"/>
  <c r="GI352" i="10"/>
  <c r="GI338" i="10"/>
  <c r="GX351" i="10"/>
  <c r="GU330" i="10"/>
  <c r="AE330" i="10" s="1"/>
  <c r="GQ329" i="10"/>
  <c r="GW310" i="10"/>
  <c r="AO325" i="10"/>
  <c r="GH316" i="10"/>
  <c r="GL306" i="10"/>
  <c r="GT293" i="10"/>
  <c r="GK301" i="10"/>
  <c r="GZ292" i="10"/>
  <c r="AO285" i="10"/>
  <c r="GX297" i="10"/>
  <c r="GR297" i="10"/>
  <c r="GX308" i="10"/>
  <c r="GU299" i="10"/>
  <c r="GT297" i="10"/>
  <c r="GQ245" i="10"/>
  <c r="GO262" i="10"/>
  <c r="GE249" i="10"/>
  <c r="GX259" i="10"/>
  <c r="GI270" i="10"/>
  <c r="AD270" i="10" s="1"/>
  <c r="GZ254" i="10"/>
  <c r="GO238" i="10"/>
  <c r="GN239" i="10"/>
  <c r="GW231" i="10"/>
  <c r="GK236" i="10"/>
  <c r="GI226" i="10"/>
  <c r="GN236" i="10"/>
  <c r="GH208" i="10"/>
  <c r="GN232" i="10"/>
  <c r="GE232" i="10"/>
  <c r="GR219" i="10"/>
  <c r="AO211" i="10"/>
  <c r="GH203" i="10"/>
  <c r="GE209" i="10"/>
  <c r="GE201" i="10"/>
  <c r="GO234" i="10"/>
  <c r="GW192" i="10"/>
  <c r="GI176" i="10"/>
  <c r="GX184" i="10"/>
  <c r="GK176" i="10"/>
  <c r="GF179" i="10"/>
  <c r="GZ171" i="10"/>
  <c r="HA185" i="10"/>
  <c r="GU177" i="10"/>
  <c r="GT202" i="10"/>
  <c r="GE194" i="10"/>
  <c r="GK162" i="10"/>
  <c r="GK154" i="10"/>
  <c r="GZ154" i="10"/>
  <c r="GN200" i="10"/>
  <c r="GN133" i="10"/>
  <c r="GT133" i="10"/>
  <c r="GR168" i="10"/>
  <c r="GZ157" i="10"/>
  <c r="GR138" i="10"/>
  <c r="GI142" i="10"/>
  <c r="GT144" i="10"/>
  <c r="HA186" i="10"/>
  <c r="HA139" i="10"/>
  <c r="GO140" i="10"/>
  <c r="GE284" i="10"/>
  <c r="HA295" i="10"/>
  <c r="GO291" i="10"/>
  <c r="GF286" i="10"/>
  <c r="HA288" i="10"/>
  <c r="GX252" i="10"/>
  <c r="AE252" i="10" s="1"/>
  <c r="GW272" i="10"/>
  <c r="GQ261" i="10"/>
  <c r="GH233" i="10"/>
  <c r="GW229" i="10"/>
  <c r="GO250" i="10"/>
  <c r="GX216" i="10"/>
  <c r="GH228" i="10"/>
  <c r="GX183" i="10"/>
  <c r="GU167" i="10"/>
  <c r="GZ185" i="10"/>
  <c r="GE185" i="10"/>
  <c r="GN168" i="10"/>
  <c r="GN151" i="10"/>
  <c r="GI188" i="10"/>
  <c r="GT131" i="10"/>
  <c r="GR349" i="10"/>
  <c r="HA349" i="10"/>
  <c r="GL344" i="10"/>
  <c r="GL328" i="10"/>
  <c r="HA316" i="10"/>
  <c r="AO317" i="10"/>
  <c r="GU304" i="10"/>
  <c r="GR290" i="10"/>
  <c r="GQ275" i="10"/>
  <c r="GL284" i="10"/>
  <c r="GE273" i="10"/>
  <c r="GL225" i="10"/>
  <c r="GK217" i="10"/>
  <c r="GH217" i="10"/>
  <c r="GN215" i="10"/>
  <c r="GZ190" i="10"/>
  <c r="GL158" i="10"/>
  <c r="GU174" i="10"/>
  <c r="GH158" i="10"/>
  <c r="GE192" i="10"/>
  <c r="GQ225" i="10"/>
  <c r="GW167" i="10"/>
  <c r="GR162" i="10"/>
  <c r="GR143" i="10"/>
  <c r="GE146" i="10"/>
  <c r="HA155" i="10"/>
  <c r="GI194" i="10"/>
  <c r="GX194" i="10"/>
  <c r="HA146" i="10"/>
  <c r="GF178" i="10"/>
  <c r="GN159" i="10"/>
  <c r="GL358" i="10"/>
  <c r="GL350" i="10"/>
  <c r="GH358" i="10"/>
  <c r="GZ350" i="10"/>
  <c r="GR336" i="10"/>
  <c r="GL343" i="10"/>
  <c r="AO329" i="10"/>
  <c r="GZ342" i="10"/>
  <c r="GL319" i="10"/>
  <c r="GX317" i="10"/>
  <c r="GH318" i="10"/>
  <c r="GT300" i="10"/>
  <c r="GZ315" i="10"/>
  <c r="HA315" i="10"/>
  <c r="GU305" i="10"/>
  <c r="GW300" i="10"/>
  <c r="GQ308" i="10"/>
  <c r="GQ356" i="10"/>
  <c r="GT335" i="10"/>
  <c r="GR337" i="10"/>
  <c r="GL342" i="10"/>
  <c r="GF336" i="10"/>
  <c r="GK326" i="10"/>
  <c r="GQ326" i="10"/>
  <c r="HA327" i="10"/>
  <c r="GW317" i="10"/>
  <c r="GU326" i="10"/>
  <c r="GW320" i="10"/>
  <c r="GQ306" i="10"/>
  <c r="GU290" i="10"/>
  <c r="GK332" i="10"/>
  <c r="GN324" i="10"/>
  <c r="GW307" i="10"/>
  <c r="HA282" i="10"/>
  <c r="GU282" i="10"/>
  <c r="GE250" i="10"/>
  <c r="GI267" i="10"/>
  <c r="GR246" i="10"/>
  <c r="GO271" i="10"/>
  <c r="GH259" i="10"/>
  <c r="GE259" i="10"/>
  <c r="GU264" i="10"/>
  <c r="GO232" i="10"/>
  <c r="GX240" i="10"/>
  <c r="GO213" i="10"/>
  <c r="GO245" i="10"/>
  <c r="GW222" i="10"/>
  <c r="GZ206" i="10"/>
  <c r="AO207" i="10"/>
  <c r="GN197" i="10"/>
  <c r="GE189" i="10"/>
  <c r="GI181" i="10"/>
  <c r="AO173" i="10"/>
  <c r="GZ181" i="10"/>
  <c r="GQ173" i="10"/>
  <c r="GE149" i="10"/>
  <c r="GQ184" i="10"/>
  <c r="AO198" i="10"/>
  <c r="GI190" i="10"/>
  <c r="GX213" i="10"/>
  <c r="GH182" i="10"/>
  <c r="GQ149" i="10"/>
  <c r="GZ141" i="10"/>
  <c r="GH141" i="10"/>
  <c r="GF153" i="10"/>
  <c r="AD153" i="10" s="1"/>
  <c r="GZ244" i="10"/>
  <c r="GF147" i="10"/>
  <c r="GX154" i="10"/>
  <c r="GH135" i="10"/>
  <c r="GR141" i="10"/>
  <c r="GQ143" i="10"/>
  <c r="GK347" i="10"/>
  <c r="GR354" i="10"/>
  <c r="AO346" i="10"/>
  <c r="GH341" i="10"/>
  <c r="GL333" i="10"/>
  <c r="GN333" i="10"/>
  <c r="GN344" i="10"/>
  <c r="GT325" i="10"/>
  <c r="GF314" i="10"/>
  <c r="GQ314" i="10"/>
  <c r="GT323" i="10"/>
  <c r="GR289" i="10"/>
  <c r="GE323" i="10"/>
  <c r="GF323" i="10"/>
  <c r="GE305" i="10"/>
  <c r="GN321" i="10"/>
  <c r="GF318" i="10"/>
  <c r="GF285" i="10"/>
  <c r="AD285" i="10" s="1"/>
  <c r="HA293" i="10"/>
  <c r="GE287" i="10"/>
  <c r="GI286" i="10"/>
  <c r="GL280" i="10"/>
  <c r="GW274" i="10"/>
  <c r="AO280" i="10"/>
  <c r="AO257" i="10"/>
  <c r="GZ269" i="10"/>
  <c r="HA269" i="10"/>
  <c r="AO258" i="10"/>
  <c r="GI273" i="10"/>
  <c r="GT234" i="10"/>
  <c r="GX223" i="10"/>
  <c r="HA227" i="10"/>
  <c r="GE204" i="10"/>
  <c r="AO223" i="10"/>
  <c r="GU214" i="10"/>
  <c r="GO172" i="10"/>
  <c r="GW149" i="10"/>
  <c r="GR201" i="10"/>
  <c r="AO220" i="10"/>
  <c r="GZ138" i="10"/>
  <c r="GI137" i="10"/>
  <c r="GT135" i="10"/>
  <c r="GT346" i="10"/>
  <c r="GI332" i="10"/>
  <c r="AD332" i="10" s="1"/>
  <c r="GU325" i="10"/>
  <c r="GQ335" i="10"/>
  <c r="GI321" i="10"/>
  <c r="GZ321" i="10"/>
  <c r="AO304" i="10"/>
  <c r="GO303" i="10"/>
  <c r="AD303" i="10" s="1"/>
  <c r="GW290" i="10"/>
  <c r="GI279" i="10"/>
  <c r="GX264" i="10"/>
  <c r="GI249" i="10"/>
  <c r="HA268" i="10"/>
  <c r="GT252" i="10"/>
  <c r="GN253" i="10"/>
  <c r="GL229" i="10"/>
  <c r="GF220" i="10"/>
  <c r="GO231" i="10"/>
  <c r="GK187" i="10"/>
  <c r="GH195" i="10"/>
  <c r="GW179" i="10"/>
  <c r="GT174" i="10"/>
  <c r="AO156" i="10"/>
  <c r="GZ156" i="10"/>
  <c r="AO189" i="10"/>
  <c r="GL173" i="10"/>
  <c r="AO209" i="10"/>
  <c r="GZ131" i="10"/>
  <c r="GH227" i="10"/>
  <c r="AO152" i="10"/>
  <c r="GF192" i="10"/>
  <c r="HA135" i="10"/>
  <c r="GF253" i="10"/>
  <c r="GZ246" i="10"/>
  <c r="GR263" i="10"/>
  <c r="GU266" i="10"/>
  <c r="AO242" i="10"/>
  <c r="GZ226" i="10"/>
  <c r="GQ238" i="10"/>
  <c r="GZ235" i="10"/>
  <c r="GF205" i="10"/>
  <c r="GI212" i="10"/>
  <c r="GO255" i="10"/>
  <c r="GK251" i="10"/>
  <c r="GN207" i="10"/>
  <c r="GK172" i="10"/>
  <c r="GE148" i="10"/>
  <c r="GI360" i="10"/>
  <c r="GF144" i="10"/>
  <c r="GN341" i="10"/>
  <c r="GO341" i="10"/>
  <c r="GK340" i="10"/>
  <c r="GO324" i="10"/>
  <c r="AD324" i="10" s="1"/>
  <c r="GL313" i="10"/>
  <c r="GK296" i="10"/>
  <c r="GE288" i="10"/>
  <c r="GH303" i="10"/>
  <c r="GN303" i="10"/>
  <c r="GK282" i="10"/>
  <c r="GU300" i="10"/>
  <c r="GH257" i="10"/>
  <c r="GW260" i="10"/>
  <c r="GR233" i="10"/>
  <c r="AE233" i="10" s="1"/>
  <c r="GF251" i="10"/>
  <c r="GL238" i="10"/>
  <c r="GX239" i="10"/>
  <c r="GN221" i="10"/>
  <c r="GL171" i="10"/>
  <c r="GF198" i="10"/>
  <c r="HA198" i="10"/>
  <c r="GN164" i="10"/>
  <c r="GL157" i="10"/>
  <c r="GZ139" i="10"/>
  <c r="HA199" i="10"/>
  <c r="GU150" i="10"/>
  <c r="GR150" i="10"/>
  <c r="GW142" i="10"/>
  <c r="HA143" i="10"/>
  <c r="GT296" i="10"/>
  <c r="GR291" i="10"/>
  <c r="GX286" i="10"/>
  <c r="AO272" i="10"/>
  <c r="GW258" i="10"/>
  <c r="GK261" i="10"/>
  <c r="HA245" i="10"/>
  <c r="GE233" i="10"/>
  <c r="GN229" i="10"/>
  <c r="GO246" i="10"/>
  <c r="GQ250" i="10"/>
  <c r="GU216" i="10"/>
  <c r="GW228" i="10"/>
  <c r="GK185" i="10"/>
  <c r="GK168" i="10"/>
  <c r="GT151" i="10"/>
  <c r="GF188" i="10"/>
  <c r="AD188" i="10" s="1"/>
  <c r="GT147" i="10"/>
  <c r="GL349" i="10"/>
  <c r="GO349" i="10"/>
  <c r="GR356" i="10"/>
  <c r="GO344" i="10"/>
  <c r="GU328" i="10"/>
  <c r="AO316" i="10"/>
  <c r="GR317" i="10"/>
  <c r="GX304" i="10"/>
  <c r="GT290" i="10"/>
  <c r="GF256" i="10"/>
  <c r="AD256" i="10" s="1"/>
  <c r="GN273" i="10"/>
  <c r="GH232" i="10"/>
  <c r="GR225" i="10"/>
  <c r="GN217" i="10"/>
  <c r="AO215" i="10"/>
  <c r="GO158" i="10"/>
  <c r="GX174" i="10"/>
  <c r="GE158" i="10"/>
  <c r="GF167" i="10"/>
  <c r="GK192" i="10"/>
  <c r="GW225" i="10"/>
  <c r="GK167" i="10"/>
  <c r="GU162" i="10"/>
  <c r="GH214" i="10"/>
  <c r="GH146" i="10"/>
  <c r="HA194" i="10"/>
  <c r="GF146" i="10"/>
  <c r="GX178" i="10"/>
  <c r="GR152" i="10"/>
  <c r="HA152" i="10"/>
  <c r="GT159" i="10"/>
  <c r="HA177" i="10"/>
  <c r="AF177" i="10" s="1"/>
  <c r="GX181" i="10"/>
  <c r="GX358" i="10"/>
  <c r="GO350" i="10"/>
  <c r="AO350" i="10"/>
  <c r="GX336" i="10"/>
  <c r="GE328" i="10"/>
  <c r="GO329" i="10"/>
  <c r="GH342" i="10"/>
  <c r="GR319" i="10"/>
  <c r="GN318" i="10"/>
  <c r="GW315" i="10"/>
  <c r="GX315" i="10"/>
  <c r="GF305" i="10"/>
  <c r="GE308" i="10"/>
  <c r="HA356" i="10"/>
  <c r="AO335" i="10"/>
  <c r="GU337" i="10"/>
  <c r="HA342" i="10"/>
  <c r="GI336" i="10"/>
  <c r="GI327" i="10"/>
  <c r="GF327" i="10"/>
  <c r="GX326" i="10"/>
  <c r="GE320" i="10"/>
  <c r="GU313" i="10"/>
  <c r="AE313" i="10" s="1"/>
  <c r="GK306" i="10"/>
  <c r="GI298" i="10"/>
  <c r="GI290" i="10"/>
  <c r="GN332" i="10"/>
  <c r="GR324" i="10"/>
  <c r="HA307" i="10"/>
  <c r="GT302" i="10"/>
  <c r="GX274" i="10"/>
  <c r="GU258" i="10"/>
  <c r="GW250" i="10"/>
  <c r="GT275" i="10"/>
  <c r="GO267" i="10"/>
  <c r="GH262" i="10"/>
  <c r="GF246" i="10"/>
  <c r="GU271" i="10"/>
  <c r="AF271" i="10" s="1"/>
  <c r="GK259" i="10"/>
  <c r="GR264" i="10"/>
  <c r="GU232" i="10"/>
  <c r="GX236" i="10"/>
  <c r="HA240" i="10"/>
  <c r="GR206" i="10"/>
  <c r="GI245" i="10"/>
  <c r="HA216" i="10"/>
  <c r="GZ222" i="10"/>
  <c r="GI207" i="10"/>
  <c r="GT197" i="10"/>
  <c r="GK189" i="10"/>
  <c r="GN165" i="10"/>
  <c r="GX149" i="10"/>
  <c r="GI200" i="10"/>
  <c r="GN184" i="10"/>
  <c r="GH198" i="10"/>
  <c r="GX182" i="10"/>
  <c r="GL183" i="10"/>
  <c r="GL213" i="10"/>
  <c r="GE182" i="10"/>
  <c r="GW141" i="10"/>
  <c r="GQ244" i="10"/>
  <c r="GX147" i="10"/>
  <c r="GO141" i="10"/>
  <c r="AO208" i="10"/>
  <c r="GE143" i="10"/>
  <c r="GN347" i="10"/>
  <c r="HA354" i="10"/>
  <c r="GI346" i="10"/>
  <c r="HA346" i="10"/>
  <c r="GR333" i="10"/>
  <c r="GQ333" i="10"/>
  <c r="GU334" i="10"/>
  <c r="GL341" i="10"/>
  <c r="GZ334" i="10"/>
  <c r="GN334" i="10"/>
  <c r="GW325" i="10"/>
  <c r="GT326" i="10"/>
  <c r="AO334" i="10"/>
  <c r="GW314" i="10"/>
  <c r="GH323" i="10"/>
  <c r="HA289" i="10"/>
  <c r="GI323" i="10"/>
  <c r="GN305" i="10"/>
  <c r="GZ305" i="10"/>
  <c r="GT321" i="10"/>
  <c r="GO318" i="10"/>
  <c r="GI318" i="10"/>
  <c r="GW285" i="10"/>
  <c r="GX285" i="10"/>
  <c r="GQ281" i="10"/>
  <c r="GF293" i="10"/>
  <c r="AD293" i="10" s="1"/>
  <c r="GL300" i="10"/>
  <c r="GH287" i="10"/>
  <c r="AO274" i="10"/>
  <c r="GR311" i="10"/>
  <c r="AF311" i="10" s="1"/>
  <c r="GE280" i="10"/>
  <c r="HA257" i="10"/>
  <c r="GF258" i="10"/>
  <c r="GI269" i="10"/>
  <c r="GR273" i="10"/>
  <c r="GL223" i="10"/>
  <c r="GF227" i="10"/>
  <c r="GE223" i="10"/>
  <c r="GZ223" i="10"/>
  <c r="GL221" i="10"/>
  <c r="HA224" i="10"/>
  <c r="AO214" i="10"/>
  <c r="GF208" i="10"/>
  <c r="GI172" i="10"/>
  <c r="GR172" i="10"/>
  <c r="AO165" i="10"/>
  <c r="HA210" i="10"/>
  <c r="GF201" i="10"/>
  <c r="GE138" i="10"/>
  <c r="GO137" i="10"/>
  <c r="GK161" i="10"/>
  <c r="GR332" i="10"/>
  <c r="GR325" i="10"/>
  <c r="GW335" i="10"/>
  <c r="GK321" i="10"/>
  <c r="GZ304" i="10"/>
  <c r="GU303" i="10"/>
  <c r="GQ298" i="10"/>
  <c r="GR279" i="10"/>
  <c r="GL249" i="10"/>
  <c r="GE252" i="10"/>
  <c r="GQ253" i="10"/>
  <c r="GX272" i="10"/>
  <c r="GO229" i="10"/>
  <c r="GX220" i="10"/>
  <c r="GL211" i="10"/>
  <c r="GI235" i="10"/>
  <c r="AD235" i="10" s="1"/>
  <c r="GI244" i="10"/>
  <c r="GN187" i="10"/>
  <c r="GT195" i="10"/>
  <c r="GL179" i="10"/>
  <c r="GN174" i="10"/>
  <c r="GN188" i="10"/>
  <c r="GQ156" i="10"/>
  <c r="GU173" i="10"/>
  <c r="AF173" i="10" s="1"/>
  <c r="GI209" i="10"/>
  <c r="GE131" i="10"/>
  <c r="GZ227" i="10"/>
  <c r="GE152" i="10"/>
  <c r="GZ152" i="10"/>
  <c r="GO192" i="10"/>
  <c r="GF135" i="10"/>
  <c r="GI253" i="10"/>
  <c r="GF263" i="10"/>
  <c r="GF266" i="10"/>
  <c r="AD266" i="10" s="1"/>
  <c r="GF250" i="10"/>
  <c r="GO248" i="10"/>
  <c r="GT235" i="10"/>
  <c r="GU205" i="10"/>
  <c r="GR255" i="10"/>
  <c r="GN251" i="10"/>
  <c r="GH207" i="10"/>
  <c r="GT172" i="10"/>
  <c r="GO157" i="10"/>
  <c r="AO148" i="10"/>
  <c r="GO360" i="10"/>
  <c r="GH139" i="10"/>
  <c r="GU139" i="10"/>
  <c r="GI144" i="10"/>
  <c r="GX341" i="10"/>
  <c r="GN340" i="10"/>
  <c r="GI334" i="10"/>
  <c r="GO313" i="10"/>
  <c r="GW319" i="10"/>
  <c r="GN282" i="10"/>
  <c r="HA300" i="10"/>
  <c r="GT256" i="10"/>
  <c r="GN257" i="10"/>
  <c r="GE260" i="10"/>
  <c r="AO233" i="10"/>
  <c r="GO251" i="10"/>
  <c r="GI238" i="10"/>
  <c r="GR239" i="10"/>
  <c r="GX203" i="10"/>
  <c r="GI206" i="10"/>
  <c r="GO204" i="10"/>
  <c r="GT221" i="10"/>
  <c r="GI195" i="10"/>
  <c r="HA195" i="10"/>
  <c r="GQ163" i="10"/>
  <c r="GX171" i="10"/>
  <c r="GW256" i="10"/>
  <c r="GI196" i="10"/>
  <c r="GK164" i="10"/>
  <c r="GK139" i="10"/>
  <c r="GT186" i="10"/>
  <c r="GX150" i="10"/>
  <c r="GZ142" i="10"/>
  <c r="GO143" i="10"/>
  <c r="F16" i="4"/>
  <c r="F27" i="4"/>
  <c r="F5" i="4"/>
  <c r="F49" i="4"/>
  <c r="F51" i="4"/>
  <c r="F45" i="4"/>
  <c r="L21" i="7"/>
  <c r="F44" i="4"/>
  <c r="L29" i="7"/>
  <c r="F46" i="4"/>
  <c r="F17" i="4"/>
  <c r="F24" i="4"/>
  <c r="F41" i="4"/>
  <c r="L38" i="7"/>
  <c r="L15" i="7"/>
  <c r="L53" i="7"/>
  <c r="L43" i="7"/>
  <c r="L13" i="7"/>
  <c r="F42" i="4"/>
  <c r="L33" i="7"/>
  <c r="K33" i="7"/>
  <c r="V428" i="1"/>
  <c r="HA116" i="10"/>
  <c r="GF103" i="10"/>
  <c r="GU116" i="10"/>
  <c r="GR26" i="10"/>
  <c r="GF116" i="10"/>
  <c r="GU130" i="10"/>
  <c r="GR128" i="10"/>
  <c r="GU124" i="10"/>
  <c r="GF122" i="10"/>
  <c r="GR122" i="10"/>
  <c r="GR130" i="10"/>
  <c r="GO128" i="10"/>
  <c r="GI126" i="10"/>
  <c r="GI122" i="10"/>
  <c r="GU122" i="10"/>
  <c r="GW108" i="10"/>
  <c r="GL124" i="10"/>
  <c r="GT115" i="10"/>
  <c r="HA128" i="10"/>
  <c r="GR112" i="10"/>
  <c r="GT108" i="10"/>
  <c r="GO103" i="10"/>
  <c r="GH30" i="10"/>
  <c r="GZ30" i="10"/>
  <c r="GR71" i="10"/>
  <c r="GF38" i="10"/>
  <c r="HA52" i="10"/>
  <c r="GN30" i="10"/>
  <c r="GU30" i="10"/>
  <c r="J8" i="25"/>
  <c r="GW26" i="10"/>
  <c r="GI30" i="10"/>
  <c r="GF128" i="10"/>
  <c r="GL126" i="10"/>
  <c r="GL122" i="10"/>
  <c r="GL112" i="10"/>
  <c r="GL30" i="10"/>
  <c r="GT30" i="10"/>
  <c r="GO124" i="10"/>
  <c r="GX122" i="10"/>
  <c r="GW115" i="10"/>
  <c r="GL130" i="10"/>
  <c r="GI128" i="10"/>
  <c r="GU128" i="10"/>
  <c r="GO126" i="10"/>
  <c r="GF124" i="10"/>
  <c r="GO122" i="10"/>
  <c r="HA122" i="10"/>
  <c r="GH121" i="10"/>
  <c r="GH118" i="10"/>
  <c r="GT118" i="10"/>
  <c r="GQ115" i="10"/>
  <c r="AO113" i="10"/>
  <c r="GN113" i="10"/>
  <c r="GZ113" i="10"/>
  <c r="GK111" i="10"/>
  <c r="GW111" i="10"/>
  <c r="GO113" i="10"/>
  <c r="HA113" i="10"/>
  <c r="GE108" i="10"/>
  <c r="GI64" i="10"/>
  <c r="GL116" i="10"/>
  <c r="GO116" i="10"/>
  <c r="GO130" i="10"/>
  <c r="GL128" i="10"/>
  <c r="GX128" i="10"/>
  <c r="GF126" i="10"/>
  <c r="GZ108" i="10"/>
  <c r="GX116" i="10"/>
  <c r="GU81" i="10"/>
  <c r="GO27" i="10"/>
  <c r="GL81" i="10"/>
  <c r="GX81" i="10"/>
  <c r="HA77" i="10"/>
  <c r="GI79" i="10"/>
  <c r="GF77" i="10"/>
  <c r="GR77" i="10"/>
  <c r="HA75" i="10"/>
  <c r="GL73" i="10"/>
  <c r="GX73" i="10"/>
  <c r="GU71" i="10"/>
  <c r="GR69" i="10"/>
  <c r="GK55" i="10"/>
  <c r="GW55" i="10"/>
  <c r="GE51" i="10"/>
  <c r="GQ51" i="10"/>
  <c r="GK47" i="10"/>
  <c r="GW47" i="10"/>
  <c r="GE43" i="10"/>
  <c r="GQ43" i="10"/>
  <c r="GK39" i="10"/>
  <c r="GW39" i="10"/>
  <c r="GO33" i="10"/>
  <c r="GF27" i="10"/>
  <c r="GR27" i="10"/>
  <c r="GL61" i="10"/>
  <c r="GX61" i="10"/>
  <c r="GF57" i="10"/>
  <c r="GR57" i="10"/>
  <c r="GL53" i="10"/>
  <c r="GX53" i="10"/>
  <c r="GF49" i="10"/>
  <c r="GR49" i="10"/>
  <c r="GL45" i="10"/>
  <c r="GX45" i="10"/>
  <c r="GF41" i="10"/>
  <c r="GR41" i="10"/>
  <c r="GL37" i="10"/>
  <c r="GX37" i="10"/>
  <c r="GQ33" i="10"/>
  <c r="GF26" i="10"/>
  <c r="GH26" i="10"/>
  <c r="AO22" i="10"/>
  <c r="GN22" i="10"/>
  <c r="GZ22" i="10"/>
  <c r="GH18" i="10"/>
  <c r="GT18" i="10"/>
  <c r="AO14" i="10"/>
  <c r="GN14" i="10"/>
  <c r="GZ14" i="10"/>
  <c r="HA64" i="10"/>
  <c r="GX64" i="10"/>
  <c r="GI52" i="10"/>
  <c r="GU52" i="10"/>
  <c r="GX28" i="10"/>
  <c r="HA28" i="10"/>
  <c r="GQ25" i="10"/>
  <c r="GN25" i="10"/>
  <c r="AO21" i="10"/>
  <c r="GN21" i="10"/>
  <c r="GZ21" i="10"/>
  <c r="GH17" i="10"/>
  <c r="GT17" i="10"/>
  <c r="AO13" i="10"/>
  <c r="GN13" i="10"/>
  <c r="GZ13" i="10"/>
  <c r="GL11" i="10"/>
  <c r="GX11" i="10"/>
  <c r="AO23" i="10"/>
  <c r="GE11" i="10"/>
  <c r="GQ11" i="10"/>
  <c r="GF18" i="10"/>
  <c r="GR18" i="10"/>
  <c r="GT44" i="10"/>
  <c r="GO15" i="10"/>
  <c r="HA15" i="10"/>
  <c r="GK40" i="10"/>
  <c r="GL62" i="10"/>
  <c r="GX62" i="10"/>
  <c r="GR38" i="10"/>
  <c r="GH46" i="10"/>
  <c r="GT46" i="10"/>
  <c r="AO38" i="10"/>
  <c r="GN38" i="10"/>
  <c r="GX30" i="10"/>
  <c r="AO68" i="10"/>
  <c r="GQ68" i="10"/>
  <c r="AO30" i="10"/>
  <c r="GK30" i="10"/>
  <c r="GF69" i="10"/>
  <c r="HA73" i="10"/>
  <c r="GR67" i="10"/>
  <c r="GI27" i="10"/>
  <c r="GU38" i="10"/>
  <c r="GK46" i="10"/>
  <c r="GZ38" i="10"/>
  <c r="HA26" i="10"/>
  <c r="GF30" i="10"/>
  <c r="GQ26" i="10"/>
  <c r="GQ30" i="10"/>
  <c r="GW46" i="10"/>
  <c r="HA126" i="10"/>
  <c r="AO118" i="10"/>
  <c r="GN118" i="10"/>
  <c r="GZ118" i="10"/>
  <c r="GH113" i="10"/>
  <c r="GT113" i="10"/>
  <c r="GE111" i="10"/>
  <c r="GQ111" i="10"/>
  <c r="GI113" i="10"/>
  <c r="GU113" i="10"/>
  <c r="GW30" i="10"/>
  <c r="GE30" i="10"/>
  <c r="GO81" i="10"/>
  <c r="HA81" i="10"/>
  <c r="GI77" i="10"/>
  <c r="GU77" i="10"/>
  <c r="GO73" i="10"/>
  <c r="GI69" i="10"/>
  <c r="GU69" i="10"/>
  <c r="GO65" i="10"/>
  <c r="GU27" i="10"/>
  <c r="GK26" i="10"/>
  <c r="GZ26" i="10"/>
  <c r="GE22" i="10"/>
  <c r="GQ22" i="10"/>
  <c r="GK18" i="10"/>
  <c r="GW18" i="10"/>
  <c r="GE14" i="10"/>
  <c r="GQ14" i="10"/>
  <c r="GX52" i="10"/>
  <c r="GF28" i="10"/>
  <c r="GW25" i="10"/>
  <c r="GT25" i="10"/>
  <c r="GE21" i="10"/>
  <c r="GQ21" i="10"/>
  <c r="GK17" i="10"/>
  <c r="GW17" i="10"/>
  <c r="GE13" i="10"/>
  <c r="GQ13" i="10"/>
  <c r="GO11" i="10"/>
  <c r="HA11" i="10"/>
  <c r="GH11" i="10"/>
  <c r="GT11" i="10"/>
  <c r="GI18" i="10"/>
  <c r="GU18" i="10"/>
  <c r="GR30" i="10"/>
  <c r="GO62" i="10"/>
  <c r="HA62" i="10"/>
  <c r="GI38" i="10"/>
  <c r="GN68" i="10"/>
  <c r="GW68" i="10"/>
  <c r="GF81" i="10"/>
  <c r="GU75" i="10"/>
  <c r="GF73" i="10"/>
  <c r="GL69" i="10"/>
  <c r="GI33" i="10"/>
  <c r="GL27" i="10"/>
  <c r="GX27" i="10"/>
  <c r="GL57" i="10"/>
  <c r="GX57" i="10"/>
  <c r="GF53" i="10"/>
  <c r="GR53" i="10"/>
  <c r="GL49" i="10"/>
  <c r="GX49" i="10"/>
  <c r="GF45" i="10"/>
  <c r="GR45" i="10"/>
  <c r="GL41" i="10"/>
  <c r="GX41" i="10"/>
  <c r="GF37" i="10"/>
  <c r="GR37" i="10"/>
  <c r="GK33" i="10"/>
  <c r="GN26" i="10"/>
  <c r="GT22" i="10"/>
  <c r="GZ18" i="10"/>
  <c r="GO28" i="10"/>
  <c r="GH21" i="10"/>
  <c r="GT21" i="10"/>
  <c r="AO17" i="10"/>
  <c r="GN17" i="10"/>
  <c r="GZ17" i="10"/>
  <c r="GF11" i="10"/>
  <c r="GR11" i="10"/>
  <c r="GX18" i="10"/>
  <c r="GI73" i="10"/>
  <c r="GU73" i="10"/>
  <c r="GO69" i="10"/>
  <c r="GL33" i="10"/>
  <c r="E8" i="25"/>
  <c r="GI28" i="10"/>
  <c r="GE42" i="10"/>
  <c r="GQ42" i="10"/>
  <c r="GN40" i="10"/>
  <c r="AO50" i="10"/>
  <c r="GL55" i="10"/>
  <c r="GX55" i="10"/>
  <c r="GF130" i="10"/>
  <c r="GN121" i="10"/>
  <c r="GW119" i="10"/>
  <c r="GF112" i="10"/>
  <c r="GL26" i="10"/>
  <c r="GX48" i="10"/>
  <c r="GO30" i="10"/>
  <c r="GE26" i="10"/>
  <c r="GL103" i="10"/>
  <c r="GX124" i="10"/>
  <c r="GT121" i="10"/>
  <c r="GW121" i="10"/>
  <c r="GK119" i="10"/>
  <c r="GT124" i="10"/>
  <c r="GE115" i="10"/>
  <c r="HA112" i="10"/>
  <c r="GH108" i="10"/>
  <c r="AO108" i="10"/>
  <c r="GU103" i="10"/>
  <c r="GR103" i="10"/>
  <c r="GR81" i="10"/>
  <c r="GO79" i="10"/>
  <c r="HA79" i="10"/>
  <c r="GL77" i="10"/>
  <c r="GX77" i="10"/>
  <c r="GI75" i="10"/>
  <c r="GR73" i="10"/>
  <c r="GO71" i="10"/>
  <c r="HA71" i="10"/>
  <c r="GX69" i="10"/>
  <c r="GI67" i="10"/>
  <c r="GU67" i="10"/>
  <c r="GF65" i="10"/>
  <c r="GR65" i="10"/>
  <c r="GH65" i="10"/>
  <c r="GE63" i="10"/>
  <c r="GQ63" i="10"/>
  <c r="GK59" i="10"/>
  <c r="GW59" i="10"/>
  <c r="GE55" i="10"/>
  <c r="GQ55" i="10"/>
  <c r="GK51" i="10"/>
  <c r="GW51" i="10"/>
  <c r="GE47" i="10"/>
  <c r="GQ47" i="10"/>
  <c r="GK43" i="10"/>
  <c r="GW43" i="10"/>
  <c r="GE39" i="10"/>
  <c r="GQ39" i="10"/>
  <c r="GU33" i="10"/>
  <c r="GF61" i="10"/>
  <c r="GR61" i="10"/>
  <c r="GW33" i="10"/>
  <c r="GK61" i="10"/>
  <c r="GW61" i="10"/>
  <c r="GH53" i="10"/>
  <c r="GW53" i="10"/>
  <c r="AO49" i="10"/>
  <c r="GT45" i="10"/>
  <c r="GK45" i="10"/>
  <c r="GZ41" i="10"/>
  <c r="GW37" i="10"/>
  <c r="GH22" i="10"/>
  <c r="AO18" i="10"/>
  <c r="GN18" i="10"/>
  <c r="GH14" i="10"/>
  <c r="GT14" i="10"/>
  <c r="GU64" i="10"/>
  <c r="GL64" i="10"/>
  <c r="GO52" i="10"/>
  <c r="GL28" i="10"/>
  <c r="GK25" i="10"/>
  <c r="AO25" i="10"/>
  <c r="GZ25" i="10"/>
  <c r="GR126" i="10"/>
  <c r="HA124" i="10"/>
  <c r="GZ121" i="10"/>
  <c r="GE118" i="10"/>
  <c r="GQ118" i="10"/>
  <c r="GZ115" i="10"/>
  <c r="GK113" i="10"/>
  <c r="GW113" i="10"/>
  <c r="GH111" i="10"/>
  <c r="GT111" i="10"/>
  <c r="GO112" i="10"/>
  <c r="GL113" i="10"/>
  <c r="GX113" i="10"/>
  <c r="GK108" i="10"/>
  <c r="GI81" i="10"/>
  <c r="GF79" i="10"/>
  <c r="GO77" i="10"/>
  <c r="GL75" i="10"/>
  <c r="GX75" i="10"/>
  <c r="GF71" i="10"/>
  <c r="HA69" i="10"/>
  <c r="GI65" i="10"/>
  <c r="GX33" i="10"/>
  <c r="HA27" i="10"/>
  <c r="GI61" i="10"/>
  <c r="GU61" i="10"/>
  <c r="AO36" i="10"/>
  <c r="GN36" i="10"/>
  <c r="HA108" i="10"/>
  <c r="GE74" i="10"/>
  <c r="GQ74" i="10"/>
  <c r="GQ66" i="10"/>
  <c r="GF34" i="10"/>
  <c r="GI34" i="10"/>
  <c r="GO60" i="10"/>
  <c r="GX105" i="10"/>
  <c r="HA105" i="10"/>
  <c r="GH74" i="10"/>
  <c r="GT74" i="10"/>
  <c r="GZ116" i="10"/>
  <c r="GZ66" i="10"/>
  <c r="HA30" i="10"/>
  <c r="GL120" i="10"/>
  <c r="GL40" i="10"/>
  <c r="GX26" i="10"/>
  <c r="GU26" i="10"/>
  <c r="GK124" i="10"/>
  <c r="HA119" i="10"/>
  <c r="GQ65" i="10"/>
  <c r="GH57" i="10"/>
  <c r="GT57" i="10"/>
  <c r="GW49" i="10"/>
  <c r="GK41" i="10"/>
  <c r="GI130" i="10"/>
  <c r="AO119" i="10"/>
  <c r="GZ119" i="10"/>
  <c r="GZ124" i="10"/>
  <c r="GR119" i="10"/>
  <c r="GN108" i="10"/>
  <c r="GT65" i="10"/>
  <c r="GH63" i="10"/>
  <c r="AO59" i="10"/>
  <c r="GZ59" i="10"/>
  <c r="GT55" i="10"/>
  <c r="AO51" i="10"/>
  <c r="GZ51" i="10"/>
  <c r="GH47" i="10"/>
  <c r="GN43" i="10"/>
  <c r="GH39" i="10"/>
  <c r="GE124" i="10"/>
  <c r="GK115" i="10"/>
  <c r="GU119" i="10"/>
  <c r="GU79" i="10"/>
  <c r="GO75" i="10"/>
  <c r="GI71" i="10"/>
  <c r="GO67" i="10"/>
  <c r="HA67" i="10"/>
  <c r="GL65" i="10"/>
  <c r="GX65" i="10"/>
  <c r="GZ65" i="10"/>
  <c r="GE65" i="10"/>
  <c r="AO65" i="10"/>
  <c r="GK63" i="10"/>
  <c r="GW63" i="10"/>
  <c r="GE59" i="10"/>
  <c r="GQ59" i="10"/>
  <c r="HA33" i="10"/>
  <c r="GE33" i="10"/>
  <c r="GE61" i="10"/>
  <c r="GQ61" i="10"/>
  <c r="AO57" i="10"/>
  <c r="GN57" i="10"/>
  <c r="GZ57" i="10"/>
  <c r="GQ53" i="10"/>
  <c r="GE53" i="10"/>
  <c r="GN49" i="10"/>
  <c r="GE49" i="10"/>
  <c r="GH45" i="10"/>
  <c r="GZ45" i="10"/>
  <c r="AO41" i="10"/>
  <c r="GT41" i="10"/>
  <c r="GN41" i="10"/>
  <c r="GN37" i="10"/>
  <c r="GK37" i="10"/>
  <c r="GF55" i="10"/>
  <c r="GR55" i="10"/>
  <c r="GL48" i="10"/>
  <c r="GE23" i="10"/>
  <c r="GQ23" i="10"/>
  <c r="GH44" i="10"/>
  <c r="GW40" i="10"/>
  <c r="GF80" i="10"/>
  <c r="GR80" i="10"/>
  <c r="GO70" i="10"/>
  <c r="HA70" i="10"/>
  <c r="GI42" i="10"/>
  <c r="GU42" i="10"/>
  <c r="GK28" i="10"/>
  <c r="GW28" i="10"/>
  <c r="GK50" i="10"/>
  <c r="GW50" i="10"/>
  <c r="HA35" i="10"/>
  <c r="GX35" i="10"/>
  <c r="GF56" i="10"/>
  <c r="GR56" i="10"/>
  <c r="GZ36" i="10"/>
  <c r="GO44" i="10"/>
  <c r="HA44" i="10"/>
  <c r="GN19" i="10"/>
  <c r="GZ19" i="10"/>
  <c r="GE87" i="10"/>
  <c r="GQ87" i="10"/>
  <c r="GQ12" i="10"/>
  <c r="GE12" i="10"/>
  <c r="GK20" i="10"/>
  <c r="GW20" i="10"/>
  <c r="GN24" i="10"/>
  <c r="GQ24" i="10"/>
  <c r="GI127" i="10"/>
  <c r="GU127" i="10"/>
  <c r="GT129" i="10"/>
  <c r="GK129" i="10"/>
  <c r="GO118" i="10"/>
  <c r="GL118" i="10"/>
  <c r="GZ110" i="10"/>
  <c r="GW110" i="10"/>
  <c r="GR108" i="10"/>
  <c r="GI110" i="10"/>
  <c r="GL110" i="10"/>
  <c r="GH103" i="10"/>
  <c r="GE103" i="10"/>
  <c r="AO103" i="10"/>
  <c r="GR105" i="10"/>
  <c r="GU105" i="10"/>
  <c r="GF100" i="10"/>
  <c r="GR100" i="10"/>
  <c r="GO98" i="10"/>
  <c r="HA98" i="10"/>
  <c r="GL96" i="10"/>
  <c r="GX96" i="10"/>
  <c r="GI94" i="10"/>
  <c r="GU94" i="10"/>
  <c r="GF92" i="10"/>
  <c r="GR92" i="10"/>
  <c r="GO90" i="10"/>
  <c r="HA90" i="10"/>
  <c r="GL88" i="10"/>
  <c r="GX88" i="10"/>
  <c r="GI86" i="10"/>
  <c r="GU86" i="10"/>
  <c r="GF84" i="10"/>
  <c r="GR84" i="10"/>
  <c r="GW105" i="10"/>
  <c r="GZ105" i="10"/>
  <c r="GH100" i="10"/>
  <c r="GQ100" i="10"/>
  <c r="GT96" i="10"/>
  <c r="GK96" i="10"/>
  <c r="GN92" i="10"/>
  <c r="GE92" i="10"/>
  <c r="AO92" i="10"/>
  <c r="GZ88" i="10"/>
  <c r="GW88" i="10"/>
  <c r="GH84" i="10"/>
  <c r="GQ84" i="10"/>
  <c r="GK82" i="10"/>
  <c r="GH82" i="10"/>
  <c r="AO80" i="10"/>
  <c r="GN80" i="10"/>
  <c r="GZ80" i="10"/>
  <c r="GK78" i="10"/>
  <c r="GW78" i="10"/>
  <c r="GH76" i="10"/>
  <c r="GT76" i="10"/>
  <c r="AO72" i="10"/>
  <c r="GN72" i="10"/>
  <c r="GZ72" i="10"/>
  <c r="GK70" i="10"/>
  <c r="GW70" i="10"/>
  <c r="GE116" i="10"/>
  <c r="GT116" i="10"/>
  <c r="AO101" i="10"/>
  <c r="GQ101" i="10"/>
  <c r="AO93" i="10"/>
  <c r="GN93" i="10"/>
  <c r="GZ93" i="10"/>
  <c r="GK85" i="10"/>
  <c r="GW85" i="10"/>
  <c r="GI115" i="10"/>
  <c r="GR115" i="10"/>
  <c r="GT66" i="10"/>
  <c r="GE83" i="10"/>
  <c r="GT83" i="10"/>
  <c r="GH27" i="10"/>
  <c r="GQ27" i="10"/>
  <c r="GO59" i="10"/>
  <c r="HA59" i="10"/>
  <c r="GK99" i="10"/>
  <c r="GW99" i="10"/>
  <c r="HA29" i="10"/>
  <c r="GX29" i="10"/>
  <c r="GN102" i="10"/>
  <c r="GQ102" i="10"/>
  <c r="HA60" i="10"/>
  <c r="GL43" i="10"/>
  <c r="GX43" i="10"/>
  <c r="GI22" i="10"/>
  <c r="GU22" i="10"/>
  <c r="GK52" i="10"/>
  <c r="GW52" i="10"/>
  <c r="GF23" i="10"/>
  <c r="GR23" i="10"/>
  <c r="GN48" i="10"/>
  <c r="GZ48" i="10"/>
  <c r="AO127" i="10"/>
  <c r="GK127" i="10"/>
  <c r="GZ127" i="10"/>
  <c r="GX120" i="10"/>
  <c r="GI120" i="10"/>
  <c r="GK128" i="10"/>
  <c r="GQ128" i="10"/>
  <c r="GZ128" i="10"/>
  <c r="GO117" i="10"/>
  <c r="GW107" i="10"/>
  <c r="GH107" i="10"/>
  <c r="HA104" i="10"/>
  <c r="GF104" i="10"/>
  <c r="GU106" i="10"/>
  <c r="GX106" i="10"/>
  <c r="GK104" i="10"/>
  <c r="GT104" i="10"/>
  <c r="GI101" i="10"/>
  <c r="GO99" i="10"/>
  <c r="HA99" i="10"/>
  <c r="GL97" i="10"/>
  <c r="GX97" i="10"/>
  <c r="GI95" i="10"/>
  <c r="GU95" i="10"/>
  <c r="GF93" i="10"/>
  <c r="GR93" i="10"/>
  <c r="GO91" i="10"/>
  <c r="HA91" i="10"/>
  <c r="GL89" i="10"/>
  <c r="GX89" i="10"/>
  <c r="GI87" i="10"/>
  <c r="GU87" i="10"/>
  <c r="GF85" i="10"/>
  <c r="GR85" i="10"/>
  <c r="GF107" i="10"/>
  <c r="GR107" i="10"/>
  <c r="GF121" i="10"/>
  <c r="HA121" i="10"/>
  <c r="GZ109" i="10"/>
  <c r="GW109" i="10"/>
  <c r="GO102" i="10"/>
  <c r="GQ98" i="10"/>
  <c r="GN98" i="10"/>
  <c r="GK94" i="10"/>
  <c r="GH94" i="10"/>
  <c r="AO94" i="10"/>
  <c r="GW90" i="10"/>
  <c r="GZ90" i="10"/>
  <c r="GE86" i="10"/>
  <c r="GT86" i="10"/>
  <c r="GL83" i="10"/>
  <c r="GR83" i="10"/>
  <c r="AO81" i="10"/>
  <c r="GN81" i="10"/>
  <c r="GZ81" i="10"/>
  <c r="GK79" i="10"/>
  <c r="GW79" i="10"/>
  <c r="GH77" i="10"/>
  <c r="GT77" i="10"/>
  <c r="GE75" i="10"/>
  <c r="GQ75" i="10"/>
  <c r="AO73" i="10"/>
  <c r="GN73" i="10"/>
  <c r="GZ73" i="10"/>
  <c r="GK71" i="10"/>
  <c r="GW71" i="10"/>
  <c r="GH69" i="10"/>
  <c r="GT69" i="10"/>
  <c r="AO97" i="10"/>
  <c r="GN97" i="10"/>
  <c r="GZ97" i="10"/>
  <c r="GK89" i="10"/>
  <c r="GW89" i="10"/>
  <c r="GI63" i="10"/>
  <c r="GU63" i="10"/>
  <c r="GI40" i="10"/>
  <c r="GU40" i="10"/>
  <c r="AO91" i="10"/>
  <c r="GN91" i="10"/>
  <c r="GZ91" i="10"/>
  <c r="GT35" i="10"/>
  <c r="GN35" i="10"/>
  <c r="GN31" i="10"/>
  <c r="GK31" i="10"/>
  <c r="GH117" i="10"/>
  <c r="GE117" i="10"/>
  <c r="AO117" i="10"/>
  <c r="GO39" i="10"/>
  <c r="HA39" i="10"/>
  <c r="AO32" i="10"/>
  <c r="GN32" i="10"/>
  <c r="GZ32" i="10"/>
  <c r="GE67" i="10"/>
  <c r="GT67" i="10"/>
  <c r="GO26" i="10"/>
  <c r="GK29" i="10"/>
  <c r="GW29" i="10"/>
  <c r="GK95" i="10"/>
  <c r="GW95" i="10"/>
  <c r="GK15" i="10"/>
  <c r="GW15" i="10"/>
  <c r="GZ64" i="10"/>
  <c r="GW64" i="10"/>
  <c r="GI26" i="10"/>
  <c r="GT26" i="10"/>
  <c r="GL129" i="10"/>
  <c r="GX129" i="10"/>
  <c r="GH130" i="10"/>
  <c r="GT130" i="10"/>
  <c r="GI125" i="10"/>
  <c r="GU125" i="10"/>
  <c r="GF123" i="10"/>
  <c r="GR123" i="10"/>
  <c r="GH120" i="10"/>
  <c r="GT120" i="10"/>
  <c r="GH126" i="10"/>
  <c r="GQ126" i="10"/>
  <c r="GH122" i="10"/>
  <c r="GE122" i="10"/>
  <c r="AO122" i="10"/>
  <c r="AO123" i="10"/>
  <c r="GN123" i="10"/>
  <c r="GZ123" i="10"/>
  <c r="GO119" i="10"/>
  <c r="GT49" i="10"/>
  <c r="GE37" i="10"/>
  <c r="GE121" i="10"/>
  <c r="GN119" i="10"/>
  <c r="GW124" i="10"/>
  <c r="GH115" i="10"/>
  <c r="GF119" i="10"/>
  <c r="HA103" i="10"/>
  <c r="GX103" i="10"/>
  <c r="GR79" i="10"/>
  <c r="GL67" i="10"/>
  <c r="GX67" i="10"/>
  <c r="GU65" i="10"/>
  <c r="GW65" i="10"/>
  <c r="GT63" i="10"/>
  <c r="GN59" i="10"/>
  <c r="GH55" i="10"/>
  <c r="GN51" i="10"/>
  <c r="GT47" i="10"/>
  <c r="AO43" i="10"/>
  <c r="GZ43" i="10"/>
  <c r="GT39" i="10"/>
  <c r="GX130" i="10"/>
  <c r="GX126" i="10"/>
  <c r="GR124" i="10"/>
  <c r="AO121" i="10"/>
  <c r="GE119" i="10"/>
  <c r="GQ119" i="10"/>
  <c r="GH124" i="10"/>
  <c r="AO124" i="10"/>
  <c r="GI112" i="10"/>
  <c r="GI119" i="10"/>
  <c r="HA130" i="10"/>
  <c r="GU126" i="10"/>
  <c r="GI124" i="10"/>
  <c r="GQ121" i="10"/>
  <c r="GK121" i="10"/>
  <c r="GH119" i="10"/>
  <c r="GT119" i="10"/>
  <c r="GQ124" i="10"/>
  <c r="GN124" i="10"/>
  <c r="GK118" i="10"/>
  <c r="GW118" i="10"/>
  <c r="AO115" i="10"/>
  <c r="GN115" i="10"/>
  <c r="GE113" i="10"/>
  <c r="GQ113" i="10"/>
  <c r="AO111" i="10"/>
  <c r="GN111" i="10"/>
  <c r="GZ111" i="10"/>
  <c r="GU112" i="10"/>
  <c r="GX112" i="10"/>
  <c r="GL119" i="10"/>
  <c r="GX119" i="10"/>
  <c r="GF113" i="10"/>
  <c r="GR113" i="10"/>
  <c r="GQ108" i="10"/>
  <c r="GI103" i="10"/>
  <c r="GL79" i="10"/>
  <c r="GX79" i="10"/>
  <c r="GF75" i="10"/>
  <c r="GR75" i="10"/>
  <c r="GL71" i="10"/>
  <c r="GX71" i="10"/>
  <c r="GF67" i="10"/>
  <c r="HA65" i="10"/>
  <c r="GN65" i="10"/>
  <c r="GK65" i="10"/>
  <c r="AO63" i="10"/>
  <c r="GN63" i="10"/>
  <c r="GZ63" i="10"/>
  <c r="GH59" i="10"/>
  <c r="GT59" i="10"/>
  <c r="AO55" i="10"/>
  <c r="GN55" i="10"/>
  <c r="GZ55" i="10"/>
  <c r="GH51" i="10"/>
  <c r="GT51" i="10"/>
  <c r="AO47" i="10"/>
  <c r="GN47" i="10"/>
  <c r="GZ47" i="10"/>
  <c r="GH43" i="10"/>
  <c r="GT43" i="10"/>
  <c r="AO39" i="10"/>
  <c r="GN39" i="10"/>
  <c r="GZ39" i="10"/>
  <c r="GF33" i="10"/>
  <c r="GR33" i="10"/>
  <c r="GO61" i="10"/>
  <c r="HA61" i="10"/>
  <c r="GI57" i="10"/>
  <c r="GU57" i="10"/>
  <c r="GO53" i="10"/>
  <c r="HA53" i="10"/>
  <c r="GI49" i="10"/>
  <c r="GU49" i="10"/>
  <c r="GO45" i="10"/>
  <c r="HA45" i="10"/>
  <c r="GI41" i="10"/>
  <c r="GU41" i="10"/>
  <c r="GO37" i="10"/>
  <c r="HA37" i="10"/>
  <c r="GH33" i="10"/>
  <c r="GT33" i="10"/>
  <c r="GH61" i="10"/>
  <c r="GT61" i="10"/>
  <c r="GE57" i="10"/>
  <c r="GQ57" i="10"/>
  <c r="AO53" i="10"/>
  <c r="GT53" i="10"/>
  <c r="GN53" i="10"/>
  <c r="GQ49" i="10"/>
  <c r="GK49" i="10"/>
  <c r="GN45" i="10"/>
  <c r="GE45" i="10"/>
  <c r="GH41" i="10"/>
  <c r="GW41" i="10"/>
  <c r="AO37" i="10"/>
  <c r="GQ37" i="10"/>
  <c r="GT37" i="10"/>
  <c r="GF64" i="10"/>
  <c r="GL52" i="10"/>
  <c r="GI55" i="10"/>
  <c r="GU55" i="10"/>
  <c r="GO48" i="10"/>
  <c r="HA48" i="10"/>
  <c r="GH23" i="10"/>
  <c r="GT23" i="10"/>
  <c r="GK44" i="10"/>
  <c r="GW44" i="10"/>
  <c r="GF15" i="10"/>
  <c r="GR15" i="10"/>
  <c r="GZ40" i="10"/>
  <c r="GI80" i="10"/>
  <c r="GU80" i="10"/>
  <c r="GF70" i="10"/>
  <c r="GR70" i="10"/>
  <c r="GL42" i="10"/>
  <c r="GX42" i="10"/>
  <c r="AO28" i="10"/>
  <c r="GN28" i="10"/>
  <c r="GZ28" i="10"/>
  <c r="GN50" i="10"/>
  <c r="GZ50" i="10"/>
  <c r="GH42" i="10"/>
  <c r="GT42" i="10"/>
  <c r="GE38" i="10"/>
  <c r="GQ38" i="10"/>
  <c r="GI35" i="10"/>
  <c r="GF35" i="10"/>
  <c r="GI56" i="10"/>
  <c r="GU56" i="10"/>
  <c r="GE36" i="10"/>
  <c r="GQ36" i="10"/>
  <c r="GF44" i="10"/>
  <c r="GR44" i="10"/>
  <c r="GE19" i="10"/>
  <c r="GQ19" i="10"/>
  <c r="AO19" i="10"/>
  <c r="GH87" i="10"/>
  <c r="GT87" i="10"/>
  <c r="AO12" i="10"/>
  <c r="GT12" i="10"/>
  <c r="GN12" i="10"/>
  <c r="GN20" i="10"/>
  <c r="GZ20" i="10"/>
  <c r="AO24" i="10"/>
  <c r="GT24" i="10"/>
  <c r="GL127" i="10"/>
  <c r="GX127" i="10"/>
  <c r="GN129" i="10"/>
  <c r="GQ129" i="10"/>
  <c r="GI118" i="10"/>
  <c r="GR118" i="10"/>
  <c r="GT110" i="10"/>
  <c r="GE110" i="10"/>
  <c r="AO110" i="10"/>
  <c r="GF108" i="10"/>
  <c r="GI108" i="10"/>
  <c r="GU110" i="10"/>
  <c r="GR110" i="10"/>
  <c r="GT103" i="10"/>
  <c r="GK103" i="10"/>
  <c r="GI100" i="10"/>
  <c r="GU100" i="10"/>
  <c r="GF98" i="10"/>
  <c r="GR98" i="10"/>
  <c r="GO96" i="10"/>
  <c r="HA96" i="10"/>
  <c r="GL94" i="10"/>
  <c r="GX94" i="10"/>
  <c r="GI92" i="10"/>
  <c r="GU92" i="10"/>
  <c r="GF90" i="10"/>
  <c r="GR90" i="10"/>
  <c r="GO88" i="10"/>
  <c r="HA88" i="10"/>
  <c r="GL86" i="10"/>
  <c r="GX86" i="10"/>
  <c r="GI84" i="10"/>
  <c r="GU84" i="10"/>
  <c r="GE105" i="10"/>
  <c r="GH105" i="10"/>
  <c r="AO105" i="10"/>
  <c r="GT100" i="10"/>
  <c r="GW100" i="10"/>
  <c r="GN96" i="10"/>
  <c r="GQ96" i="10"/>
  <c r="GZ92" i="10"/>
  <c r="GK92" i="10"/>
  <c r="GH88" i="10"/>
  <c r="GE88" i="10"/>
  <c r="AO88" i="10"/>
  <c r="GT84" i="10"/>
  <c r="GW84" i="10"/>
  <c r="GE82" i="10"/>
  <c r="GN82" i="10"/>
  <c r="GE80" i="10"/>
  <c r="GQ80" i="10"/>
  <c r="AO78" i="10"/>
  <c r="GN78" i="10"/>
  <c r="GZ78" i="10"/>
  <c r="GK76" i="10"/>
  <c r="GW76" i="10"/>
  <c r="GE72" i="10"/>
  <c r="GQ72" i="10"/>
  <c r="AO70" i="10"/>
  <c r="GN70" i="10"/>
  <c r="GZ70" i="10"/>
  <c r="GQ116" i="10"/>
  <c r="GW101" i="10"/>
  <c r="GN101" i="10"/>
  <c r="GE93" i="10"/>
  <c r="GQ93" i="10"/>
  <c r="AO85" i="10"/>
  <c r="GN85" i="10"/>
  <c r="GZ85" i="10"/>
  <c r="GL115" i="10"/>
  <c r="GX115" i="10"/>
  <c r="GW66" i="10"/>
  <c r="AO66" i="10"/>
  <c r="GH83" i="10"/>
  <c r="GW83" i="10"/>
  <c r="GO34" i="10"/>
  <c r="GL34" i="10"/>
  <c r="GT27" i="10"/>
  <c r="GW27" i="10"/>
  <c r="GF59" i="10"/>
  <c r="GR59" i="10"/>
  <c r="AO99" i="10"/>
  <c r="GN99" i="10"/>
  <c r="GZ99" i="10"/>
  <c r="GI29" i="10"/>
  <c r="GF29" i="10"/>
  <c r="GZ102" i="10"/>
  <c r="GW102" i="10"/>
  <c r="GF60" i="10"/>
  <c r="GR60" i="10"/>
  <c r="GO43" i="10"/>
  <c r="HA43" i="10"/>
  <c r="GL22" i="10"/>
  <c r="GX22" i="10"/>
  <c r="GN52" i="10"/>
  <c r="GZ52" i="10"/>
  <c r="GI23" i="10"/>
  <c r="GU23" i="10"/>
  <c r="GE48" i="10"/>
  <c r="GQ48" i="10"/>
  <c r="AO48" i="10"/>
  <c r="GW127" i="10"/>
  <c r="GN127" i="10"/>
  <c r="GO120" i="10"/>
  <c r="GW128" i="10"/>
  <c r="GH128" i="10"/>
  <c r="GL117" i="10"/>
  <c r="GU117" i="10"/>
  <c r="GK107" i="10"/>
  <c r="GN107" i="10"/>
  <c r="GO104" i="10"/>
  <c r="GL104" i="10"/>
  <c r="GO106" i="10"/>
  <c r="GF106" i="10"/>
  <c r="GW104" i="10"/>
  <c r="GZ104" i="10"/>
  <c r="GL101" i="10"/>
  <c r="GO101" i="10"/>
  <c r="GF99" i="10"/>
  <c r="GR99" i="10"/>
  <c r="GO97" i="10"/>
  <c r="HA97" i="10"/>
  <c r="GL95" i="10"/>
  <c r="GX95" i="10"/>
  <c r="GI93" i="10"/>
  <c r="GU93" i="10"/>
  <c r="GF91" i="10"/>
  <c r="GR91" i="10"/>
  <c r="GO89" i="10"/>
  <c r="HA89" i="10"/>
  <c r="GL87" i="10"/>
  <c r="GX87" i="10"/>
  <c r="GI85" i="10"/>
  <c r="GU85" i="10"/>
  <c r="GU107" i="10"/>
  <c r="GO107" i="10"/>
  <c r="GX107" i="10"/>
  <c r="GI121" i="10"/>
  <c r="GR121" i="10"/>
  <c r="GT109" i="10"/>
  <c r="GE109" i="10"/>
  <c r="AO109" i="10"/>
  <c r="GL102" i="10"/>
  <c r="GU102" i="10"/>
  <c r="GK98" i="10"/>
  <c r="GT98" i="10"/>
  <c r="GW94" i="10"/>
  <c r="GN94" i="10"/>
  <c r="GQ90" i="10"/>
  <c r="GH90" i="10"/>
  <c r="AO90" i="10"/>
  <c r="GQ86" i="10"/>
  <c r="GZ86" i="10"/>
  <c r="GU83" i="10"/>
  <c r="GE81" i="10"/>
  <c r="GQ81" i="10"/>
  <c r="AO79" i="10"/>
  <c r="GN79" i="10"/>
  <c r="GZ79" i="10"/>
  <c r="GK77" i="10"/>
  <c r="GW77" i="10"/>
  <c r="GH75" i="10"/>
  <c r="GT75" i="10"/>
  <c r="GE73" i="10"/>
  <c r="GQ73" i="10"/>
  <c r="AO71" i="10"/>
  <c r="GN71" i="10"/>
  <c r="GZ71" i="10"/>
  <c r="GK69" i="10"/>
  <c r="GW69" i="10"/>
  <c r="GE97" i="10"/>
  <c r="GQ97" i="10"/>
  <c r="AO89" i="10"/>
  <c r="GN89" i="10"/>
  <c r="GZ89" i="10"/>
  <c r="GL63" i="10"/>
  <c r="GX63" i="10"/>
  <c r="GX40" i="10"/>
  <c r="GE91" i="10"/>
  <c r="GQ91" i="10"/>
  <c r="GK35" i="10"/>
  <c r="GZ35" i="10"/>
  <c r="GT31" i="10"/>
  <c r="GQ31" i="10"/>
  <c r="GT117" i="10"/>
  <c r="GK117" i="10"/>
  <c r="GF39" i="10"/>
  <c r="GR39" i="10"/>
  <c r="GE32" i="10"/>
  <c r="GQ32" i="10"/>
  <c r="AO67" i="10"/>
  <c r="GQ67" i="10"/>
  <c r="GZ67" i="10"/>
  <c r="GN29" i="10"/>
  <c r="GZ29" i="10"/>
  <c r="AO95" i="10"/>
  <c r="GN95" i="10"/>
  <c r="GZ95" i="10"/>
  <c r="GN15" i="10"/>
  <c r="GZ15" i="10"/>
  <c r="GT64" i="10"/>
  <c r="GE64" i="10"/>
  <c r="AO64" i="10"/>
  <c r="GO129" i="10"/>
  <c r="HA129" i="10"/>
  <c r="GK130" i="10"/>
  <c r="GW130" i="10"/>
  <c r="GL125" i="10"/>
  <c r="GX125" i="10"/>
  <c r="GI123" i="10"/>
  <c r="GU123" i="10"/>
  <c r="GK120" i="10"/>
  <c r="GW120" i="10"/>
  <c r="GE126" i="10"/>
  <c r="GT126" i="10"/>
  <c r="GT122" i="10"/>
  <c r="GK122" i="10"/>
  <c r="GE123" i="10"/>
  <c r="GQ123" i="10"/>
  <c r="GH114" i="10"/>
  <c r="GT114" i="10"/>
  <c r="GE112" i="10"/>
  <c r="GQ112" i="10"/>
  <c r="GL114" i="10"/>
  <c r="GO114" i="10"/>
  <c r="AO125" i="10"/>
  <c r="GN125" i="10"/>
  <c r="GZ125" i="10"/>
  <c r="GF109" i="10"/>
  <c r="GI109" i="10"/>
  <c r="GI111" i="10"/>
  <c r="GU111" i="10"/>
  <c r="GO82" i="10"/>
  <c r="GR82" i="10"/>
  <c r="GF78" i="10"/>
  <c r="GR78" i="10"/>
  <c r="GO76" i="10"/>
  <c r="HA76" i="10"/>
  <c r="GL74" i="10"/>
  <c r="GX74" i="10"/>
  <c r="GI72" i="10"/>
  <c r="GU72" i="10"/>
  <c r="GF68" i="10"/>
  <c r="GR68" i="10"/>
  <c r="GO66" i="10"/>
  <c r="HA66" i="10"/>
  <c r="GN106" i="10"/>
  <c r="GZ106" i="10"/>
  <c r="GI58" i="10"/>
  <c r="GU58" i="10"/>
  <c r="GF54" i="10"/>
  <c r="GR54" i="10"/>
  <c r="GO50" i="10"/>
  <c r="HA50" i="10"/>
  <c r="GL46" i="10"/>
  <c r="GX46" i="10"/>
  <c r="AO34" i="10"/>
  <c r="GN34" i="10"/>
  <c r="GZ34" i="10"/>
  <c r="GK62" i="10"/>
  <c r="GW62" i="10"/>
  <c r="GH58" i="10"/>
  <c r="GT58" i="10"/>
  <c r="GE54" i="10"/>
  <c r="GQ54" i="10"/>
  <c r="GO36" i="10"/>
  <c r="HA36" i="10"/>
  <c r="GL32" i="10"/>
  <c r="GX32" i="10"/>
  <c r="GL31" i="10"/>
  <c r="GO31" i="10"/>
  <c r="GR31" i="10"/>
  <c r="GR25" i="10"/>
  <c r="GU25" i="10"/>
  <c r="GI21" i="10"/>
  <c r="GU21" i="10"/>
  <c r="GF17" i="10"/>
  <c r="GR17" i="10"/>
  <c r="GO13" i="10"/>
  <c r="HA13" i="10"/>
  <c r="GI47" i="10"/>
  <c r="GU47" i="10"/>
  <c r="GO24" i="10"/>
  <c r="HA24" i="10"/>
  <c r="GL20" i="10"/>
  <c r="GX20" i="10"/>
  <c r="GI16" i="10"/>
  <c r="GU16" i="10"/>
  <c r="GF12" i="10"/>
  <c r="GR12" i="10"/>
  <c r="GO51" i="10"/>
  <c r="HA51" i="10"/>
  <c r="GI14" i="10"/>
  <c r="GU14" i="10"/>
  <c r="GN60" i="10"/>
  <c r="GZ60" i="10"/>
  <c r="GI19" i="10"/>
  <c r="GU19" i="10"/>
  <c r="GK16" i="10"/>
  <c r="GN16" i="10"/>
  <c r="GN56" i="10"/>
  <c r="GZ56" i="10"/>
  <c r="GH13" i="10"/>
  <c r="GT13" i="10"/>
  <c r="GF48" i="10"/>
  <c r="GR48" i="10"/>
  <c r="GK23" i="10"/>
  <c r="GW23" i="10"/>
  <c r="GK11" i="10"/>
  <c r="GW11" i="10"/>
  <c r="GL18" i="10"/>
  <c r="GN44" i="10"/>
  <c r="GZ44" i="10"/>
  <c r="GI15" i="10"/>
  <c r="GU15" i="10"/>
  <c r="GE40" i="10"/>
  <c r="GQ40" i="10"/>
  <c r="AO40" i="10"/>
  <c r="GL80" i="10"/>
  <c r="GX80" i="10"/>
  <c r="GI70" i="10"/>
  <c r="GU70" i="10"/>
  <c r="GF62" i="10"/>
  <c r="GR62" i="10"/>
  <c r="GO42" i="10"/>
  <c r="HA42" i="10"/>
  <c r="GL38" i="10"/>
  <c r="GX38" i="10"/>
  <c r="GE28" i="10"/>
  <c r="GQ28" i="10"/>
  <c r="GE50" i="10"/>
  <c r="GQ50" i="10"/>
  <c r="AO46" i="10"/>
  <c r="GN46" i="10"/>
  <c r="GZ46" i="10"/>
  <c r="GK42" i="10"/>
  <c r="GW42" i="10"/>
  <c r="GH38" i="10"/>
  <c r="GT38" i="10"/>
  <c r="GO35" i="10"/>
  <c r="GL35" i="10"/>
  <c r="GH68" i="10"/>
  <c r="GE68" i="10"/>
  <c r="GZ68" i="10"/>
  <c r="GL56" i="10"/>
  <c r="GX56" i="10"/>
  <c r="GH36" i="10"/>
  <c r="GT36" i="10"/>
  <c r="GI44" i="10"/>
  <c r="GU44" i="10"/>
  <c r="GH19" i="10"/>
  <c r="GT19" i="10"/>
  <c r="GK87" i="10"/>
  <c r="GW87" i="10"/>
  <c r="GH12" i="10"/>
  <c r="GW12" i="10"/>
  <c r="AO20" i="10"/>
  <c r="GQ20" i="10"/>
  <c r="GE20" i="10"/>
  <c r="GH24" i="10"/>
  <c r="GW24" i="10"/>
  <c r="GO127" i="10"/>
  <c r="HA127" i="10"/>
  <c r="GH129" i="10"/>
  <c r="GZ129" i="10"/>
  <c r="GW129" i="10"/>
  <c r="GU118" i="10"/>
  <c r="GX118" i="10"/>
  <c r="GH110" i="10"/>
  <c r="GK110" i="10"/>
  <c r="GL108" i="10"/>
  <c r="GO108" i="10"/>
  <c r="GO110" i="10"/>
  <c r="GX110" i="10"/>
  <c r="GN103" i="10"/>
  <c r="GQ103" i="10"/>
  <c r="GL105" i="10"/>
  <c r="GI105" i="10"/>
  <c r="GL100" i="10"/>
  <c r="GX100" i="10"/>
  <c r="GI98" i="10"/>
  <c r="GU98" i="10"/>
  <c r="GF96" i="10"/>
  <c r="GR96" i="10"/>
  <c r="GO94" i="10"/>
  <c r="HA94" i="10"/>
  <c r="GL92" i="10"/>
  <c r="GX92" i="10"/>
  <c r="GI90" i="10"/>
  <c r="GU90" i="10"/>
  <c r="GF88" i="10"/>
  <c r="GR88" i="10"/>
  <c r="GO86" i="10"/>
  <c r="HA86" i="10"/>
  <c r="GL84" i="10"/>
  <c r="GX84" i="10"/>
  <c r="GQ105" i="10"/>
  <c r="GN105" i="10"/>
  <c r="GZ100" i="10"/>
  <c r="GE100" i="10"/>
  <c r="AO100" i="10"/>
  <c r="GZ96" i="10"/>
  <c r="GW96" i="10"/>
  <c r="GH92" i="10"/>
  <c r="GQ92" i="10"/>
  <c r="GT88" i="10"/>
  <c r="GK88" i="10"/>
  <c r="GN84" i="10"/>
  <c r="GE84" i="10"/>
  <c r="AO84" i="10"/>
  <c r="GQ82" i="10"/>
  <c r="GT82" i="10"/>
  <c r="GH80" i="10"/>
  <c r="GT80" i="10"/>
  <c r="GE78" i="10"/>
  <c r="GQ78" i="10"/>
  <c r="AO76" i="10"/>
  <c r="GN76" i="10"/>
  <c r="GZ76" i="10"/>
  <c r="GK74" i="10"/>
  <c r="GW74" i="10"/>
  <c r="GH72" i="10"/>
  <c r="GT72" i="10"/>
  <c r="GE70" i="10"/>
  <c r="GQ70" i="10"/>
  <c r="GK116" i="10"/>
  <c r="GH116" i="10"/>
  <c r="AO116" i="10"/>
  <c r="GE101" i="10"/>
  <c r="GT101" i="10"/>
  <c r="GH93" i="10"/>
  <c r="GT93" i="10"/>
  <c r="GE85" i="10"/>
  <c r="GQ85" i="10"/>
  <c r="GU115" i="10"/>
  <c r="GO115" i="10"/>
  <c r="GK66" i="10"/>
  <c r="GH66" i="10"/>
  <c r="AO83" i="10"/>
  <c r="GN83" i="10"/>
  <c r="GZ83" i="10"/>
  <c r="GU34" i="10"/>
  <c r="GR34" i="10"/>
  <c r="GN27" i="10"/>
  <c r="GE27" i="10"/>
  <c r="AO27" i="10"/>
  <c r="GI59" i="10"/>
  <c r="GU59" i="10"/>
  <c r="GE99" i="10"/>
  <c r="GQ99" i="10"/>
  <c r="GO29" i="10"/>
  <c r="GL29" i="10"/>
  <c r="GH102" i="10"/>
  <c r="GE102" i="10"/>
  <c r="AO102" i="10"/>
  <c r="GI60" i="10"/>
  <c r="GU60" i="10"/>
  <c r="GF43" i="10"/>
  <c r="GR43" i="10"/>
  <c r="GO22" i="10"/>
  <c r="HA22" i="10"/>
  <c r="GE52" i="10"/>
  <c r="GQ52" i="10"/>
  <c r="AO52" i="10"/>
  <c r="GL23" i="10"/>
  <c r="GX23" i="10"/>
  <c r="GH48" i="10"/>
  <c r="GT48" i="10"/>
  <c r="GE127" i="10"/>
  <c r="GQ127" i="10"/>
  <c r="GF120" i="10"/>
  <c r="GU120" i="10"/>
  <c r="AO128" i="10"/>
  <c r="GN128" i="10"/>
  <c r="GF117" i="10"/>
  <c r="GX117" i="10"/>
  <c r="HA117" i="10"/>
  <c r="GQ107" i="10"/>
  <c r="GT107" i="10"/>
  <c r="GI104" i="10"/>
  <c r="GR104" i="10"/>
  <c r="HA106" i="10"/>
  <c r="GL106" i="10"/>
  <c r="GE104" i="10"/>
  <c r="GH104" i="10"/>
  <c r="AO104" i="10"/>
  <c r="GX101" i="10"/>
  <c r="GU101" i="10"/>
  <c r="GI99" i="10"/>
  <c r="GU99" i="10"/>
  <c r="GF97" i="10"/>
  <c r="GR97" i="10"/>
  <c r="GO95" i="10"/>
  <c r="HA95" i="10"/>
  <c r="GL93" i="10"/>
  <c r="GX93" i="10"/>
  <c r="GI91" i="10"/>
  <c r="GU91" i="10"/>
  <c r="GF89" i="10"/>
  <c r="GR89" i="10"/>
  <c r="GO87" i="10"/>
  <c r="HA87" i="10"/>
  <c r="GL85" i="10"/>
  <c r="GX85" i="10"/>
  <c r="HA107" i="10"/>
  <c r="GL121" i="10"/>
  <c r="GU121" i="10"/>
  <c r="GH109" i="10"/>
  <c r="GK109" i="10"/>
  <c r="GF102" i="10"/>
  <c r="GX102" i="10"/>
  <c r="HA102" i="10"/>
  <c r="GW98" i="10"/>
  <c r="GZ98" i="10"/>
  <c r="GE94" i="10"/>
  <c r="GT94" i="10"/>
  <c r="GE90" i="10"/>
  <c r="GN90" i="10"/>
  <c r="GW86" i="10"/>
  <c r="GH86" i="10"/>
  <c r="AO86" i="10"/>
  <c r="GI83" i="10"/>
  <c r="GX83" i="10"/>
  <c r="GH81" i="10"/>
  <c r="GT81" i="10"/>
  <c r="GE79" i="10"/>
  <c r="GQ79" i="10"/>
  <c r="AO77" i="10"/>
  <c r="GN77" i="10"/>
  <c r="GZ77" i="10"/>
  <c r="GK75" i="10"/>
  <c r="GW75" i="10"/>
  <c r="GH73" i="10"/>
  <c r="GT73" i="10"/>
  <c r="GE71" i="10"/>
  <c r="GQ71" i="10"/>
  <c r="AO69" i="10"/>
  <c r="GN69" i="10"/>
  <c r="GZ69" i="10"/>
  <c r="GH97" i="10"/>
  <c r="GT97" i="10"/>
  <c r="GE89" i="10"/>
  <c r="GQ89" i="10"/>
  <c r="GO63" i="10"/>
  <c r="HA63" i="10"/>
  <c r="GO40" i="10"/>
  <c r="HA40" i="10"/>
  <c r="GH91" i="10"/>
  <c r="GT91" i="10"/>
  <c r="GE35" i="10"/>
  <c r="GW35" i="10"/>
  <c r="AO35" i="10"/>
  <c r="GZ31" i="10"/>
  <c r="GW31" i="10"/>
  <c r="GN117" i="10"/>
  <c r="GQ117" i="10"/>
  <c r="GI39" i="10"/>
  <c r="GU39" i="10"/>
  <c r="GH32" i="10"/>
  <c r="GT32" i="10"/>
  <c r="GW67" i="10"/>
  <c r="GH67" i="10"/>
  <c r="GE29" i="10"/>
  <c r="GQ29" i="10"/>
  <c r="AO29" i="10"/>
  <c r="GE95" i="10"/>
  <c r="GQ95" i="10"/>
  <c r="GE15" i="10"/>
  <c r="GQ15" i="10"/>
  <c r="AO15" i="10"/>
  <c r="GH64" i="10"/>
  <c r="GK64" i="10"/>
  <c r="GF129" i="10"/>
  <c r="GR129" i="10"/>
  <c r="AO130" i="10"/>
  <c r="GN130" i="10"/>
  <c r="GZ130" i="10"/>
  <c r="GO125" i="10"/>
  <c r="HA125" i="10"/>
  <c r="GL123" i="10"/>
  <c r="GX123" i="10"/>
  <c r="AO120" i="10"/>
  <c r="GN120" i="10"/>
  <c r="GZ120" i="10"/>
  <c r="GK126" i="10"/>
  <c r="GW126" i="10"/>
  <c r="GN122" i="10"/>
  <c r="GQ122" i="10"/>
  <c r="GH123" i="10"/>
  <c r="GT123" i="10"/>
  <c r="GK114" i="10"/>
  <c r="GW114" i="10"/>
  <c r="GH112" i="10"/>
  <c r="GT112" i="10"/>
  <c r="GF114" i="10"/>
  <c r="GU114" i="10"/>
  <c r="GE125" i="10"/>
  <c r="GQ125" i="10"/>
  <c r="GO109" i="10"/>
  <c r="GL111" i="10"/>
  <c r="GX111" i="10"/>
  <c r="HA82" i="10"/>
  <c r="GX82" i="10"/>
  <c r="GI78" i="10"/>
  <c r="GU78" i="10"/>
  <c r="GF76" i="10"/>
  <c r="GR76" i="10"/>
  <c r="GO74" i="10"/>
  <c r="HA74" i="10"/>
  <c r="GL72" i="10"/>
  <c r="GX72" i="10"/>
  <c r="GI68" i="10"/>
  <c r="GU68" i="10"/>
  <c r="GF66" i="10"/>
  <c r="GR66" i="10"/>
  <c r="GE106" i="10"/>
  <c r="GQ106" i="10"/>
  <c r="AO106" i="10"/>
  <c r="GL58" i="10"/>
  <c r="GX58" i="10"/>
  <c r="GI54" i="10"/>
  <c r="GU54" i="10"/>
  <c r="GF50" i="10"/>
  <c r="GR50" i="10"/>
  <c r="GO46" i="10"/>
  <c r="HA46" i="10"/>
  <c r="GE34" i="10"/>
  <c r="GQ34" i="10"/>
  <c r="AO62" i="10"/>
  <c r="GN62" i="10"/>
  <c r="GZ62" i="10"/>
  <c r="GK58" i="10"/>
  <c r="GW58" i="10"/>
  <c r="GH54" i="10"/>
  <c r="GT54" i="10"/>
  <c r="GF36" i="10"/>
  <c r="GR36" i="10"/>
  <c r="GO32" i="10"/>
  <c r="HA32" i="10"/>
  <c r="GX31" i="10"/>
  <c r="GU31" i="10"/>
  <c r="GL25" i="10"/>
  <c r="HA25" i="10"/>
  <c r="GL21" i="10"/>
  <c r="GX21" i="10"/>
  <c r="GI17" i="10"/>
  <c r="GU17" i="10"/>
  <c r="GF13" i="10"/>
  <c r="GR13" i="10"/>
  <c r="GL47" i="10"/>
  <c r="GX47" i="10"/>
  <c r="GF24" i="10"/>
  <c r="GR24" i="10"/>
  <c r="GO20" i="10"/>
  <c r="HA20" i="10"/>
  <c r="GL16" i="10"/>
  <c r="GX16" i="10"/>
  <c r="GI12" i="10"/>
  <c r="GU12" i="10"/>
  <c r="GF51" i="10"/>
  <c r="GR51" i="10"/>
  <c r="GL14" i="10"/>
  <c r="GX14" i="10"/>
  <c r="GE60" i="10"/>
  <c r="GQ60" i="10"/>
  <c r="AO60" i="10"/>
  <c r="GL19" i="10"/>
  <c r="GX19" i="10"/>
  <c r="GT16" i="10"/>
  <c r="GQ16" i="10"/>
  <c r="GE56" i="10"/>
  <c r="GQ56" i="10"/>
  <c r="AO56" i="10"/>
  <c r="GO57" i="10"/>
  <c r="HA57" i="10"/>
  <c r="GI53" i="10"/>
  <c r="GU53" i="10"/>
  <c r="GO49" i="10"/>
  <c r="HA49" i="10"/>
  <c r="GI45" i="10"/>
  <c r="GU45" i="10"/>
  <c r="GO41" i="10"/>
  <c r="HA41" i="10"/>
  <c r="GI37" i="10"/>
  <c r="GU37" i="10"/>
  <c r="AO33" i="10"/>
  <c r="GN33" i="10"/>
  <c r="GZ33" i="10"/>
  <c r="AO61" i="10"/>
  <c r="GN61" i="10"/>
  <c r="GZ61" i="10"/>
  <c r="GK57" i="10"/>
  <c r="GW57" i="10"/>
  <c r="GK53" i="10"/>
  <c r="GZ53" i="10"/>
  <c r="GH49" i="10"/>
  <c r="GZ49" i="10"/>
  <c r="AO45" i="10"/>
  <c r="GW45" i="10"/>
  <c r="GQ45" i="10"/>
  <c r="GQ41" i="10"/>
  <c r="GE41" i="10"/>
  <c r="GH37" i="10"/>
  <c r="GZ37" i="10"/>
  <c r="GK22" i="10"/>
  <c r="GW22" i="10"/>
  <c r="GE18" i="10"/>
  <c r="GQ18" i="10"/>
  <c r="GK14" i="10"/>
  <c r="GW14" i="10"/>
  <c r="GO64" i="10"/>
  <c r="GR64" i="10"/>
  <c r="GF52" i="10"/>
  <c r="GR52" i="10"/>
  <c r="GR28" i="10"/>
  <c r="GU28" i="10"/>
  <c r="GE25" i="10"/>
  <c r="GH25" i="10"/>
  <c r="GK21" i="10"/>
  <c r="GW21" i="10"/>
  <c r="GE17" i="10"/>
  <c r="GQ17" i="10"/>
  <c r="GK13" i="10"/>
  <c r="GW13" i="10"/>
  <c r="GI11" i="10"/>
  <c r="GU11" i="10"/>
  <c r="GO55" i="10"/>
  <c r="HA55" i="10"/>
  <c r="GI48" i="10"/>
  <c r="GU48" i="10"/>
  <c r="GN23" i="10"/>
  <c r="GZ23" i="10"/>
  <c r="AO11" i="10"/>
  <c r="GN11" i="10"/>
  <c r="GZ11" i="10"/>
  <c r="GO18" i="10"/>
  <c r="HA18" i="10"/>
  <c r="GE44" i="10"/>
  <c r="GQ44" i="10"/>
  <c r="AO44" i="10"/>
  <c r="GL15" i="10"/>
  <c r="GX15" i="10"/>
  <c r="GH40" i="10"/>
  <c r="GT40" i="10"/>
  <c r="AO26" i="10"/>
  <c r="GR116" i="10"/>
  <c r="GI116" i="10"/>
  <c r="GO80" i="10"/>
  <c r="HA80" i="10"/>
  <c r="GL70" i="10"/>
  <c r="GX70" i="10"/>
  <c r="GI62" i="10"/>
  <c r="GU62" i="10"/>
  <c r="GF42" i="10"/>
  <c r="GR42" i="10"/>
  <c r="GO38" i="10"/>
  <c r="HA38" i="10"/>
  <c r="GH28" i="10"/>
  <c r="GT28" i="10"/>
  <c r="GH50" i="10"/>
  <c r="GT50" i="10"/>
  <c r="GE46" i="10"/>
  <c r="GQ46" i="10"/>
  <c r="AO42" i="10"/>
  <c r="GN42" i="10"/>
  <c r="GZ42" i="10"/>
  <c r="GK38" i="10"/>
  <c r="GW38" i="10"/>
  <c r="GU35" i="10"/>
  <c r="GR35" i="10"/>
  <c r="GT68" i="10"/>
  <c r="GK68" i="10"/>
  <c r="GO56" i="10"/>
  <c r="HA56" i="10"/>
  <c r="GK36" i="10"/>
  <c r="GW36" i="10"/>
  <c r="GL44" i="10"/>
  <c r="GX44" i="10"/>
  <c r="GK19" i="10"/>
  <c r="GW19" i="10"/>
  <c r="AO87" i="10"/>
  <c r="GN87" i="10"/>
  <c r="GZ87" i="10"/>
  <c r="GK12" i="10"/>
  <c r="GZ12" i="10"/>
  <c r="GH20" i="10"/>
  <c r="GT20" i="10"/>
  <c r="GE24" i="10"/>
  <c r="GK24" i="10"/>
  <c r="GZ24" i="10"/>
  <c r="GF127" i="10"/>
  <c r="GR127" i="10"/>
  <c r="AO129" i="10"/>
  <c r="GE129" i="10"/>
  <c r="HA118" i="10"/>
  <c r="GF118" i="10"/>
  <c r="GN110" i="10"/>
  <c r="GQ110" i="10"/>
  <c r="GX108" i="10"/>
  <c r="GU108" i="10"/>
  <c r="HA110" i="10"/>
  <c r="GF110" i="10"/>
  <c r="GZ103" i="10"/>
  <c r="GW103" i="10"/>
  <c r="GF105" i="10"/>
  <c r="GO105" i="10"/>
  <c r="GO100" i="10"/>
  <c r="HA100" i="10"/>
  <c r="GL98" i="10"/>
  <c r="GX98" i="10"/>
  <c r="GI96" i="10"/>
  <c r="GU96" i="10"/>
  <c r="GF94" i="10"/>
  <c r="GR94" i="10"/>
  <c r="GO92" i="10"/>
  <c r="HA92" i="10"/>
  <c r="GL90" i="10"/>
  <c r="GX90" i="10"/>
  <c r="GI88" i="10"/>
  <c r="GU88" i="10"/>
  <c r="GF86" i="10"/>
  <c r="GR86" i="10"/>
  <c r="GO84" i="10"/>
  <c r="HA84" i="10"/>
  <c r="GK105" i="10"/>
  <c r="GT105" i="10"/>
  <c r="GN100" i="10"/>
  <c r="GK100" i="10"/>
  <c r="GH96" i="10"/>
  <c r="GE96" i="10"/>
  <c r="AO96" i="10"/>
  <c r="GT92" i="10"/>
  <c r="GW92" i="10"/>
  <c r="GN88" i="10"/>
  <c r="GQ88" i="10"/>
  <c r="GZ84" i="10"/>
  <c r="GK84" i="10"/>
  <c r="GW82" i="10"/>
  <c r="AO82" i="10"/>
  <c r="GZ82" i="10"/>
  <c r="GK80" i="10"/>
  <c r="GW80" i="10"/>
  <c r="GH78" i="10"/>
  <c r="GT78" i="10"/>
  <c r="GE76" i="10"/>
  <c r="GQ76" i="10"/>
  <c r="AO74" i="10"/>
  <c r="GN74" i="10"/>
  <c r="GZ74" i="10"/>
  <c r="GK72" i="10"/>
  <c r="GW72" i="10"/>
  <c r="GH70" i="10"/>
  <c r="GT70" i="10"/>
  <c r="GW116" i="10"/>
  <c r="GN116" i="10"/>
  <c r="GK101" i="10"/>
  <c r="GH101" i="10"/>
  <c r="GZ101" i="10"/>
  <c r="GK93" i="10"/>
  <c r="GW93" i="10"/>
  <c r="GH85" i="10"/>
  <c r="GT85" i="10"/>
  <c r="GF115" i="10"/>
  <c r="HA115" i="10"/>
  <c r="GE66" i="10"/>
  <c r="GN66" i="10"/>
  <c r="GK83" i="10"/>
  <c r="GQ83" i="10"/>
  <c r="HA34" i="10"/>
  <c r="GX34" i="10"/>
  <c r="GZ27" i="10"/>
  <c r="GK27" i="10"/>
  <c r="GL59" i="10"/>
  <c r="GX59" i="10"/>
  <c r="GH99" i="10"/>
  <c r="GT99" i="10"/>
  <c r="GU29" i="10"/>
  <c r="GR29" i="10"/>
  <c r="GT102" i="10"/>
  <c r="GK102" i="10"/>
  <c r="GL60" i="10"/>
  <c r="GX60" i="10"/>
  <c r="GI43" i="10"/>
  <c r="GU43" i="10"/>
  <c r="GF22" i="10"/>
  <c r="GR22" i="10"/>
  <c r="GH52" i="10"/>
  <c r="GT52" i="10"/>
  <c r="GO23" i="10"/>
  <c r="HA23" i="10"/>
  <c r="GK48" i="10"/>
  <c r="GW48" i="10"/>
  <c r="GH127" i="10"/>
  <c r="GT127" i="10"/>
  <c r="GR120" i="10"/>
  <c r="HA120" i="10"/>
  <c r="GE128" i="10"/>
  <c r="GT128" i="10"/>
  <c r="GR117" i="10"/>
  <c r="GI117" i="10"/>
  <c r="GE107" i="10"/>
  <c r="AO107" i="10"/>
  <c r="GZ107" i="10"/>
  <c r="GU104" i="10"/>
  <c r="GX104" i="10"/>
  <c r="GI106" i="10"/>
  <c r="GR106" i="10"/>
  <c r="GQ104" i="10"/>
  <c r="GN104" i="10"/>
  <c r="GR101" i="10"/>
  <c r="GF101" i="10"/>
  <c r="HA101" i="10"/>
  <c r="GL99" i="10"/>
  <c r="GX99" i="10"/>
  <c r="GI97" i="10"/>
  <c r="GU97" i="10"/>
  <c r="GF95" i="10"/>
  <c r="GR95" i="10"/>
  <c r="GO93" i="10"/>
  <c r="HA93" i="10"/>
  <c r="GL91" i="10"/>
  <c r="GX91" i="10"/>
  <c r="GI89" i="10"/>
  <c r="GU89" i="10"/>
  <c r="GF87" i="10"/>
  <c r="GR87" i="10"/>
  <c r="GO85" i="10"/>
  <c r="HA85" i="10"/>
  <c r="GI107" i="10"/>
  <c r="GL107" i="10"/>
  <c r="GO121" i="10"/>
  <c r="GX121" i="10"/>
  <c r="GN109" i="10"/>
  <c r="GQ109" i="10"/>
  <c r="GR102" i="10"/>
  <c r="GI102" i="10"/>
  <c r="GE98" i="10"/>
  <c r="GH98" i="10"/>
  <c r="AO98" i="10"/>
  <c r="GQ94" i="10"/>
  <c r="GZ94" i="10"/>
  <c r="GK90" i="10"/>
  <c r="GT90" i="10"/>
  <c r="GK86" i="10"/>
  <c r="GN86" i="10"/>
  <c r="GF83" i="10"/>
  <c r="GO83" i="10"/>
  <c r="HA83" i="10"/>
  <c r="GK81" i="10"/>
  <c r="GW81" i="10"/>
  <c r="GH79" i="10"/>
  <c r="GT79" i="10"/>
  <c r="GE77" i="10"/>
  <c r="GQ77" i="10"/>
  <c r="AO75" i="10"/>
  <c r="GN75" i="10"/>
  <c r="GZ75" i="10"/>
  <c r="GK73" i="10"/>
  <c r="GW73" i="10"/>
  <c r="GH71" i="10"/>
  <c r="GT71" i="10"/>
  <c r="GE69" i="10"/>
  <c r="GQ69" i="10"/>
  <c r="GK97" i="10"/>
  <c r="GW97" i="10"/>
  <c r="GH89" i="10"/>
  <c r="GT89" i="10"/>
  <c r="GF63" i="10"/>
  <c r="GR63" i="10"/>
  <c r="GF40" i="10"/>
  <c r="GR40" i="10"/>
  <c r="GK91" i="10"/>
  <c r="GW91" i="10"/>
  <c r="GH35" i="10"/>
  <c r="GQ35" i="10"/>
  <c r="GH31" i="10"/>
  <c r="GE31" i="10"/>
  <c r="AO31" i="10"/>
  <c r="GZ117" i="10"/>
  <c r="GW117" i="10"/>
  <c r="GL39" i="10"/>
  <c r="GX39" i="10"/>
  <c r="GK32" i="10"/>
  <c r="GW32" i="10"/>
  <c r="GK67" i="10"/>
  <c r="GN67" i="10"/>
  <c r="GH29" i="10"/>
  <c r="GT29" i="10"/>
  <c r="GH95" i="10"/>
  <c r="GT95" i="10"/>
  <c r="GH15" i="10"/>
  <c r="GT15" i="10"/>
  <c r="GN64" i="10"/>
  <c r="GQ64" i="10"/>
  <c r="GI129" i="10"/>
  <c r="GU129" i="10"/>
  <c r="GE130" i="10"/>
  <c r="GQ130" i="10"/>
  <c r="GF125" i="10"/>
  <c r="GR125" i="10"/>
  <c r="GO123" i="10"/>
  <c r="HA123" i="10"/>
  <c r="GE120" i="10"/>
  <c r="GQ120" i="10"/>
  <c r="GN126" i="10"/>
  <c r="AO126" i="10"/>
  <c r="GZ126" i="10"/>
  <c r="GZ122" i="10"/>
  <c r="GW122" i="10"/>
  <c r="GK123" i="10"/>
  <c r="GW123" i="10"/>
  <c r="AO114" i="10"/>
  <c r="GN114" i="10"/>
  <c r="GZ114" i="10"/>
  <c r="GK112" i="10"/>
  <c r="GW112" i="10"/>
  <c r="GR114" i="10"/>
  <c r="HA114" i="10"/>
  <c r="GH125" i="10"/>
  <c r="GT125" i="10"/>
  <c r="GL109" i="10"/>
  <c r="GU109" i="10"/>
  <c r="GO111" i="10"/>
  <c r="HA111" i="10"/>
  <c r="GU82" i="10"/>
  <c r="GF82" i="10"/>
  <c r="GL78" i="10"/>
  <c r="GX78" i="10"/>
  <c r="GI76" i="10"/>
  <c r="GU76" i="10"/>
  <c r="GF74" i="10"/>
  <c r="GR74" i="10"/>
  <c r="GO72" i="10"/>
  <c r="HA72" i="10"/>
  <c r="GL68" i="10"/>
  <c r="GX68" i="10"/>
  <c r="GI66" i="10"/>
  <c r="GU66" i="10"/>
  <c r="GH106" i="10"/>
  <c r="GT106" i="10"/>
  <c r="GO58" i="10"/>
  <c r="HA58" i="10"/>
  <c r="GL54" i="10"/>
  <c r="GX54" i="10"/>
  <c r="GI50" i="10"/>
  <c r="GU50" i="10"/>
  <c r="GF46" i="10"/>
  <c r="GR46" i="10"/>
  <c r="GH34" i="10"/>
  <c r="GT34" i="10"/>
  <c r="GE62" i="10"/>
  <c r="GQ62" i="10"/>
  <c r="AO58" i="10"/>
  <c r="GN58" i="10"/>
  <c r="GZ58" i="10"/>
  <c r="GK54" i="10"/>
  <c r="GW54" i="10"/>
  <c r="GI36" i="10"/>
  <c r="GU36" i="10"/>
  <c r="GF32" i="10"/>
  <c r="GR32" i="10"/>
  <c r="HA31" i="10"/>
  <c r="GX25" i="10"/>
  <c r="GI25" i="10"/>
  <c r="GO21" i="10"/>
  <c r="HA21" i="10"/>
  <c r="GL17" i="10"/>
  <c r="GX17" i="10"/>
  <c r="GI13" i="10"/>
  <c r="GU13" i="10"/>
  <c r="GO47" i="10"/>
  <c r="HA47" i="10"/>
  <c r="GI24" i="10"/>
  <c r="GU24" i="10"/>
  <c r="GF20" i="10"/>
  <c r="GR20" i="10"/>
  <c r="GO16" i="10"/>
  <c r="HA16" i="10"/>
  <c r="GL12" i="10"/>
  <c r="GX12" i="10"/>
  <c r="GI51" i="10"/>
  <c r="GU51" i="10"/>
  <c r="GO14" i="10"/>
  <c r="HA14" i="10"/>
  <c r="GH60" i="10"/>
  <c r="GT60" i="10"/>
  <c r="GO19" i="10"/>
  <c r="HA19" i="10"/>
  <c r="AO16" i="10"/>
  <c r="GW16" i="10"/>
  <c r="GH56" i="10"/>
  <c r="GT56" i="10"/>
  <c r="GE114" i="10"/>
  <c r="GQ114" i="10"/>
  <c r="AO112" i="10"/>
  <c r="GN112" i="10"/>
  <c r="GZ112" i="10"/>
  <c r="GX114" i="10"/>
  <c r="GI114" i="10"/>
  <c r="GK125" i="10"/>
  <c r="GW125" i="10"/>
  <c r="GR109" i="10"/>
  <c r="GX109" i="10"/>
  <c r="HA109" i="10"/>
  <c r="GF111" i="10"/>
  <c r="GR111" i="10"/>
  <c r="GI82" i="10"/>
  <c r="GL82" i="10"/>
  <c r="GO78" i="10"/>
  <c r="HA78" i="10"/>
  <c r="GL76" i="10"/>
  <c r="GX76" i="10"/>
  <c r="GI74" i="10"/>
  <c r="GU74" i="10"/>
  <c r="GF72" i="10"/>
  <c r="GR72" i="10"/>
  <c r="GO68" i="10"/>
  <c r="HA68" i="10"/>
  <c r="GL66" i="10"/>
  <c r="GX66" i="10"/>
  <c r="GK106" i="10"/>
  <c r="GW106" i="10"/>
  <c r="GF58" i="10"/>
  <c r="GR58" i="10"/>
  <c r="GO54" i="10"/>
  <c r="HA54" i="10"/>
  <c r="GL50" i="10"/>
  <c r="GX50" i="10"/>
  <c r="GI46" i="10"/>
  <c r="GU46" i="10"/>
  <c r="GK34" i="10"/>
  <c r="GW34" i="10"/>
  <c r="GH62" i="10"/>
  <c r="GT62" i="10"/>
  <c r="GE58" i="10"/>
  <c r="GQ58" i="10"/>
  <c r="AO54" i="10"/>
  <c r="GN54" i="10"/>
  <c r="GZ54" i="10"/>
  <c r="GL36" i="10"/>
  <c r="GX36" i="10"/>
  <c r="GI32" i="10"/>
  <c r="GU32" i="10"/>
  <c r="GI31" i="10"/>
  <c r="GF31" i="10"/>
  <c r="GF25" i="10"/>
  <c r="GO25" i="10"/>
  <c r="GF21" i="10"/>
  <c r="GR21" i="10"/>
  <c r="GO17" i="10"/>
  <c r="HA17" i="10"/>
  <c r="GL13" i="10"/>
  <c r="GX13" i="10"/>
  <c r="GF47" i="10"/>
  <c r="GR47" i="10"/>
  <c r="GL24" i="10"/>
  <c r="GX24" i="10"/>
  <c r="GI20" i="10"/>
  <c r="GU20" i="10"/>
  <c r="GF16" i="10"/>
  <c r="GR16" i="10"/>
  <c r="GO12" i="10"/>
  <c r="HA12" i="10"/>
  <c r="GL51" i="10"/>
  <c r="GX51" i="10"/>
  <c r="GF14" i="10"/>
  <c r="GR14" i="10"/>
  <c r="GK60" i="10"/>
  <c r="GW60" i="10"/>
  <c r="GF19" i="10"/>
  <c r="GR19" i="10"/>
  <c r="GE16" i="10"/>
  <c r="GH16" i="10"/>
  <c r="GZ16" i="10"/>
  <c r="GK56" i="10"/>
  <c r="GW56" i="10"/>
  <c r="M448" i="1"/>
  <c r="E38" i="4"/>
  <c r="K38" i="7"/>
  <c r="K42" i="7"/>
  <c r="AG197" i="1"/>
  <c r="G42" i="4" s="1"/>
  <c r="L403" i="1"/>
  <c r="L448" i="1"/>
  <c r="AH197" i="1"/>
  <c r="H42" i="4" s="1"/>
  <c r="E42" i="4"/>
  <c r="E33" i="4"/>
  <c r="V448" i="1"/>
  <c r="V403" i="1"/>
  <c r="M403" i="1"/>
  <c r="AH152" i="1"/>
  <c r="H33" i="4" s="1"/>
  <c r="AG152" i="1"/>
  <c r="G33" i="4" s="1"/>
  <c r="L428" i="1"/>
  <c r="AH177" i="1"/>
  <c r="H38" i="4" s="1"/>
  <c r="M428" i="1"/>
  <c r="AG177" i="1"/>
  <c r="G38" i="4" s="1"/>
  <c r="F9" i="4"/>
  <c r="G22" i="4"/>
  <c r="G30" i="4"/>
  <c r="G18" i="4"/>
  <c r="F52" i="4"/>
  <c r="H22" i="4"/>
  <c r="F6" i="4"/>
  <c r="G10" i="4"/>
  <c r="G46" i="4"/>
  <c r="H39" i="4"/>
  <c r="G28" i="4"/>
  <c r="F50" i="4"/>
  <c r="L48" i="7"/>
  <c r="G50" i="4"/>
  <c r="G34" i="4"/>
  <c r="H50" i="4"/>
  <c r="H44" i="4"/>
  <c r="F37" i="4"/>
  <c r="H14" i="4"/>
  <c r="F20" i="4"/>
  <c r="F18" i="4"/>
  <c r="F12" i="4"/>
  <c r="G37" i="4"/>
  <c r="F35" i="4"/>
  <c r="H46" i="4"/>
  <c r="G39" i="4"/>
  <c r="F34" i="4"/>
  <c r="F30" i="4"/>
  <c r="H20" i="4"/>
  <c r="H18" i="4"/>
  <c r="F36" i="4"/>
  <c r="G35" i="4"/>
  <c r="H34" i="4"/>
  <c r="H30" i="4"/>
  <c r="F10" i="4"/>
  <c r="F26" i="4"/>
  <c r="F14" i="4"/>
  <c r="F22" i="4"/>
  <c r="F39" i="4"/>
  <c r="F28" i="4"/>
  <c r="H10" i="4"/>
  <c r="H26" i="4"/>
  <c r="H36" i="4"/>
  <c r="H47" i="4"/>
  <c r="G47" i="4"/>
  <c r="F47" i="4"/>
  <c r="AE172" i="10" l="1"/>
  <c r="AD227" i="10"/>
  <c r="AE333" i="10"/>
  <c r="AD314" i="10"/>
  <c r="AD264" i="10"/>
  <c r="AE180" i="10"/>
  <c r="AF159" i="10"/>
  <c r="AF341" i="10"/>
  <c r="AD182" i="10"/>
  <c r="AE322" i="10"/>
  <c r="AD331" i="10"/>
  <c r="AE241" i="10"/>
  <c r="AE237" i="10"/>
  <c r="AF238" i="10"/>
  <c r="AD167" i="10"/>
  <c r="AE343" i="10"/>
  <c r="AD339" i="10"/>
  <c r="AF277" i="10"/>
  <c r="AD201" i="10"/>
  <c r="AD147" i="10"/>
  <c r="AD356" i="10"/>
  <c r="AF306" i="10"/>
  <c r="AD189" i="10"/>
  <c r="AD205" i="10"/>
  <c r="AD220" i="10"/>
  <c r="AF256" i="10"/>
  <c r="AD132" i="10"/>
  <c r="AF171" i="10"/>
  <c r="AD328" i="10"/>
  <c r="AF261" i="10"/>
  <c r="AE171" i="10"/>
  <c r="AD258" i="10"/>
  <c r="AD326" i="10"/>
  <c r="AD168" i="10"/>
  <c r="AD216" i="10"/>
  <c r="AE268" i="10"/>
  <c r="AE142" i="10"/>
  <c r="AD191" i="10"/>
  <c r="AD131" i="10"/>
  <c r="AD166" i="10"/>
  <c r="AF350" i="10"/>
  <c r="AE185" i="10"/>
  <c r="AE338" i="10"/>
  <c r="AD174" i="10"/>
  <c r="AD311" i="10"/>
  <c r="AD164" i="10"/>
  <c r="AD136" i="10"/>
  <c r="AD214" i="10"/>
  <c r="AF188" i="10"/>
  <c r="AF202" i="10"/>
  <c r="AD263" i="10"/>
  <c r="AD200" i="10"/>
  <c r="AD246" i="10"/>
  <c r="AF143" i="10"/>
  <c r="AF198" i="10"/>
  <c r="AD178" i="10"/>
  <c r="AD338" i="10"/>
  <c r="AF165" i="10"/>
  <c r="AF197" i="10"/>
  <c r="AD185" i="10"/>
  <c r="AD315" i="10"/>
  <c r="AD219" i="10"/>
  <c r="AD197" i="10"/>
  <c r="AD242" i="10"/>
  <c r="AD262" i="10"/>
  <c r="AD208" i="10"/>
  <c r="AE206" i="10"/>
  <c r="AE324" i="10"/>
  <c r="AD305" i="10"/>
  <c r="AD198" i="10"/>
  <c r="AE223" i="10"/>
  <c r="AF290" i="10"/>
  <c r="AD352" i="10"/>
  <c r="AD317" i="10"/>
  <c r="AD274" i="10"/>
  <c r="AF234" i="10"/>
  <c r="AD254" i="10"/>
  <c r="AD313" i="10"/>
  <c r="AF316" i="10"/>
  <c r="AD268" i="10"/>
  <c r="AE153" i="10"/>
  <c r="AD152" i="10"/>
  <c r="AF344" i="10"/>
  <c r="AD226" i="10"/>
  <c r="AD359" i="10"/>
  <c r="AF322" i="10"/>
  <c r="AE247" i="10"/>
  <c r="AF158" i="10"/>
  <c r="AD318" i="10"/>
  <c r="AD135" i="10"/>
  <c r="AE300" i="10"/>
  <c r="AF168" i="10"/>
  <c r="AE145" i="10"/>
  <c r="AD177" i="10"/>
  <c r="AD218" i="10"/>
  <c r="AF254" i="10"/>
  <c r="AE340" i="10"/>
  <c r="AD169" i="10"/>
  <c r="AD224" i="10"/>
  <c r="AD160" i="10"/>
  <c r="AE148" i="10"/>
  <c r="AF325" i="10"/>
  <c r="AE325" i="10"/>
  <c r="AE317" i="10"/>
  <c r="AF317" i="10"/>
  <c r="AD192" i="10"/>
  <c r="AF162" i="10"/>
  <c r="AE162" i="10"/>
  <c r="AD286" i="10"/>
  <c r="AE205" i="10"/>
  <c r="AF205" i="10"/>
  <c r="AE257" i="10"/>
  <c r="AF257" i="10"/>
  <c r="AF358" i="10"/>
  <c r="AE358" i="10"/>
  <c r="AF253" i="10"/>
  <c r="AE253" i="10"/>
  <c r="AF208" i="10"/>
  <c r="AD289" i="10"/>
  <c r="AE245" i="10"/>
  <c r="AF245" i="10"/>
  <c r="AD298" i="10"/>
  <c r="AD358" i="10"/>
  <c r="AF155" i="10"/>
  <c r="AE155" i="10"/>
  <c r="AE309" i="10"/>
  <c r="AF309" i="10"/>
  <c r="AE144" i="10"/>
  <c r="AF144" i="10"/>
  <c r="AE298" i="10"/>
  <c r="AF298" i="10"/>
  <c r="AF146" i="10"/>
  <c r="AE146" i="10"/>
  <c r="AD206" i="10"/>
  <c r="AD229" i="10"/>
  <c r="AD354" i="10"/>
  <c r="AE327" i="10"/>
  <c r="AD316" i="10"/>
  <c r="AD307" i="10"/>
  <c r="AF312" i="10"/>
  <c r="AF283" i="10"/>
  <c r="AE283" i="10"/>
  <c r="AD288" i="10"/>
  <c r="AD345" i="10"/>
  <c r="AD282" i="10"/>
  <c r="AE197" i="10"/>
  <c r="AF175" i="10"/>
  <c r="AE175" i="10"/>
  <c r="AF180" i="10"/>
  <c r="AD252" i="10"/>
  <c r="AE248" i="10"/>
  <c r="AE353" i="10"/>
  <c r="AD161" i="10"/>
  <c r="AD204" i="10"/>
  <c r="AD276" i="10"/>
  <c r="AE159" i="10"/>
  <c r="AE221" i="10"/>
  <c r="AF221" i="10"/>
  <c r="AE341" i="10"/>
  <c r="AF185" i="10"/>
  <c r="AE342" i="10"/>
  <c r="AF342" i="10"/>
  <c r="AE294" i="10"/>
  <c r="AF294" i="10"/>
  <c r="AE259" i="10"/>
  <c r="AF259" i="10"/>
  <c r="AF157" i="10"/>
  <c r="AF230" i="10"/>
  <c r="AE230" i="10"/>
  <c r="AD272" i="10"/>
  <c r="AD231" i="10"/>
  <c r="AD346" i="10"/>
  <c r="AE274" i="10"/>
  <c r="AF274" i="10"/>
  <c r="AE277" i="10"/>
  <c r="AD301" i="10"/>
  <c r="AF247" i="10"/>
  <c r="AE332" i="10"/>
  <c r="AF332" i="10"/>
  <c r="AF138" i="10"/>
  <c r="AE138" i="10"/>
  <c r="AF219" i="10"/>
  <c r="AE219" i="10"/>
  <c r="AF174" i="10"/>
  <c r="AE174" i="10"/>
  <c r="AD196" i="10"/>
  <c r="AE214" i="10"/>
  <c r="AF214" i="10"/>
  <c r="AE323" i="10"/>
  <c r="AF323" i="10"/>
  <c r="AD304" i="10"/>
  <c r="AD247" i="10"/>
  <c r="AD203" i="10"/>
  <c r="AD221" i="10"/>
  <c r="AE270" i="10"/>
  <c r="AF270" i="10"/>
  <c r="AE207" i="10"/>
  <c r="AE348" i="10"/>
  <c r="AF348" i="10"/>
  <c r="AE210" i="10"/>
  <c r="AF210" i="10"/>
  <c r="AE165" i="10"/>
  <c r="AD250" i="10"/>
  <c r="AD353" i="10"/>
  <c r="AE217" i="10"/>
  <c r="AD310" i="10"/>
  <c r="AD240" i="10"/>
  <c r="AF193" i="10"/>
  <c r="AF187" i="10"/>
  <c r="AE187" i="10"/>
  <c r="AF206" i="10"/>
  <c r="AD341" i="10"/>
  <c r="AE135" i="10"/>
  <c r="AF135" i="10"/>
  <c r="AD173" i="10"/>
  <c r="AE190" i="10"/>
  <c r="AF190" i="10"/>
  <c r="AE188" i="10"/>
  <c r="AD297" i="10"/>
  <c r="AD312" i="10"/>
  <c r="AD159" i="10"/>
  <c r="AD260" i="10"/>
  <c r="AE350" i="10"/>
  <c r="AE344" i="10"/>
  <c r="AD299" i="10"/>
  <c r="AF279" i="10"/>
  <c r="AE279" i="10"/>
  <c r="AE273" i="10"/>
  <c r="AF273" i="10"/>
  <c r="AE152" i="10"/>
  <c r="AF225" i="10"/>
  <c r="AE225" i="10"/>
  <c r="AF141" i="10"/>
  <c r="AE141" i="10"/>
  <c r="AE246" i="10"/>
  <c r="AF246" i="10"/>
  <c r="AD336" i="10"/>
  <c r="AD157" i="10"/>
  <c r="AF227" i="10"/>
  <c r="AE227" i="10"/>
  <c r="AF315" i="10"/>
  <c r="AE315" i="10"/>
  <c r="AD158" i="10"/>
  <c r="AD141" i="10"/>
  <c r="AD232" i="10"/>
  <c r="AD306" i="10"/>
  <c r="AF251" i="10"/>
  <c r="AE251" i="10"/>
  <c r="AD325" i="10"/>
  <c r="AD280" i="10"/>
  <c r="AD333" i="10"/>
  <c r="AD194" i="10"/>
  <c r="AD150" i="10"/>
  <c r="AF192" i="10"/>
  <c r="AE192" i="10"/>
  <c r="AE285" i="10"/>
  <c r="AF285" i="10"/>
  <c r="AF314" i="10"/>
  <c r="AE314" i="10"/>
  <c r="AD337" i="10"/>
  <c r="AD186" i="10"/>
  <c r="AE168" i="10"/>
  <c r="AD170" i="10"/>
  <c r="AD230" i="10"/>
  <c r="AD355" i="10"/>
  <c r="AF287" i="10"/>
  <c r="AE287" i="10"/>
  <c r="AE326" i="10"/>
  <c r="AF326" i="10"/>
  <c r="AE339" i="10"/>
  <c r="AE216" i="10"/>
  <c r="AF216" i="10"/>
  <c r="AE286" i="10"/>
  <c r="AF286" i="10"/>
  <c r="AF179" i="10"/>
  <c r="AF217" i="10"/>
  <c r="AD296" i="10"/>
  <c r="AD237" i="10"/>
  <c r="AD277" i="10"/>
  <c r="AE136" i="10"/>
  <c r="AF136" i="10"/>
  <c r="AF252" i="10"/>
  <c r="AF355" i="10"/>
  <c r="AE355" i="10"/>
  <c r="AE193" i="10"/>
  <c r="AF203" i="10"/>
  <c r="AE203" i="10"/>
  <c r="AE208" i="10"/>
  <c r="AF329" i="10"/>
  <c r="AE329" i="10"/>
  <c r="AE316" i="10"/>
  <c r="AF330" i="10"/>
  <c r="AF335" i="10"/>
  <c r="AE335" i="10"/>
  <c r="AF320" i="10"/>
  <c r="AE320" i="10"/>
  <c r="AD195" i="10"/>
  <c r="AF167" i="10"/>
  <c r="AE167" i="10"/>
  <c r="AE271" i="10"/>
  <c r="AE224" i="10"/>
  <c r="AE311" i="10"/>
  <c r="AD248" i="10"/>
  <c r="AE222" i="10"/>
  <c r="AD308" i="10"/>
  <c r="AE255" i="10"/>
  <c r="AF255" i="10"/>
  <c r="AE150" i="10"/>
  <c r="AF300" i="10"/>
  <c r="AF201" i="10"/>
  <c r="AE201" i="10"/>
  <c r="AD323" i="10"/>
  <c r="AD213" i="10"/>
  <c r="AD267" i="10"/>
  <c r="AE336" i="10"/>
  <c r="AF336" i="10"/>
  <c r="AE236" i="10"/>
  <c r="AF236" i="10"/>
  <c r="AE328" i="10"/>
  <c r="AF328" i="10"/>
  <c r="AD223" i="10"/>
  <c r="AE304" i="10"/>
  <c r="AF304" i="10"/>
  <c r="AE229" i="10"/>
  <c r="AF229" i="10"/>
  <c r="AD344" i="10"/>
  <c r="AD140" i="10"/>
  <c r="AE177" i="10"/>
  <c r="AD233" i="10"/>
  <c r="AD249" i="10"/>
  <c r="AF282" i="10"/>
  <c r="AE282" i="10"/>
  <c r="AF288" i="10"/>
  <c r="AD199" i="10"/>
  <c r="AF249" i="10"/>
  <c r="AE249" i="10"/>
  <c r="AF200" i="10"/>
  <c r="AE200" i="10"/>
  <c r="AE345" i="10"/>
  <c r="AF345" i="10"/>
  <c r="AD343" i="10"/>
  <c r="AD225" i="10"/>
  <c r="AD291" i="10"/>
  <c r="AE179" i="10"/>
  <c r="AF243" i="10"/>
  <c r="AD351" i="10"/>
  <c r="AD281" i="10"/>
  <c r="AD184" i="10"/>
  <c r="AE307" i="10"/>
  <c r="AF307" i="10"/>
  <c r="AE183" i="10"/>
  <c r="AF183" i="10"/>
  <c r="AF153" i="10"/>
  <c r="AF299" i="10"/>
  <c r="AE299" i="10"/>
  <c r="AF244" i="10"/>
  <c r="AD294" i="10"/>
  <c r="AF339" i="10"/>
  <c r="AD357" i="10"/>
  <c r="AD187" i="10"/>
  <c r="AE160" i="10"/>
  <c r="AF160" i="10"/>
  <c r="AD149" i="10"/>
  <c r="AF170" i="10"/>
  <c r="AE170" i="10"/>
  <c r="AD175" i="10"/>
  <c r="AE228" i="10"/>
  <c r="AD287" i="10"/>
  <c r="AD302" i="10"/>
  <c r="AD143" i="10"/>
  <c r="AD321" i="10"/>
  <c r="AF151" i="10"/>
  <c r="AF333" i="10"/>
  <c r="AF142" i="10"/>
  <c r="AD193" i="10"/>
  <c r="AF172" i="10"/>
  <c r="AE254" i="10"/>
  <c r="AD330" i="10"/>
  <c r="AE351" i="10"/>
  <c r="AF351" i="10"/>
  <c r="AD327" i="10"/>
  <c r="AE239" i="10"/>
  <c r="AF239" i="10"/>
  <c r="AF356" i="10"/>
  <c r="AE356" i="10"/>
  <c r="AF150" i="10"/>
  <c r="AF263" i="10"/>
  <c r="AE263" i="10"/>
  <c r="AF337" i="10"/>
  <c r="AE337" i="10"/>
  <c r="AF297" i="10"/>
  <c r="AE297" i="10"/>
  <c r="AE334" i="10"/>
  <c r="AF334" i="10"/>
  <c r="AD244" i="10"/>
  <c r="AF154" i="10"/>
  <c r="AE154" i="10"/>
  <c r="AD207" i="10"/>
  <c r="AF186" i="10"/>
  <c r="AE186" i="10"/>
  <c r="AF276" i="10"/>
  <c r="AE276" i="10"/>
  <c r="AD211" i="10"/>
  <c r="AD137" i="10"/>
  <c r="AE269" i="10"/>
  <c r="AF269" i="10"/>
  <c r="AD154" i="10"/>
  <c r="AD329" i="10"/>
  <c r="AF181" i="10"/>
  <c r="AE181" i="10"/>
  <c r="AD138" i="10"/>
  <c r="AE321" i="10"/>
  <c r="AF321" i="10"/>
  <c r="AF318" i="10"/>
  <c r="AE318" i="10"/>
  <c r="AE232" i="10"/>
  <c r="AF232" i="10"/>
  <c r="AD238" i="10"/>
  <c r="AE243" i="10"/>
  <c r="AE132" i="10"/>
  <c r="AF310" i="10"/>
  <c r="AE310" i="10"/>
  <c r="AE312" i="10"/>
  <c r="AE295" i="10"/>
  <c r="AF295" i="10"/>
  <c r="AF308" i="10"/>
  <c r="AE308" i="10"/>
  <c r="AE156" i="10"/>
  <c r="AF156" i="10"/>
  <c r="AF360" i="10"/>
  <c r="AE360" i="10"/>
  <c r="AE149" i="10"/>
  <c r="AD278" i="10"/>
  <c r="AF169" i="10"/>
  <c r="AE169" i="10"/>
  <c r="AD322" i="10"/>
  <c r="AF242" i="10"/>
  <c r="AD283" i="10"/>
  <c r="AD245" i="10"/>
  <c r="AF184" i="10"/>
  <c r="AE184" i="10"/>
  <c r="AD236" i="10"/>
  <c r="AD239" i="10"/>
  <c r="AD360" i="10"/>
  <c r="AF267" i="10"/>
  <c r="AE267" i="10"/>
  <c r="AF241" i="10"/>
  <c r="AF148" i="10"/>
  <c r="AF228" i="10"/>
  <c r="AF340" i="10"/>
  <c r="AE158" i="10"/>
  <c r="AD295" i="10"/>
  <c r="AF289" i="10"/>
  <c r="AE289" i="10"/>
  <c r="AF213" i="10"/>
  <c r="AE213" i="10"/>
  <c r="AD342" i="10"/>
  <c r="AF196" i="10"/>
  <c r="AE196" i="10"/>
  <c r="AD300" i="10"/>
  <c r="AF266" i="10"/>
  <c r="AE266" i="10"/>
  <c r="AD209" i="10"/>
  <c r="AF149" i="10"/>
  <c r="AE292" i="10"/>
  <c r="AF152" i="10"/>
  <c r="AF226" i="10"/>
  <c r="AE226" i="10"/>
  <c r="AD212" i="10"/>
  <c r="AE209" i="10"/>
  <c r="AF209" i="10"/>
  <c r="AD279" i="10"/>
  <c r="AF223" i="10"/>
  <c r="AF258" i="10"/>
  <c r="AE258" i="10"/>
  <c r="AF327" i="10"/>
  <c r="AD259" i="10"/>
  <c r="AF233" i="10"/>
  <c r="AF220" i="10"/>
  <c r="AE220" i="10"/>
  <c r="AD181" i="10"/>
  <c r="AD155" i="10"/>
  <c r="AE140" i="10"/>
  <c r="AF140" i="10"/>
  <c r="AF302" i="10"/>
  <c r="AE151" i="10"/>
  <c r="AD243" i="10"/>
  <c r="AF166" i="10"/>
  <c r="AE166" i="10"/>
  <c r="AF145" i="10"/>
  <c r="AD148" i="10"/>
  <c r="AD320" i="10"/>
  <c r="AF275" i="10"/>
  <c r="AE275" i="10"/>
  <c r="AF134" i="10"/>
  <c r="AE134" i="10"/>
  <c r="AE238" i="10"/>
  <c r="AD133" i="10"/>
  <c r="AD217" i="10"/>
  <c r="AD180" i="10"/>
  <c r="AD228" i="10"/>
  <c r="AF139" i="10"/>
  <c r="AE139" i="10"/>
  <c r="AD273" i="10"/>
  <c r="AE288" i="10"/>
  <c r="AF176" i="10"/>
  <c r="AE176" i="10"/>
  <c r="AE306" i="10"/>
  <c r="AD265" i="10"/>
  <c r="AF296" i="10"/>
  <c r="AE296" i="10"/>
  <c r="AD269" i="10"/>
  <c r="AF237" i="10"/>
  <c r="AF264" i="10"/>
  <c r="AE264" i="10"/>
  <c r="AF319" i="10"/>
  <c r="AE319" i="10"/>
  <c r="AD144" i="10"/>
  <c r="AD253" i="10"/>
  <c r="AF349" i="10"/>
  <c r="AE349" i="10"/>
  <c r="AF359" i="10"/>
  <c r="AE359" i="10"/>
  <c r="AE199" i="10"/>
  <c r="AF199" i="10"/>
  <c r="AD171" i="10"/>
  <c r="AF280" i="10"/>
  <c r="AE280" i="10"/>
  <c r="AF161" i="10"/>
  <c r="AE161" i="10"/>
  <c r="AD319" i="10"/>
  <c r="AF194" i="10"/>
  <c r="AE194" i="10"/>
  <c r="AF235" i="10"/>
  <c r="AE235" i="10"/>
  <c r="AD349" i="10"/>
  <c r="AF338" i="10"/>
  <c r="AF204" i="10"/>
  <c r="AE204" i="10"/>
  <c r="AF324" i="10"/>
  <c r="AD257" i="10"/>
  <c r="AD190" i="10"/>
  <c r="AD271" i="10"/>
  <c r="AD162" i="10"/>
  <c r="AD145" i="10"/>
  <c r="AE234" i="10"/>
  <c r="AF182" i="10"/>
  <c r="AE182" i="10"/>
  <c r="AE352" i="10"/>
  <c r="AF352" i="10"/>
  <c r="AF215" i="10"/>
  <c r="AE215" i="10"/>
  <c r="AF292" i="10"/>
  <c r="AF248" i="10"/>
  <c r="AE305" i="10"/>
  <c r="AF305" i="10"/>
  <c r="AD176" i="10"/>
  <c r="AF357" i="10"/>
  <c r="AE357" i="10"/>
  <c r="AD261" i="10"/>
  <c r="AD163" i="10"/>
  <c r="AF240" i="10"/>
  <c r="AE240" i="10"/>
  <c r="AD335" i="10"/>
  <c r="AF250" i="10"/>
  <c r="AE250" i="10"/>
  <c r="AE147" i="10"/>
  <c r="AF147" i="10"/>
  <c r="AF195" i="10"/>
  <c r="AE195" i="10"/>
  <c r="AD334" i="10"/>
  <c r="AF293" i="10"/>
  <c r="AE293" i="10"/>
  <c r="AF313" i="10"/>
  <c r="AF278" i="10"/>
  <c r="AE278" i="10"/>
  <c r="AD275" i="10"/>
  <c r="AF268" i="10"/>
  <c r="AE261" i="10"/>
  <c r="AE281" i="10"/>
  <c r="AD146" i="10"/>
  <c r="AF291" i="10"/>
  <c r="AE291" i="10"/>
  <c r="AD251" i="10"/>
  <c r="AE354" i="10"/>
  <c r="AF354" i="10"/>
  <c r="AE143" i="10"/>
  <c r="AE290" i="10"/>
  <c r="AD179" i="10"/>
  <c r="AF131" i="10"/>
  <c r="AE131" i="10"/>
  <c r="AE272" i="10"/>
  <c r="AF272" i="10"/>
  <c r="AE212" i="10"/>
  <c r="AF212" i="10"/>
  <c r="AE231" i="10"/>
  <c r="AF231" i="10"/>
  <c r="AF137" i="10"/>
  <c r="AE137" i="10"/>
  <c r="AD139" i="10"/>
  <c r="AD255" i="10"/>
  <c r="AE211" i="10"/>
  <c r="AF211" i="10"/>
  <c r="AD172" i="10"/>
  <c r="AD290" i="10"/>
  <c r="AD350" i="10"/>
  <c r="AE256" i="10"/>
  <c r="AF262" i="10"/>
  <c r="AE262" i="10"/>
  <c r="AF303" i="10"/>
  <c r="AE303" i="10"/>
  <c r="AF347" i="10"/>
  <c r="AE347" i="10"/>
  <c r="AF178" i="10"/>
  <c r="AE178" i="10"/>
  <c r="AF346" i="10"/>
  <c r="AE346" i="10"/>
  <c r="AF218" i="10"/>
  <c r="AE218" i="10"/>
  <c r="AD215" i="10"/>
  <c r="AF260" i="10"/>
  <c r="AE260" i="10"/>
  <c r="AD284" i="10"/>
  <c r="AE173" i="10"/>
  <c r="AF191" i="10"/>
  <c r="AE191" i="10"/>
  <c r="AD156" i="10"/>
  <c r="AE198" i="10"/>
  <c r="AF331" i="10"/>
  <c r="AE331" i="10"/>
  <c r="AD142" i="10"/>
  <c r="AD234" i="10"/>
  <c r="AE133" i="10"/>
  <c r="AF133" i="10"/>
  <c r="AF189" i="10"/>
  <c r="AE189" i="10"/>
  <c r="AD348" i="10"/>
  <c r="AE242" i="10"/>
  <c r="AF301" i="10"/>
  <c r="AE301" i="10"/>
  <c r="AF163" i="10"/>
  <c r="AE163" i="10"/>
  <c r="AE265" i="10"/>
  <c r="AF265" i="10"/>
  <c r="AF343" i="10"/>
  <c r="AE202" i="10"/>
  <c r="AF353" i="10"/>
  <c r="AE164" i="10"/>
  <c r="AF164" i="10"/>
  <c r="AD183" i="10"/>
  <c r="E17" i="25"/>
  <c r="F17" i="25" s="1"/>
  <c r="G17" i="25" s="1"/>
  <c r="F33" i="4"/>
  <c r="L42" i="7"/>
  <c r="F38" i="4"/>
  <c r="AD103" i="10"/>
  <c r="AD122" i="10"/>
  <c r="AE61" i="10"/>
  <c r="AD27" i="10"/>
  <c r="AF122" i="10"/>
  <c r="E15" i="25"/>
  <c r="F15" i="25" s="1"/>
  <c r="G15" i="25" s="1"/>
  <c r="AD126" i="10"/>
  <c r="AE30" i="10"/>
  <c r="AE81" i="10"/>
  <c r="AE37" i="10"/>
  <c r="AF45" i="10"/>
  <c r="AF53" i="10"/>
  <c r="AD124" i="10"/>
  <c r="AF81" i="10"/>
  <c r="AE128" i="10"/>
  <c r="AD128" i="10"/>
  <c r="AF30" i="10"/>
  <c r="AD115" i="10"/>
  <c r="AD116" i="10"/>
  <c r="AE77" i="10"/>
  <c r="AD33" i="10"/>
  <c r="AD28" i="10"/>
  <c r="AE73" i="10"/>
  <c r="AD30" i="10"/>
  <c r="AD69" i="10"/>
  <c r="AD77" i="10"/>
  <c r="AE122" i="10"/>
  <c r="AD65" i="10"/>
  <c r="AF77" i="10"/>
  <c r="AD26" i="10"/>
  <c r="AF18" i="10"/>
  <c r="L12" i="9" s="1"/>
  <c r="AD11" i="10"/>
  <c r="AD52" i="10"/>
  <c r="AD112" i="10"/>
  <c r="AE27" i="10"/>
  <c r="AD81" i="10"/>
  <c r="AD73" i="10"/>
  <c r="AD101" i="10"/>
  <c r="AD127" i="10"/>
  <c r="AD37" i="10"/>
  <c r="AD45" i="10"/>
  <c r="AD53" i="10"/>
  <c r="AD61" i="10"/>
  <c r="AD75" i="10"/>
  <c r="AF128" i="10"/>
  <c r="AD130" i="10"/>
  <c r="AD125" i="10"/>
  <c r="AE71" i="10"/>
  <c r="AF73" i="10"/>
  <c r="AF11" i="10"/>
  <c r="AD79" i="10"/>
  <c r="AD113" i="10"/>
  <c r="AE112" i="10"/>
  <c r="AE126" i="10"/>
  <c r="AE69" i="10"/>
  <c r="AF27" i="10"/>
  <c r="AE65" i="10"/>
  <c r="AF69" i="10"/>
  <c r="E14" i="25"/>
  <c r="F14" i="25" s="1"/>
  <c r="G14" i="25" s="1"/>
  <c r="E19" i="25"/>
  <c r="F19" i="25" s="1"/>
  <c r="G19" i="25" s="1"/>
  <c r="E18" i="25"/>
  <c r="F18" i="25" s="1"/>
  <c r="G18" i="25" s="1"/>
  <c r="E16" i="25"/>
  <c r="F16" i="25" s="1"/>
  <c r="G16" i="25" s="1"/>
  <c r="E20" i="25"/>
  <c r="F20" i="25" s="1"/>
  <c r="G20" i="25" s="1"/>
  <c r="E13" i="25"/>
  <c r="F13" i="25" s="1"/>
  <c r="G13" i="25" s="1"/>
  <c r="E12" i="25"/>
  <c r="F12" i="25" s="1"/>
  <c r="G12" i="25" s="1"/>
  <c r="E11" i="25"/>
  <c r="F11" i="25" s="1"/>
  <c r="G11" i="25" s="1"/>
  <c r="AD38" i="10"/>
  <c r="AD41" i="10"/>
  <c r="AD58" i="10"/>
  <c r="AD72" i="10"/>
  <c r="AF57" i="10"/>
  <c r="AD18" i="10"/>
  <c r="AF41" i="10"/>
  <c r="AF49" i="10"/>
  <c r="AF65" i="10"/>
  <c r="AE103" i="10"/>
  <c r="AE49" i="10"/>
  <c r="AF67" i="10"/>
  <c r="AD49" i="10"/>
  <c r="AD57" i="10"/>
  <c r="AD55" i="10"/>
  <c r="AE57" i="10"/>
  <c r="AD71" i="10"/>
  <c r="AD20" i="10"/>
  <c r="AD46" i="10"/>
  <c r="AD74" i="10"/>
  <c r="AD109" i="10"/>
  <c r="AD60" i="10"/>
  <c r="AD34" i="10"/>
  <c r="AF130" i="10"/>
  <c r="AF26" i="10"/>
  <c r="AD51" i="10"/>
  <c r="AD24" i="10"/>
  <c r="T9" i="9" s="1"/>
  <c r="AD13" i="10"/>
  <c r="AE38" i="10"/>
  <c r="AD59" i="10"/>
  <c r="AD64" i="10"/>
  <c r="AF126" i="10"/>
  <c r="AE130" i="10"/>
  <c r="AD123" i="10"/>
  <c r="AF19" i="10"/>
  <c r="AE19" i="10"/>
  <c r="AF47" i="10"/>
  <c r="AE47" i="10"/>
  <c r="AE102" i="10"/>
  <c r="AF102" i="10"/>
  <c r="AF106" i="10"/>
  <c r="AE106" i="10"/>
  <c r="AE117" i="10"/>
  <c r="AF117" i="10"/>
  <c r="AE42" i="10"/>
  <c r="AF42" i="10"/>
  <c r="AE13" i="10"/>
  <c r="AF13" i="10"/>
  <c r="AF104" i="10"/>
  <c r="AE104" i="10"/>
  <c r="AF48" i="10"/>
  <c r="AE48" i="10"/>
  <c r="AD12" i="10"/>
  <c r="AE25" i="10"/>
  <c r="AF25" i="10"/>
  <c r="AF124" i="10"/>
  <c r="AE124" i="10"/>
  <c r="AF71" i="10"/>
  <c r="AF103" i="10"/>
  <c r="AD84" i="10"/>
  <c r="AD92" i="10"/>
  <c r="AD100" i="10"/>
  <c r="AE108" i="10"/>
  <c r="AF108" i="10"/>
  <c r="AE26" i="10"/>
  <c r="AD14" i="10"/>
  <c r="AD47" i="10"/>
  <c r="AD25" i="10"/>
  <c r="AF111" i="10"/>
  <c r="AE111" i="10"/>
  <c r="AD82" i="10"/>
  <c r="AD40" i="10"/>
  <c r="AD83" i="10"/>
  <c r="AD110" i="10"/>
  <c r="AE50" i="10"/>
  <c r="AF50" i="10"/>
  <c r="AF88" i="10"/>
  <c r="AE88" i="10"/>
  <c r="AF96" i="10"/>
  <c r="AE96" i="10"/>
  <c r="AD48" i="10"/>
  <c r="AE54" i="10"/>
  <c r="AF54" i="10"/>
  <c r="AE68" i="10"/>
  <c r="AF68" i="10"/>
  <c r="AE78" i="10"/>
  <c r="AF78" i="10"/>
  <c r="AE39" i="10"/>
  <c r="AF39" i="10"/>
  <c r="AF91" i="10"/>
  <c r="AE91" i="10"/>
  <c r="AF99" i="10"/>
  <c r="AE99" i="10"/>
  <c r="AD70" i="10"/>
  <c r="AD107" i="10"/>
  <c r="AE80" i="10"/>
  <c r="AF80" i="10"/>
  <c r="AF112" i="10"/>
  <c r="AF61" i="10"/>
  <c r="AE21" i="10"/>
  <c r="AF21" i="10"/>
  <c r="AD31" i="10"/>
  <c r="AD111" i="10"/>
  <c r="AF32" i="10"/>
  <c r="AE32" i="10"/>
  <c r="AE114" i="10"/>
  <c r="AF114" i="10"/>
  <c r="AF63" i="10"/>
  <c r="AE63" i="10"/>
  <c r="AD87" i="10"/>
  <c r="AD95" i="10"/>
  <c r="AD22" i="10"/>
  <c r="AD86" i="10"/>
  <c r="AD94" i="10"/>
  <c r="AD105" i="10"/>
  <c r="AF28" i="10"/>
  <c r="AE28" i="10"/>
  <c r="AD50" i="10"/>
  <c r="AE66" i="10"/>
  <c r="AF66" i="10"/>
  <c r="AE76" i="10"/>
  <c r="AF76" i="10"/>
  <c r="AD114" i="10"/>
  <c r="AD89" i="10"/>
  <c r="AD97" i="10"/>
  <c r="AD117" i="10"/>
  <c r="AD120" i="10"/>
  <c r="AE43" i="10"/>
  <c r="AF43" i="10"/>
  <c r="AE34" i="10"/>
  <c r="AF34" i="10"/>
  <c r="AD88" i="10"/>
  <c r="AD96" i="10"/>
  <c r="AD62" i="10"/>
  <c r="AE11" i="10"/>
  <c r="AD54" i="10"/>
  <c r="AD68" i="10"/>
  <c r="AD78" i="10"/>
  <c r="AD39" i="10"/>
  <c r="AF121" i="10"/>
  <c r="AE121" i="10"/>
  <c r="AD91" i="10"/>
  <c r="AD99" i="10"/>
  <c r="AF90" i="10"/>
  <c r="AE90" i="10"/>
  <c r="AF98" i="10"/>
  <c r="AE98" i="10"/>
  <c r="AD44" i="10"/>
  <c r="AD15" i="10"/>
  <c r="AE33" i="10"/>
  <c r="AF33" i="10"/>
  <c r="AE67" i="10"/>
  <c r="AE75" i="10"/>
  <c r="AF75" i="10"/>
  <c r="AE79" i="10"/>
  <c r="AF79" i="10"/>
  <c r="AD119" i="10"/>
  <c r="AE45" i="10"/>
  <c r="AF85" i="10"/>
  <c r="AE85" i="10"/>
  <c r="AF93" i="10"/>
  <c r="AE93" i="10"/>
  <c r="AF23" i="10"/>
  <c r="AE23" i="10"/>
  <c r="AF105" i="10"/>
  <c r="AE105" i="10"/>
  <c r="AF56" i="10"/>
  <c r="AE56" i="10"/>
  <c r="AF38" i="10"/>
  <c r="AD80" i="10"/>
  <c r="AE18" i="10"/>
  <c r="K12" i="9" s="1"/>
  <c r="AE41" i="10"/>
  <c r="AE53" i="10"/>
  <c r="AE14" i="10"/>
  <c r="AF14" i="10"/>
  <c r="AF40" i="10"/>
  <c r="AE40" i="10"/>
  <c r="AE120" i="10"/>
  <c r="AF120" i="10"/>
  <c r="AE51" i="10"/>
  <c r="AF51" i="10"/>
  <c r="AF24" i="10"/>
  <c r="AE24" i="10"/>
  <c r="AF36" i="10"/>
  <c r="AE36" i="10"/>
  <c r="AD129" i="10"/>
  <c r="AD17" i="10"/>
  <c r="AF59" i="10"/>
  <c r="AE59" i="10"/>
  <c r="AF110" i="10"/>
  <c r="AE110" i="10"/>
  <c r="AE70" i="10"/>
  <c r="AF70" i="10"/>
  <c r="AF113" i="10"/>
  <c r="AE113" i="10"/>
  <c r="AF83" i="10"/>
  <c r="AE83" i="10"/>
  <c r="AF107" i="10"/>
  <c r="AE107" i="10"/>
  <c r="AF37" i="10"/>
  <c r="AD19" i="10"/>
  <c r="AE109" i="10"/>
  <c r="AF109" i="10"/>
  <c r="AF87" i="10"/>
  <c r="AE87" i="10"/>
  <c r="AF95" i="10"/>
  <c r="AE95" i="10"/>
  <c r="AF101" i="10"/>
  <c r="AE101" i="10"/>
  <c r="AE22" i="10"/>
  <c r="AF22" i="10"/>
  <c r="AF29" i="10"/>
  <c r="AE29" i="10"/>
  <c r="AF86" i="10"/>
  <c r="AE86" i="10"/>
  <c r="AF94" i="10"/>
  <c r="AE94" i="10"/>
  <c r="AF35" i="10"/>
  <c r="AE35" i="10"/>
  <c r="AD42" i="10"/>
  <c r="AE116" i="10"/>
  <c r="AF116" i="10"/>
  <c r="AF64" i="10"/>
  <c r="AE64" i="10"/>
  <c r="AD36" i="10"/>
  <c r="AF89" i="10"/>
  <c r="AE89" i="10"/>
  <c r="AF97" i="10"/>
  <c r="AE97" i="10"/>
  <c r="AE62" i="10"/>
  <c r="AF62" i="10"/>
  <c r="AF31" i="10"/>
  <c r="AE31" i="10"/>
  <c r="AF44" i="10"/>
  <c r="AE44" i="10"/>
  <c r="AF15" i="10"/>
  <c r="AE15" i="10"/>
  <c r="AF115" i="10"/>
  <c r="AE115" i="10"/>
  <c r="AF119" i="10"/>
  <c r="AE119" i="10"/>
  <c r="AF16" i="10"/>
  <c r="AE16" i="10"/>
  <c r="U12" i="9" s="1"/>
  <c r="AD16" i="10"/>
  <c r="T12" i="9" s="1"/>
  <c r="AD21" i="10"/>
  <c r="AE58" i="10"/>
  <c r="AF58" i="10"/>
  <c r="AE72" i="10"/>
  <c r="AF72" i="10"/>
  <c r="AF20" i="10"/>
  <c r="AE20" i="10"/>
  <c r="AD32" i="10"/>
  <c r="AE46" i="10"/>
  <c r="AF46" i="10"/>
  <c r="AE74" i="10"/>
  <c r="AF74" i="10"/>
  <c r="AF125" i="10"/>
  <c r="AE125" i="10"/>
  <c r="AD63" i="10"/>
  <c r="AD118" i="10"/>
  <c r="AE127" i="10"/>
  <c r="AF127" i="10"/>
  <c r="AF52" i="10"/>
  <c r="AE52" i="10"/>
  <c r="AD66" i="10"/>
  <c r="AD76" i="10"/>
  <c r="AE129" i="10"/>
  <c r="AF129" i="10"/>
  <c r="AD102" i="10"/>
  <c r="AD43" i="10"/>
  <c r="AF12" i="10"/>
  <c r="AE12" i="10"/>
  <c r="AE17" i="10"/>
  <c r="AF17" i="10"/>
  <c r="AF82" i="10"/>
  <c r="AE82" i="10"/>
  <c r="AD106" i="10"/>
  <c r="AF60" i="10"/>
  <c r="AE60" i="10"/>
  <c r="AD29" i="10"/>
  <c r="AD90" i="10"/>
  <c r="AD98" i="10"/>
  <c r="AD108" i="10"/>
  <c r="AF118" i="10"/>
  <c r="AE118" i="10"/>
  <c r="AD35" i="10"/>
  <c r="AD67" i="10"/>
  <c r="AF123" i="10"/>
  <c r="AE123" i="10"/>
  <c r="AD121" i="10"/>
  <c r="AD85" i="10"/>
  <c r="AD93" i="10"/>
  <c r="AD104" i="10"/>
  <c r="AD23" i="10"/>
  <c r="AF84" i="10"/>
  <c r="AE84" i="10"/>
  <c r="AF92" i="10"/>
  <c r="AE92" i="10"/>
  <c r="AF100" i="10"/>
  <c r="AE100" i="10"/>
  <c r="AD56" i="10"/>
  <c r="AE55" i="10"/>
  <c r="AF55" i="10"/>
  <c r="L9" i="9" l="1"/>
  <c r="V12" i="9"/>
  <c r="J9" i="9"/>
  <c r="X12" i="9"/>
  <c r="W9" i="9"/>
  <c r="Y12" i="9"/>
  <c r="W12" i="9"/>
  <c r="O47" i="9" s="1"/>
  <c r="V9" i="9"/>
  <c r="K22" i="9" s="1"/>
  <c r="J12" i="9"/>
  <c r="M101" i="9" s="1"/>
  <c r="Y9" i="9"/>
  <c r="L28" i="9" s="1"/>
  <c r="U9" i="9"/>
  <c r="X9" i="9"/>
  <c r="K9" i="9"/>
  <c r="M44" i="9"/>
  <c r="M70" i="9"/>
  <c r="M33" i="9"/>
  <c r="M111" i="9"/>
  <c r="M99" i="9"/>
  <c r="M76" i="9"/>
  <c r="M89" i="9"/>
  <c r="M63" i="9"/>
  <c r="M40" i="9"/>
  <c r="M19" i="9"/>
  <c r="M50" i="9"/>
  <c r="M37" i="9"/>
  <c r="M84" i="9"/>
  <c r="M93" i="9"/>
  <c r="M79" i="9"/>
  <c r="M74" i="9"/>
  <c r="M71" i="9"/>
  <c r="M48" i="9"/>
  <c r="M32" i="9"/>
  <c r="M18" i="9"/>
  <c r="M29" i="9"/>
  <c r="M58" i="9"/>
  <c r="M15" i="9"/>
  <c r="M94" i="9"/>
  <c r="M80" i="9"/>
  <c r="M107" i="9"/>
  <c r="M53" i="9"/>
  <c r="M39" i="9"/>
  <c r="M66" i="9"/>
  <c r="M65" i="9"/>
  <c r="M28" i="9"/>
  <c r="M30" i="9"/>
  <c r="M17" i="9"/>
  <c r="M112" i="9"/>
  <c r="M103" i="9"/>
  <c r="M81" i="9"/>
  <c r="M72" i="9"/>
  <c r="M73" i="9"/>
  <c r="M78" i="9"/>
  <c r="M38" i="9"/>
  <c r="M22" i="9"/>
  <c r="M25" i="9"/>
  <c r="M42" i="9"/>
  <c r="M16" i="9"/>
  <c r="L16" i="9"/>
  <c r="L103" i="9"/>
  <c r="L104" i="9"/>
  <c r="L109" i="9"/>
  <c r="L94" i="9"/>
  <c r="L87" i="9"/>
  <c r="L102" i="9"/>
  <c r="L92" i="9"/>
  <c r="L91" i="9"/>
  <c r="L63" i="9"/>
  <c r="L84" i="9"/>
  <c r="L68" i="9"/>
  <c r="L52" i="9"/>
  <c r="L85" i="9"/>
  <c r="L81" i="9"/>
  <c r="L64" i="9"/>
  <c r="L41" i="9"/>
  <c r="L26" i="9"/>
  <c r="L53" i="9"/>
  <c r="L31" i="9"/>
  <c r="L58" i="9"/>
  <c r="L33" i="9"/>
  <c r="L17" i="9"/>
  <c r="L43" i="9"/>
  <c r="L111" i="9"/>
  <c r="L112" i="9"/>
  <c r="L96" i="9"/>
  <c r="L101" i="9"/>
  <c r="L86" i="9"/>
  <c r="L79" i="9"/>
  <c r="L106" i="9"/>
  <c r="L82" i="9"/>
  <c r="L71" i="9"/>
  <c r="L55" i="9"/>
  <c r="L76" i="9"/>
  <c r="L60" i="9"/>
  <c r="L42" i="9"/>
  <c r="L69" i="9"/>
  <c r="L72" i="9"/>
  <c r="L49" i="9"/>
  <c r="L34" i="9"/>
  <c r="L93" i="9"/>
  <c r="L40" i="9"/>
  <c r="L23" i="9"/>
  <c r="L44" i="9"/>
  <c r="L25" i="9"/>
  <c r="L57" i="9"/>
  <c r="L24" i="9"/>
  <c r="L107" i="9"/>
  <c r="L108" i="9"/>
  <c r="L113" i="9"/>
  <c r="L97" i="9"/>
  <c r="L89" i="9"/>
  <c r="L110" i="9"/>
  <c r="L98" i="9"/>
  <c r="L80" i="9"/>
  <c r="L67" i="9"/>
  <c r="L51" i="9"/>
  <c r="L70" i="9"/>
  <c r="L54" i="9"/>
  <c r="L38" i="9"/>
  <c r="L61" i="9"/>
  <c r="L66" i="9"/>
  <c r="L47" i="9"/>
  <c r="L30" i="9"/>
  <c r="L56" i="9"/>
  <c r="L35" i="9"/>
  <c r="L19" i="9"/>
  <c r="L37" i="9"/>
  <c r="L21" i="9"/>
  <c r="L73" i="9"/>
  <c r="L20" i="9"/>
  <c r="L36" i="9"/>
  <c r="L45" i="9"/>
  <c r="L99" i="9"/>
  <c r="L100" i="9"/>
  <c r="L105" i="9"/>
  <c r="L90" i="9"/>
  <c r="L83" i="9"/>
  <c r="L114" i="9"/>
  <c r="L88" i="9"/>
  <c r="L75" i="9"/>
  <c r="L59" i="9"/>
  <c r="L78" i="9"/>
  <c r="L62" i="9"/>
  <c r="L46" i="9"/>
  <c r="L77" i="9"/>
  <c r="L74" i="9"/>
  <c r="L65" i="9"/>
  <c r="L39" i="9"/>
  <c r="L22" i="9"/>
  <c r="L48" i="9"/>
  <c r="L27" i="9"/>
  <c r="L50" i="9"/>
  <c r="L29" i="9"/>
  <c r="L95" i="9"/>
  <c r="K35" i="9"/>
  <c r="K27" i="9"/>
  <c r="K114" i="9"/>
  <c r="K98" i="9"/>
  <c r="K99" i="9"/>
  <c r="K85" i="9"/>
  <c r="K82" i="9"/>
  <c r="K96" i="9"/>
  <c r="K91" i="9"/>
  <c r="K84" i="9"/>
  <c r="K70" i="9"/>
  <c r="K54" i="9"/>
  <c r="K65" i="9"/>
  <c r="K41" i="9"/>
  <c r="K67" i="9"/>
  <c r="K69" i="9"/>
  <c r="K44" i="9"/>
  <c r="K25" i="9"/>
  <c r="K59" i="9"/>
  <c r="K46" i="9"/>
  <c r="K30" i="9"/>
  <c r="K43" i="9"/>
  <c r="K23" i="9"/>
  <c r="K55" i="9"/>
  <c r="K106" i="9"/>
  <c r="K93" i="9"/>
  <c r="K104" i="9"/>
  <c r="K109" i="9"/>
  <c r="K87" i="9"/>
  <c r="K62" i="9"/>
  <c r="K100" i="9"/>
  <c r="K75" i="9"/>
  <c r="K79" i="9"/>
  <c r="K64" i="9"/>
  <c r="K81" i="9"/>
  <c r="K51" i="9"/>
  <c r="K20" i="9"/>
  <c r="K61" i="9"/>
  <c r="K48" i="9"/>
  <c r="K71" i="9"/>
  <c r="K17" i="9"/>
  <c r="K31" i="9"/>
  <c r="K56" i="9"/>
  <c r="K102" i="9"/>
  <c r="K103" i="9"/>
  <c r="K89" i="9"/>
  <c r="K92" i="9"/>
  <c r="K97" i="9"/>
  <c r="K101" i="9"/>
  <c r="K86" i="9"/>
  <c r="K74" i="9"/>
  <c r="K58" i="9"/>
  <c r="K73" i="9"/>
  <c r="K45" i="9"/>
  <c r="K68" i="9"/>
  <c r="K77" i="9"/>
  <c r="K63" i="9"/>
  <c r="K29" i="9"/>
  <c r="K60" i="9"/>
  <c r="K47" i="9"/>
  <c r="K34" i="9"/>
  <c r="K108" i="9"/>
  <c r="K32" i="9"/>
  <c r="K16" i="9"/>
  <c r="K19" i="9"/>
  <c r="K40" i="9"/>
  <c r="K110" i="9"/>
  <c r="K111" i="9"/>
  <c r="K95" i="9"/>
  <c r="K112" i="9"/>
  <c r="K113" i="9"/>
  <c r="K94" i="9"/>
  <c r="K90" i="9"/>
  <c r="K83" i="9"/>
  <c r="K66" i="9"/>
  <c r="K50" i="9"/>
  <c r="K57" i="9"/>
  <c r="K76" i="9"/>
  <c r="K80" i="9"/>
  <c r="K88" i="9"/>
  <c r="K37" i="9"/>
  <c r="K21" i="9"/>
  <c r="K52" i="9"/>
  <c r="K39" i="9"/>
  <c r="K26" i="9"/>
  <c r="K42" i="9"/>
  <c r="K24" i="9"/>
  <c r="K72" i="9"/>
  <c r="K53" i="9"/>
  <c r="K107" i="9"/>
  <c r="K105" i="9"/>
  <c r="K78" i="9"/>
  <c r="K49" i="9"/>
  <c r="K33" i="9"/>
  <c r="K38" i="9"/>
  <c r="K36" i="9"/>
  <c r="O17" i="9"/>
  <c r="O39" i="9"/>
  <c r="O93" i="9"/>
  <c r="O105" i="9"/>
  <c r="O82" i="9"/>
  <c r="O74" i="9"/>
  <c r="O58" i="9"/>
  <c r="O56" i="9"/>
  <c r="O73" i="9"/>
  <c r="O77" i="9"/>
  <c r="O42" i="9"/>
  <c r="O60" i="9"/>
  <c r="O48" i="9"/>
  <c r="O28" i="9"/>
  <c r="O15" i="9"/>
  <c r="O69" i="9"/>
  <c r="O38" i="9"/>
  <c r="O23" i="9"/>
  <c r="O95" i="9"/>
  <c r="O85" i="9"/>
  <c r="O108" i="9"/>
  <c r="O88" i="9"/>
  <c r="O50" i="9"/>
  <c r="O64" i="9"/>
  <c r="O101" i="9"/>
  <c r="O68" i="9"/>
  <c r="O53" i="9"/>
  <c r="O26" i="9"/>
  <c r="O52" i="9"/>
  <c r="O20" i="9"/>
  <c r="O18" i="9"/>
  <c r="O106" i="9"/>
  <c r="O107" i="9"/>
  <c r="O90" i="9"/>
  <c r="O100" i="9"/>
  <c r="O94" i="9"/>
  <c r="O87" i="9"/>
  <c r="O63" i="9"/>
  <c r="O79" i="9"/>
  <c r="O67" i="9"/>
  <c r="O29" i="9"/>
  <c r="O44" i="9"/>
  <c r="O22" i="9"/>
  <c r="O32" i="9"/>
  <c r="O16" i="9"/>
  <c r="O35" i="9"/>
  <c r="O98" i="9"/>
  <c r="O99" i="9"/>
  <c r="O97" i="9"/>
  <c r="O112" i="9"/>
  <c r="O70" i="9"/>
  <c r="O54" i="9"/>
  <c r="O109" i="9"/>
  <c r="O65" i="9"/>
  <c r="O75" i="9"/>
  <c r="O21" i="9"/>
  <c r="O30" i="9"/>
  <c r="O40" i="9"/>
  <c r="O19" i="9"/>
  <c r="K15" i="9" l="1"/>
  <c r="X28" i="9"/>
  <c r="Y28" i="9" s="1"/>
  <c r="AE101" i="9"/>
  <c r="AF101" i="9" s="1"/>
  <c r="V22" i="9"/>
  <c r="W22" i="9" s="1"/>
  <c r="AI47" i="9"/>
  <c r="AJ47" i="9" s="1"/>
  <c r="AI106" i="9"/>
  <c r="AJ106" i="9" s="1"/>
  <c r="W72" i="9"/>
  <c r="V72" i="9"/>
  <c r="V86" i="9"/>
  <c r="W86" i="9" s="1"/>
  <c r="V54" i="9"/>
  <c r="W54" i="9" s="1"/>
  <c r="X100" i="9"/>
  <c r="Y100" i="9" s="1"/>
  <c r="Y110" i="9"/>
  <c r="X110" i="9"/>
  <c r="X64" i="9"/>
  <c r="Y64" i="9" s="1"/>
  <c r="AI75" i="9"/>
  <c r="AJ75" i="9" s="1"/>
  <c r="AI58" i="9"/>
  <c r="AJ58" i="9" s="1"/>
  <c r="V15" i="9"/>
  <c r="W15" i="9" s="1"/>
  <c r="V64" i="9"/>
  <c r="W64" i="9" s="1"/>
  <c r="X22" i="9"/>
  <c r="Y22" i="9" s="1"/>
  <c r="X38" i="9"/>
  <c r="Y38" i="9" s="1"/>
  <c r="X17" i="9"/>
  <c r="Y17" i="9" s="1"/>
  <c r="AE78" i="9"/>
  <c r="AF78" i="9" s="1"/>
  <c r="AI35" i="9"/>
  <c r="AJ35" i="9" s="1"/>
  <c r="AI88" i="9"/>
  <c r="AJ88" i="9" s="1"/>
  <c r="V42" i="9"/>
  <c r="W42" i="9" s="1"/>
  <c r="V77" i="9"/>
  <c r="W77" i="9" s="1"/>
  <c r="V106" i="9"/>
  <c r="W106" i="9" s="1"/>
  <c r="X75" i="9"/>
  <c r="Y75" i="9" s="1"/>
  <c r="X23" i="9"/>
  <c r="Y23" i="9" s="1"/>
  <c r="X85" i="9"/>
  <c r="Y85" i="9" s="1"/>
  <c r="AE103" i="9"/>
  <c r="AF103" i="9" s="1"/>
  <c r="AE74" i="9"/>
  <c r="AF74" i="9" s="1"/>
  <c r="AI16" i="9"/>
  <c r="AJ16" i="9" s="1"/>
  <c r="AI48" i="9"/>
  <c r="AJ48" i="9" s="1"/>
  <c r="AI30" i="9"/>
  <c r="AJ30" i="9" s="1"/>
  <c r="AI97" i="9"/>
  <c r="AJ97" i="9" s="1"/>
  <c r="AJ29" i="9"/>
  <c r="AI29" i="9"/>
  <c r="AI107" i="9"/>
  <c r="AJ107" i="9" s="1"/>
  <c r="AI101" i="9"/>
  <c r="AJ101" i="9" s="1"/>
  <c r="AI38" i="9"/>
  <c r="AJ38" i="9" s="1"/>
  <c r="AJ73" i="9"/>
  <c r="AI73" i="9"/>
  <c r="AI17" i="9"/>
  <c r="AJ17" i="9" s="1"/>
  <c r="V53" i="9"/>
  <c r="W53" i="9" s="1"/>
  <c r="V37" i="9"/>
  <c r="W37" i="9" s="1"/>
  <c r="W90" i="9"/>
  <c r="V90" i="9"/>
  <c r="V40" i="9"/>
  <c r="W40" i="9" s="1"/>
  <c r="V60" i="9"/>
  <c r="W60" i="9" s="1"/>
  <c r="V74" i="9"/>
  <c r="W74" i="9" s="1"/>
  <c r="V56" i="9"/>
  <c r="W56" i="9" s="1"/>
  <c r="V51" i="9"/>
  <c r="W51" i="9" s="1"/>
  <c r="V109" i="9"/>
  <c r="W109" i="9" s="1"/>
  <c r="V30" i="9"/>
  <c r="W30" i="9" s="1"/>
  <c r="V65" i="9"/>
  <c r="W65" i="9" s="1"/>
  <c r="V99" i="9"/>
  <c r="W99" i="9" s="1"/>
  <c r="X27" i="9"/>
  <c r="Y27" i="9" s="1"/>
  <c r="X62" i="9"/>
  <c r="Y62" i="9" s="1"/>
  <c r="X105" i="9"/>
  <c r="Y105" i="9" s="1"/>
  <c r="X73" i="9"/>
  <c r="Y73" i="9" s="1"/>
  <c r="X66" i="9"/>
  <c r="Y66" i="9" s="1"/>
  <c r="X98" i="9"/>
  <c r="Y98" i="9" s="1"/>
  <c r="X57" i="9"/>
  <c r="Y57" i="9" s="1"/>
  <c r="X72" i="9"/>
  <c r="Y72" i="9" s="1"/>
  <c r="X106" i="9"/>
  <c r="Y106" i="9" s="1"/>
  <c r="L18" i="9"/>
  <c r="X41" i="9"/>
  <c r="Y41" i="9" s="1"/>
  <c r="X91" i="9"/>
  <c r="Y91" i="9" s="1"/>
  <c r="Y16" i="9"/>
  <c r="X16" i="9"/>
  <c r="M23" i="9"/>
  <c r="M56" i="9"/>
  <c r="M113" i="9"/>
  <c r="M46" i="9"/>
  <c r="M82" i="9"/>
  <c r="AE15" i="9"/>
  <c r="AF15" i="9" s="1"/>
  <c r="M35" i="9"/>
  <c r="M68" i="9"/>
  <c r="M108" i="9"/>
  <c r="M27" i="9"/>
  <c r="M60" i="9"/>
  <c r="M100" i="9"/>
  <c r="V88" i="9"/>
  <c r="W88" i="9" s="1"/>
  <c r="X43" i="9"/>
  <c r="Y43" i="9" s="1"/>
  <c r="AE72" i="9"/>
  <c r="AF72" i="9" s="1"/>
  <c r="AE112" i="9"/>
  <c r="AF112" i="9" s="1"/>
  <c r="AE65" i="9"/>
  <c r="AF65" i="9" s="1"/>
  <c r="AE107" i="9"/>
  <c r="AF107" i="9" s="1"/>
  <c r="AE58" i="9"/>
  <c r="AF58" i="9" s="1"/>
  <c r="AE48" i="9"/>
  <c r="AF48" i="9" s="1"/>
  <c r="AE79" i="9"/>
  <c r="AF79" i="9" s="1"/>
  <c r="AE37" i="9"/>
  <c r="AF37" i="9" s="1"/>
  <c r="AE40" i="9"/>
  <c r="AF40" i="9" s="1"/>
  <c r="AF76" i="9"/>
  <c r="AE76" i="9"/>
  <c r="AE33" i="9"/>
  <c r="AF33" i="9" s="1"/>
  <c r="AI21" i="9"/>
  <c r="AJ21" i="9" s="1"/>
  <c r="V19" i="9"/>
  <c r="W19" i="9" s="1"/>
  <c r="W93" i="9"/>
  <c r="V93" i="9"/>
  <c r="AE42" i="9"/>
  <c r="AF42" i="9" s="1"/>
  <c r="AE80" i="9"/>
  <c r="AF80" i="9" s="1"/>
  <c r="AE29" i="9"/>
  <c r="AF29" i="9" s="1"/>
  <c r="AF71" i="9"/>
  <c r="AE71" i="9"/>
  <c r="AE93" i="9"/>
  <c r="AF93" i="9" s="1"/>
  <c r="AE50" i="9"/>
  <c r="AF50" i="9" s="1"/>
  <c r="AE63" i="9"/>
  <c r="AF63" i="9" s="1"/>
  <c r="AE99" i="9"/>
  <c r="AF99" i="9" s="1"/>
  <c r="AE70" i="9"/>
  <c r="AF70" i="9" s="1"/>
  <c r="X79" i="9"/>
  <c r="Y79" i="9" s="1"/>
  <c r="AI79" i="9"/>
  <c r="AJ79" i="9" s="1"/>
  <c r="V79" i="9"/>
  <c r="W79" i="9" s="1"/>
  <c r="AE73" i="9"/>
  <c r="AF73" i="9" s="1"/>
  <c r="AE84" i="9"/>
  <c r="AF84" i="9" s="1"/>
  <c r="AE111" i="9"/>
  <c r="AF111" i="9" s="1"/>
  <c r="AE44" i="9"/>
  <c r="AF44" i="9" s="1"/>
  <c r="X69" i="9"/>
  <c r="Y69" i="9" s="1"/>
  <c r="AI18" i="9"/>
  <c r="AJ18" i="9" s="1"/>
  <c r="V55" i="9"/>
  <c r="W55" i="9" s="1"/>
  <c r="AE53" i="9"/>
  <c r="AF53" i="9" s="1"/>
  <c r="M87" i="9"/>
  <c r="M26" i="9"/>
  <c r="M92" i="9"/>
  <c r="M88" i="9"/>
  <c r="M21" i="9"/>
  <c r="AI67" i="9"/>
  <c r="AJ67" i="9" s="1"/>
  <c r="V36" i="9"/>
  <c r="W36" i="9" s="1"/>
  <c r="V31" i="9"/>
  <c r="W31" i="9" s="1"/>
  <c r="V46" i="9"/>
  <c r="W46" i="9" s="1"/>
  <c r="X78" i="9"/>
  <c r="Y78" i="9" s="1"/>
  <c r="X61" i="9"/>
  <c r="Y61" i="9" s="1"/>
  <c r="Y92" i="9"/>
  <c r="X92" i="9"/>
  <c r="AI98" i="9"/>
  <c r="AJ98" i="9" s="1"/>
  <c r="V38" i="9"/>
  <c r="W38" i="9" s="1"/>
  <c r="V113" i="9"/>
  <c r="W113" i="9" s="1"/>
  <c r="V17" i="9"/>
  <c r="W17" i="9" s="1"/>
  <c r="W114" i="9"/>
  <c r="V114" i="9"/>
  <c r="X37" i="9"/>
  <c r="Y37" i="9" s="1"/>
  <c r="X42" i="9"/>
  <c r="Y42" i="9" s="1"/>
  <c r="X81" i="9"/>
  <c r="Y81" i="9" s="1"/>
  <c r="AE81" i="9"/>
  <c r="AF81" i="9" s="1"/>
  <c r="AI65" i="9"/>
  <c r="AJ65" i="9" s="1"/>
  <c r="AI28" i="9"/>
  <c r="AJ28" i="9" s="1"/>
  <c r="V76" i="9"/>
  <c r="W76" i="9" s="1"/>
  <c r="V97" i="9"/>
  <c r="W97" i="9" s="1"/>
  <c r="V84" i="9"/>
  <c r="W84" i="9" s="1"/>
  <c r="X39" i="9"/>
  <c r="Y39" i="9" s="1"/>
  <c r="Y54" i="9"/>
  <c r="X54" i="9"/>
  <c r="X101" i="9"/>
  <c r="Y101" i="9" s="1"/>
  <c r="X87" i="9"/>
  <c r="Y87" i="9" s="1"/>
  <c r="AE39" i="9"/>
  <c r="AF39" i="9" s="1"/>
  <c r="AE89" i="9"/>
  <c r="AF89" i="9" s="1"/>
  <c r="AJ52" i="9"/>
  <c r="AI52" i="9"/>
  <c r="V26" i="9"/>
  <c r="W26" i="9" s="1"/>
  <c r="V95" i="9"/>
  <c r="W95" i="9" s="1"/>
  <c r="V92" i="9"/>
  <c r="W92" i="9" s="1"/>
  <c r="V91" i="9"/>
  <c r="W91" i="9" s="1"/>
  <c r="X35" i="9"/>
  <c r="Y35" i="9" s="1"/>
  <c r="X40" i="9"/>
  <c r="Y40" i="9" s="1"/>
  <c r="X58" i="9"/>
  <c r="Y58" i="9" s="1"/>
  <c r="AE22" i="9"/>
  <c r="AF22" i="9" s="1"/>
  <c r="M54" i="9"/>
  <c r="M96" i="9"/>
  <c r="AI54" i="9"/>
  <c r="AJ54" i="9" s="1"/>
  <c r="AI32" i="9"/>
  <c r="AJ32" i="9" s="1"/>
  <c r="AJ94" i="9"/>
  <c r="AI94" i="9"/>
  <c r="AI26" i="9"/>
  <c r="AJ26" i="9" s="1"/>
  <c r="AI85" i="9"/>
  <c r="AJ85" i="9" s="1"/>
  <c r="AI60" i="9"/>
  <c r="AJ60" i="9" s="1"/>
  <c r="AI105" i="9"/>
  <c r="AJ105" i="9" s="1"/>
  <c r="V78" i="9"/>
  <c r="W78" i="9" s="1"/>
  <c r="V39" i="9"/>
  <c r="W39" i="9" s="1"/>
  <c r="W50" i="9"/>
  <c r="V50" i="9"/>
  <c r="V111" i="9"/>
  <c r="W111" i="9" s="1"/>
  <c r="V108" i="9"/>
  <c r="W108" i="9" s="1"/>
  <c r="V45" i="9"/>
  <c r="W45" i="9" s="1"/>
  <c r="W89" i="9"/>
  <c r="V89" i="9"/>
  <c r="W61" i="9"/>
  <c r="V61" i="9"/>
  <c r="V100" i="9"/>
  <c r="W100" i="9" s="1"/>
  <c r="V23" i="9"/>
  <c r="W23" i="9" s="1"/>
  <c r="V69" i="9"/>
  <c r="W69" i="9" s="1"/>
  <c r="W96" i="9"/>
  <c r="V96" i="9"/>
  <c r="X95" i="9"/>
  <c r="Y95" i="9" s="1"/>
  <c r="X74" i="9"/>
  <c r="Y74" i="9" s="1"/>
  <c r="X114" i="9"/>
  <c r="Y114" i="9" s="1"/>
  <c r="L15" i="9"/>
  <c r="X56" i="9"/>
  <c r="Y56" i="9" s="1"/>
  <c r="Y51" i="9"/>
  <c r="X51" i="9"/>
  <c r="X108" i="9"/>
  <c r="Y108" i="9" s="1"/>
  <c r="X93" i="9"/>
  <c r="Y93" i="9" s="1"/>
  <c r="X55" i="9"/>
  <c r="Y55" i="9" s="1"/>
  <c r="Y112" i="9"/>
  <c r="X112" i="9"/>
  <c r="X31" i="9"/>
  <c r="Y31" i="9" s="1"/>
  <c r="X68" i="9"/>
  <c r="Y68" i="9" s="1"/>
  <c r="X109" i="9"/>
  <c r="Y109" i="9" s="1"/>
  <c r="M41" i="9"/>
  <c r="M47" i="9"/>
  <c r="M91" i="9"/>
  <c r="AF28" i="9"/>
  <c r="AE28" i="9"/>
  <c r="M69" i="9"/>
  <c r="M110" i="9"/>
  <c r="M62" i="9"/>
  <c r="M59" i="9"/>
  <c r="M98" i="9"/>
  <c r="M49" i="9"/>
  <c r="M51" i="9"/>
  <c r="M95" i="9"/>
  <c r="AI99" i="9"/>
  <c r="AJ99" i="9" s="1"/>
  <c r="AI56" i="9"/>
  <c r="AJ56" i="9" s="1"/>
  <c r="V29" i="9"/>
  <c r="W29" i="9" s="1"/>
  <c r="V104" i="9"/>
  <c r="W104" i="9" s="1"/>
  <c r="Y48" i="9"/>
  <c r="X48" i="9"/>
  <c r="X25" i="9"/>
  <c r="Y25" i="9" s="1"/>
  <c r="AE38" i="9"/>
  <c r="AF38" i="9" s="1"/>
  <c r="AI15" i="9"/>
  <c r="AJ15" i="9" s="1"/>
  <c r="V80" i="9"/>
  <c r="W80" i="9" s="1"/>
  <c r="V101" i="9"/>
  <c r="W101" i="9" s="1"/>
  <c r="V70" i="9"/>
  <c r="W70" i="9" s="1"/>
  <c r="X59" i="9"/>
  <c r="Y59" i="9" s="1"/>
  <c r="X89" i="9"/>
  <c r="Y89" i="9" s="1"/>
  <c r="X86" i="9"/>
  <c r="Y86" i="9" s="1"/>
  <c r="AE17" i="9"/>
  <c r="AF17" i="9" s="1"/>
  <c r="AJ20" i="9"/>
  <c r="AI20" i="9"/>
  <c r="AI74" i="9"/>
  <c r="AJ74" i="9" s="1"/>
  <c r="V112" i="9"/>
  <c r="W112" i="9" s="1"/>
  <c r="V71" i="9"/>
  <c r="W71" i="9" s="1"/>
  <c r="V27" i="9"/>
  <c r="W27" i="9" s="1"/>
  <c r="Y45" i="9"/>
  <c r="X45" i="9"/>
  <c r="X97" i="9"/>
  <c r="Y97" i="9" s="1"/>
  <c r="X33" i="9"/>
  <c r="Y33" i="9" s="1"/>
  <c r="AE30" i="9"/>
  <c r="AF30" i="9" s="1"/>
  <c r="AE18" i="9"/>
  <c r="AF18" i="9" s="1"/>
  <c r="AI109" i="9"/>
  <c r="AJ109" i="9" s="1"/>
  <c r="AI108" i="9"/>
  <c r="AJ108" i="9" s="1"/>
  <c r="V49" i="9"/>
  <c r="W49" i="9" s="1"/>
  <c r="V32" i="9"/>
  <c r="W32" i="9" s="1"/>
  <c r="V75" i="9"/>
  <c r="W75" i="9" s="1"/>
  <c r="V35" i="9"/>
  <c r="W35" i="9" s="1"/>
  <c r="Y88" i="9"/>
  <c r="X88" i="9"/>
  <c r="X70" i="9"/>
  <c r="Y70" i="9" s="1"/>
  <c r="X76" i="9"/>
  <c r="Y76" i="9" s="1"/>
  <c r="X94" i="9"/>
  <c r="Y94" i="9" s="1"/>
  <c r="M86" i="9"/>
  <c r="M43" i="9"/>
  <c r="AJ70" i="9"/>
  <c r="AI70" i="9"/>
  <c r="AI100" i="9"/>
  <c r="AJ100" i="9" s="1"/>
  <c r="AI95" i="9"/>
  <c r="AJ95" i="9" s="1"/>
  <c r="AI42" i="9"/>
  <c r="AJ42" i="9" s="1"/>
  <c r="AI93" i="9"/>
  <c r="AJ93" i="9" s="1"/>
  <c r="V105" i="9"/>
  <c r="W105" i="9" s="1"/>
  <c r="V52" i="9"/>
  <c r="W52" i="9" s="1"/>
  <c r="V66" i="9"/>
  <c r="W66" i="9" s="1"/>
  <c r="V110" i="9"/>
  <c r="W110" i="9" s="1"/>
  <c r="V34" i="9"/>
  <c r="W34" i="9" s="1"/>
  <c r="V73" i="9"/>
  <c r="W73" i="9" s="1"/>
  <c r="W103" i="9"/>
  <c r="V103" i="9"/>
  <c r="V20" i="9"/>
  <c r="W20" i="9" s="1"/>
  <c r="V62" i="9"/>
  <c r="W62" i="9" s="1"/>
  <c r="K28" i="9"/>
  <c r="V67" i="9"/>
  <c r="W67" i="9" s="1"/>
  <c r="V82" i="9"/>
  <c r="W82" i="9" s="1"/>
  <c r="X29" i="9"/>
  <c r="Y29" i="9" s="1"/>
  <c r="X77" i="9"/>
  <c r="Y77" i="9" s="1"/>
  <c r="X83" i="9"/>
  <c r="Y83" i="9" s="1"/>
  <c r="X20" i="9"/>
  <c r="Y20" i="9" s="1"/>
  <c r="X30" i="9"/>
  <c r="Y30" i="9" s="1"/>
  <c r="X67" i="9"/>
  <c r="Y67" i="9" s="1"/>
  <c r="X107" i="9"/>
  <c r="Y107" i="9" s="1"/>
  <c r="X34" i="9"/>
  <c r="Y34" i="9" s="1"/>
  <c r="X71" i="9"/>
  <c r="Y71" i="9" s="1"/>
  <c r="Y111" i="9"/>
  <c r="X111" i="9"/>
  <c r="X53" i="9"/>
  <c r="Y53" i="9" s="1"/>
  <c r="X84" i="9"/>
  <c r="Y84" i="9" s="1"/>
  <c r="X104" i="9"/>
  <c r="Y104" i="9" s="1"/>
  <c r="M20" i="9"/>
  <c r="M61" i="9"/>
  <c r="M102" i="9"/>
  <c r="M55" i="9"/>
  <c r="M90" i="9"/>
  <c r="M105" i="9"/>
  <c r="AE32" i="9"/>
  <c r="AF32" i="9" s="1"/>
  <c r="M75" i="9"/>
  <c r="M114" i="9"/>
  <c r="M24" i="9"/>
  <c r="M67" i="9"/>
  <c r="M106" i="9"/>
  <c r="AI64" i="9"/>
  <c r="AJ64" i="9" s="1"/>
  <c r="AI69" i="9"/>
  <c r="AJ69" i="9" s="1"/>
  <c r="V94" i="9"/>
  <c r="W94" i="9" s="1"/>
  <c r="W81" i="9"/>
  <c r="V81" i="9"/>
  <c r="V98" i="9"/>
  <c r="W98" i="9" s="1"/>
  <c r="X21" i="9"/>
  <c r="Y21" i="9" s="1"/>
  <c r="AE16" i="9"/>
  <c r="AF16" i="9" s="1"/>
  <c r="AI50" i="9"/>
  <c r="AJ50" i="9" s="1"/>
  <c r="W24" i="9"/>
  <c r="V24" i="9"/>
  <c r="V63" i="9"/>
  <c r="W63" i="9" s="1"/>
  <c r="V59" i="9"/>
  <c r="W59" i="9" s="1"/>
  <c r="X99" i="9"/>
  <c r="Y99" i="9" s="1"/>
  <c r="X44" i="9"/>
  <c r="Y44" i="9" s="1"/>
  <c r="X102" i="9"/>
  <c r="Y102" i="9" s="1"/>
  <c r="AE66" i="9"/>
  <c r="AF66" i="9" s="1"/>
  <c r="AI63" i="9"/>
  <c r="AJ63" i="9" s="1"/>
  <c r="V33" i="9"/>
  <c r="W33" i="9" s="1"/>
  <c r="V16" i="9"/>
  <c r="W16" i="9" s="1"/>
  <c r="V25" i="9"/>
  <c r="W25" i="9" s="1"/>
  <c r="Y19" i="9"/>
  <c r="X19" i="9"/>
  <c r="X60" i="9"/>
  <c r="Y60" i="9" s="1"/>
  <c r="AE25" i="9"/>
  <c r="AF25" i="9" s="1"/>
  <c r="AE94" i="9"/>
  <c r="AF94" i="9" s="1"/>
  <c r="AE19" i="9"/>
  <c r="AF19" i="9" s="1"/>
  <c r="AJ87" i="9"/>
  <c r="AI87" i="9"/>
  <c r="AI82" i="9"/>
  <c r="AJ82" i="9" s="1"/>
  <c r="V57" i="9"/>
  <c r="W57" i="9" s="1"/>
  <c r="V68" i="9"/>
  <c r="W68" i="9" s="1"/>
  <c r="V48" i="9"/>
  <c r="W48" i="9" s="1"/>
  <c r="V44" i="9"/>
  <c r="W44" i="9" s="1"/>
  <c r="X65" i="9"/>
  <c r="Y65" i="9" s="1"/>
  <c r="X36" i="9"/>
  <c r="Y36" i="9" s="1"/>
  <c r="X113" i="9"/>
  <c r="Y113" i="9" s="1"/>
  <c r="X96" i="9"/>
  <c r="Y96" i="9" s="1"/>
  <c r="X52" i="9"/>
  <c r="Y52" i="9" s="1"/>
  <c r="M83" i="9"/>
  <c r="M34" i="9"/>
  <c r="AI19" i="9"/>
  <c r="AJ19" i="9" s="1"/>
  <c r="AI22" i="9"/>
  <c r="AJ22" i="9" s="1"/>
  <c r="AI53" i="9"/>
  <c r="AJ53" i="9" s="1"/>
  <c r="AI40" i="9"/>
  <c r="AJ40" i="9" s="1"/>
  <c r="AJ112" i="9"/>
  <c r="AI112" i="9"/>
  <c r="AI44" i="9"/>
  <c r="AJ44" i="9" s="1"/>
  <c r="AI90" i="9"/>
  <c r="AJ90" i="9" s="1"/>
  <c r="AI68" i="9"/>
  <c r="AJ68" i="9" s="1"/>
  <c r="AI23" i="9"/>
  <c r="AJ23" i="9" s="1"/>
  <c r="AI77" i="9"/>
  <c r="AJ77" i="9" s="1"/>
  <c r="AI39" i="9"/>
  <c r="AJ39" i="9" s="1"/>
  <c r="V107" i="9"/>
  <c r="W107" i="9" s="1"/>
  <c r="V21" i="9"/>
  <c r="W21" i="9" s="1"/>
  <c r="V83" i="9"/>
  <c r="W83" i="9" s="1"/>
  <c r="K18" i="9"/>
  <c r="V47" i="9"/>
  <c r="W47" i="9" s="1"/>
  <c r="V58" i="9"/>
  <c r="W58" i="9" s="1"/>
  <c r="V102" i="9"/>
  <c r="W102" i="9" s="1"/>
  <c r="V87" i="9"/>
  <c r="W87" i="9" s="1"/>
  <c r="V43" i="9"/>
  <c r="W43" i="9" s="1"/>
  <c r="V41" i="9"/>
  <c r="W41" i="9" s="1"/>
  <c r="V85" i="9"/>
  <c r="W85" i="9" s="1"/>
  <c r="X50" i="9"/>
  <c r="Y50" i="9" s="1"/>
  <c r="X46" i="9"/>
  <c r="Y46" i="9" s="1"/>
  <c r="X90" i="9"/>
  <c r="Y90" i="9" s="1"/>
  <c r="L32" i="9"/>
  <c r="X47" i="9"/>
  <c r="Y47" i="9" s="1"/>
  <c r="X80" i="9"/>
  <c r="Y80" i="9" s="1"/>
  <c r="Y24" i="9"/>
  <c r="X24" i="9"/>
  <c r="X49" i="9"/>
  <c r="Y49" i="9" s="1"/>
  <c r="X82" i="9"/>
  <c r="Y82" i="9" s="1"/>
  <c r="X26" i="9"/>
  <c r="Y26" i="9" s="1"/>
  <c r="Y63" i="9"/>
  <c r="X63" i="9"/>
  <c r="Y103" i="9"/>
  <c r="X103" i="9"/>
  <c r="M36" i="9"/>
  <c r="M77" i="9"/>
  <c r="M97" i="9"/>
  <c r="M31" i="9"/>
  <c r="M64" i="9"/>
  <c r="M104" i="9"/>
  <c r="M57" i="9"/>
  <c r="M52" i="9"/>
  <c r="M109" i="9"/>
  <c r="M45" i="9"/>
  <c r="M85" i="9"/>
  <c r="O24" i="9"/>
  <c r="O37" i="9"/>
  <c r="O71" i="9"/>
  <c r="O78" i="9"/>
  <c r="O114" i="9"/>
  <c r="O86" i="9"/>
  <c r="O62" i="9"/>
  <c r="O96" i="9"/>
  <c r="O27" i="9"/>
  <c r="O61" i="9"/>
  <c r="O49" i="9"/>
  <c r="O104" i="9"/>
  <c r="O111" i="9"/>
  <c r="O25" i="9"/>
  <c r="O41" i="9"/>
  <c r="O84" i="9"/>
  <c r="O102" i="9"/>
  <c r="O59" i="9"/>
  <c r="O57" i="9"/>
  <c r="O55" i="9"/>
  <c r="O83" i="9"/>
  <c r="O89" i="9"/>
  <c r="O46" i="9"/>
  <c r="O51" i="9"/>
  <c r="O43" i="9"/>
  <c r="O45" i="9"/>
  <c r="O81" i="9"/>
  <c r="O113" i="9"/>
  <c r="O31" i="9"/>
  <c r="O36" i="9"/>
  <c r="O33" i="9"/>
  <c r="O80" i="9"/>
  <c r="O66" i="9"/>
  <c r="O91" i="9"/>
  <c r="O110" i="9"/>
  <c r="O34" i="9"/>
  <c r="O76" i="9"/>
  <c r="O72" i="9"/>
  <c r="O92" i="9"/>
  <c r="O103" i="9"/>
  <c r="J30" i="9"/>
  <c r="J59" i="9"/>
  <c r="J51" i="9"/>
  <c r="J101" i="9"/>
  <c r="J106" i="9"/>
  <c r="J108" i="9"/>
  <c r="J107" i="9"/>
  <c r="J92" i="9"/>
  <c r="J81" i="9"/>
  <c r="J83" i="9"/>
  <c r="J73" i="9"/>
  <c r="J57" i="9"/>
  <c r="J71" i="9"/>
  <c r="J55" i="9"/>
  <c r="J94" i="9"/>
  <c r="J62" i="9"/>
  <c r="J67" i="9"/>
  <c r="J50" i="9"/>
  <c r="J32" i="9"/>
  <c r="J86" i="9"/>
  <c r="J37" i="9"/>
  <c r="J21" i="9"/>
  <c r="J31" i="9"/>
  <c r="J15" i="9"/>
  <c r="J18" i="9"/>
  <c r="J46" i="9"/>
  <c r="J74" i="9"/>
  <c r="J109" i="9"/>
  <c r="J114" i="9"/>
  <c r="J98" i="9"/>
  <c r="J100" i="9"/>
  <c r="J99" i="9"/>
  <c r="J91" i="9"/>
  <c r="J93" i="9"/>
  <c r="J85" i="9"/>
  <c r="J65" i="9"/>
  <c r="J82" i="9"/>
  <c r="J63" i="9"/>
  <c r="J44" i="9"/>
  <c r="J78" i="9"/>
  <c r="J75" i="9"/>
  <c r="J58" i="9"/>
  <c r="J42" i="9"/>
  <c r="J24" i="9"/>
  <c r="J49" i="9"/>
  <c r="J29" i="9"/>
  <c r="J45" i="9"/>
  <c r="J23" i="9"/>
  <c r="J47" i="9"/>
  <c r="J26" i="9"/>
  <c r="J38" i="9"/>
  <c r="J105" i="9"/>
  <c r="J110" i="9"/>
  <c r="J112" i="9"/>
  <c r="J111" i="9"/>
  <c r="J96" i="9"/>
  <c r="J90" i="9"/>
  <c r="J84" i="9"/>
  <c r="J77" i="9"/>
  <c r="J61" i="9"/>
  <c r="J72" i="9"/>
  <c r="J56" i="9"/>
  <c r="J40" i="9"/>
  <c r="J70" i="9"/>
  <c r="J68" i="9"/>
  <c r="J54" i="9"/>
  <c r="J36" i="9"/>
  <c r="J20" i="9"/>
  <c r="J41" i="9"/>
  <c r="J25" i="9"/>
  <c r="J35" i="9"/>
  <c r="J19" i="9"/>
  <c r="J16" i="9"/>
  <c r="J17" i="9"/>
  <c r="J52" i="9"/>
  <c r="J22" i="9"/>
  <c r="J60" i="9"/>
  <c r="J34" i="9"/>
  <c r="J113" i="9"/>
  <c r="J97" i="9"/>
  <c r="J102" i="9"/>
  <c r="J104" i="9"/>
  <c r="J103" i="9"/>
  <c r="J88" i="9"/>
  <c r="J95" i="9"/>
  <c r="J89" i="9"/>
  <c r="J69" i="9"/>
  <c r="J53" i="9"/>
  <c r="J64" i="9"/>
  <c r="J48" i="9"/>
  <c r="J87" i="9"/>
  <c r="J76" i="9"/>
  <c r="J66" i="9"/>
  <c r="J43" i="9"/>
  <c r="J28" i="9"/>
  <c r="J79" i="9"/>
  <c r="J33" i="9"/>
  <c r="J80" i="9"/>
  <c r="J27" i="9"/>
  <c r="J39" i="9"/>
  <c r="N30" i="9"/>
  <c r="N113" i="9"/>
  <c r="N97" i="9"/>
  <c r="N102" i="9"/>
  <c r="N103" i="9"/>
  <c r="N108" i="9"/>
  <c r="N88" i="9"/>
  <c r="N81" i="9"/>
  <c r="N87" i="9"/>
  <c r="N77" i="9"/>
  <c r="N61" i="9"/>
  <c r="N74" i="9"/>
  <c r="N48" i="9"/>
  <c r="N72" i="9"/>
  <c r="N78" i="9"/>
  <c r="N59" i="9"/>
  <c r="N51" i="9"/>
  <c r="N28" i="9"/>
  <c r="N76" i="9"/>
  <c r="N33" i="9"/>
  <c r="N68" i="9"/>
  <c r="N38" i="9"/>
  <c r="N23" i="9"/>
  <c r="N16" i="9"/>
  <c r="N84" i="9"/>
  <c r="N41" i="9"/>
  <c r="N110" i="9"/>
  <c r="N111" i="9"/>
  <c r="N100" i="9"/>
  <c r="N93" i="9"/>
  <c r="N91" i="9"/>
  <c r="N80" i="9"/>
  <c r="N69" i="9"/>
  <c r="N53" i="9"/>
  <c r="N58" i="9"/>
  <c r="N40" i="9"/>
  <c r="N64" i="9"/>
  <c r="N67" i="9"/>
  <c r="N55" i="9"/>
  <c r="N36" i="9"/>
  <c r="N20" i="9"/>
  <c r="N42" i="9"/>
  <c r="N25" i="9"/>
  <c r="N46" i="9"/>
  <c r="N31" i="9"/>
  <c r="N15" i="9"/>
  <c r="N22" i="9"/>
  <c r="N18" i="9"/>
  <c r="N101" i="9"/>
  <c r="N106" i="9"/>
  <c r="N107" i="9"/>
  <c r="N112" i="9"/>
  <c r="N92" i="9"/>
  <c r="N85" i="9"/>
  <c r="N90" i="9"/>
  <c r="N79" i="9"/>
  <c r="N65" i="9"/>
  <c r="N83" i="9"/>
  <c r="N50" i="9"/>
  <c r="N89" i="9"/>
  <c r="N63" i="9"/>
  <c r="N60" i="9"/>
  <c r="N52" i="9"/>
  <c r="N32" i="9"/>
  <c r="N82" i="9"/>
  <c r="N37" i="9"/>
  <c r="N21" i="9"/>
  <c r="N39" i="9"/>
  <c r="N27" i="9"/>
  <c r="N62" i="9"/>
  <c r="N49" i="9"/>
  <c r="N75" i="9"/>
  <c r="N34" i="9"/>
  <c r="N54" i="9"/>
  <c r="N109" i="9"/>
  <c r="N114" i="9"/>
  <c r="N98" i="9"/>
  <c r="N99" i="9"/>
  <c r="N104" i="9"/>
  <c r="N96" i="9"/>
  <c r="N95" i="9"/>
  <c r="N86" i="9"/>
  <c r="N73" i="9"/>
  <c r="N57" i="9"/>
  <c r="N66" i="9"/>
  <c r="N44" i="9"/>
  <c r="N71" i="9"/>
  <c r="N70" i="9"/>
  <c r="N56" i="9"/>
  <c r="N45" i="9"/>
  <c r="N24" i="9"/>
  <c r="N43" i="9"/>
  <c r="N29" i="9"/>
  <c r="N47" i="9"/>
  <c r="N35" i="9"/>
  <c r="N19" i="9"/>
  <c r="N26" i="9"/>
  <c r="N17" i="9"/>
  <c r="N105" i="9"/>
  <c r="N94" i="9"/>
  <c r="S7" i="1"/>
  <c r="T7" i="1" s="1"/>
  <c r="AE7" i="1"/>
  <c r="AG19" i="9" l="1"/>
  <c r="AH19" i="9" s="1"/>
  <c r="AG70" i="9"/>
  <c r="AH70" i="9" s="1"/>
  <c r="AG96" i="9"/>
  <c r="AH96" i="9" s="1"/>
  <c r="AG75" i="9"/>
  <c r="AH75" i="9" s="1"/>
  <c r="AG32" i="9"/>
  <c r="AH32" i="9" s="1"/>
  <c r="AG79" i="9"/>
  <c r="AH79" i="9" s="1"/>
  <c r="AG18" i="9"/>
  <c r="AH18" i="9" s="1"/>
  <c r="AG36" i="9"/>
  <c r="AH36" i="9" s="1"/>
  <c r="AG80" i="9"/>
  <c r="AH80" i="9" s="1"/>
  <c r="AG16" i="9"/>
  <c r="AH16" i="9" s="1"/>
  <c r="AG59" i="9"/>
  <c r="AH59" i="9" s="1"/>
  <c r="AG81" i="9"/>
  <c r="AH81" i="9" s="1"/>
  <c r="T39" i="9"/>
  <c r="U39" i="9" s="1"/>
  <c r="U76" i="9"/>
  <c r="T76" i="9"/>
  <c r="T88" i="9"/>
  <c r="U88" i="9" s="1"/>
  <c r="T22" i="9"/>
  <c r="U22" i="9" s="1"/>
  <c r="T20" i="9"/>
  <c r="U20" i="9" s="1"/>
  <c r="T61" i="9"/>
  <c r="U61" i="9" s="1"/>
  <c r="T105" i="9"/>
  <c r="U105" i="9" s="1"/>
  <c r="T24" i="9"/>
  <c r="U24" i="9" s="1"/>
  <c r="T65" i="9"/>
  <c r="U65" i="9" s="1"/>
  <c r="T109" i="9"/>
  <c r="U109" i="9" s="1"/>
  <c r="T86" i="9"/>
  <c r="U86" i="9" s="1"/>
  <c r="T57" i="9"/>
  <c r="U57" i="9" s="1"/>
  <c r="T101" i="9"/>
  <c r="U101" i="9" s="1"/>
  <c r="AJ34" i="9"/>
  <c r="AI34" i="9"/>
  <c r="AI113" i="9"/>
  <c r="AJ113" i="9" s="1"/>
  <c r="AI55" i="9"/>
  <c r="AJ55" i="9" s="1"/>
  <c r="AI104" i="9"/>
  <c r="AJ104" i="9" s="1"/>
  <c r="AJ78" i="9"/>
  <c r="AI78" i="9"/>
  <c r="AE57" i="9"/>
  <c r="AF57" i="9" s="1"/>
  <c r="AE105" i="9"/>
  <c r="AF105" i="9" s="1"/>
  <c r="AE69" i="9"/>
  <c r="AF69" i="9" s="1"/>
  <c r="X15" i="9"/>
  <c r="Y15" i="9" s="1"/>
  <c r="AE88" i="9"/>
  <c r="AF88" i="9" s="1"/>
  <c r="AE68" i="9"/>
  <c r="AF68" i="9" s="1"/>
  <c r="AE23" i="9"/>
  <c r="AF23" i="9" s="1"/>
  <c r="AG35" i="9"/>
  <c r="AH35" i="9" s="1"/>
  <c r="T27" i="9"/>
  <c r="U27" i="9" s="1"/>
  <c r="T36" i="9"/>
  <c r="U36" i="9" s="1"/>
  <c r="T77" i="9"/>
  <c r="U77" i="9" s="1"/>
  <c r="T38" i="9"/>
  <c r="U38" i="9" s="1"/>
  <c r="T42" i="9"/>
  <c r="U42" i="9" s="1"/>
  <c r="T85" i="9"/>
  <c r="U85" i="9" s="1"/>
  <c r="T74" i="9"/>
  <c r="U74" i="9" s="1"/>
  <c r="U32" i="9"/>
  <c r="T32" i="9"/>
  <c r="T73" i="9"/>
  <c r="U73" i="9" s="1"/>
  <c r="T51" i="9"/>
  <c r="U51" i="9" s="1"/>
  <c r="AI110" i="9"/>
  <c r="AJ110" i="9" s="1"/>
  <c r="AI81" i="9"/>
  <c r="AJ81" i="9" s="1"/>
  <c r="AI57" i="9"/>
  <c r="AJ57" i="9" s="1"/>
  <c r="AI49" i="9"/>
  <c r="AJ49" i="9" s="1"/>
  <c r="AI71" i="9"/>
  <c r="AJ71" i="9" s="1"/>
  <c r="AE104" i="9"/>
  <c r="AF104" i="9" s="1"/>
  <c r="AE34" i="9"/>
  <c r="AF34" i="9" s="1"/>
  <c r="AE106" i="9"/>
  <c r="AF106" i="9" s="1"/>
  <c r="AE90" i="9"/>
  <c r="AF90" i="9" s="1"/>
  <c r="AF43" i="9"/>
  <c r="AE43" i="9"/>
  <c r="AE95" i="9"/>
  <c r="AF95" i="9" s="1"/>
  <c r="AE92" i="9"/>
  <c r="AF92" i="9" s="1"/>
  <c r="AE35" i="9"/>
  <c r="AF35" i="9" s="1"/>
  <c r="AH91" i="9"/>
  <c r="AG91" i="9"/>
  <c r="AG72" i="9"/>
  <c r="AH72" i="9" s="1"/>
  <c r="AI91" i="9"/>
  <c r="AJ91" i="9" s="1"/>
  <c r="AE86" i="9"/>
  <c r="AF86" i="9" s="1"/>
  <c r="AF51" i="9"/>
  <c r="AE51" i="9"/>
  <c r="AE26" i="9"/>
  <c r="AF26" i="9" s="1"/>
  <c r="AG52" i="9"/>
  <c r="AH52" i="9" s="1"/>
  <c r="AG47" i="9"/>
  <c r="AH47" i="9" s="1"/>
  <c r="T104" i="9"/>
  <c r="U104" i="9" s="1"/>
  <c r="AI37" i="9"/>
  <c r="AJ37" i="9" s="1"/>
  <c r="AG31" i="9"/>
  <c r="AH31" i="9" s="1"/>
  <c r="T47" i="9"/>
  <c r="U47" i="9" s="1"/>
  <c r="AI43" i="9"/>
  <c r="AJ43" i="9" s="1"/>
  <c r="AI24" i="9"/>
  <c r="AJ24" i="9" s="1"/>
  <c r="AE31" i="9"/>
  <c r="AF31" i="9" s="1"/>
  <c r="AE24" i="9"/>
  <c r="AF24" i="9" s="1"/>
  <c r="AE102" i="9"/>
  <c r="AF102" i="9" s="1"/>
  <c r="AE49" i="9"/>
  <c r="AF49" i="9" s="1"/>
  <c r="AE91" i="9"/>
  <c r="AF91" i="9" s="1"/>
  <c r="AE87" i="9"/>
  <c r="AF87" i="9" s="1"/>
  <c r="AG88" i="9"/>
  <c r="AH88" i="9" s="1"/>
  <c r="AG38" i="9"/>
  <c r="AH38" i="9" s="1"/>
  <c r="T46" i="9"/>
  <c r="U46" i="9" s="1"/>
  <c r="AG94" i="9"/>
  <c r="AH94" i="9" s="1"/>
  <c r="AI103" i="9"/>
  <c r="AJ103" i="9" s="1"/>
  <c r="V18" i="9"/>
  <c r="W18" i="9" s="1"/>
  <c r="AE114" i="9"/>
  <c r="AF114" i="9" s="1"/>
  <c r="AE61" i="9"/>
  <c r="AF61" i="9" s="1"/>
  <c r="W28" i="9"/>
  <c r="V28" i="9"/>
  <c r="AE98" i="9"/>
  <c r="AF98" i="9" s="1"/>
  <c r="AE47" i="9"/>
  <c r="AF47" i="9" s="1"/>
  <c r="AE100" i="9"/>
  <c r="AF100" i="9" s="1"/>
  <c r="AF82" i="9"/>
  <c r="AE82" i="9"/>
  <c r="AG71" i="9"/>
  <c r="AH71" i="9" s="1"/>
  <c r="AG22" i="9"/>
  <c r="AH22" i="9" s="1"/>
  <c r="AG78" i="9"/>
  <c r="AH78" i="9" s="1"/>
  <c r="U103" i="9"/>
  <c r="T103" i="9"/>
  <c r="AG99" i="9"/>
  <c r="AH99" i="9" s="1"/>
  <c r="AG85" i="9"/>
  <c r="AH85" i="9" s="1"/>
  <c r="AG15" i="9"/>
  <c r="AH15" i="9" s="1"/>
  <c r="AG108" i="9"/>
  <c r="AH108" i="9" s="1"/>
  <c r="T17" i="9"/>
  <c r="U17" i="9" s="1"/>
  <c r="T26" i="9"/>
  <c r="U26" i="9" s="1"/>
  <c r="T50" i="9"/>
  <c r="U50" i="9" s="1"/>
  <c r="AI45" i="9"/>
  <c r="AJ45" i="9" s="1"/>
  <c r="AE64" i="9"/>
  <c r="AF64" i="9" s="1"/>
  <c r="AE67" i="9"/>
  <c r="AF67" i="9" s="1"/>
  <c r="AG66" i="9"/>
  <c r="AH66" i="9" s="1"/>
  <c r="AG92" i="9"/>
  <c r="AH92" i="9" s="1"/>
  <c r="AG68" i="9"/>
  <c r="AH68" i="9" s="1"/>
  <c r="T33" i="9"/>
  <c r="U33" i="9" s="1"/>
  <c r="T16" i="9"/>
  <c r="U16" i="9" s="1"/>
  <c r="T75" i="9"/>
  <c r="U75" i="9" s="1"/>
  <c r="T30" i="9"/>
  <c r="U30" i="9" s="1"/>
  <c r="AI102" i="9"/>
  <c r="AJ102" i="9" s="1"/>
  <c r="AG114" i="9"/>
  <c r="AH114" i="9" s="1"/>
  <c r="AG112" i="9"/>
  <c r="AH112" i="9" s="1"/>
  <c r="AG111" i="9"/>
  <c r="AH111" i="9" s="1"/>
  <c r="AG102" i="9"/>
  <c r="AH102" i="9" s="1"/>
  <c r="T19" i="9"/>
  <c r="U19" i="9" s="1"/>
  <c r="U23" i="9"/>
  <c r="T23" i="9"/>
  <c r="T15" i="9"/>
  <c r="U15" i="9" s="1"/>
  <c r="AI51" i="9"/>
  <c r="AJ51" i="9" s="1"/>
  <c r="AE85" i="9"/>
  <c r="AF85" i="9" s="1"/>
  <c r="AH105" i="9"/>
  <c r="AG105" i="9"/>
  <c r="AG21" i="9"/>
  <c r="AH21" i="9" s="1"/>
  <c r="AG58" i="9"/>
  <c r="AH58" i="9" s="1"/>
  <c r="AG61" i="9"/>
  <c r="AH61" i="9" s="1"/>
  <c r="U69" i="9"/>
  <c r="T69" i="9"/>
  <c r="T40" i="9"/>
  <c r="U40" i="9" s="1"/>
  <c r="T31" i="9"/>
  <c r="U31" i="9" s="1"/>
  <c r="AI92" i="9"/>
  <c r="AJ92" i="9" s="1"/>
  <c r="AI41" i="9"/>
  <c r="AJ41" i="9" s="1"/>
  <c r="AE77" i="9"/>
  <c r="AF77" i="9" s="1"/>
  <c r="AE20" i="9"/>
  <c r="AF20" i="9" s="1"/>
  <c r="AE59" i="9"/>
  <c r="AF59" i="9" s="1"/>
  <c r="AE41" i="9"/>
  <c r="AF41" i="9" s="1"/>
  <c r="AE96" i="9"/>
  <c r="AF96" i="9" s="1"/>
  <c r="AE60" i="9"/>
  <c r="AF60" i="9" s="1"/>
  <c r="AE46" i="9"/>
  <c r="AF46" i="9" s="1"/>
  <c r="AG104" i="9"/>
  <c r="AH104" i="9" s="1"/>
  <c r="AG90" i="9"/>
  <c r="AH90" i="9" s="1"/>
  <c r="AG23" i="9"/>
  <c r="AH23" i="9" s="1"/>
  <c r="T52" i="9"/>
  <c r="U52" i="9" s="1"/>
  <c r="AG44" i="9"/>
  <c r="AH44" i="9" s="1"/>
  <c r="AG60" i="9"/>
  <c r="AH60" i="9" s="1"/>
  <c r="AG93" i="9"/>
  <c r="AH93" i="9" s="1"/>
  <c r="T48" i="9"/>
  <c r="U48" i="9" s="1"/>
  <c r="T84" i="9"/>
  <c r="U84" i="9" s="1"/>
  <c r="T93" i="9"/>
  <c r="U93" i="9" s="1"/>
  <c r="T59" i="9"/>
  <c r="U59" i="9" s="1"/>
  <c r="AI59" i="9"/>
  <c r="AJ59" i="9" s="1"/>
  <c r="AF55" i="9"/>
  <c r="AE55" i="9"/>
  <c r="AG29" i="9"/>
  <c r="AH29" i="9" s="1"/>
  <c r="AG27" i="9"/>
  <c r="AH27" i="9" s="1"/>
  <c r="AG64" i="9"/>
  <c r="AH64" i="9" s="1"/>
  <c r="AH48" i="9"/>
  <c r="AG48" i="9"/>
  <c r="T64" i="9"/>
  <c r="U64" i="9" s="1"/>
  <c r="T90" i="9"/>
  <c r="U90" i="9" s="1"/>
  <c r="T18" i="9"/>
  <c r="U18" i="9" s="1"/>
  <c r="U81" i="9"/>
  <c r="T81" i="9"/>
  <c r="AI66" i="9"/>
  <c r="AJ66" i="9" s="1"/>
  <c r="AG43" i="9"/>
  <c r="AH43" i="9" s="1"/>
  <c r="AG39" i="9"/>
  <c r="AH39" i="9" s="1"/>
  <c r="AG46" i="9"/>
  <c r="AH46" i="9" s="1"/>
  <c r="AG33" i="9"/>
  <c r="AH33" i="9" s="1"/>
  <c r="T79" i="9"/>
  <c r="U79" i="9" s="1"/>
  <c r="T97" i="9"/>
  <c r="U97" i="9" s="1"/>
  <c r="T96" i="9"/>
  <c r="U96" i="9" s="1"/>
  <c r="T99" i="9"/>
  <c r="U99" i="9" s="1"/>
  <c r="T62" i="9"/>
  <c r="U62" i="9" s="1"/>
  <c r="AI80" i="9"/>
  <c r="AJ80" i="9" s="1"/>
  <c r="AI96" i="9"/>
  <c r="AJ96" i="9" s="1"/>
  <c r="AG24" i="9"/>
  <c r="AH24" i="9" s="1"/>
  <c r="AG109" i="9"/>
  <c r="AH109" i="9" s="1"/>
  <c r="AG107" i="9"/>
  <c r="AH107" i="9" s="1"/>
  <c r="AG110" i="9"/>
  <c r="AH110" i="9" s="1"/>
  <c r="T28" i="9"/>
  <c r="U28" i="9" s="1"/>
  <c r="T113" i="9"/>
  <c r="U113" i="9" s="1"/>
  <c r="T111" i="9"/>
  <c r="U111" i="9" s="1"/>
  <c r="T44" i="9"/>
  <c r="U44" i="9" s="1"/>
  <c r="T94" i="9"/>
  <c r="U94" i="9" s="1"/>
  <c r="AI33" i="9"/>
  <c r="AJ33" i="9" s="1"/>
  <c r="AI62" i="9"/>
  <c r="AJ62" i="9" s="1"/>
  <c r="AH17" i="9"/>
  <c r="AG17" i="9"/>
  <c r="AG86" i="9"/>
  <c r="AH86" i="9" s="1"/>
  <c r="AG83" i="9"/>
  <c r="AH83" i="9" s="1"/>
  <c r="AG42" i="9"/>
  <c r="AH42" i="9" s="1"/>
  <c r="AH41" i="9"/>
  <c r="AG41" i="9"/>
  <c r="AG113" i="9"/>
  <c r="AH113" i="9" s="1"/>
  <c r="T89" i="9"/>
  <c r="U89" i="9" s="1"/>
  <c r="T25" i="9"/>
  <c r="U25" i="9" s="1"/>
  <c r="T29" i="9"/>
  <c r="U29" i="9" s="1"/>
  <c r="T98" i="9"/>
  <c r="U98" i="9" s="1"/>
  <c r="T55" i="9"/>
  <c r="U55" i="9" s="1"/>
  <c r="AI72" i="9"/>
  <c r="AJ72" i="9" s="1"/>
  <c r="AI89" i="9"/>
  <c r="AJ89" i="9" s="1"/>
  <c r="AE109" i="9"/>
  <c r="AF109" i="9" s="1"/>
  <c r="AE62" i="9"/>
  <c r="AF62" i="9" s="1"/>
  <c r="AE27" i="9"/>
  <c r="AF27" i="9" s="1"/>
  <c r="AG49" i="9"/>
  <c r="AH49" i="9" s="1"/>
  <c r="AG55" i="9"/>
  <c r="AH55" i="9" s="1"/>
  <c r="T87" i="9"/>
  <c r="U87" i="9" s="1"/>
  <c r="AG62" i="9"/>
  <c r="AH62" i="9" s="1"/>
  <c r="AG67" i="9"/>
  <c r="AH67" i="9" s="1"/>
  <c r="T80" i="9"/>
  <c r="U80" i="9" s="1"/>
  <c r="T54" i="9"/>
  <c r="U54" i="9" s="1"/>
  <c r="T58" i="9"/>
  <c r="U58" i="9" s="1"/>
  <c r="T83" i="9"/>
  <c r="U83" i="9" s="1"/>
  <c r="AI61" i="9"/>
  <c r="AJ61" i="9" s="1"/>
  <c r="AE83" i="9"/>
  <c r="AF83" i="9" s="1"/>
  <c r="AG98" i="9"/>
  <c r="AH98" i="9" s="1"/>
  <c r="AG63" i="9"/>
  <c r="AH63" i="9" s="1"/>
  <c r="AG100" i="9"/>
  <c r="AH100" i="9" s="1"/>
  <c r="AG103" i="9"/>
  <c r="AH103" i="9" s="1"/>
  <c r="T102" i="9"/>
  <c r="U102" i="9" s="1"/>
  <c r="T68" i="9"/>
  <c r="U68" i="9" s="1"/>
  <c r="T91" i="9"/>
  <c r="U91" i="9" s="1"/>
  <c r="T67" i="9"/>
  <c r="U67" i="9" s="1"/>
  <c r="AI27" i="9"/>
  <c r="AJ27" i="9" s="1"/>
  <c r="AG57" i="9"/>
  <c r="AH57" i="9" s="1"/>
  <c r="AG89" i="9"/>
  <c r="AH89" i="9" s="1"/>
  <c r="AG40" i="9"/>
  <c r="AH40" i="9" s="1"/>
  <c r="AG74" i="9"/>
  <c r="AH74" i="9" s="1"/>
  <c r="T53" i="9"/>
  <c r="U53" i="9" s="1"/>
  <c r="T70" i="9"/>
  <c r="U70" i="9" s="1"/>
  <c r="T78" i="9"/>
  <c r="U78" i="9" s="1"/>
  <c r="T92" i="9"/>
  <c r="U92" i="9" s="1"/>
  <c r="AI84" i="9"/>
  <c r="AJ84" i="9" s="1"/>
  <c r="AE97" i="9"/>
  <c r="AF97" i="9" s="1"/>
  <c r="AG73" i="9"/>
  <c r="AH73" i="9" s="1"/>
  <c r="AG50" i="9"/>
  <c r="AH50" i="9" s="1"/>
  <c r="AG25" i="9"/>
  <c r="AH25" i="9" s="1"/>
  <c r="AG76" i="9"/>
  <c r="AH76" i="9" s="1"/>
  <c r="AG97" i="9"/>
  <c r="AH97" i="9" s="1"/>
  <c r="T35" i="9"/>
  <c r="U35" i="9" s="1"/>
  <c r="T45" i="9"/>
  <c r="U45" i="9" s="1"/>
  <c r="T100" i="9"/>
  <c r="U100" i="9" s="1"/>
  <c r="T107" i="9"/>
  <c r="U107" i="9" s="1"/>
  <c r="AI46" i="9"/>
  <c r="AJ46" i="9" s="1"/>
  <c r="AE45" i="9"/>
  <c r="AF45" i="9" s="1"/>
  <c r="AE75" i="9"/>
  <c r="AF75" i="9" s="1"/>
  <c r="AG45" i="9"/>
  <c r="AH45" i="9" s="1"/>
  <c r="AG54" i="9"/>
  <c r="AH54" i="9" s="1"/>
  <c r="AG37" i="9"/>
  <c r="AH37" i="9" s="1"/>
  <c r="AG106" i="9"/>
  <c r="AH106" i="9" s="1"/>
  <c r="AG53" i="9"/>
  <c r="AH53" i="9" s="1"/>
  <c r="AG28" i="9"/>
  <c r="AH28" i="9" s="1"/>
  <c r="AG77" i="9"/>
  <c r="AH77" i="9" s="1"/>
  <c r="T43" i="9"/>
  <c r="U43" i="9" s="1"/>
  <c r="T34" i="9"/>
  <c r="U34" i="9" s="1"/>
  <c r="T56" i="9"/>
  <c r="U56" i="9" s="1"/>
  <c r="T112" i="9"/>
  <c r="U112" i="9" s="1"/>
  <c r="T63" i="9"/>
  <c r="U63" i="9" s="1"/>
  <c r="T21" i="9"/>
  <c r="U21" i="9" s="1"/>
  <c r="T108" i="9"/>
  <c r="U108" i="9" s="1"/>
  <c r="AI36" i="9"/>
  <c r="AJ36" i="9" s="1"/>
  <c r="AI25" i="9"/>
  <c r="AJ25" i="9" s="1"/>
  <c r="AI86" i="9"/>
  <c r="AJ86" i="9" s="1"/>
  <c r="AE36" i="9"/>
  <c r="AF36" i="9" s="1"/>
  <c r="AE54" i="9"/>
  <c r="AF54" i="9" s="1"/>
  <c r="AE113" i="9"/>
  <c r="AF113" i="9" s="1"/>
  <c r="AG26" i="9"/>
  <c r="AH26" i="9" s="1"/>
  <c r="AG56" i="9"/>
  <c r="AH56" i="9" s="1"/>
  <c r="AG95" i="9"/>
  <c r="AH95" i="9" s="1"/>
  <c r="AG34" i="9"/>
  <c r="AH34" i="9" s="1"/>
  <c r="AG82" i="9"/>
  <c r="AH82" i="9" s="1"/>
  <c r="AG65" i="9"/>
  <c r="AH65" i="9" s="1"/>
  <c r="AG101" i="9"/>
  <c r="AH101" i="9" s="1"/>
  <c r="AG20" i="9"/>
  <c r="AH20" i="9" s="1"/>
  <c r="AG69" i="9"/>
  <c r="AH69" i="9" s="1"/>
  <c r="AG84" i="9"/>
  <c r="AH84" i="9" s="1"/>
  <c r="AG51" i="9"/>
  <c r="AH51" i="9" s="1"/>
  <c r="AG87" i="9"/>
  <c r="AH87" i="9" s="1"/>
  <c r="AG30" i="9"/>
  <c r="AH30" i="9" s="1"/>
  <c r="T66" i="9"/>
  <c r="U66" i="9" s="1"/>
  <c r="T95" i="9"/>
  <c r="U95" i="9" s="1"/>
  <c r="T60" i="9"/>
  <c r="U60" i="9" s="1"/>
  <c r="T41" i="9"/>
  <c r="U41" i="9" s="1"/>
  <c r="T72" i="9"/>
  <c r="U72" i="9" s="1"/>
  <c r="T110" i="9"/>
  <c r="U110" i="9" s="1"/>
  <c r="T49" i="9"/>
  <c r="U49" i="9" s="1"/>
  <c r="T82" i="9"/>
  <c r="U82" i="9" s="1"/>
  <c r="T114" i="9"/>
  <c r="U114" i="9" s="1"/>
  <c r="T37" i="9"/>
  <c r="U37" i="9" s="1"/>
  <c r="T71" i="9"/>
  <c r="U71" i="9" s="1"/>
  <c r="T106" i="9"/>
  <c r="U106" i="9" s="1"/>
  <c r="AI76" i="9"/>
  <c r="AJ76" i="9" s="1"/>
  <c r="AI31" i="9"/>
  <c r="AJ31" i="9" s="1"/>
  <c r="AI83" i="9"/>
  <c r="AJ83" i="9" s="1"/>
  <c r="AI111" i="9"/>
  <c r="AJ111" i="9" s="1"/>
  <c r="AI114" i="9"/>
  <c r="AJ114" i="9" s="1"/>
  <c r="AE52" i="9"/>
  <c r="AF52" i="9" s="1"/>
  <c r="X32" i="9"/>
  <c r="Y32" i="9" s="1"/>
  <c r="AE110" i="9"/>
  <c r="AF110" i="9" s="1"/>
  <c r="AE21" i="9"/>
  <c r="AF21" i="9" s="1"/>
  <c r="AE108" i="9"/>
  <c r="AF108" i="9" s="1"/>
  <c r="AE56" i="9"/>
  <c r="AF56" i="9" s="1"/>
  <c r="X18" i="9"/>
  <c r="Y18" i="9" s="1"/>
  <c r="M258" i="1"/>
  <c r="M508" i="1" s="1"/>
  <c r="K56" i="4" s="1"/>
  <c r="L56" i="4" s="1"/>
  <c r="AF7" i="1"/>
  <c r="K4" i="7"/>
  <c r="E4" i="4"/>
  <c r="L258" i="1"/>
  <c r="L508" i="1" s="1"/>
  <c r="K58" i="4" s="1"/>
  <c r="L58" i="4" s="1"/>
  <c r="AH7" i="1"/>
  <c r="H4" i="4" s="1"/>
  <c r="V258" i="1"/>
  <c r="V508" i="1" s="1"/>
  <c r="K57" i="4" s="1"/>
  <c r="L57" i="4" s="1"/>
  <c r="AG7" i="1"/>
  <c r="G4" i="4" s="1"/>
  <c r="L4" i="7" l="1"/>
  <c r="F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ACHS</author>
  </authors>
  <commentList>
    <comment ref="A61" authorId="0" shapeId="0" xr:uid="{00000000-0006-0000-0200-000001000000}">
      <text>
        <r>
          <rPr>
            <b/>
            <sz val="9"/>
            <color indexed="81"/>
            <rFont val="Tahoma"/>
            <family val="2"/>
          </rPr>
          <t>ACHS:</t>
        </r>
        <r>
          <rPr>
            <sz val="9"/>
            <color indexed="81"/>
            <rFont val="Tahoma"/>
            <family val="2"/>
          </rPr>
          <t xml:space="preserve">
Se debe realizar una descripción de las características generales de los recintos donde se encuentran cada uno de los puestos de trabajo que se evalúan (recinto cerrado, abierto, semiabierto, dimensiones, materiales de las superficies, etc.). 
Esta descripción debe ser en función de las características constructivas (materiales), dimensiones (área en m2), y de espacios donde se encuentran los puestos de trabajo evaluados. Siempre que sea posible, dicha descripción incluirá información relacionada con las propiedades acústicas de los pisos, paredes y techos, del recinto (acondicionamiento acústico) y debe quedar registrado en algún documento junto con el registro de las modificaciones arquitectónicas que pudiesen ir experimentando en el tiempo. 
La importancia de este ítem radica en que el problema de la exposición a ruido de los trabajadores puede abordarse también desde el punto de vista ingenieril-arquitectónico, implementando un acondicionamiento acústico en los recintos donde se realizan las tareas y disminuyendo de esa manera la energía reverberante que se mantiene en una sala.</t>
        </r>
      </text>
    </comment>
    <comment ref="A62" authorId="0" shapeId="0" xr:uid="{00000000-0006-0000-0200-000002000000}">
      <text>
        <r>
          <rPr>
            <b/>
            <sz val="9"/>
            <color indexed="81"/>
            <rFont val="Tahoma"/>
            <family val="2"/>
          </rPr>
          <t>ACHS:</t>
        </r>
        <r>
          <rPr>
            <sz val="9"/>
            <color indexed="81"/>
            <rFont val="Tahoma"/>
            <family val="2"/>
          </rPr>
          <t xml:space="preserve">
Se debe realizar una descripción de las características generales de los recintos donde se encuentran cada uno de los puestos de trabajo que se evalúan (recinto cerrado, abierto, semiabierto, dimensiones, materiales de las superficies, etc.). 
Esta descripción debe ser en función de las características constructivas (materiales), dimensiones (área en m2), y de espacios donde se encuentran los puestos de trabajo evaluados. Siempre que sea posible, dicha descripción incluirá información relacionada con las propiedades acústicas de los pisos, paredes y techos, del recinto (acondicionamiento acústico) y debe quedar registrado en algún documento junto con el registro de las modificaciones arquitectónicas que pudiesen ir experimentando en el tiempo. 
La importancia de este ítem radica en que el problema de la exposición a ruido de los trabajadores puede abordarse también desde el punto de vista ingenieril-arquitectónico, implementando un acondicionamiento acústico en los recintos donde se realizan las tareas y disminuyendo de esa manera la energía reverberante que se mantiene en una sala.</t>
        </r>
      </text>
    </comment>
    <comment ref="A69" authorId="0" shapeId="0" xr:uid="{00000000-0006-0000-0200-000003000000}">
      <text>
        <r>
          <rPr>
            <b/>
            <sz val="9"/>
            <color rgb="FF000000"/>
            <rFont val="Tahoma"/>
            <family val="2"/>
          </rPr>
          <t>ACHS:</t>
        </r>
        <r>
          <rPr>
            <sz val="9"/>
            <color rgb="FF000000"/>
            <rFont val="Tahoma"/>
            <family val="2"/>
          </rPr>
          <t xml:space="preserve">
</t>
        </r>
        <r>
          <rPr>
            <sz val="9"/>
            <color rgb="FF000000"/>
            <rFont val="Tahoma"/>
            <family val="2"/>
          </rPr>
          <t>En caso de presentarse estacionalidad en los procesos durante el año, señalar las peores condiciones de exposición a ruido para los procesos considerados y señalar en que época del año se producen.</t>
        </r>
      </text>
    </comment>
    <comment ref="B70" authorId="0" shapeId="0" xr:uid="{00000000-0006-0000-0200-000004000000}">
      <text>
        <r>
          <rPr>
            <b/>
            <sz val="9"/>
            <color rgb="FF000000"/>
            <rFont val="Tahoma"/>
            <family val="2"/>
          </rPr>
          <t>ACHS:</t>
        </r>
        <r>
          <rPr>
            <sz val="9"/>
            <color rgb="FF000000"/>
            <rFont val="Tahoma"/>
            <family val="2"/>
          </rPr>
          <t xml:space="preserve">
</t>
        </r>
        <r>
          <rPr>
            <sz val="9"/>
            <color rgb="FF000000"/>
            <rFont val="Tahoma"/>
            <family val="2"/>
          </rPr>
          <t xml:space="preserve">Breve descripción del proceso mencionado.
</t>
        </r>
        <r>
          <rPr>
            <sz val="9"/>
            <color rgb="FF000000"/>
            <rFont val="Tahoma"/>
            <family val="2"/>
          </rPr>
          <t xml:space="preserve">
</t>
        </r>
      </text>
    </comment>
    <comment ref="F70" authorId="0" shapeId="0" xr:uid="{00000000-0006-0000-0200-000005000000}">
      <text>
        <r>
          <rPr>
            <b/>
            <sz val="9"/>
            <color rgb="FF000000"/>
            <rFont val="Tahoma"/>
            <family val="2"/>
          </rPr>
          <t>ACHS:</t>
        </r>
        <r>
          <rPr>
            <sz val="9"/>
            <color rgb="FF000000"/>
            <rFont val="Tahoma"/>
            <family val="2"/>
          </rPr>
          <t xml:space="preserve">
</t>
        </r>
        <r>
          <rPr>
            <sz val="9"/>
            <color rgb="FF000000"/>
            <rFont val="Tahoma"/>
            <family val="2"/>
          </rPr>
          <t>En caso de existir diferencias en las emisiones de ruido del proceso dependiendo de lo que se esté desarrollando o de las materias primas involucradas, señalar el proceso que presenta los mayores niveles de ruido.</t>
        </r>
      </text>
    </comment>
    <comment ref="H70" authorId="0" shapeId="0" xr:uid="{00000000-0006-0000-0200-000006000000}">
      <text>
        <r>
          <rPr>
            <b/>
            <sz val="9"/>
            <color rgb="FF000000"/>
            <rFont val="Tahoma"/>
            <family val="2"/>
          </rPr>
          <t>ACHS:</t>
        </r>
        <r>
          <rPr>
            <sz val="9"/>
            <color rgb="FF000000"/>
            <rFont val="Tahoma"/>
            <family val="2"/>
          </rPr>
          <t xml:space="preserve">
</t>
        </r>
        <r>
          <rPr>
            <sz val="9"/>
            <color rgb="FF000000"/>
            <rFont val="Tahoma"/>
            <family val="2"/>
          </rPr>
          <t xml:space="preserve">Señalar si existe rotación entre los puestos de trabajo del proceso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ACHS</author>
    <author>Urnia Meléndez, José Luis</author>
  </authors>
  <commentList>
    <comment ref="D6" authorId="0" shapeId="0" xr:uid="{00000000-0006-0000-0300-000001000000}">
      <text>
        <r>
          <rPr>
            <b/>
            <sz val="9"/>
            <color indexed="81"/>
            <rFont val="Tahoma"/>
            <family val="2"/>
          </rPr>
          <t>ACHS:</t>
        </r>
        <r>
          <rPr>
            <sz val="9"/>
            <color indexed="81"/>
            <rFont val="Tahoma"/>
            <family val="2"/>
          </rPr>
          <t xml:space="preserve">
Se deben identificar todas las actividades o tareas que se realizan en cada uno de los puestos de trabajo con exposición a ruido, las que deben ser descritas en forma detallada. En la descripción se debe tomar en cuenta todas las actividades realizadas durante la jornada laboral, descartando las de alimentación y descanso, de tal manera de confirmar cuáles son aquellas en las que el trabajador puede estar expuesto a ruido.</t>
        </r>
      </text>
    </comment>
    <comment ref="E6" authorId="0" shapeId="0" xr:uid="{00000000-0006-0000-0300-000002000000}">
      <text>
        <r>
          <rPr>
            <b/>
            <sz val="9"/>
            <color indexed="81"/>
            <rFont val="Tahoma"/>
            <family val="2"/>
          </rPr>
          <t>ACHS:</t>
        </r>
        <r>
          <rPr>
            <sz val="9"/>
            <color indexed="81"/>
            <rFont val="Tahoma"/>
            <family val="2"/>
          </rPr>
          <t xml:space="preserve">
Se debe indicar el tiempo asociado a la realización de cada una de las tareas o actividades del puesto de trabajo que se evalúa y definir algún criterio explícito para el caso de aquellas tareas en las que los tiempos de realización son variables. Estos tiempos deben considerar todas las actividades que se realizan en estos puestos y de su correcta determinación dependerá el establecimiento de los tiempos de exposición al ruido y, en consecuencia, los tiempos de medición que correspondan y/o la Dosis de Ruido Diaria a la que se estará expuesto en el puesto de trabajo.</t>
        </r>
      </text>
    </comment>
    <comment ref="F6" authorId="0" shapeId="0" xr:uid="{00000000-0006-0000-0300-000003000000}">
      <text>
        <r>
          <rPr>
            <b/>
            <sz val="9"/>
            <color indexed="81"/>
            <rFont val="Tahoma"/>
            <family val="2"/>
          </rPr>
          <t>ACHS:</t>
        </r>
        <r>
          <rPr>
            <sz val="9"/>
            <color indexed="81"/>
            <rFont val="Tahoma"/>
            <family val="2"/>
          </rPr>
          <t xml:space="preserve">
Desde el punto de vista de la exposición ocupacional a ruido, un Ciclo de Trabajo se refiere a un conjunto de tareas con características similares que se repiten cíclicamente (a lo menos 2 veces), una tras otra. La caracterización correcta de la existencia de ciclos de trabajo, tiene como objetivo optimizar el número de mediciones que se debe realizar, considerando que si se establecen claramente éstos, la dosis de ruido medida en un ciclo se puede proyectar al número total de ciclos, de acuerdo a lo especificado en la metodología nacional de referencia: “Instructivo para la Aplicación del D.S. 594/99 del MINSAL, Título IV, Párrafo 3º, Agentes Físicos – Ruido”.</t>
        </r>
      </text>
    </comment>
    <comment ref="G6" authorId="0" shapeId="0" xr:uid="{00000000-0006-0000-0300-000004000000}">
      <text>
        <r>
          <rPr>
            <b/>
            <sz val="9"/>
            <color indexed="81"/>
            <rFont val="Tahoma"/>
            <family val="2"/>
          </rPr>
          <t>ACHS:</t>
        </r>
        <r>
          <rPr>
            <sz val="9"/>
            <color indexed="81"/>
            <rFont val="Tahoma"/>
            <family val="2"/>
          </rPr>
          <t xml:space="preserve">
Se debe enumerar y nombrar las fuentes de ruido tanto principales como secundarias (si es que existen). Para esto se debe considerar para cada puesto de trabajo, aquellas fuentes que influyen y generan los niveles de ruido que afectan a los trabajadores en cada uno de ellos.
</t>
        </r>
      </text>
    </comment>
    <comment ref="H6" authorId="0" shapeId="0" xr:uid="{00000000-0006-0000-0300-000005000000}">
      <text>
        <r>
          <rPr>
            <b/>
            <sz val="9"/>
            <color indexed="81"/>
            <rFont val="Tahoma"/>
            <family val="2"/>
          </rPr>
          <t>ACHS:</t>
        </r>
        <r>
          <rPr>
            <sz val="9"/>
            <color indexed="81"/>
            <rFont val="Tahoma"/>
            <family val="2"/>
          </rPr>
          <t xml:space="preserve">
Se entiende que las fuentes principales son aquellas que contribuyen en mayor medida a la exposición de los trabajadores. Por otro lado, se considera que las fuentes secundarias son aquellas que, sin ser las que generan los mayores niveles de ruido en un puesto determinado, contribuyen al nivel total.
Se debe tener en consideración que en muchos casos no necesariamente las fuentes de ruido principales y secundarias que se perciben están directamente asociadas al puesto de trabajo considerado. Pueden existir puestos que no estén vinculados con la generación de ruido, y que sean las fuentes de ruido de los procesos principales o puestos de trabajo aledaños los que generan los niveles de ruido que son percibidos en los primeros. En este caso, la fuente de ruido involucrada igual debe considerarse como influyente en el puesto de trabajo contemplado.
Se debe además, establecer un mecanismo que permita determinar cambios respecto de las principales fuentes de ruido por cada puesto.</t>
        </r>
      </text>
    </comment>
    <comment ref="I6" authorId="0" shapeId="0" xr:uid="{00000000-0006-0000-0300-000006000000}">
      <text>
        <r>
          <rPr>
            <b/>
            <sz val="9"/>
            <color rgb="FF000000"/>
            <rFont val="Tahoma"/>
            <family val="2"/>
          </rPr>
          <t>ACHS:</t>
        </r>
        <r>
          <rPr>
            <sz val="9"/>
            <color rgb="FF000000"/>
            <rFont val="Tahoma"/>
            <family val="2"/>
          </rPr>
          <t xml:space="preserve">
</t>
        </r>
        <r>
          <rPr>
            <sz val="9"/>
            <color rgb="FF000000"/>
            <rFont val="Tahoma"/>
            <family val="2"/>
          </rPr>
          <t>Señalar la fuente de ruido que el trabajador percibe como la más ruidosa dentro de su exposición al agente.</t>
        </r>
      </text>
    </comment>
    <comment ref="N6" authorId="0" shapeId="0" xr:uid="{00000000-0006-0000-0300-000007000000}">
      <text>
        <r>
          <rPr>
            <b/>
            <sz val="9"/>
            <color rgb="FF000000"/>
            <rFont val="Tahoma"/>
            <family val="2"/>
          </rPr>
          <t>ACHS:</t>
        </r>
        <r>
          <rPr>
            <sz val="9"/>
            <color rgb="FF000000"/>
            <rFont val="Tahoma"/>
            <family val="2"/>
          </rPr>
          <t xml:space="preserve">
</t>
        </r>
        <r>
          <rPr>
            <sz val="9"/>
            <color rgb="FF000000"/>
            <rFont val="Tahoma"/>
            <family val="2"/>
          </rPr>
          <t>Descripción de la protección auditiva utilizada en el puesto de trabajo. Señalar tipo: orejera, tapón desechable, tapón reutilizable, orejera acoplable a casco, etc. Y su marca y modelo.</t>
        </r>
      </text>
    </comment>
    <comment ref="O6" authorId="1" shapeId="0" xr:uid="{00000000-0006-0000-0300-000008000000}">
      <text>
        <r>
          <rPr>
            <b/>
            <sz val="9"/>
            <color indexed="81"/>
            <rFont val="Tahoma"/>
            <family val="2"/>
          </rPr>
          <t>Urnia Meléndez, José Luis:</t>
        </r>
        <r>
          <rPr>
            <sz val="9"/>
            <color indexed="81"/>
            <rFont val="Tahoma"/>
            <family val="2"/>
          </rPr>
          <t xml:space="preserve">
Señalar en conjunto con qué otros elementos de protección personal debe ser utilizado el elemento de protección auditiva.</t>
        </r>
      </text>
    </comment>
    <comment ref="P6" authorId="1" shapeId="0" xr:uid="{00000000-0006-0000-0300-000009000000}">
      <text>
        <r>
          <rPr>
            <b/>
            <sz val="9"/>
            <color indexed="81"/>
            <rFont val="Tahoma"/>
            <family val="2"/>
          </rPr>
          <t>Urnia Meléndez, José Luis:</t>
        </r>
        <r>
          <rPr>
            <sz val="9"/>
            <color indexed="81"/>
            <rFont val="Tahoma"/>
            <family val="2"/>
          </rPr>
          <t xml:space="preserve">
Señalar si el protector auditivo es utilizado según las instrucciones del fabricante y en que estado de mantención se encuentra el elemento de protección auditiva.</t>
        </r>
      </text>
    </comment>
    <comment ref="Q6" authorId="0" shapeId="0" xr:uid="{00000000-0006-0000-0300-00000A000000}">
      <text>
        <r>
          <rPr>
            <b/>
            <sz val="9"/>
            <color indexed="81"/>
            <rFont val="Tahoma"/>
            <family val="2"/>
          </rPr>
          <t>ACHS:</t>
        </r>
        <r>
          <rPr>
            <sz val="9"/>
            <color indexed="81"/>
            <rFont val="Tahoma"/>
            <family val="2"/>
          </rPr>
          <t xml:space="preserve">
Señalar, si corresponde, medidas de control de ruido implementadas para el puesto de trabajo, distintas a la protección auditiva.</t>
        </r>
      </text>
    </comment>
    <comment ref="R6" authorId="0" shapeId="0" xr:uid="{00000000-0006-0000-0300-00000B000000}">
      <text>
        <r>
          <rPr>
            <b/>
            <sz val="9"/>
            <color indexed="81"/>
            <rFont val="Tahoma"/>
            <family val="2"/>
          </rPr>
          <t>ACHS:</t>
        </r>
        <r>
          <rPr>
            <sz val="9"/>
            <color indexed="81"/>
            <rFont val="Tahoma"/>
            <family val="2"/>
          </rPr>
          <t xml:space="preserve">
Se debe detallar el número de trabajadores para cada puesto de trabajo a evaluar, considerando todos los turnos de trabajo.
Se debe considerar que este número de trabajadores puede cambiar, lo que debe ser contemplado cada vez que se actualice el sistema de gestión.</t>
        </r>
      </text>
    </comment>
    <comment ref="S6" authorId="0" shapeId="0" xr:uid="{00000000-0006-0000-0300-00000C000000}">
      <text>
        <r>
          <rPr>
            <b/>
            <sz val="9"/>
            <color indexed="81"/>
            <rFont val="Tahoma"/>
            <family val="2"/>
          </rPr>
          <t>ACHS:</t>
        </r>
        <r>
          <rPr>
            <sz val="9"/>
            <color indexed="81"/>
            <rFont val="Tahoma"/>
            <family val="2"/>
          </rPr>
          <t xml:space="preserve">
Titmpo total de Exposición Ocupacional a Ruido diario para el puesto de trabajo. Esta columna es resultado de la suma de los tiempos de las tareas que representan exposición a ruido, detallados en la columna E.</t>
        </r>
      </text>
    </comment>
    <comment ref="T6" authorId="0" shapeId="0" xr:uid="{00000000-0006-0000-0300-00000D000000}">
      <text>
        <r>
          <rPr>
            <b/>
            <sz val="9"/>
            <color indexed="81"/>
            <rFont val="Tahoma"/>
            <family val="2"/>
          </rPr>
          <t>ACHS:</t>
        </r>
        <r>
          <rPr>
            <sz val="9"/>
            <color indexed="81"/>
            <rFont val="Tahoma"/>
            <family val="2"/>
          </rPr>
          <t xml:space="preserve">
Tiempo total de Exposición Ocupacional a Ruido semanal para el puesto de trabajo. </t>
        </r>
      </text>
    </comment>
    <comment ref="U6" authorId="0" shapeId="0" xr:uid="{00000000-0006-0000-0300-00000E000000}">
      <text>
        <r>
          <rPr>
            <b/>
            <sz val="9"/>
            <color indexed="81"/>
            <rFont val="Tahoma"/>
            <family val="2"/>
          </rPr>
          <t>ACHS:</t>
        </r>
        <r>
          <rPr>
            <sz val="9"/>
            <color indexed="81"/>
            <rFont val="Tahoma"/>
            <family val="2"/>
          </rPr>
          <t xml:space="preserve">
Señalar si en el puesto de trabajo descrito, existen trabajadores independientes.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ACHS</author>
  </authors>
  <commentList>
    <comment ref="I6" authorId="0" shapeId="0" xr:uid="{00000000-0006-0000-0600-000001000000}">
      <text>
        <r>
          <rPr>
            <b/>
            <sz val="9"/>
            <color indexed="81"/>
            <rFont val="Tahoma"/>
            <family val="2"/>
          </rPr>
          <t>ACHS:</t>
        </r>
        <r>
          <rPr>
            <sz val="9"/>
            <color indexed="81"/>
            <rFont val="Tahoma"/>
            <family val="2"/>
          </rPr>
          <t xml:space="preserve">
Señalar ubicación referencial del punto de medición en layout o en fotografía.</t>
        </r>
      </text>
    </comment>
    <comment ref="J6" authorId="0" shapeId="0" xr:uid="{00000000-0006-0000-0600-000002000000}">
      <text>
        <r>
          <rPr>
            <b/>
            <sz val="9"/>
            <color indexed="81"/>
            <rFont val="Tahoma"/>
            <family val="2"/>
          </rPr>
          <t>ACHS:</t>
        </r>
        <r>
          <rPr>
            <sz val="9"/>
            <color indexed="81"/>
            <rFont val="Tahoma"/>
            <family val="2"/>
          </rPr>
          <t xml:space="preserve">
Medición debe ser efectuada en las peores condiciones de exposición del puesto de trabajo</t>
        </r>
      </text>
    </comment>
    <comment ref="N6" authorId="0" shapeId="0" xr:uid="{00000000-0006-0000-0600-000003000000}">
      <text>
        <r>
          <rPr>
            <b/>
            <sz val="9"/>
            <color indexed="81"/>
            <rFont val="Tahoma"/>
            <family val="2"/>
          </rPr>
          <t>ACHS:</t>
        </r>
        <r>
          <rPr>
            <sz val="9"/>
            <color indexed="81"/>
            <rFont val="Tahoma"/>
            <family val="2"/>
          </rPr>
          <t xml:space="preserve">
Señalar, si corresponde, medidas de control de ruido implementadas para el puesto de trabajo, distintas a la protección auditiva.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ACHS</author>
  </authors>
  <commentList>
    <comment ref="D6" authorId="0" shapeId="0" xr:uid="{00000000-0006-0000-0900-000001000000}">
      <text>
        <r>
          <rPr>
            <b/>
            <sz val="9"/>
            <color indexed="81"/>
            <rFont val="Tahoma"/>
            <family val="2"/>
          </rPr>
          <t>ACHS:</t>
        </r>
        <r>
          <rPr>
            <sz val="9"/>
            <color indexed="81"/>
            <rFont val="Tahoma"/>
            <family val="2"/>
          </rPr>
          <t xml:space="preserve">
Se deben identificar todas las actividades o tareas que se realizan en cada uno de los puestos de trabajo con exposición a ruido, las que deben ser descritas en forma detallada. En la descripción se debe tomar en cuenta todas las actividades realizadas durante la jornada laboral, descartando las de alimentación y descanso, de tal manera de confirmar cuáles son aquellas en las que el trabajador puede estar expuesto a ruido.</t>
        </r>
      </text>
    </comment>
    <comment ref="E6" authorId="0" shapeId="0" xr:uid="{00000000-0006-0000-0900-000002000000}">
      <text>
        <r>
          <rPr>
            <b/>
            <sz val="9"/>
            <color indexed="81"/>
            <rFont val="Tahoma"/>
            <family val="2"/>
          </rPr>
          <t>ACHS:</t>
        </r>
        <r>
          <rPr>
            <sz val="9"/>
            <color indexed="81"/>
            <rFont val="Tahoma"/>
            <family val="2"/>
          </rPr>
          <t xml:space="preserve">
Se debe indicar el tiempo asociado a la realización de cada una de las tareas o actividades del puesto de trabajo que se evalúa y definir algún criterio explícito para el caso de aquellas tareas en las que los tiempos de realización son variables. Estos tiempos deben considerar todas las actividades que se realizan en estos puestos y de su correcta determinación dependerá el establecimiento de los tiempos de exposición al ruido y, en consecuencia, los tiempos de medición que correspondan y/o la Dosis de Ruido Diaria a la que se estará expuesto en el puesto de trabajo.</t>
        </r>
      </text>
    </comment>
    <comment ref="F6" authorId="0" shapeId="0" xr:uid="{00000000-0006-0000-0900-000003000000}">
      <text>
        <r>
          <rPr>
            <b/>
            <sz val="9"/>
            <color indexed="81"/>
            <rFont val="Tahoma"/>
            <family val="2"/>
          </rPr>
          <t>ACHS:</t>
        </r>
        <r>
          <rPr>
            <sz val="9"/>
            <color indexed="81"/>
            <rFont val="Tahoma"/>
            <family val="2"/>
          </rPr>
          <t xml:space="preserve">
Desde el punto de vista de la exposición ocupacional a ruido, un Ciclo de Trabajo se refiere a un conjunto de tareas con características similares que se repiten cíclicamente (a lo menos 2 veces), una tras otra. La caracterización correcta de la existencia de ciclos de trabajo, tiene como objetivo optimizar el número de mediciones que se debe realizar, considerando que si se establecen claramente éstos, la dosis de ruido medida en un ciclo se puede proyectar al número total de ciclos, de acuerdo a lo especificado en la metodología nacional de referencia: “Instructivo para la Aplicación del D.S. 594/99 del MINSAL, Título IV, Párrafo 3º, Agentes Físicos – Ruido”.</t>
        </r>
      </text>
    </comment>
    <comment ref="G6" authorId="0" shapeId="0" xr:uid="{00000000-0006-0000-0900-000004000000}">
      <text>
        <r>
          <rPr>
            <b/>
            <sz val="9"/>
            <color indexed="81"/>
            <rFont val="Tahoma"/>
            <family val="2"/>
          </rPr>
          <t>ACHS:</t>
        </r>
        <r>
          <rPr>
            <sz val="9"/>
            <color indexed="81"/>
            <rFont val="Tahoma"/>
            <family val="2"/>
          </rPr>
          <t xml:space="preserve">
Se debe enumerar y nombrar las fuentes de ruido tanto principales como secundarias (si es que existen). Para esto se debe considerar para cada puesto de trabajo, aquellas fuentes que influyen y generan los niveles de ruido que afectan a los trabajadores en cada uno de ellos.
</t>
        </r>
      </text>
    </comment>
    <comment ref="H6" authorId="0" shapeId="0" xr:uid="{00000000-0006-0000-0900-000005000000}">
      <text>
        <r>
          <rPr>
            <b/>
            <sz val="9"/>
            <color indexed="81"/>
            <rFont val="Tahoma"/>
            <family val="2"/>
          </rPr>
          <t>ACHS:</t>
        </r>
        <r>
          <rPr>
            <sz val="9"/>
            <color indexed="81"/>
            <rFont val="Tahoma"/>
            <family val="2"/>
          </rPr>
          <t xml:space="preserve">
Se entiende que las fuentes principales son aquellas que contribuyen en mayor medida a la exposición de los trabajadores. Por otro lado, se considera que las fuentes secundarias son aquellas que, sin ser las que generan los mayores niveles de ruido en un puesto determinado, contribuyen al nivel total.
Se debe tener en consideración que en muchos casos no necesariamente las fuentes de ruido principales y secundarias que se perciben están directamente asociadas al puesto de trabajo considerado. Pueden existir puestos que no estén vinculados con la generación de ruido, y que sean las fuentes de ruido de los procesos principales o puestos de trabajo aledaños los que generan los niveles de ruido que son percibidos en los primeros. En este caso, la fuente de ruido involucrada igual debe considerarse como influyente en el puesto de trabajo contemplado.
Se debe además, establecer un mecanismo que permita determinar cambios respecto de las principales fuentes de ruido por cada puesto.</t>
        </r>
      </text>
    </comment>
    <comment ref="I6" authorId="0" shapeId="0" xr:uid="{00000000-0006-0000-0900-000006000000}">
      <text>
        <r>
          <rPr>
            <b/>
            <sz val="9"/>
            <color indexed="81"/>
            <rFont val="Tahoma"/>
            <family val="2"/>
          </rPr>
          <t>ACHS:</t>
        </r>
        <r>
          <rPr>
            <sz val="9"/>
            <color indexed="81"/>
            <rFont val="Tahoma"/>
            <family val="2"/>
          </rPr>
          <t xml:space="preserve">
Señalar la fuente de ruido que el trabajador percibe como la más ruidosa dentro de su exposición al agente.</t>
        </r>
      </text>
    </comment>
    <comment ref="J6" authorId="0" shapeId="0" xr:uid="{00000000-0006-0000-0900-000007000000}">
      <text>
        <r>
          <rPr>
            <b/>
            <sz val="9"/>
            <color indexed="81"/>
            <rFont val="Tahoma"/>
            <family val="2"/>
          </rPr>
          <t>ACHS:</t>
        </r>
        <r>
          <rPr>
            <sz val="9"/>
            <color indexed="81"/>
            <rFont val="Tahoma"/>
            <family val="2"/>
          </rPr>
          <t xml:space="preserve">
Descripción de la protección auditiva utilizada en el puesto de trabajo. Señalar tipo: orejera, tapón desechable, tapón reutilizable, orejera acoplable a casco, etc. Y su marca y modelo.</t>
        </r>
      </text>
    </comment>
    <comment ref="K6" authorId="0" shapeId="0" xr:uid="{00000000-0006-0000-0900-000008000000}">
      <text>
        <r>
          <rPr>
            <b/>
            <sz val="9"/>
            <color indexed="81"/>
            <rFont val="Tahoma"/>
            <family val="2"/>
          </rPr>
          <t>ACHS:</t>
        </r>
        <r>
          <rPr>
            <sz val="9"/>
            <color indexed="81"/>
            <rFont val="Tahoma"/>
            <family val="2"/>
          </rPr>
          <t xml:space="preserve">
Señalar, si corresponde, medidas de control de ruido implementadas para el puesto de trabajo, distintas a la protección auditiva.</t>
        </r>
      </text>
    </comment>
    <comment ref="L6" authorId="0" shapeId="0" xr:uid="{00000000-0006-0000-0900-000009000000}">
      <text>
        <r>
          <rPr>
            <b/>
            <sz val="9"/>
            <color indexed="81"/>
            <rFont val="Tahoma"/>
            <family val="2"/>
          </rPr>
          <t>ACHS:</t>
        </r>
        <r>
          <rPr>
            <sz val="9"/>
            <color indexed="81"/>
            <rFont val="Tahoma"/>
            <family val="2"/>
          </rPr>
          <t xml:space="preserve">
Se debe detallar el número de trabajadores para cada puesto de trabajo a evaluar, considerando todos los turnos de trabajo.
Se debe considerar que este número de trabajadores puede cambiar, lo que debe ser contemplado cada vez que se actualice el sistema de gestión.</t>
        </r>
      </text>
    </comment>
    <comment ref="N6" authorId="0" shapeId="0" xr:uid="{00000000-0006-0000-0900-00000A000000}">
      <text>
        <r>
          <rPr>
            <b/>
            <sz val="9"/>
            <color indexed="81"/>
            <rFont val="Tahoma"/>
            <family val="2"/>
          </rPr>
          <t>ACHS:</t>
        </r>
        <r>
          <rPr>
            <sz val="9"/>
            <color indexed="81"/>
            <rFont val="Tahoma"/>
            <family val="2"/>
          </rPr>
          <t xml:space="preserve">
Señalar ubicación referencial del punto de medición en el layout o croquis de la planta</t>
        </r>
      </text>
    </comment>
    <comment ref="U6" authorId="0" shapeId="0" xr:uid="{00000000-0006-0000-0900-00000B000000}">
      <text>
        <r>
          <rPr>
            <b/>
            <sz val="9"/>
            <color indexed="81"/>
            <rFont val="Tahoma"/>
            <family val="2"/>
          </rPr>
          <t>ACHS:</t>
        </r>
        <r>
          <rPr>
            <sz val="9"/>
            <color indexed="81"/>
            <rFont val="Tahoma"/>
            <family val="2"/>
          </rPr>
          <t xml:space="preserve">
Esta columna es resultado de la suma de los tiempos de las tareas que representan exposición a ruido, detallados en la columna E de la hoja "Puestos de Trabajo Emp", el cálculo de dosis se hace a partir de este tiempo de exposición.</t>
        </r>
      </text>
    </comment>
    <comment ref="X6" authorId="0" shapeId="0" xr:uid="{00000000-0006-0000-0900-00000C000000}">
      <text>
        <r>
          <rPr>
            <b/>
            <sz val="9"/>
            <color indexed="81"/>
            <rFont val="Tahoma"/>
            <family val="2"/>
          </rPr>
          <t>ACHS:</t>
        </r>
        <r>
          <rPr>
            <sz val="9"/>
            <color indexed="81"/>
            <rFont val="Tahoma"/>
            <family val="2"/>
          </rPr>
          <t xml:space="preserve">
Describir metodología de medición utilizada para evaluar la exposición a ruido del puesto de trabajo</t>
        </r>
      </text>
    </comment>
    <comment ref="Y6" authorId="0" shapeId="0" xr:uid="{00000000-0006-0000-0900-00000D000000}">
      <text>
        <r>
          <rPr>
            <b/>
            <sz val="9"/>
            <color indexed="81"/>
            <rFont val="Tahoma"/>
            <family val="2"/>
          </rPr>
          <t>ACHS:</t>
        </r>
        <r>
          <rPr>
            <sz val="9"/>
            <color indexed="81"/>
            <rFont val="Tahoma"/>
            <family val="2"/>
          </rPr>
          <t xml:space="preserve">
Número de serie del instrumento con que se caracterizó la exposición del puesto de trabajo.</t>
        </r>
      </text>
    </comment>
    <comment ref="Z6" authorId="0" shapeId="0" xr:uid="{00000000-0006-0000-0900-00000E000000}">
      <text>
        <r>
          <rPr>
            <b/>
            <sz val="9"/>
            <color indexed="81"/>
            <rFont val="Tahoma"/>
            <family val="2"/>
          </rPr>
          <t>ACHS:</t>
        </r>
        <r>
          <rPr>
            <sz val="9"/>
            <color indexed="81"/>
            <rFont val="Tahoma"/>
            <family val="2"/>
          </rPr>
          <t xml:space="preserve">
Nombre del trabajador muestreado para caracterizar la exposición ocupacional a ruido del puesto de trabajo.</t>
        </r>
      </text>
    </comment>
    <comment ref="AD6" authorId="0" shapeId="0" xr:uid="{00000000-0006-0000-0900-00000F000000}">
      <text>
        <r>
          <rPr>
            <b/>
            <sz val="9"/>
            <color indexed="81"/>
            <rFont val="Tahoma"/>
            <family val="2"/>
          </rPr>
          <t>ACHS:</t>
        </r>
        <r>
          <rPr>
            <sz val="9"/>
            <color indexed="81"/>
            <rFont val="Tahoma"/>
            <family val="2"/>
          </rPr>
          <t xml:space="preserve">
Nivel de presión sonora continuo equivalente resultante para la exposición a ruido del puesto de trabajo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ACHS</author>
  </authors>
  <commentList>
    <comment ref="B8" authorId="0" shapeId="0" xr:uid="{00000000-0006-0000-1100-000001000000}">
      <text>
        <r>
          <rPr>
            <b/>
            <sz val="9"/>
            <color indexed="81"/>
            <rFont val="Tahoma"/>
            <family val="2"/>
          </rPr>
          <t>ACHS:</t>
        </r>
        <r>
          <rPr>
            <sz val="9"/>
            <color indexed="81"/>
            <rFont val="Tahoma"/>
            <family val="2"/>
          </rPr>
          <t xml:space="preserve">
Área/Sección evaluada</t>
        </r>
      </text>
    </comment>
    <comment ref="B16" authorId="0" shapeId="0" xr:uid="{00000000-0006-0000-1100-000002000000}">
      <text>
        <r>
          <rPr>
            <b/>
            <sz val="9"/>
            <color indexed="81"/>
            <rFont val="Tahoma"/>
            <family val="2"/>
          </rPr>
          <t>ACHS:</t>
        </r>
        <r>
          <rPr>
            <sz val="9"/>
            <color indexed="81"/>
            <rFont val="Tahoma"/>
            <family val="2"/>
          </rPr>
          <t xml:space="preserve">
Señalar quien acompañó el desarrollo de las mediciones en terreno, por parte de la empresa o en su defecto quien es el responsable de la información recopilada en terreno durante la visita. </t>
        </r>
      </text>
    </comment>
  </commentList>
</comments>
</file>

<file path=xl/sharedStrings.xml><?xml version="1.0" encoding="utf-8"?>
<sst xmlns="http://schemas.openxmlformats.org/spreadsheetml/2006/main" count="6654" uniqueCount="1228">
  <si>
    <t>Área</t>
  </si>
  <si>
    <t>Puesto de Trabajo</t>
  </si>
  <si>
    <t>Te    (Hrs)</t>
  </si>
  <si>
    <t>Nombre Trabajador</t>
  </si>
  <si>
    <t>R.U.T.</t>
  </si>
  <si>
    <t>NPSeq, dB(A)</t>
  </si>
  <si>
    <t>Dosis</t>
  </si>
  <si>
    <t>8.677.781-9</t>
  </si>
  <si>
    <t>N°</t>
  </si>
  <si>
    <t>Protección Auditiva (Tipo/Marca/Modelo)</t>
  </si>
  <si>
    <t>Orejera 3M Peltor Optime 95</t>
  </si>
  <si>
    <t>Presencia de trabajo cíclico</t>
  </si>
  <si>
    <t>NO</t>
  </si>
  <si>
    <t>Taller de mantención</t>
  </si>
  <si>
    <t>Tiempo dedicado a la tarea (Hrs)</t>
  </si>
  <si>
    <t>Ruido ambiental en terreno, nave de producción</t>
  </si>
  <si>
    <t>Grupo de Exposición Similar (GES)</t>
  </si>
  <si>
    <t>Conclusión</t>
  </si>
  <si>
    <t>Nº     T x P</t>
  </si>
  <si>
    <t>Razón Social</t>
  </si>
  <si>
    <t>Dirección</t>
  </si>
  <si>
    <t>Comuna</t>
  </si>
  <si>
    <t>Fuente de Ruido</t>
  </si>
  <si>
    <t>NPSeq (dB(A))</t>
  </si>
  <si>
    <t>NPSeq (dB(C))</t>
  </si>
  <si>
    <t>Nombre contacto</t>
  </si>
  <si>
    <t>Teléfono</t>
  </si>
  <si>
    <t>Correo electrónico</t>
  </si>
  <si>
    <t>Tiempo de medición (Hrs)</t>
  </si>
  <si>
    <t>En el rubro de la explotación de minas, se realiza excavación y extracción de material mediante métodos de corte y relleno, transporte y carguío.</t>
  </si>
  <si>
    <t>Rodrigo González</t>
  </si>
  <si>
    <t>Gonzalo Albornoz</t>
  </si>
  <si>
    <t>9-8475142</t>
  </si>
  <si>
    <t>Granallado</t>
  </si>
  <si>
    <t>Total trabajadores</t>
  </si>
  <si>
    <t>Riesgo Aceptable</t>
  </si>
  <si>
    <t>Riesgo Importante</t>
  </si>
  <si>
    <t>Riesgo Crítico</t>
  </si>
  <si>
    <t>NR3</t>
  </si>
  <si>
    <t>NR1</t>
  </si>
  <si>
    <t>NR2</t>
  </si>
  <si>
    <t>Layout o croquis de las áreas a evaluar</t>
  </si>
  <si>
    <t>N°      T x P</t>
  </si>
  <si>
    <t>Tareas del Puesto de Trabajo, que representan exposición a ruido</t>
  </si>
  <si>
    <t>Tm (Hrs)</t>
  </si>
  <si>
    <t>ref</t>
  </si>
  <si>
    <t>Marca</t>
  </si>
  <si>
    <t>Modelo</t>
  </si>
  <si>
    <t>Atenuación</t>
  </si>
  <si>
    <t>Desviación</t>
  </si>
  <si>
    <t>APV</t>
  </si>
  <si>
    <t>H</t>
  </si>
  <si>
    <t>M</t>
  </si>
  <si>
    <t>L</t>
  </si>
  <si>
    <t>SNR</t>
  </si>
  <si>
    <t xml:space="preserve">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t>
  </si>
  <si>
    <t xml:space="preserve">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t>
  </si>
  <si>
    <t>di</t>
  </si>
  <si>
    <t>Dotación actualizada</t>
  </si>
  <si>
    <t>Mapa de procesos</t>
  </si>
  <si>
    <t>Organigrama</t>
  </si>
  <si>
    <t>SI</t>
  </si>
  <si>
    <t>Dosímetro /Sonómetro</t>
  </si>
  <si>
    <t>PNR 1</t>
  </si>
  <si>
    <t>PNR 2</t>
  </si>
  <si>
    <t>PNR 3</t>
  </si>
  <si>
    <t>NPSeq dB(A)</t>
  </si>
  <si>
    <t>En caso de equipos de apoyo o maquinaria pesada; o actividades que no se desarrolen en un área en particular, adjuntar fotografías o fichas técnicas de los equipos utilizados.</t>
  </si>
  <si>
    <t>Descriptores de cargo</t>
  </si>
  <si>
    <t>Adjuntar información adicional:</t>
  </si>
  <si>
    <t>NPSef 1             (dB(A))</t>
  </si>
  <si>
    <t>NPSef 2            (dB(A))</t>
  </si>
  <si>
    <t>NPSef 3             (dB(A))</t>
  </si>
  <si>
    <t>N° de turnos</t>
  </si>
  <si>
    <t>9:00 a 15:00</t>
  </si>
  <si>
    <t>15:00 a 21:00</t>
  </si>
  <si>
    <t>Descripción turnos</t>
  </si>
  <si>
    <t>Horno</t>
  </si>
  <si>
    <t>Resultado Screening NPSeq1min por fuentes (dB(A))</t>
  </si>
  <si>
    <t>Resultado final Screening NPSeq1min (dB(A))</t>
  </si>
  <si>
    <t>Otras medidas de control implementadas</t>
  </si>
  <si>
    <t>Envasado</t>
  </si>
  <si>
    <t>Molino</t>
  </si>
  <si>
    <t>Información responsabilidad del experto red ACHS</t>
  </si>
  <si>
    <t>Información responsabilidad del Especialista en Higiene Industrial ACHS</t>
  </si>
  <si>
    <t>Clasificación  de la fuente Principal/                    Secundaria</t>
  </si>
  <si>
    <t>Principal</t>
  </si>
  <si>
    <t>Secundaria</t>
  </si>
  <si>
    <t>Pistola de aire comprimido</t>
  </si>
  <si>
    <t>Marca+Modelo</t>
  </si>
  <si>
    <t>Aporte parcial dosis</t>
  </si>
  <si>
    <t>Prioridad</t>
  </si>
  <si>
    <t>Cargo</t>
  </si>
  <si>
    <t>Experto en prevención</t>
  </si>
  <si>
    <t>Pedro Ramírez</t>
  </si>
  <si>
    <t>Jefe planta</t>
  </si>
  <si>
    <t>9-9995471</t>
  </si>
  <si>
    <t>Si no es posible adjuntar esta información a este documento, favor enviarla o hacerla llegar al experto ACHS asignado a su empresa sucursal</t>
  </si>
  <si>
    <t>N° medición</t>
  </si>
  <si>
    <t>Elementos de protección personal necesarios para ingresar a las áreas a evaluar</t>
  </si>
  <si>
    <t>Puesto de trabajo</t>
  </si>
  <si>
    <t>RUT</t>
  </si>
  <si>
    <t>Casco, calzado de seguridad, guantas cabritilla, elemento protección respiratoria con filtro P100, chaleco reflectante, lentes de seguridad.</t>
  </si>
  <si>
    <t>Especialista en Higiene Industrial</t>
  </si>
  <si>
    <t>RUT empresa</t>
  </si>
  <si>
    <t>36.248.547-4</t>
  </si>
  <si>
    <t>Campo</t>
  </si>
  <si>
    <t>Texto</t>
  </si>
  <si>
    <t>[Nombre Empresa]</t>
  </si>
  <si>
    <t>[Rut Empresa]</t>
  </si>
  <si>
    <t>[Nombre del Especialista]</t>
  </si>
  <si>
    <t>[Cargo]</t>
  </si>
  <si>
    <t>[Numero de Ingreso ACHS]</t>
  </si>
  <si>
    <t>[fecha de la evaluación]</t>
  </si>
  <si>
    <t>[Área/Sección]</t>
  </si>
  <si>
    <t>Planta Envasado</t>
  </si>
  <si>
    <t>[Dirección]</t>
  </si>
  <si>
    <t>[Comuna]</t>
  </si>
  <si>
    <t>Razón social empresa contratista</t>
  </si>
  <si>
    <t>Organismo administrador de la ley</t>
  </si>
  <si>
    <t>ACHS</t>
  </si>
  <si>
    <t>[Mes Año Emision Informe]</t>
  </si>
  <si>
    <t>Fuente 2</t>
  </si>
  <si>
    <t>Molienda</t>
  </si>
  <si>
    <t>Fuente 3</t>
  </si>
  <si>
    <t>Molino 2</t>
  </si>
  <si>
    <t>Ciclón 1</t>
  </si>
  <si>
    <t>SAG 1</t>
  </si>
  <si>
    <t>SAG 2</t>
  </si>
  <si>
    <t>Mantenedor mecánico</t>
  </si>
  <si>
    <t>Peor condición de exposición a ruido del puesto de trabajo</t>
  </si>
  <si>
    <t>X</t>
  </si>
  <si>
    <t>Dosis Diagnóstico</t>
  </si>
  <si>
    <t>Dosis preliminar a partir de aportes parciales</t>
  </si>
  <si>
    <t>SAG 3</t>
  </si>
  <si>
    <t>Ciclón 2</t>
  </si>
  <si>
    <t>Juan Carlos Lizama</t>
  </si>
  <si>
    <t>[acomp empresa]</t>
  </si>
  <si>
    <t>[cargo acomp empresa]</t>
  </si>
  <si>
    <t>Jefe de Planta</t>
  </si>
  <si>
    <t>Soldadura al arco</t>
  </si>
  <si>
    <t>Limpieza con aire comprimido de virutas en torno del taller</t>
  </si>
  <si>
    <t>Revisión estado de calderas una vez en la jornada</t>
  </si>
  <si>
    <t>Metodología de medición utilizada y justificación</t>
  </si>
  <si>
    <t>Carga de silo con cuarzo para alimentar horno</t>
  </si>
  <si>
    <t>Corte de perfiles metálicos con esmeril angular</t>
  </si>
  <si>
    <t>Operador Cabina</t>
  </si>
  <si>
    <t>Opera grúa Jonsered desde la cabina de control, efectuando mezcla y traslado de subproductos entre las fosas del taller y el trirurador</t>
  </si>
  <si>
    <t>Inspección y revisión de equipos en sala hidráulica revisando equipos de trituración al iniciar y detener el funcionamiento de la grúa</t>
  </si>
  <si>
    <t>Triturador</t>
  </si>
  <si>
    <t>Actividades en terreno en planta envasado, revisando un circuito de paneles de maquinaria tres veces en el turno</t>
  </si>
  <si>
    <t>En uso en la empresa</t>
  </si>
  <si>
    <t>Recomendado</t>
  </si>
  <si>
    <t>Acción de soldar al arco</t>
  </si>
  <si>
    <t>Esmeril Angular con disco de 4,5 pulgadas</t>
  </si>
  <si>
    <t>Caldera con purga de aire</t>
  </si>
  <si>
    <t>Principales fuentes de ruido (máquina, herramienta, acción o equipo) que influyen en la exposición a ruido del puesto de trabajo</t>
  </si>
  <si>
    <t>Proceso</t>
  </si>
  <si>
    <t>Descripción</t>
  </si>
  <si>
    <t>Nombre responsable</t>
  </si>
  <si>
    <t>Las peores condiciones se producen en el encendido de la maquinaria y la ejecución del trabajo de granallado. Esta condición se presenta los martes y viernes en la jornada de mañana (entre 8:30 y 12:30 hrs.) empezando el proceso en el mes de septiembre y terminando en marzo.</t>
  </si>
  <si>
    <t>Peores condiciones de exposición a ruido (durante el año)</t>
  </si>
  <si>
    <t>pramirezd@industria.cl</t>
  </si>
  <si>
    <t>galbornozd@industria.cl</t>
  </si>
  <si>
    <t>Horario Jornada</t>
  </si>
  <si>
    <t>Existe rotación entre los puestos de trabajo del proceso?</t>
  </si>
  <si>
    <t>El operador de carga de línea rota con el de limpieza exceso granalla cada una hora.</t>
  </si>
  <si>
    <t>Los operadores no rotan.</t>
  </si>
  <si>
    <t>[Observaciones uso EPA]</t>
  </si>
  <si>
    <t>NPSmáx (dB(A))</t>
  </si>
  <si>
    <t>Tipo de ruido</t>
  </si>
  <si>
    <t>NPSmín (dB(A))</t>
  </si>
  <si>
    <t>PNR 4</t>
  </si>
  <si>
    <t>PNR 5</t>
  </si>
  <si>
    <t>PNR 6</t>
  </si>
  <si>
    <t>Recomendación de protección auditiva adecuada</t>
  </si>
  <si>
    <t>Fuentes de ruido</t>
  </si>
  <si>
    <t>Motores del triturador</t>
  </si>
  <si>
    <t>[N° de turnos]</t>
  </si>
  <si>
    <t>[Horario turno 1]</t>
  </si>
  <si>
    <t>[Horario turno 2]</t>
  </si>
  <si>
    <t>[Horario turno 3]</t>
  </si>
  <si>
    <t>21:00 a 2:00</t>
  </si>
  <si>
    <t>Cualquier observación o sugerencia a la planilla o informe técnico favor enviarla al correo: jurnia@achs.cl</t>
  </si>
  <si>
    <t>i</t>
  </si>
  <si>
    <t>PNR</t>
  </si>
  <si>
    <t>[Nombre representante legal o gerente]</t>
  </si>
  <si>
    <t>Los campos señalados con este color</t>
  </si>
  <si>
    <t xml:space="preserve"> van como información de entrada para el informe técnico.</t>
  </si>
  <si>
    <t>HOJA EMPRESA:</t>
  </si>
  <si>
    <t>HOJA TRAB. POR PUESTO:</t>
  </si>
  <si>
    <t>HOJA CONTRATISTAS:</t>
  </si>
  <si>
    <t>HOJA PUESTOS DE TRABAJO EMP:</t>
  </si>
  <si>
    <t>Identificar el listado de personas por área que ocupan un determinado puesto de trabajo, considerando todos los turnos. Esto debe estar acorde a los puestos de trabajo identificados en la hoja "Puestos de Trabajo Emp".</t>
  </si>
  <si>
    <t>Columna1</t>
  </si>
  <si>
    <t>Columna2</t>
  </si>
  <si>
    <t>Columna3</t>
  </si>
  <si>
    <t>Columna4</t>
  </si>
  <si>
    <t>Columna5</t>
  </si>
  <si>
    <t>Columna6</t>
  </si>
  <si>
    <t>Tiempo permitido (Hrs)</t>
  </si>
  <si>
    <t>Tp (Hrs)</t>
  </si>
  <si>
    <t>[Actividad economica]</t>
  </si>
  <si>
    <t>NPSeq1min dB(A)</t>
  </si>
  <si>
    <t>Insertar layout o croquis de las áreas a evaluar, señalando la ubicación referencial de las principales fuentes de ruido</t>
  </si>
  <si>
    <t>Máximo NPSeq1min para el puesto de trabajo</t>
  </si>
  <si>
    <t>Peor condición de exposición a ruido del puesto de trabajo, percibida por el trabajador</t>
  </si>
  <si>
    <t>Punto de medición</t>
  </si>
  <si>
    <t>Descripción del sistema de turnos</t>
  </si>
  <si>
    <t>1.1.- Antecedentes de la empresa</t>
  </si>
  <si>
    <t>1.2.- Responsable técnico empresa  (encargado del sistema de gestión que solicita PREXOR)</t>
  </si>
  <si>
    <t>1.3.- Contacto empresa - responsable evaluaciones</t>
  </si>
  <si>
    <t>1.4.- Jornada de trabajo</t>
  </si>
  <si>
    <t>1.5.- Características generales de los recintos a evaluar</t>
  </si>
  <si>
    <t>1.6.- Características generales de los procesos a evaluar</t>
  </si>
  <si>
    <t>HOJA SCREENING:</t>
  </si>
  <si>
    <t>Esta hoja la completará el experto red ACHS al efectuar las mediciones de Sreening en base a la información levantada.</t>
  </si>
  <si>
    <t>Calificación del Riesgo</t>
  </si>
  <si>
    <t>Actividad Económica (CIIU)</t>
  </si>
  <si>
    <t>Gerente o Representante Legal</t>
  </si>
  <si>
    <t>Tipo de instrumento</t>
  </si>
  <si>
    <t>N° de serie</t>
  </si>
  <si>
    <t>Sonómetro</t>
  </si>
  <si>
    <t>Dosímetro</t>
  </si>
  <si>
    <t>Calibrador</t>
  </si>
  <si>
    <r>
      <rPr>
        <b/>
        <sz val="8"/>
        <color theme="0"/>
        <rFont val="Calibri"/>
        <family val="2"/>
        <scheme val="minor"/>
      </rPr>
      <t>Tabla N°1.-</t>
    </r>
    <r>
      <rPr>
        <b/>
        <sz val="8"/>
        <color theme="0"/>
        <rFont val="Calibri"/>
        <family val="2"/>
        <scheme val="minor"/>
      </rPr>
      <t xml:space="preserve"> Resumen de resultados y conclusiones de la evaluación.</t>
    </r>
  </si>
  <si>
    <t>Plazo / Acciones a seguir</t>
  </si>
  <si>
    <t>NPS [dB(A)] Verificación final</t>
  </si>
  <si>
    <t>Dosis de Ruido Diaria</t>
  </si>
  <si>
    <t>NPSef dB(A)</t>
  </si>
  <si>
    <t>Evaluación del uso de doble protección auditiva (orejera + tapón)</t>
  </si>
  <si>
    <t>Protector Auditivo tipo Orejera</t>
  </si>
  <si>
    <t>Protector Auditivo tipo Tapón</t>
  </si>
  <si>
    <t>SNRo</t>
  </si>
  <si>
    <t>SNRt</t>
  </si>
  <si>
    <t>SNRo+t (orejera + tapón)</t>
  </si>
  <si>
    <t>Información que se copia desde la hoja "Empresa"</t>
  </si>
  <si>
    <t>Fabricación de productos metálicos de uso estructural</t>
  </si>
  <si>
    <t>Producción</t>
  </si>
  <si>
    <t>Cortador de perfiles</t>
  </si>
  <si>
    <t>Cortar perfiles de acero con máquina cortadora de huincha</t>
  </si>
  <si>
    <t>Tapón reutilizable Steelpro EP-T06</t>
  </si>
  <si>
    <t>Breve descripción de la empresa</t>
  </si>
  <si>
    <t>Dosimetría de ruido, considerando durante el período de medición todas las actividades representativas de la condición de exposición del puesto de trabajo.</t>
  </si>
  <si>
    <t>Al presentarse trabajo cíclico durante toda la jornada, se efectúa Dosimetría de ruido, considerando durante el período de medición una cantidad de ciclos representativos de la condición de exposición del puesto de trabajo.</t>
  </si>
  <si>
    <t>Debido a que el trabajador permanece durante todo el día en una posición definida y expuesto a ruido estable, se efectúa medición con sonómetro mediante el criterio de estabilización del NPSeq.</t>
  </si>
  <si>
    <t xml:space="preserve">En base a la información de las tareas desarrolladas en el puesto de trabajo y mediciones representativas de éstas, se calcula la dosis de ruido diaria mediante la proyección de dosis parciales. </t>
  </si>
  <si>
    <t>Fuente de Ruido / Nivel ambiental</t>
  </si>
  <si>
    <t>Quest</t>
  </si>
  <si>
    <t>Svantek</t>
  </si>
  <si>
    <t>01dB</t>
  </si>
  <si>
    <t>3M Quest</t>
  </si>
  <si>
    <t>Brüel &amp; Kjaer</t>
  </si>
  <si>
    <t>Cirrus</t>
  </si>
  <si>
    <t>SoundPro</t>
  </si>
  <si>
    <t>Svan 953</t>
  </si>
  <si>
    <t>Noise Pro</t>
  </si>
  <si>
    <t>Q100</t>
  </si>
  <si>
    <t>Q300</t>
  </si>
  <si>
    <t>Q400</t>
  </si>
  <si>
    <t>SV102</t>
  </si>
  <si>
    <t>SV104</t>
  </si>
  <si>
    <t>Wed 007</t>
  </si>
  <si>
    <t>QC10</t>
  </si>
  <si>
    <t>AC300</t>
  </si>
  <si>
    <t>Cal 02</t>
  </si>
  <si>
    <t>CR514</t>
  </si>
  <si>
    <t>CR 514</t>
  </si>
  <si>
    <t>SV 34</t>
  </si>
  <si>
    <t>ZONAL</t>
  </si>
  <si>
    <t>AGENCIA</t>
  </si>
  <si>
    <t xml:space="preserve">SEDE </t>
  </si>
  <si>
    <t>TIPO DE EQUIPO</t>
  </si>
  <si>
    <t>MARCA</t>
  </si>
  <si>
    <t>MODELO</t>
  </si>
  <si>
    <t>Nº DE SERIE</t>
  </si>
  <si>
    <t>ESTADO Y CONDICION 2013</t>
  </si>
  <si>
    <t>FECHA VERIFICACION AÑO 2014</t>
  </si>
  <si>
    <t>ZONAL NORTE</t>
  </si>
  <si>
    <t>AG. CALAMA</t>
  </si>
  <si>
    <t>Calama</t>
  </si>
  <si>
    <t>Wed007</t>
  </si>
  <si>
    <t>VIGENTE</t>
  </si>
  <si>
    <t>Calibrador acústico</t>
  </si>
  <si>
    <t>Cal02</t>
  </si>
  <si>
    <t>Sound Pro</t>
  </si>
  <si>
    <t>BHM-070007</t>
  </si>
  <si>
    <t>QC-10</t>
  </si>
  <si>
    <t>QIM-050263</t>
  </si>
  <si>
    <t>ZONAL SUR</t>
  </si>
  <si>
    <t>AG. CONCEPCION</t>
  </si>
  <si>
    <t>Concepción</t>
  </si>
  <si>
    <t xml:space="preserve">Analizador de Frecuencia </t>
  </si>
  <si>
    <t>OB-100</t>
  </si>
  <si>
    <t>HW-4090043</t>
  </si>
  <si>
    <t>QE-4100126</t>
  </si>
  <si>
    <t>NLI-050042</t>
  </si>
  <si>
    <t xml:space="preserve">Sonómetro </t>
  </si>
  <si>
    <t>CDA-030043</t>
  </si>
  <si>
    <t>KOJ-020020</t>
  </si>
  <si>
    <t>AG. IQUIQUE</t>
  </si>
  <si>
    <t>Iquique</t>
  </si>
  <si>
    <t xml:space="preserve">Analizador de frecuencia </t>
  </si>
  <si>
    <t>HW-4070027</t>
  </si>
  <si>
    <t>QE-4100135</t>
  </si>
  <si>
    <t>QE-4100136</t>
  </si>
  <si>
    <t>QE-4080125</t>
  </si>
  <si>
    <t>Q-100</t>
  </si>
  <si>
    <t>QAD-090040</t>
  </si>
  <si>
    <t>QAD-090043</t>
  </si>
  <si>
    <t>QAE-060002</t>
  </si>
  <si>
    <t>QAE-060003</t>
  </si>
  <si>
    <t>HS-4080010</t>
  </si>
  <si>
    <t>AG. TEMUCO</t>
  </si>
  <si>
    <t>Temuco</t>
  </si>
  <si>
    <t>METROPOLITANA NORTE</t>
  </si>
  <si>
    <t>AG. LIBERTADORES</t>
  </si>
  <si>
    <t>Quilicura</t>
  </si>
  <si>
    <t>Calibrador Acústico</t>
  </si>
  <si>
    <t xml:space="preserve">Quest </t>
  </si>
  <si>
    <t>QIJ-090099</t>
  </si>
  <si>
    <t>CASA CENTRAL</t>
  </si>
  <si>
    <t>ZONAL METROPOLITANA</t>
  </si>
  <si>
    <t>Especialistas Casa Central</t>
  </si>
  <si>
    <t xml:space="preserve">Dosímetro </t>
  </si>
  <si>
    <t>QA-4100030</t>
  </si>
  <si>
    <t>QAC-010016</t>
  </si>
  <si>
    <t>QAB-120016</t>
  </si>
  <si>
    <t>QAE-060026</t>
  </si>
  <si>
    <t>NLH-070044</t>
  </si>
  <si>
    <t>Q-400</t>
  </si>
  <si>
    <t>QDE-120008</t>
  </si>
  <si>
    <t>QDE-060002</t>
  </si>
  <si>
    <t>QDD-060012</t>
  </si>
  <si>
    <t>QDE-060023</t>
  </si>
  <si>
    <t>QDE-060015</t>
  </si>
  <si>
    <t>QDE-060012</t>
  </si>
  <si>
    <t>QDE-060022</t>
  </si>
  <si>
    <t>QDE-060020</t>
  </si>
  <si>
    <t>QDE-060011</t>
  </si>
  <si>
    <t>QDE-060010</t>
  </si>
  <si>
    <t>QDE-060021</t>
  </si>
  <si>
    <t>QDE-060016</t>
  </si>
  <si>
    <t>QDE-120010</t>
  </si>
  <si>
    <t>QDE-060013</t>
  </si>
  <si>
    <t>QDE-120009</t>
  </si>
  <si>
    <t>QDE-120003</t>
  </si>
  <si>
    <t>QDE-060007</t>
  </si>
  <si>
    <t>QDE-060005</t>
  </si>
  <si>
    <t>QDE-060003</t>
  </si>
  <si>
    <t>QDE-060017</t>
  </si>
  <si>
    <t>QDE-060014</t>
  </si>
  <si>
    <t>BHG-100007</t>
  </si>
  <si>
    <t>EN OBSERVACION</t>
  </si>
  <si>
    <t>QE-4100125</t>
  </si>
  <si>
    <t>NLJ-090007</t>
  </si>
  <si>
    <t>NLK-020016</t>
  </si>
  <si>
    <t>QAF-070006</t>
  </si>
  <si>
    <t>QAF-070012</t>
  </si>
  <si>
    <t>AG. COPIAPO</t>
  </si>
  <si>
    <t>Copiapó</t>
  </si>
  <si>
    <t>BHM-070008</t>
  </si>
  <si>
    <t>QIM-050264</t>
  </si>
  <si>
    <t>AG. CURICO</t>
  </si>
  <si>
    <t>Curicó</t>
  </si>
  <si>
    <t>HWD-120009</t>
  </si>
  <si>
    <t>QIB-070284</t>
  </si>
  <si>
    <t>QAG-050006</t>
  </si>
  <si>
    <t>QA-4100033</t>
  </si>
  <si>
    <t>QAG-070013</t>
  </si>
  <si>
    <t>CDB-090020</t>
  </si>
  <si>
    <t>BHM-070004</t>
  </si>
  <si>
    <t>QIM-050242</t>
  </si>
  <si>
    <t>LHI</t>
  </si>
  <si>
    <t>LHI-C</t>
  </si>
  <si>
    <t>QA-6010062</t>
  </si>
  <si>
    <t>QA-6010039</t>
  </si>
  <si>
    <t>QE-4030127</t>
  </si>
  <si>
    <t>QDE-060006</t>
  </si>
  <si>
    <t>QDE-120007</t>
  </si>
  <si>
    <t>QDE-060008</t>
  </si>
  <si>
    <t>QDE120006</t>
  </si>
  <si>
    <t>BLF-050007</t>
  </si>
  <si>
    <t>BLF-050016</t>
  </si>
  <si>
    <t>BLF-050017</t>
  </si>
  <si>
    <t>ZONAL CENTRO NORTE</t>
  </si>
  <si>
    <t>AG. ACONCAGUA</t>
  </si>
  <si>
    <t>San Felipe</t>
  </si>
  <si>
    <t>Analizador de Frecuencia</t>
  </si>
  <si>
    <t xml:space="preserve">HWC-060015 </t>
  </si>
  <si>
    <t>QIC-070137</t>
  </si>
  <si>
    <t>QAC-060015</t>
  </si>
  <si>
    <t>CDC-060044</t>
  </si>
  <si>
    <t>AG. LA SERENA</t>
  </si>
  <si>
    <t>La Serena</t>
  </si>
  <si>
    <t>HW-4090041</t>
  </si>
  <si>
    <t>QI-9020033</t>
  </si>
  <si>
    <t>QA-4100014</t>
  </si>
  <si>
    <t>QA-8120038</t>
  </si>
  <si>
    <t>QA-9020049</t>
  </si>
  <si>
    <t>QA-8120037</t>
  </si>
  <si>
    <t>CD-9020033</t>
  </si>
  <si>
    <t>AG. LOS ANGELES</t>
  </si>
  <si>
    <t>Los Angeles</t>
  </si>
  <si>
    <t>HW-4090031</t>
  </si>
  <si>
    <t>QE-4100113</t>
  </si>
  <si>
    <t>QE-4100152</t>
  </si>
  <si>
    <t>QII-070038</t>
  </si>
  <si>
    <t>NLJ-070037</t>
  </si>
  <si>
    <t>QAE-060007</t>
  </si>
  <si>
    <t>HS-4090036</t>
  </si>
  <si>
    <t>CDE-060006</t>
  </si>
  <si>
    <t>BHI-060008</t>
  </si>
  <si>
    <t>Sede Cabrero</t>
  </si>
  <si>
    <t>SVAN 953</t>
  </si>
  <si>
    <t>ZONAL AUSTRAL</t>
  </si>
  <si>
    <t>AG. MAGALLANES</t>
  </si>
  <si>
    <t>Punta Arenas</t>
  </si>
  <si>
    <t>Analizador de frecuencia</t>
  </si>
  <si>
    <t>HW0050042</t>
  </si>
  <si>
    <t>HWE010004</t>
  </si>
  <si>
    <t>QIE-040100</t>
  </si>
  <si>
    <t>QI-0060037</t>
  </si>
  <si>
    <t>QA-0050018</t>
  </si>
  <si>
    <t>QA-0050019</t>
  </si>
  <si>
    <t>CDE-010045</t>
  </si>
  <si>
    <t>CD-0050022</t>
  </si>
  <si>
    <t xml:space="preserve">BHM-070009 </t>
  </si>
  <si>
    <t>QIM-050069</t>
  </si>
  <si>
    <t>AG. OVALLE</t>
  </si>
  <si>
    <t>Ovalle</t>
  </si>
  <si>
    <t>HW-9030003</t>
  </si>
  <si>
    <t>QE-4100130</t>
  </si>
  <si>
    <t>QA-9020050</t>
  </si>
  <si>
    <t>CD-8080087</t>
  </si>
  <si>
    <t>METROPOLITANA SUR</t>
  </si>
  <si>
    <t>AG. SAN VICENTE - SAN FERNANDO</t>
  </si>
  <si>
    <t>San Fernando</t>
  </si>
  <si>
    <t>QIH-060120</t>
  </si>
  <si>
    <t>BHH-060026</t>
  </si>
  <si>
    <t>AG. LA FLORIDA - SAN MIGUEL</t>
  </si>
  <si>
    <t>San Miguel</t>
  </si>
  <si>
    <t>QE-5120208</t>
  </si>
  <si>
    <t>PENDIENTE</t>
  </si>
  <si>
    <t>QA-6010057</t>
  </si>
  <si>
    <t>QA-6010048</t>
  </si>
  <si>
    <t>AG. LAS CONDES</t>
  </si>
  <si>
    <t>Las Condes</t>
  </si>
  <si>
    <t>HWF-080002</t>
  </si>
  <si>
    <t>QIF-080042</t>
  </si>
  <si>
    <t>CDF-060034</t>
  </si>
  <si>
    <t>AG. MELIPILLA-TALAGANTE</t>
  </si>
  <si>
    <t>Melipilla</t>
  </si>
  <si>
    <t>HW-4070029</t>
  </si>
  <si>
    <t>QE-4080129</t>
  </si>
  <si>
    <t>QE-4100147</t>
  </si>
  <si>
    <t>Talagante</t>
  </si>
  <si>
    <t>QID-120068</t>
  </si>
  <si>
    <t>QA-4100024</t>
  </si>
  <si>
    <t>EN LHI SIN VERIFICAR</t>
  </si>
  <si>
    <t>HS-4080006</t>
  </si>
  <si>
    <t>AG.  CONCEPCION</t>
  </si>
  <si>
    <t>QAG-050008</t>
  </si>
  <si>
    <t>AG. TALCA</t>
  </si>
  <si>
    <t>Linares</t>
  </si>
  <si>
    <t>HWD120014</t>
  </si>
  <si>
    <t>San Javier</t>
  </si>
  <si>
    <t>HW-0050032</t>
  </si>
  <si>
    <t>Constitución</t>
  </si>
  <si>
    <t>QII-070004</t>
  </si>
  <si>
    <t>QID120071</t>
  </si>
  <si>
    <t>QI-0060035</t>
  </si>
  <si>
    <t>QAG-050009</t>
  </si>
  <si>
    <t>QAG-050010</t>
  </si>
  <si>
    <t>BHI-060005</t>
  </si>
  <si>
    <t>CDD-120025</t>
  </si>
  <si>
    <t>CDB-060007</t>
  </si>
  <si>
    <t>La Florida</t>
  </si>
  <si>
    <t>HWB-090015</t>
  </si>
  <si>
    <t>QIB 070283</t>
  </si>
  <si>
    <t>QIG-090141</t>
  </si>
  <si>
    <t>QAC-110020</t>
  </si>
  <si>
    <t>QAC-110021</t>
  </si>
  <si>
    <t>CDB 090018</t>
  </si>
  <si>
    <t>Puente Alto</t>
  </si>
  <si>
    <t>QID-120067</t>
  </si>
  <si>
    <t>AG. RANCAGUA</t>
  </si>
  <si>
    <t>Rancagua</t>
  </si>
  <si>
    <t>CDE-010044</t>
  </si>
  <si>
    <t>HWD-120010</t>
  </si>
  <si>
    <t>QE-4100121</t>
  </si>
  <si>
    <t>QAG-060011</t>
  </si>
  <si>
    <t>QAG-060009</t>
  </si>
  <si>
    <t>QAG-060008</t>
  </si>
  <si>
    <t>QA-6010038</t>
  </si>
  <si>
    <t>QAD-090011</t>
  </si>
  <si>
    <t>QAE-060019</t>
  </si>
  <si>
    <t>QAE-060017</t>
  </si>
  <si>
    <t>QAD-090038</t>
  </si>
  <si>
    <t>Santiago</t>
  </si>
  <si>
    <t>QE-3100207</t>
  </si>
  <si>
    <t>QDE-120005</t>
  </si>
  <si>
    <t>QDE-120002</t>
  </si>
  <si>
    <t>QDE-050015</t>
  </si>
  <si>
    <t>QDE-050014</t>
  </si>
  <si>
    <t>QDE-060018</t>
  </si>
  <si>
    <t>QDE-120001</t>
  </si>
  <si>
    <t>BHJ-090009</t>
  </si>
  <si>
    <t>BHG-070016</t>
  </si>
  <si>
    <t>PENDIENTE REPARACION</t>
  </si>
  <si>
    <t>QII-070037</t>
  </si>
  <si>
    <t xml:space="preserve">LHI </t>
  </si>
  <si>
    <t>AG. CHILOE</t>
  </si>
  <si>
    <t>Castro</t>
  </si>
  <si>
    <t>AG. OSORNO</t>
  </si>
  <si>
    <t>Osorno</t>
  </si>
  <si>
    <t>QIJ-070164</t>
  </si>
  <si>
    <t>BHJ-070027</t>
  </si>
  <si>
    <t>AG. ALAMEDA-MAIPU</t>
  </si>
  <si>
    <t>Alameda</t>
  </si>
  <si>
    <t>HWE-080029</t>
  </si>
  <si>
    <t>QIE-080109</t>
  </si>
  <si>
    <t>QAE-060020</t>
  </si>
  <si>
    <t>QA-6010036</t>
  </si>
  <si>
    <t>NLI-050161</t>
  </si>
  <si>
    <t>CDE-090018</t>
  </si>
  <si>
    <t>AG. EGAÑA-LA REINA</t>
  </si>
  <si>
    <t>La Reina</t>
  </si>
  <si>
    <t>HW-9030001</t>
  </si>
  <si>
    <t>QI-9100123</t>
  </si>
  <si>
    <t>CD-9100039</t>
  </si>
  <si>
    <t>AG. ILLAPEL</t>
  </si>
  <si>
    <t>Ag. Illapel</t>
  </si>
  <si>
    <t>HW-5110014</t>
  </si>
  <si>
    <t>QE-5120209</t>
  </si>
  <si>
    <t>CD-6010017</t>
  </si>
  <si>
    <t>Colina</t>
  </si>
  <si>
    <t>HWE-080028</t>
  </si>
  <si>
    <t>HWD-030004</t>
  </si>
  <si>
    <t>QIE-080115</t>
  </si>
  <si>
    <t>QIB-100186</t>
  </si>
  <si>
    <t>QAE-060021</t>
  </si>
  <si>
    <t>QAE-060022</t>
  </si>
  <si>
    <t>CDE-090019</t>
  </si>
  <si>
    <t>KOJ-060011</t>
  </si>
  <si>
    <t>CDB-100041</t>
  </si>
  <si>
    <t>QA-5110010</t>
  </si>
  <si>
    <t>QAD-090037</t>
  </si>
  <si>
    <t>QAD-090010</t>
  </si>
  <si>
    <t>QAE-060023</t>
  </si>
  <si>
    <t>AG. SANTIAGO</t>
  </si>
  <si>
    <t>Ag. Santiago</t>
  </si>
  <si>
    <t>HWE-080026</t>
  </si>
  <si>
    <t>QE-4100141</t>
  </si>
  <si>
    <t>CDE-090021</t>
  </si>
  <si>
    <t>HW-6010037</t>
  </si>
  <si>
    <t>HW-6010033</t>
  </si>
  <si>
    <t>CD-6010018</t>
  </si>
  <si>
    <t>CD-6010015</t>
  </si>
  <si>
    <t>AG. VIÑA DEL MAR</t>
  </si>
  <si>
    <t>Ag. Viña del Mar</t>
  </si>
  <si>
    <t>NLH-070043</t>
  </si>
  <si>
    <t>NLI-050163</t>
  </si>
  <si>
    <t>NLH-100003</t>
  </si>
  <si>
    <t>QAE-060018</t>
  </si>
  <si>
    <t>QA-0010003</t>
  </si>
  <si>
    <t>QA-0010001</t>
  </si>
  <si>
    <t>QA-0010002</t>
  </si>
  <si>
    <t>HWF-080001</t>
  </si>
  <si>
    <t>HWF-080003</t>
  </si>
  <si>
    <t xml:space="preserve">QC-10 </t>
  </si>
  <si>
    <t>QE-5100127</t>
  </si>
  <si>
    <t>QIE-080113</t>
  </si>
  <si>
    <t>QAF-070009</t>
  </si>
  <si>
    <t>QAF-060009</t>
  </si>
  <si>
    <t>NLJ070038</t>
  </si>
  <si>
    <t>NLJ070039</t>
  </si>
  <si>
    <t>QAD-090009</t>
  </si>
  <si>
    <t>QAD-090039</t>
  </si>
  <si>
    <t>QAD-090042</t>
  </si>
  <si>
    <t>QAD-090044</t>
  </si>
  <si>
    <t>CDF-060035</t>
  </si>
  <si>
    <t>CDF-060033</t>
  </si>
  <si>
    <t>BHM-070005</t>
  </si>
  <si>
    <t>QIM-050243</t>
  </si>
  <si>
    <t>AG. CHILLAN</t>
  </si>
  <si>
    <t>Chillán</t>
  </si>
  <si>
    <t>HW-4090045</t>
  </si>
  <si>
    <t>QE-4100132</t>
  </si>
  <si>
    <t>HS-4090049</t>
  </si>
  <si>
    <t>QE-4100140</t>
  </si>
  <si>
    <t>QII-100018</t>
  </si>
  <si>
    <t>NLK-060029</t>
  </si>
  <si>
    <t>BHI-100004</t>
  </si>
  <si>
    <t>NLJ-070044</t>
  </si>
  <si>
    <t>KOJ-060013</t>
  </si>
  <si>
    <t>NLK-070017</t>
  </si>
  <si>
    <t>KOJ-060010</t>
  </si>
  <si>
    <t>BHM-070002</t>
  </si>
  <si>
    <t>QIM-050240</t>
  </si>
  <si>
    <t>AG. COYHAIQUE</t>
  </si>
  <si>
    <t>Coyhaique</t>
  </si>
  <si>
    <t>NLJ-070043</t>
  </si>
  <si>
    <t>KOJ-060012</t>
  </si>
  <si>
    <t xml:space="preserve">BHM-070003 </t>
  </si>
  <si>
    <t>QIM-050241</t>
  </si>
  <si>
    <t>HW-4070026</t>
  </si>
  <si>
    <t>QE-4100150</t>
  </si>
  <si>
    <t>QE-4060112</t>
  </si>
  <si>
    <t>QE-4080127</t>
  </si>
  <si>
    <t>QA-5110004</t>
  </si>
  <si>
    <t>QA-4100032</t>
  </si>
  <si>
    <t>HS-4080008</t>
  </si>
  <si>
    <t>AG. PUERTO MONTT</t>
  </si>
  <si>
    <t>Puerto Montt</t>
  </si>
  <si>
    <t>HW-4070031</t>
  </si>
  <si>
    <t>HWG-030008</t>
  </si>
  <si>
    <t>QI-9080001</t>
  </si>
  <si>
    <t>QE-4080128</t>
  </si>
  <si>
    <t>QA-9060089</t>
  </si>
  <si>
    <t>QAC-050004</t>
  </si>
  <si>
    <t>QAF-060008</t>
  </si>
  <si>
    <t>NLK-070015</t>
  </si>
  <si>
    <t>CDF-060025</t>
  </si>
  <si>
    <t>HS-4080007</t>
  </si>
  <si>
    <t>QE-4100138</t>
  </si>
  <si>
    <t>QIH-060171</t>
  </si>
  <si>
    <t>QAE-060006</t>
  </si>
  <si>
    <t>QA-4100018</t>
  </si>
  <si>
    <t>BHH-060023</t>
  </si>
  <si>
    <t>QE-4100139</t>
  </si>
  <si>
    <t>QE-4100131</t>
  </si>
  <si>
    <t xml:space="preserve">Angol </t>
  </si>
  <si>
    <t>QII-070036</t>
  </si>
  <si>
    <t>NLK-070021</t>
  </si>
  <si>
    <t>BHI-060006</t>
  </si>
  <si>
    <t>Viña del Mar</t>
  </si>
  <si>
    <t>HWB-100018</t>
  </si>
  <si>
    <t>QE-4100148</t>
  </si>
  <si>
    <t>QE-4100149</t>
  </si>
  <si>
    <t>QAC-060016</t>
  </si>
  <si>
    <t>NLH-070042</t>
  </si>
  <si>
    <t>NLH-070041</t>
  </si>
  <si>
    <t>NLI-050183</t>
  </si>
  <si>
    <t>HSB-060016</t>
  </si>
  <si>
    <t>BHH-120015</t>
  </si>
  <si>
    <t>AG. ANTOFAGASTA</t>
  </si>
  <si>
    <t>Ag. Antofagasta</t>
  </si>
  <si>
    <t>Maipú</t>
  </si>
  <si>
    <t>HW-4030016</t>
  </si>
  <si>
    <t>QE-5110031</t>
  </si>
  <si>
    <t>QIJ-070083</t>
  </si>
  <si>
    <t>QAE-060027</t>
  </si>
  <si>
    <t>QAE-060024</t>
  </si>
  <si>
    <t>NLJ-090003</t>
  </si>
  <si>
    <t>NLJ-090004</t>
  </si>
  <si>
    <t>NLJ-070045</t>
  </si>
  <si>
    <t>HS-4020026</t>
  </si>
  <si>
    <t>AG. PARQUE LAS AMERICAS</t>
  </si>
  <si>
    <t>Parque Las Américas</t>
  </si>
  <si>
    <t>HW-4090044</t>
  </si>
  <si>
    <t>QE4030126</t>
  </si>
  <si>
    <t>CD-6010019</t>
  </si>
  <si>
    <t>AG. ARAUCO</t>
  </si>
  <si>
    <t>Arauco</t>
  </si>
  <si>
    <t>HW-6010079</t>
  </si>
  <si>
    <t>QIJ-030230</t>
  </si>
  <si>
    <t>QE-7100078</t>
  </si>
  <si>
    <t>NLJ-030235</t>
  </si>
  <si>
    <t>NLJ-030233</t>
  </si>
  <si>
    <t>NXH-030054</t>
  </si>
  <si>
    <t>NXH-030049</t>
  </si>
  <si>
    <t>NXH-030051</t>
  </si>
  <si>
    <t>NXH-030052</t>
  </si>
  <si>
    <t>NLK-020030</t>
  </si>
  <si>
    <t>NLK-020038</t>
  </si>
  <si>
    <t>NLK-020041</t>
  </si>
  <si>
    <t>NLK-020044</t>
  </si>
  <si>
    <t>NLK-020027</t>
  </si>
  <si>
    <t>NLK-020039</t>
  </si>
  <si>
    <t>NLK-020028</t>
  </si>
  <si>
    <t>CDE-060007</t>
  </si>
  <si>
    <t>Vallenar</t>
  </si>
  <si>
    <t>HW-4070025</t>
  </si>
  <si>
    <t>QE-4100111</t>
  </si>
  <si>
    <t>HS-4080005</t>
  </si>
  <si>
    <t>San Vicente Tagua Tagua</t>
  </si>
  <si>
    <t>QII-080036</t>
  </si>
  <si>
    <t>NLK-070018</t>
  </si>
  <si>
    <t>NLK-070020</t>
  </si>
  <si>
    <t>BHI-060007</t>
  </si>
  <si>
    <t>Talca</t>
  </si>
  <si>
    <t>HW4090032</t>
  </si>
  <si>
    <t>QE-4100116</t>
  </si>
  <si>
    <t>QE-4100151</t>
  </si>
  <si>
    <t>QE-4100143</t>
  </si>
  <si>
    <t>QAC-110022</t>
  </si>
  <si>
    <t>QA-4100038</t>
  </si>
  <si>
    <t>HS4090039</t>
  </si>
  <si>
    <t>BHG-010018</t>
  </si>
  <si>
    <t>AG. VALDIVIA</t>
  </si>
  <si>
    <t>Valdivia</t>
  </si>
  <si>
    <t>HW-4090028</t>
  </si>
  <si>
    <t>QE-4100114</t>
  </si>
  <si>
    <t>QE-4100127</t>
  </si>
  <si>
    <t>QII-080007</t>
  </si>
  <si>
    <t>QE-4100146</t>
  </si>
  <si>
    <t>QA-4100036</t>
  </si>
  <si>
    <t>QA-4100012</t>
  </si>
  <si>
    <t>QAE-060014</t>
  </si>
  <si>
    <t>QAE-060015</t>
  </si>
  <si>
    <t>QAF-070003</t>
  </si>
  <si>
    <t>QAF-070011</t>
  </si>
  <si>
    <t>HS-4090037</t>
  </si>
  <si>
    <t>BHI-070009</t>
  </si>
  <si>
    <t>CDF-060029</t>
  </si>
  <si>
    <t>Antofogasta</t>
  </si>
  <si>
    <t>NLI-050178</t>
  </si>
  <si>
    <t>NLI-050182</t>
  </si>
  <si>
    <t>AG. ARICA</t>
  </si>
  <si>
    <t>Arica</t>
  </si>
  <si>
    <t>HWE-060009</t>
  </si>
  <si>
    <t>QIE-050097</t>
  </si>
  <si>
    <t xml:space="preserve">VIGENTE </t>
  </si>
  <si>
    <t xml:space="preserve">Noise Pro </t>
  </si>
  <si>
    <t>NLI-050179</t>
  </si>
  <si>
    <t>CDE-060005</t>
  </si>
  <si>
    <t>HWF-050004</t>
  </si>
  <si>
    <t>QIF-040174</t>
  </si>
  <si>
    <t>QIK-020041</t>
  </si>
  <si>
    <t>QIK-020042</t>
  </si>
  <si>
    <t>QAF-040010</t>
  </si>
  <si>
    <t>QAF-060005</t>
  </si>
  <si>
    <t>QAF-060001</t>
  </si>
  <si>
    <t>NLJ-030234</t>
  </si>
  <si>
    <t>NXH-030050</t>
  </si>
  <si>
    <t>NLK-020035</t>
  </si>
  <si>
    <t>NLK-020034</t>
  </si>
  <si>
    <t>NLK-020033</t>
  </si>
  <si>
    <t>NLK-020036</t>
  </si>
  <si>
    <t>NLK-020042</t>
  </si>
  <si>
    <t>NLK-020043</t>
  </si>
  <si>
    <t>NLK-020025</t>
  </si>
  <si>
    <t>NLK-020040</t>
  </si>
  <si>
    <t>NLK-020026</t>
  </si>
  <si>
    <t>NLK-020029</t>
  </si>
  <si>
    <t>NLK-020031</t>
  </si>
  <si>
    <t>BHJ-030009</t>
  </si>
  <si>
    <t>CDF-040022</t>
  </si>
  <si>
    <t>BHM-100004</t>
  </si>
  <si>
    <t>QIM-090140</t>
  </si>
  <si>
    <t>BHM-100001</t>
  </si>
  <si>
    <t>QIM-090137</t>
  </si>
  <si>
    <t>QE-4100129</t>
  </si>
  <si>
    <t>AG. VALLES DEL MAIPO</t>
  </si>
  <si>
    <t>Buin</t>
  </si>
  <si>
    <t>HWE-080027</t>
  </si>
  <si>
    <t>San Bernardo</t>
  </si>
  <si>
    <t>HWF-050029</t>
  </si>
  <si>
    <t>QIE-080114</t>
  </si>
  <si>
    <t>QIE-080110</t>
  </si>
  <si>
    <t>QE-5120214</t>
  </si>
  <si>
    <t>QIF-060282</t>
  </si>
  <si>
    <t>M-28</t>
  </si>
  <si>
    <t>GX-4070090</t>
  </si>
  <si>
    <t>QDG-100030</t>
  </si>
  <si>
    <t>GX-5070049</t>
  </si>
  <si>
    <t>CDE-090024</t>
  </si>
  <si>
    <t>CDF-060024</t>
  </si>
  <si>
    <t>QE-4030129</t>
  </si>
  <si>
    <t>SV34</t>
  </si>
  <si>
    <t>NLH-080040</t>
  </si>
  <si>
    <t>NLH-080041</t>
  </si>
  <si>
    <t>QA-4100021</t>
  </si>
  <si>
    <t>QAE-060009</t>
  </si>
  <si>
    <t>QA-7010041</t>
  </si>
  <si>
    <t>QA-7090047</t>
  </si>
  <si>
    <t>NLI-050157</t>
  </si>
  <si>
    <t>HS-4090041</t>
  </si>
  <si>
    <t>Antofagasta</t>
  </si>
  <si>
    <t>BHM-070006</t>
  </si>
  <si>
    <t>QIM-050262</t>
  </si>
  <si>
    <t>QIE-050095</t>
  </si>
  <si>
    <t>QIG-060394</t>
  </si>
  <si>
    <t>QAE-060028</t>
  </si>
  <si>
    <t>QAE-060029</t>
  </si>
  <si>
    <t>QAG-060014</t>
  </si>
  <si>
    <t>BHG-070002</t>
  </si>
  <si>
    <t>HWE-060007</t>
  </si>
  <si>
    <t>QE-4080130</t>
  </si>
  <si>
    <t>QE-4100145</t>
  </si>
  <si>
    <t>QE-6110024</t>
  </si>
  <si>
    <t>QAE-060008</t>
  </si>
  <si>
    <t>QAG-060010</t>
  </si>
  <si>
    <t>QA-4100025</t>
  </si>
  <si>
    <t>NLJ-070042</t>
  </si>
  <si>
    <t>NLJ-070046</t>
  </si>
  <si>
    <t>QAG-060012</t>
  </si>
  <si>
    <t>CDE-060003</t>
  </si>
  <si>
    <t>Quest-3M</t>
  </si>
  <si>
    <t>BHM-060006</t>
  </si>
  <si>
    <t>QIM-050080</t>
  </si>
  <si>
    <t>HWG-100027</t>
  </si>
  <si>
    <t>HW-4090046</t>
  </si>
  <si>
    <t>QE-4100144</t>
  </si>
  <si>
    <t>QE-4100118</t>
  </si>
  <si>
    <t>QIH-060119</t>
  </si>
  <si>
    <t>QII-080037</t>
  </si>
  <si>
    <t>NLI-030001</t>
  </si>
  <si>
    <t>QAE-060012</t>
  </si>
  <si>
    <t>NLI-050158</t>
  </si>
  <si>
    <t>NLI-050169</t>
  </si>
  <si>
    <t>NLI-050170</t>
  </si>
  <si>
    <t>NLI-050171</t>
  </si>
  <si>
    <t>NLI-050172</t>
  </si>
  <si>
    <t>NLI-050173</t>
  </si>
  <si>
    <t>NLI-050174</t>
  </si>
  <si>
    <t>NLI-050175</t>
  </si>
  <si>
    <t>NLI-050176</t>
  </si>
  <si>
    <t>NLI-050177</t>
  </si>
  <si>
    <t>NLI-050180</t>
  </si>
  <si>
    <t>NLI-050181</t>
  </si>
  <si>
    <t>CD-7070028</t>
  </si>
  <si>
    <t>CDE-060008</t>
  </si>
  <si>
    <t>BHH-060025</t>
  </si>
  <si>
    <t>QE-4100133</t>
  </si>
  <si>
    <t>QAA-050037</t>
  </si>
  <si>
    <t>QAB-010027</t>
  </si>
  <si>
    <t>QA-7010040</t>
  </si>
  <si>
    <t>QAE-060031</t>
  </si>
  <si>
    <t>QAF-070007</t>
  </si>
  <si>
    <t>HS-4090045</t>
  </si>
  <si>
    <t>QIH-060121</t>
  </si>
  <si>
    <t>BHH-060027</t>
  </si>
  <si>
    <t>QIJ-070009</t>
  </si>
  <si>
    <t>NLK-070019</t>
  </si>
  <si>
    <t>NLK-070016</t>
  </si>
  <si>
    <t>QAF070004</t>
  </si>
  <si>
    <t>QAF070001</t>
  </si>
  <si>
    <t>BHJ-070001</t>
  </si>
  <si>
    <t>Q-300</t>
  </si>
  <si>
    <t>QC-0050097</t>
  </si>
  <si>
    <t>La Unión</t>
  </si>
  <si>
    <t>HWD120013</t>
  </si>
  <si>
    <t>QID 120070</t>
  </si>
  <si>
    <t>CDD-120024</t>
  </si>
  <si>
    <t>QAD-090041</t>
  </si>
  <si>
    <t>QAD-090035</t>
  </si>
  <si>
    <t>QAD-090036</t>
  </si>
  <si>
    <t>QAF-060006</t>
  </si>
  <si>
    <t>QAF-070005</t>
  </si>
  <si>
    <t>QAF-060007</t>
  </si>
  <si>
    <t>QDE-060019</t>
  </si>
  <si>
    <t>QDE-060025</t>
  </si>
  <si>
    <t>QDE-060009</t>
  </si>
  <si>
    <t>QII-070003</t>
  </si>
  <si>
    <t>BHI-060004</t>
  </si>
  <si>
    <t>NLH-080020</t>
  </si>
  <si>
    <t>NLH-100002</t>
  </si>
  <si>
    <t>RUT Trabajador</t>
  </si>
  <si>
    <t>Dígito Verificador del RUT</t>
  </si>
  <si>
    <t>Apellido Paterno</t>
  </si>
  <si>
    <t>Apellido Materno</t>
  </si>
  <si>
    <t>Nombres</t>
  </si>
  <si>
    <t>Fecha de nacimiento</t>
  </si>
  <si>
    <t>Sexo (M/F)</t>
  </si>
  <si>
    <t>Edad</t>
  </si>
  <si>
    <t>Principales fuentes de ruido (máquina, herramienta, acción o equipo) que influyen en la exposición a ruido del puesto de trabajo. En caso que corresponda, señalar marca y modelo de la fuente de ruido.</t>
  </si>
  <si>
    <t>Completar con los datos o antecedentes de la empresa. Se debe insertar el layout de las áreas a evaluar señalando la ubicación de las fuentes de ruido y puestos de trabajo. Además se puede insertar cualquier información adicional que sirva de apoyo al desarrollo de la evaluación.</t>
  </si>
  <si>
    <r>
      <t xml:space="preserve">Esta hoja se debe completar con la información relativa a los puestos de trabajo con potencial exposición al agente ruido. Se deben señalar áreas en que se ubican los puestos de trabajo, las tareas que ejecutan con sus tiempos asociados, las fuentes de ruido que lo afectan y la información necesaria que se solicita en cada columna. </t>
    </r>
    <r>
      <rPr>
        <sz val="11"/>
        <color theme="1"/>
        <rFont val="Calibri"/>
        <family val="2"/>
        <scheme val="minor"/>
      </rPr>
      <t>Se debe señalar cual es la peor condición de exposición a ruido que percibe el trabajador en el puesto de trabajo.</t>
    </r>
  </si>
  <si>
    <t>CARACTERIZACIÓN DEL RIESGO PARA LA EVALUACIÓN DE LA EXPOSICIÓN OCUPACIONAL A RUIDO</t>
  </si>
  <si>
    <t>INSTRUCCIONES PARA LLENAR LA PLANILLA</t>
  </si>
  <si>
    <t>Si corresponde, identificar el listado de empresas contratistas que se desempeñan en la empresa, por área. Las evaluaciones de éstas, deben ser gestionadas por cada empresa con el organismo administrador de la ley correspondiente.</t>
  </si>
  <si>
    <t>INSTRUCCIONES PARA LLENAR LA PLANILLA Y GENERAR BORRADOR DEL INFORME TÉCNICO DE EVALUACIÓN CUANTITATIVA</t>
  </si>
  <si>
    <t>Maestranza Ltda.</t>
  </si>
  <si>
    <t>Muestrera</t>
  </si>
  <si>
    <t>Sistema de turno 4x3</t>
  </si>
  <si>
    <t>Operador
 metalúrgico</t>
  </si>
  <si>
    <t>Filtrado de muestras</t>
  </si>
  <si>
    <t>Uso de ro-tap</t>
  </si>
  <si>
    <t>Recolección de muestras en planta</t>
  </si>
  <si>
    <t>Filtros de presión</t>
  </si>
  <si>
    <t>Orejera Masprot MPA-101C, 
Tapon auditivo reutilizable Steelpro modelo EP-T06</t>
  </si>
  <si>
    <t>Aislación de ro-tap</t>
  </si>
  <si>
    <t>Ro-tap</t>
  </si>
  <si>
    <t>Agitador de pulpa</t>
  </si>
  <si>
    <t>Torchado</t>
  </si>
  <si>
    <t>Máquina de torchado</t>
  </si>
  <si>
    <t>Celdas a completar en esta hoja</t>
  </si>
  <si>
    <t>Celda a completar en esta hoja</t>
  </si>
  <si>
    <t>Fecha Caducidad</t>
  </si>
  <si>
    <t>Certificación</t>
  </si>
  <si>
    <t>Elvex - HB-25</t>
  </si>
  <si>
    <t>Código Sucursal ACHS (BP)</t>
  </si>
  <si>
    <t>Tipo</t>
  </si>
  <si>
    <t>Tapón</t>
  </si>
  <si>
    <t>Verificación de protección auditiva en uso por la empresa</t>
  </si>
  <si>
    <t>Nivel de Riesgo</t>
  </si>
  <si>
    <t>Pintar</t>
  </si>
  <si>
    <t>Te  Diario   (Hrs)</t>
  </si>
  <si>
    <t>Te   Diario (Hrs)</t>
  </si>
  <si>
    <t>Te   Semanal (Hrs)</t>
  </si>
  <si>
    <t>Te  Semanal  (Hrs)</t>
  </si>
  <si>
    <t>Tiempo efectivo de exposición (Hrs) descontando colación y tiempos de descanzo</t>
  </si>
  <si>
    <t>Número de días de la semana con exposición a ruido</t>
  </si>
  <si>
    <t>1 turno</t>
  </si>
  <si>
    <t>2 turno</t>
  </si>
  <si>
    <t>3 turno</t>
  </si>
  <si>
    <t>Principales fuentes de ruido que estan presentes en el proceso</t>
  </si>
  <si>
    <t>Lugar</t>
  </si>
  <si>
    <t>Ubicación de piezas metálicas en correa de ingreso a máquina granalladora, granallado en máquina, limpieza de exceso de granalla en correa de salida y almacenamiento de piezas terminadas.</t>
  </si>
  <si>
    <t>La peor condición de emisión de ruido se da al efectuar el granallado de las piezas de mayor dimensión de estructura galpones.</t>
  </si>
  <si>
    <t>Envasado de bebidas</t>
  </si>
  <si>
    <t>Despaletizado de los envases vacios a correa transportadora, luego éstos se someten a lavado en la máquina lavadora, llenado en la máquina llenadora, tapado y etiquetado, para terminar en el paletizado de los envases llenos para transportar a bodega.</t>
  </si>
  <si>
    <t>La peor condición de ruido se da cuando la línea opera con envases de vidrio de 1 litro.</t>
  </si>
  <si>
    <t>Sentina</t>
  </si>
  <si>
    <t>La peor condición de ruido se da cuando se va a inspeccionar o detener alguna bomba. Ya que cuando están en mantención disminuye el ruido.</t>
  </si>
  <si>
    <t xml:space="preserve">Recinto semi abierto con piso de concreto, estructura metálica y planchas de zinc en paredes y techo. </t>
  </si>
  <si>
    <t>Recinto semi abierto conformado por contenedores, estructura metálica y planchas de zinc en paredes y techo. Parcialmente forrado en planchas de madera.</t>
  </si>
  <si>
    <t>Recinto abierto, con piso de tierra</t>
  </si>
  <si>
    <t>SteelPro - Samurai</t>
  </si>
  <si>
    <t>Orejera acoplable a casco de protección</t>
  </si>
  <si>
    <t>SteelPro - SAMURAI a casco</t>
  </si>
  <si>
    <t>SteelPro - Jumbo</t>
  </si>
  <si>
    <t>SteelPro - Zen 5</t>
  </si>
  <si>
    <t>SteelPro - Zen 5 to Helmet</t>
  </si>
  <si>
    <t>SteelPro - Zen 7 to Helmet</t>
  </si>
  <si>
    <t>SteelPro - SAMURAI 501 a casco</t>
  </si>
  <si>
    <t xml:space="preserve">StellPro - Zen 7 </t>
  </si>
  <si>
    <t>MSA - Sound Blocker 26</t>
  </si>
  <si>
    <t>MSA - HPE type 1</t>
  </si>
  <si>
    <t>MSA - XLS</t>
  </si>
  <si>
    <t>MSA - Type 1 EXC</t>
  </si>
  <si>
    <t>MSA - HPE type 2</t>
  </si>
  <si>
    <t>MSA - XLS Type 2</t>
  </si>
  <si>
    <t>MSA - EXC Type 2</t>
  </si>
  <si>
    <t>MSA - Type 1 High</t>
  </si>
  <si>
    <t>MSA - Sordin Supreme Pro 75302</t>
  </si>
  <si>
    <t>MSA - Type 2 low</t>
  </si>
  <si>
    <t>MSA - Type 2 Medium</t>
  </si>
  <si>
    <t>MSA - Type 2 High</t>
  </si>
  <si>
    <t>3M - Optime I Peltor H510B</t>
  </si>
  <si>
    <t xml:space="preserve">3M - Optime II Peltor H520A </t>
  </si>
  <si>
    <t xml:space="preserve">3M - Optime III Peltor H540A </t>
  </si>
  <si>
    <t xml:space="preserve">3M - Optime Peltor H505B </t>
  </si>
  <si>
    <t xml:space="preserve">3M - Optime II Peltor H520AH02 </t>
  </si>
  <si>
    <t>3M - Optime I Peltor H510P3</t>
  </si>
  <si>
    <t>3M - Optime II Peltor H520P3</t>
  </si>
  <si>
    <t>3M - Peltor Optime I H510A</t>
  </si>
  <si>
    <t>3M - Peltor Optime III H540P3</t>
  </si>
  <si>
    <t xml:space="preserve">3M - Optime PTL (MT155H530A) con intercomunicador </t>
  </si>
  <si>
    <t>3M - LiteCom</t>
  </si>
  <si>
    <t xml:space="preserve">3M - LiteCom Plus con intercomunicador </t>
  </si>
  <si>
    <t xml:space="preserve">3M - WS Protac XP con intercomunicador </t>
  </si>
  <si>
    <t xml:space="preserve">3M - Protac II con intercomunicador </t>
  </si>
  <si>
    <t xml:space="preserve">3M - Headset (MT53H79A-21) con intercomunicador </t>
  </si>
  <si>
    <t xml:space="preserve">3M - Listen Only (HTM79P3E) con intercomunicador </t>
  </si>
  <si>
    <t>3M - X1A</t>
  </si>
  <si>
    <t>3M - X3A</t>
  </si>
  <si>
    <t>3M - X4A</t>
  </si>
  <si>
    <t>3M - X5A</t>
  </si>
  <si>
    <t>3M - X1P3E</t>
  </si>
  <si>
    <t>3M - X4P3</t>
  </si>
  <si>
    <t>3M - X5P3</t>
  </si>
  <si>
    <t xml:space="preserve">MASPROT - MPA-101 </t>
  </si>
  <si>
    <t>MASPROT - MPA-103</t>
  </si>
  <si>
    <t>MASPROT - MPA-101C</t>
  </si>
  <si>
    <t>MASPROT - MPA-103C</t>
  </si>
  <si>
    <t>MASPROT - MPA-105</t>
  </si>
  <si>
    <t>MASPROT - MPA-105C</t>
  </si>
  <si>
    <t>Elvex - HB 640</t>
  </si>
  <si>
    <t>Elvex - HB 650</t>
  </si>
  <si>
    <t>Elvex - HM 2093</t>
  </si>
  <si>
    <t>LIBUS - Alternative</t>
  </si>
  <si>
    <t>LIBUS - L-340 V</t>
  </si>
  <si>
    <t>LIBUS - L-340 C</t>
  </si>
  <si>
    <t>LIBUS - L-360 C</t>
  </si>
  <si>
    <t>LIBUS - L-360 FB</t>
  </si>
  <si>
    <t>Vigente</t>
  </si>
  <si>
    <t>Orejera con arnés</t>
  </si>
  <si>
    <t xml:space="preserve">Orejera con arnés </t>
  </si>
  <si>
    <t>Identificación del GES</t>
  </si>
  <si>
    <t>Tipo de exposición a ruido del GES</t>
  </si>
  <si>
    <t>Grupo de Exposición Similar - GES</t>
  </si>
  <si>
    <t>Grupo de exposición similar - GES</t>
  </si>
  <si>
    <t>Grupo de Exposición Similar</t>
  </si>
  <si>
    <t>Puesto(s) de Trabajo que componen el Grupo de Exposición Similar</t>
  </si>
  <si>
    <t>Existe trabajo cíclico (SI/NO)</t>
  </si>
  <si>
    <t>Rotación entre los puestos de trabajo del proceso</t>
  </si>
  <si>
    <t xml:space="preserve">Exposición Aleatoria, principalmente producto de fuentes de ruido indirectas </t>
  </si>
  <si>
    <t xml:space="preserve">Exposición Aleatoria, principalmente producto de fuentes de ruido directas </t>
  </si>
  <si>
    <t>Exposición Aleatoria, producto de fuentes de ruido directas e indirectas</t>
  </si>
  <si>
    <t xml:space="preserve">Exposición Cíclica, principalmente producto de fuentes de ruido indirectas </t>
  </si>
  <si>
    <t xml:space="preserve">Exposición Cíclica, principalmente producto de fuentes de ruido directas </t>
  </si>
  <si>
    <t>Exposición Cíclica, producto de fuentes de ruido directas e indirectas</t>
  </si>
  <si>
    <t>Prioridad para gestión preventiva</t>
  </si>
  <si>
    <t>Debe ser utilizado en conjunto con los siguientes EPP</t>
  </si>
  <si>
    <t>Protección Auditiva en uso (Tipo/Marca/Modelo)</t>
  </si>
  <si>
    <t>Protección ocular y casco</t>
  </si>
  <si>
    <t xml:space="preserve">Exposición Estable, principalmente producto de fuentes de ruido indirectas </t>
  </si>
  <si>
    <t xml:space="preserve">Exposición Estable, principalmente producto de fuentes de ruido directas </t>
  </si>
  <si>
    <t>Exposición Estable, producto de fuentes de ruido directas e indirectas</t>
  </si>
  <si>
    <t>Tareas del Puesto de Trabajo o
(Descripción del ciclo de trabajo en caso de existir)</t>
  </si>
  <si>
    <t>Tiempo de exposición (Horas)</t>
  </si>
  <si>
    <t>ad</t>
  </si>
  <si>
    <t>sdfg</t>
  </si>
  <si>
    <t>sdfhdh</t>
  </si>
  <si>
    <t>Completar en esta hoja</t>
  </si>
  <si>
    <t>Condición de uso (de acuerdo a lo especificado por el fabricante) y estado de la protección auditiva, observados en terreno</t>
  </si>
  <si>
    <t>NPS [dB(A)] Calibración/
Verificación inicial</t>
  </si>
  <si>
    <t>Condición de uso y estado de la protección auditiva observado en terreno</t>
  </si>
  <si>
    <t>Protector utilizado correctamente, pero sus almohadillas se encuentran endurecidas</t>
  </si>
  <si>
    <t>Protector auditivo mal utilizado, ya que se utiliza con el arnés tras la nuca, sin la banda de sujeción superior, además se nota el arnés con débil sujeción</t>
  </si>
  <si>
    <t>Pintar; Corte de perfiles metálicos con esmeril angular; Actividades en terreno en planta envasado, revisando un circuito de paneles de maquinaria tres veces en el turno; Limpieza con aire comprimido de virutas en torno del taller; Revisión estado de calderas una vez en la jornada</t>
  </si>
  <si>
    <t>Soldadura al arco; Corte de perfiles metálicos con esmeril angular</t>
  </si>
  <si>
    <t>Torchado; Soldadura al arco; Corte de perfiles metálicos con esmeril angular</t>
  </si>
  <si>
    <t>Opera grúa Jonsered desde la cabina de control, efectuando mezcla y traslado de subproductos entre las fosas del taller y el trirurador; Inspección y revisión de equipos en sala hidráulica revisando equipos de trituración al iniciar y detener el funcionamiento de la grúa</t>
  </si>
  <si>
    <t>Filtrado de muestras; Uso de ro-tap; Recolección de muestras en planta</t>
  </si>
  <si>
    <t>Información tomada desde hojas anteriores</t>
  </si>
  <si>
    <t>x</t>
  </si>
  <si>
    <t>Soldadura al arco; Corte de perfiles metálicos con esmeril angular; Actividades en terreno en planta envasado, revisando un circuito de paneles de maquinaria tres veces en el turno</t>
  </si>
  <si>
    <t>Soldadura al arco; Corte de perfiles metálicos con esmeril angular; Actividades en terreno en planta envasado, revisando un circuito de paneles de maquinaria tres veces en el turno; Limpieza con aire comprimido de virutas en torno del taller; Revisión estado de calderas una vez en la jornada</t>
  </si>
  <si>
    <t>Nicolás Villar Castro</t>
  </si>
  <si>
    <t>Junio de 2020</t>
  </si>
  <si>
    <t>BHS120004</t>
  </si>
  <si>
    <t>QID120068</t>
  </si>
  <si>
    <t>Nivel de riesgo</t>
  </si>
  <si>
    <t>Teléfono de contacto empresa</t>
  </si>
  <si>
    <t xml:space="preserve">Nombre del centro de trabajo: </t>
  </si>
  <si>
    <t xml:space="preserve">    Tipo Calle:</t>
  </si>
  <si>
    <t xml:space="preserve">    Nombre:</t>
  </si>
  <si>
    <t xml:space="preserve">    Número:</t>
  </si>
  <si>
    <t xml:space="preserve">    Otra referencia:</t>
  </si>
  <si>
    <t xml:space="preserve">    Localidad:</t>
  </si>
  <si>
    <t xml:space="preserve">    Comuna:</t>
  </si>
  <si>
    <t>Empresa cuenta con departamento
preventivo:</t>
  </si>
  <si>
    <t>Cuál es el rol de la empresa en el 
centro de trabajo:</t>
  </si>
  <si>
    <t>Rut de la empresa principal en que 
se encuentra el centro de trabajo:</t>
  </si>
  <si>
    <t xml:space="preserve">Actividad del centro de trabajo: </t>
  </si>
  <si>
    <t xml:space="preserve">Total de trabajadores: </t>
  </si>
  <si>
    <t xml:space="preserve">Empresa cuenta con comité paritario: </t>
  </si>
  <si>
    <t>Empresa cuenta con experto en
prevención:</t>
  </si>
  <si>
    <t xml:space="preserve">Cantidad de horas a la semana de 
dedicación del experto en prevención:   </t>
  </si>
  <si>
    <t>Fecha de inicio del centro de trabajo:</t>
  </si>
  <si>
    <t>Termino conocido del centro de 
trabajo:</t>
  </si>
  <si>
    <t>Fecha de término del centro de 
trabajo:</t>
  </si>
  <si>
    <t>[RespHyS]</t>
  </si>
  <si>
    <t>[RespDP]</t>
  </si>
  <si>
    <t>[RespRolCT]</t>
  </si>
  <si>
    <t>[Rutppal]</t>
  </si>
  <si>
    <t>[NombreCT]</t>
  </si>
  <si>
    <t>[Tipocalle]</t>
  </si>
  <si>
    <t>[Nombrecalle]</t>
  </si>
  <si>
    <t>[Numerocalle]</t>
  </si>
  <si>
    <t>[Otraref]</t>
  </si>
  <si>
    <t>[Local]</t>
  </si>
  <si>
    <t>[ActCT]</t>
  </si>
  <si>
    <t>[Tottrabaj]</t>
  </si>
  <si>
    <t>[ConCP]</t>
  </si>
  <si>
    <t>[RespEP]</t>
  </si>
  <si>
    <t>[RespEPhoras]</t>
  </si>
  <si>
    <t>[fecha de inicio]</t>
  </si>
  <si>
    <t>[terminof]</t>
  </si>
  <si>
    <t>[fecha de term]</t>
  </si>
  <si>
    <t>Empresa cuenta con reglamento 
de higiene y seguridad:</t>
  </si>
  <si>
    <t>Si</t>
  </si>
  <si>
    <t>No</t>
  </si>
  <si>
    <t>28548574-4</t>
  </si>
  <si>
    <t>AA</t>
  </si>
  <si>
    <t>Avenida</t>
  </si>
  <si>
    <t>Américo Vespucio</t>
  </si>
  <si>
    <t>DF</t>
  </si>
  <si>
    <t>XXXX</t>
  </si>
  <si>
    <t>Planta industrial</t>
  </si>
  <si>
    <t>[TelCont]</t>
  </si>
  <si>
    <t>No corresponde</t>
  </si>
  <si>
    <t>Contratista</t>
  </si>
  <si>
    <t>Subcontratista</t>
  </si>
  <si>
    <t>Servicios transitorios</t>
  </si>
  <si>
    <t>Calle</t>
  </si>
  <si>
    <t>Pasaje</t>
  </si>
  <si>
    <t>12248874-4</t>
  </si>
  <si>
    <t>nvillar@achs.cl</t>
  </si>
  <si>
    <t>[rutespecialista]</t>
  </si>
  <si>
    <t>[emailespecialista]</t>
  </si>
  <si>
    <t>Casella</t>
  </si>
  <si>
    <t>dBadge2</t>
  </si>
  <si>
    <t>SteelPro - CM 501</t>
  </si>
  <si>
    <t>3M - Optime III Peltor H540B</t>
  </si>
  <si>
    <t>3M - Peltor H31P3E (forestal)</t>
  </si>
  <si>
    <t>3M - WS Protac XP con intercomunicador  (acoplable al casco)</t>
  </si>
  <si>
    <t>3M - PROTAC III (MT13H221P3E)</t>
  </si>
  <si>
    <t>3M - PROTAC III (MT13H221A)</t>
  </si>
  <si>
    <t>3M - X1P5 Acoplable al casco dieléctrico</t>
  </si>
  <si>
    <t>3M - X3P5 Acoplable al casco dieléctrico</t>
  </si>
  <si>
    <t>3M - X4P5 Acoplable al casco dieléctrico</t>
  </si>
  <si>
    <t>3M - X5P5 Acoplable al casco dieléctrico</t>
  </si>
  <si>
    <t>3M - MTxxH79A Orejera con entrada eléctrica</t>
  </si>
  <si>
    <t>3M - MTxxH79P3E Acoplable al casco con entrada eléctrica</t>
  </si>
  <si>
    <t>HOWARD LEIGHT - Thunder T1Hs orejera acoplable al casco</t>
  </si>
  <si>
    <t>HOWARD LEIGHT - Leightning L1Ns orejera con arnés tras nuca</t>
  </si>
  <si>
    <t>HOWARD LEIGHT - Leightning L3s orejera con arnés sobre cabeza</t>
  </si>
  <si>
    <t>HOWARD LEIGHT - Leightning L3Hs orejera acoplable al casco</t>
  </si>
  <si>
    <t>HOWARD LEIGHT - Viking V1s orejera con arnés sobre cabeza</t>
  </si>
  <si>
    <t>HOWARD LEIGHT - Viking V1s orejera con arnés detrás cabeza</t>
  </si>
  <si>
    <t>HOWARD LEIGHT - Viking V1s orejera con arnés debajo de la barbilla</t>
  </si>
  <si>
    <t>HOWARD LEIGHT - Viking V3 con arnés sobre cabeza</t>
  </si>
  <si>
    <t>HOWARD LEIGHT - Viking V3 con arnés detrás de la cabeza</t>
  </si>
  <si>
    <t>HOWARD LEIGHT - Viking V3 con arnés debajo de la barbilla</t>
  </si>
  <si>
    <t>HOWARD LEIGHT - Thunder T2Hs orejera acoplable al casco</t>
  </si>
  <si>
    <t>HOWARD LEIGHT - Thunder T1s orejera con arnés sobre cabeza</t>
  </si>
  <si>
    <t>HOWARD LEIGHT - MACH 1 orejera con arnés sobre cabeza</t>
  </si>
  <si>
    <t>HELLBERG - Secure 1C acoplable al casco</t>
  </si>
  <si>
    <t>HELLBERG - Secure 1H con arnés sobre cabeza</t>
  </si>
  <si>
    <t>3M Tapón desechable 1110</t>
  </si>
  <si>
    <t>3M Tapón desechable 1100</t>
  </si>
  <si>
    <t>3M Tapón reutilizable 1270-1271</t>
  </si>
  <si>
    <t xml:space="preserve">SteelPro Tapón DESECHABLE SIN CORDÓN </t>
  </si>
  <si>
    <t>SteelPro Tapón DESECHABLE CON CORDÓN</t>
  </si>
  <si>
    <t>SteelPro Tapón reutilizable EP T06 SC SILICONA</t>
  </si>
  <si>
    <t>SteelPro Tapón reutilizable EP T06 C SILICONA</t>
  </si>
  <si>
    <t>Howard Leight Tapón desechable MAX-30 con cordón</t>
  </si>
  <si>
    <t>Howard Leight Tapón desechable MAX-1 sin cordón</t>
  </si>
  <si>
    <t>Libus Tapón QUANTUM REUTILIZABLE</t>
  </si>
  <si>
    <t>Libus Tapón FOAM DESECHABLE SIN CORDÓN</t>
  </si>
  <si>
    <t>Libus Tapón FOAM DESECHABLE CON CORDÓN</t>
  </si>
  <si>
    <t>3M Tapón desechable CLASSIC SUPERFIT 33</t>
  </si>
  <si>
    <t>3M Tapón 1200-1201 REUTILIZABLE CON CORDÓN</t>
  </si>
  <si>
    <t xml:space="preserve">3M Tapón ULTRAFIT SILICONE, REUTILIZABLE CON CORDÓN </t>
  </si>
  <si>
    <t>Howard Leight Tapón SMARTFIT, REUTILIZABLE CON CORDÓN</t>
  </si>
  <si>
    <t>ActiveX 5F-2 Tapón premoldeado, reutilizable con cordón</t>
  </si>
  <si>
    <t>Moldex MX-5 Orejera con arnés sobre cabeza</t>
  </si>
  <si>
    <t>Moldex MX-6 Orejera con arnés sobre cabeza</t>
  </si>
  <si>
    <t>Moldex MX-7 Orejera acoplable al casco</t>
  </si>
  <si>
    <t>Moldex Z2 Orejera con arnés (sobre cabeza)</t>
  </si>
  <si>
    <t>Moldex Z2 Orejera con arnés (tras nuca)</t>
  </si>
  <si>
    <t>Moldex Z2 Orejera con arnés (debajo de la barbilla)</t>
  </si>
  <si>
    <t>Würth Ergonomic 35 Tapón desechable</t>
  </si>
  <si>
    <t>Aviator A401 Orejera con arnés sobre cabeza</t>
  </si>
  <si>
    <t>Aviator A402 Orejera acoplable al casco</t>
  </si>
  <si>
    <t>Aviator A302 Orejera acoplable al casco</t>
  </si>
  <si>
    <t>Aviator A301 Orejera con arnés sobre cabeza</t>
  </si>
  <si>
    <t>Aviator A303 Orejera con arnés tras nuca</t>
  </si>
  <si>
    <t>SteelPro tapón desechable sin cordón S2</t>
  </si>
  <si>
    <t>SteelPro tapón desechable con cordón S2</t>
  </si>
  <si>
    <t>SteelPro tapón reutilizable TPR EP-T06C S2</t>
  </si>
  <si>
    <t>Sensear SM1 - Orejera acoplable al casco</t>
  </si>
  <si>
    <t>3M H520B - Orejera con arnés tras nuca</t>
  </si>
  <si>
    <t>3M H31P3E Orejera acoplable al casco industrial</t>
  </si>
  <si>
    <t>Honeywell VS120 Orejera con arnés universal</t>
  </si>
  <si>
    <t>Honeywell VS110H Orejera acoplable al casco</t>
  </si>
  <si>
    <t>Honeywell VS120H Orejera acoplable al casco</t>
  </si>
  <si>
    <t>DELTA PLUS INTERLAGOS Orejera con arnés universal</t>
  </si>
  <si>
    <t>DELTA PLUS SPA3 Orejera con arnés universal</t>
  </si>
  <si>
    <t>DELTA PLUS SUZUKA2 Orejera acoplable al casco</t>
  </si>
  <si>
    <t>SteelPro EC-2001C Tapón reutilizable metal detectable</t>
  </si>
  <si>
    <t>3M E-A-Rsoft Naranja neón Tapón Desechable</t>
  </si>
  <si>
    <t>http://www.ispch.cl/sites/default/files/resolucion/2018/12/Resoluci%C3%B3n%20Exenta%20N%C2%B06409%2003.12.2018%20.pdf</t>
  </si>
  <si>
    <t>http://www.ispch.cl/sites/default/files/resolucion/2018/05/Resoluci%C3%B3n%20Exenta%20N%C2%B02490%2030.04.2018.pdf</t>
  </si>
  <si>
    <t>31006_Res._Ex._303_Ref._11629-19___Dispone_incorporacion.pdf (ispch.cl)</t>
  </si>
  <si>
    <t>http://www.ispch.cl/sites/default/files/resolucion/2020/01/5100-%20Dispone%20incorporación%20al%20registro%20de%20fabricantes...Vicsa%20Safety.....pdf</t>
  </si>
  <si>
    <t>http://www.ispch.cl/sites/default/files/resolucion/2017/01/Res.4875%20%2016.12.16%20%20-%20%20Ref.7326-16%20%20VICSA.pdf</t>
  </si>
  <si>
    <t>http://www.ispch.cl/sites/default/files/resolucion/2017/03/Resoluci%C3%B3n%20Exenta%20N%C2%B01164%2007.03.2017%20Dispone%20la%20incorporaci%C3%B3n%20al%20registro%20de%20Fabricantes%20e%20Importadores%20de%20Elementos%20de%20Protecci%C3%B3n%20Personal..pdf</t>
  </si>
  <si>
    <t>Res._Ex_0047_-_Dispone_incorporacion....Vicsa_Safety_Comercial_Ltda..pdf (ispch.cl)</t>
  </si>
  <si>
    <t>http://www.ispch.cl/sites/default/files/resolucion/2016/08/Resolucion%20Exenta%20N%C2%B0%203410.pdf</t>
  </si>
  <si>
    <t>http://www.ispch.cl/sites/default/files/resolucion/2016/07/Resolucion%20Exenta%20N%202681.pdf</t>
  </si>
  <si>
    <t>http://www.ispch.cl/sites/default/files/resolucion/2020/05/1859-%20Dispone%20incorporaci%C3%B3n%20al%20registro%20de%20fabricantes...MSA%20Chile%20equipos%20de%20seguridad%20Ltda..pdf</t>
  </si>
  <si>
    <t>https://www.ispch.cl/sites/default/files/resolucion/2018/12/Res.6455%20%2007.12.18%20%20-%20%20Ref.3238-18%20%20%203M%20CHILE.pdf</t>
  </si>
  <si>
    <t>http://www.ispch.cl/sites/default/files/resolucion/2015/07/Resoluci%C3%B3n%20Exenta%20N%C2%BA%20002247%20de%20fecha%2008-07-2015,%20Dispone%20la%20incorporaci%C3%B3n%20al%20Registro%20de%20Fabricantes%20e%20Importadores%20de%20Elementos%20de%20Protecci%C3%B3n%20Personal%20a%203M%20Chile%20S.A..pdf</t>
  </si>
  <si>
    <t>http://www.ispch.cl/sites/default/files/resolucion/2017/01/Resoluci%C3%B3n%20Exenta%20N%C2%B0334%2018.01.2017%20Deniega%20incorporaci%C3%B3n%20al%20registro%20de%20fabricantes%20e%20importadores%20de%20elementos%20de%20protecci%C3%B3n%20personal.pdf</t>
  </si>
  <si>
    <t>http://www.ispch.cl/sites/default/files/resolucion/2020/03/1008-%20Dispone%20incorporaci%C3%B3n..3M%20Chile%20S.A..pdf</t>
  </si>
  <si>
    <t>http://www.ispch.cl/sites/default/files/resolucion/2018/01/Res.6082%20%2027.122.17%20%20-%20%20Ref.4926-17%20%203M%20CHILE.pdf</t>
  </si>
  <si>
    <t>http://www.ispch.cl/sites/default/files/resolucion/2018/05/Res.1853%20%2004.04.18%20%20-%20%20Ref.7562-17%20%20%203M%20CHILE.pdf</t>
  </si>
  <si>
    <t>http://www.ispch.cl/sites/default/files/resolucion/2020/05/2135-%20Dispone%20incorporaci%C3%B3n%20al%20registro%20de%20fabricantes...3M%20Chile%20S.A..pdf</t>
  </si>
  <si>
    <t>http://www.ispch.cl/sites/default/files/resolucion/2017/10/Res.3770%20%2010.08.17%20%20-%20%20Ref.12505-16%20%20%203M%20CHILE.pdf</t>
  </si>
  <si>
    <t>http://www.ispch.cl/sites/default/files/resolucion/2018/09/Resoluci%C3%B3n%20N%C2%B05200%2013.09.2018.pdf</t>
  </si>
  <si>
    <t>Resolución 2488 no disponible en WEB</t>
  </si>
  <si>
    <t>http://www.ispch.cl/sites/default/files/resolucion/2014/04/resoluci%C3%B3n_exenta_1301.pdf</t>
  </si>
  <si>
    <t>http://www.ispch.cl/sites/default/files/resolucion/2019/02/COMUNICACIONES%20.pdf</t>
  </si>
  <si>
    <t>http://www.ispch.cl/sites/default/files/resolucion/2018/11/Res.5402%20%2001.10.18%20%20-%20%20Ref.14531-17%20%20%20HONEYWELL.pdf</t>
  </si>
  <si>
    <t>http://www.ispch.cl/sites/default/files/resolucion/2018/05/Resoluci%C3%B3n%20Exenta%20N%C2%B02488%2030.04.2018%20.pdf</t>
  </si>
  <si>
    <t>http://www.ispch.cl/sites/default/files/resolucion/2018/02/Resoluci%C3%B3n%20Exenta%20N%C2%B0702%2007.02.2018%20.pdf</t>
  </si>
  <si>
    <t>http://www.ispch.cl/sites/default/files/resolucion/2018/11/Res.6109%20%2015.11.18%20%20-%20%20Ref.3177-18%20%20%20MASPROT.pdf</t>
  </si>
  <si>
    <t>http://www.ispch.cl/sites/default/files/resolucion/2017/06/2353.pdf</t>
  </si>
  <si>
    <t>http://www.ispch.cl/sites/default/files/resolucion/2014/12/Resolucion_exenta_6119.pdf</t>
  </si>
  <si>
    <t>http://www.ispch.cl/sites/default/files/resolucion/2016/02/Res.4036%20%2026.10.15%20%20-%20%20Ref.4324-15%20%20Incorp.%20PENTAGOM.pdf</t>
  </si>
  <si>
    <t>Elvex - HB-35</t>
  </si>
  <si>
    <t>http://www.ispch.cl/sites/default/files/resolucion/2017/10/Res.3851%20%2017.08.17%20%20-%20%20Ref.11682-16%20%20PROSEG.pdf</t>
  </si>
  <si>
    <t>http://www.ispch.cl/sites/default/files/resolucion/2017/04/Resoluci%C3%B3n%20Exenta%20N%C2%B01577.pdf</t>
  </si>
  <si>
    <t>http://s2.achs.cl/sitios/gpr/docs/ProteccionAuditiva/CERTIFICADOS%20VIGENTES/Certificado%20IE%20N°%2004-2019%20V2.pdf</t>
  </si>
  <si>
    <t>http://s2.achs.cl/sitios/gpr/docs/ProteccionAuditiva/CERTIFICADOS%20VIGENTES/Certificado%20IE%20N°%2003-2019%20V2.pdf</t>
  </si>
  <si>
    <t>http://s2.achs.cl/sitios/gpr/docs/ProteccionAuditiva/CERTIFICADOS%20VIGENTES/CCO%20N°%2008-2019.pdf</t>
  </si>
  <si>
    <t xml:space="preserve">http://s2.achs.cl/sitios/gpr/docs/ProteccionAuditiva/CERTIFICADOS%20VIGENTES/Certificado%20CCO%20N°%2005-2019.pdf </t>
  </si>
  <si>
    <t xml:space="preserve">http://s2.achs.cl/sitios/gpr/docs/ProteccionAuditiva/CERTIFICADOS%20VIGENTES/Certificado%20CCO%20N°%2006-2019.pdf </t>
  </si>
  <si>
    <t>http://s2.achs.cl/sitios/gpr/docs/ProteccionAuditiva/Forms/AllItems.aspx?FolderCTID=0x01200077CD8F131773B749BBED7B66C606A232&amp;View={210c20d5-6f66-446a-b8e1-bcb763c15f24}&amp;RootFolder=%2Fsitios%2Fgpr%2Fdocs%2FProteccionAuditiva%2FCERTIFICADOS%20VIGENTES&amp;TreeField=Folders&amp;TreeValue=CERTIFICADOS%20VIGENTES&amp;ProcessQStringToCAML=1&amp;SortField=Modified&amp;SortDir=Asc</t>
  </si>
  <si>
    <t xml:space="preserve">http://s2.achs.cl/sitios/gpr/docs/ProteccionAuditiva/Forms/AllItems.aspx?FolderCTID=0x01200077CD8F131773B749BBED7B66C606A232&amp;View={210c20d5-6f66-446a-b8e1-bcb763c15f24}&amp;RootFolder=%2Fsitios%2Fgpr%2Fdocs%2FProteccionAuditiva%2FCERTIFICADOS%20VIGENTES&amp;TreeField=Folders&amp;TreeValue=CERTIFICADOS%20VIGENTES&amp;ProcessQStringToCAML=1&amp;SortField=Modified&amp;SortDir=Asc  </t>
  </si>
  <si>
    <t xml:space="preserve">http://s2.achs.cl/sitios/gpr/docs/ProteccionAuditiva/Forms/AllItems.aspx?FolderCTID=0x01200077CD8F131773B749BBED7B66C606A232&amp;View={210c20d5-6f66-446a-b8e1-bcb763c15f24}&amp;RootFolder=%2Fsitios%2Fgpr%2Fdocs%2FProteccionAuditiva%2FCERTIFICADOS%20VIGENTES&amp;TreeField=Folders&amp;TreeValue=CERTIFICADOS%20VIGENTES&amp;ProcessQStringToCAML=1&amp;SortField=Modified&amp;SortDir=Asc </t>
  </si>
  <si>
    <t>http://www.ispch.cl/sites/default/files/resolucion/2018/11/Res.6204%20%2019.11.18%20%20-%20%20Ref.5827-18%20%20%20MOLDEX-METRIC.pdf</t>
  </si>
  <si>
    <t xml:space="preserve">http://www.ispch.cl/sites/default/files/resolucion/2018/11/Res.6204%20%2019.11.18%20%20-%20%20Ref.5827-18%20%20%20MOLDEX-METRIC.pdf </t>
  </si>
  <si>
    <t>http://s2.achs.cl/sitios/gpr/docs/ProteccionAuditiva/CERTIFICADOS%20VIGENTES/IE%20N°%2001-2019.pdf</t>
  </si>
  <si>
    <t>http://www.ispch.cl/sites/default/files/resolucion/2019/05/1848-2019.pdf</t>
  </si>
  <si>
    <t>http://www.ispch.cl/sites/default/files/resolucion/2019/09/3645-2019.pdf</t>
  </si>
  <si>
    <t>http://www.ispch.cl/sites/default/files/resolucion/2019/12/Res.4117%20%2024.10.19%20%20-%20%20Ref.1562-19%20%20%20AZLAN.pdf</t>
  </si>
  <si>
    <t xml:space="preserve">http://s2.achs.cl/sitios/gpr/docs/ProteccionAuditiva/CERTIFICADOS%20VIGENTES/Certificado%20CCO%20N°%2007-2019%20V2.pdf </t>
  </si>
  <si>
    <t>http://www.ispch.cl/sites/default/files/resolucion/2020/09/3661-%20Dispone%20incorporación%20al%20registro%20de%20fabricantes...Honeywell%20Chile%20S.A..pdf</t>
  </si>
  <si>
    <t xml:space="preserve">http://www.ispch.cl/sites/default/files/resolucion/2020/09/3661-%20Dispone%20incorporación%20al%20registro%20de%20fabricantes...Honeywell%20Chile%20S.A..pdf </t>
  </si>
  <si>
    <t>4086 no disponible en la web</t>
  </si>
  <si>
    <t>Cel-120/2</t>
  </si>
  <si>
    <t>SV102+</t>
  </si>
  <si>
    <t>Cel-620B</t>
  </si>
  <si>
    <t xml:space="preserve">Fusion </t>
  </si>
  <si>
    <t>Gras</t>
  </si>
  <si>
    <t>42AB</t>
  </si>
  <si>
    <t>Cal 31</t>
  </si>
  <si>
    <t>SV 33B</t>
  </si>
  <si>
    <t>Svan 971</t>
  </si>
  <si>
    <t xml:space="preserve">Para evaluar la exposición ocupacional a ruido, previo al desarrollo de las mediciones de screening o diagnóstico y de la evaluación cuantitativa de los niveles de exposición ocupacional a ruido, se debe levantar información que resulta fundamental para la correcta planificación y ejecución de éstas. 
La presente planilla tiene como objetivo entregar a la empresa un formato que la apoye en levantar la información inicial de caracterización del riesgo, que se solicita como parte del "Sistema de gestión para la vigilancia de los ambientes de trabajo y de la salud de los trabajadores expuestos ocupacionalmente a ruido" que exige el Protocolo de Exposición Ocupacional a Ruido (PREXOR) del Ministerio de Salud. Esta información es necesaria para que el experto asesor ACHS efectúe la Evaluación de Diagnóstico (Screening) y posteriormente se programe, si corresponde, la evaluación cuantitativa. Por el conocimiento de los procesos y puestos de trabajo, esta información debe ser levantada por la empresa, con la asesoría del experto ACHS y es fiscalizable por la autoridad sanitaria.                                                                                                                                                   Se deben incorporar en esta planilla todas las áreas que cumplan con alguno de los siguientes criterios cualitativos, establecidos en el manual de la ficha de evaluación cualitativa de exposición a ruido del Instituto de Salud Pública:
1. ¿Existe en la empresa algún informe de evaluación de ruido ocupacional que señale que en esta área hay exposición a ruido por encima de lo establecido en la normativa?
2. ¿En caso de existir dicho informe, ¿Se recomienda en él implementar algún tipo de medida de control (de ingeniería, administrativa y/o protectores auditivos?
3. ¿Existe o ha existido en la empresa algún trabajador con pérdida auditiva por exposición a ruido?
4. ¿Al hacer un recorrido por esta área productiva, con la maquinaria, herramientas, procesos, etc., en operación, se escuchan en algún momento de la jornada laboral ruidos elevados que produzcan molestia, le obliguen a elevar la voz para comunicarse y/o le interrumpan la comunicación hablada?
5. ¿Se ha efectuado algún tipo de tratamiento acústico en alguna maquinaria o instalación del área evaluada? (por ejemplo: encierro acústico, barrera acústica, paneles absorbentes de ruido en cielo o muros, etc.)
En caso de tener dudas respecto al cumplimiento de este criterio o no ser factible aplicarlo, se debe incorporar el puesto de trabajo en la planilla para que luego mediante la medición de screening que desarrolle el experto red ACHS, se cuantifique el nivel con el uso del instrumento de medición.
</t>
  </si>
  <si>
    <t>En este sector se ubican 8 bombas centrifugas para la distribución de agua al proceso y canal de contorno. Tienen una potencia desde 200  Hp.</t>
  </si>
  <si>
    <t>Operadores de mantención mecánica y ayudantes de operador de mantención mecánica</t>
  </si>
  <si>
    <t>Operadores y ayudantes de mantención mecánica</t>
  </si>
  <si>
    <t>Recinto abierto, con piso de concreto.</t>
  </si>
  <si>
    <t>Operadores cabina horno</t>
  </si>
  <si>
    <t>Operador cabina del área de horno</t>
  </si>
  <si>
    <t>Ayudante mantenedor mecánico</t>
  </si>
  <si>
    <t>Casco de protección</t>
  </si>
  <si>
    <t>Dosimetro</t>
  </si>
  <si>
    <t xml:space="preserve">Principales fuentes de ruido que estan presentes en el proceso operando en su peor condición </t>
  </si>
  <si>
    <t>¿En este puesto de trabajo cuenta con trabajadores independientes?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</si>
</sst>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340A]d&quot; de &quot;mmmm&quot; de &quot;yyyy;@"/>
  </numFmts>
  <fonts count="45" x14ac:knownFonts="1">
    <font>
      <sz val="11"/>
      <color theme="1"/>
      <name val="Calibri"/>
      <family val="2"/>
      <scheme val="minor"/>
    </font>
    <font>
      <b/>
      <sz val="11"/>
      <color theme="0"/>
      <name val="Calibri"/>
      <family val="2"/>
      <scheme val="minor"/>
    </font>
    <font>
      <sz val="9"/>
      <color rgb="FF000000"/>
      <name val="Calibri"/>
      <family val="2"/>
      <scheme val="minor"/>
    </font>
    <font>
      <sz val="9"/>
      <color theme="1"/>
      <name val="Calibri"/>
      <family val="2"/>
      <scheme val="minor"/>
    </font>
    <font>
      <b/>
      <sz val="9"/>
      <color theme="0"/>
      <name val="Calibri"/>
      <family val="2"/>
      <scheme val="minor"/>
    </font>
    <font>
      <sz val="11"/>
      <color theme="1"/>
      <name val="Calibri"/>
      <family val="2"/>
      <scheme val="minor"/>
    </font>
    <font>
      <sz val="11"/>
      <color theme="0"/>
      <name val="Calibri"/>
      <family val="2"/>
      <scheme val="minor"/>
    </font>
    <font>
      <i/>
      <sz val="10"/>
      <color theme="1"/>
      <name val="Calibri"/>
      <family val="2"/>
      <scheme val="minor"/>
    </font>
    <font>
      <sz val="12"/>
      <color theme="1"/>
      <name val="Calibri"/>
      <family val="2"/>
      <scheme val="minor"/>
    </font>
    <font>
      <sz val="10"/>
      <name val="Arial"/>
      <family val="2"/>
    </font>
    <font>
      <sz val="8"/>
      <color theme="1"/>
      <name val="Calibri"/>
      <family val="2"/>
      <scheme val="minor"/>
    </font>
    <font>
      <b/>
      <sz val="8"/>
      <color theme="0"/>
      <name val="Calibri"/>
      <family val="2"/>
      <scheme val="minor"/>
    </font>
    <font>
      <b/>
      <sz val="8"/>
      <color theme="1"/>
      <name val="Calibri"/>
      <family val="2"/>
      <scheme val="minor"/>
    </font>
    <font>
      <u/>
      <sz val="11"/>
      <color theme="10"/>
      <name val="Calibri"/>
      <family val="2"/>
      <scheme val="minor"/>
    </font>
    <font>
      <b/>
      <sz val="11"/>
      <color theme="1"/>
      <name val="Calibri"/>
      <family val="2"/>
      <scheme val="minor"/>
    </font>
    <font>
      <sz val="9"/>
      <color indexed="81"/>
      <name val="Tahoma"/>
      <family val="2"/>
    </font>
    <font>
      <b/>
      <sz val="9"/>
      <color indexed="81"/>
      <name val="Tahoma"/>
      <family val="2"/>
    </font>
    <font>
      <i/>
      <sz val="11"/>
      <color rgb="FFFF0000"/>
      <name val="Calibri"/>
      <family val="2"/>
      <scheme val="minor"/>
    </font>
    <font>
      <sz val="11"/>
      <color rgb="FFFF0000"/>
      <name val="Calibri"/>
      <family val="2"/>
      <scheme val="minor"/>
    </font>
    <font>
      <sz val="12"/>
      <color rgb="FFFF0000"/>
      <name val="Calibri"/>
      <family val="2"/>
      <scheme val="minor"/>
    </font>
    <font>
      <b/>
      <i/>
      <sz val="11"/>
      <color theme="0"/>
      <name val="Calibri"/>
      <family val="2"/>
      <scheme val="minor"/>
    </font>
    <font>
      <b/>
      <i/>
      <sz val="11"/>
      <color theme="1"/>
      <name val="Calibri"/>
      <family val="2"/>
      <scheme val="minor"/>
    </font>
    <font>
      <b/>
      <sz val="10"/>
      <color theme="0"/>
      <name val="Calibri"/>
      <family val="2"/>
      <scheme val="minor"/>
    </font>
    <font>
      <b/>
      <i/>
      <sz val="10"/>
      <color theme="1"/>
      <name val="Calibri"/>
      <family val="2"/>
      <scheme val="minor"/>
    </font>
    <font>
      <b/>
      <sz val="8"/>
      <name val="Calibri"/>
      <family val="2"/>
      <scheme val="minor"/>
    </font>
    <font>
      <b/>
      <sz val="9"/>
      <name val="Calibri"/>
      <family val="2"/>
      <scheme val="minor"/>
    </font>
    <font>
      <sz val="10"/>
      <color theme="0"/>
      <name val="Calibri"/>
      <family val="2"/>
      <scheme val="minor"/>
    </font>
    <font>
      <sz val="10"/>
      <color rgb="FFFF0000"/>
      <name val="Calibri"/>
      <family val="2"/>
    </font>
    <font>
      <u/>
      <sz val="9"/>
      <color theme="10"/>
      <name val="Calibri"/>
      <family val="2"/>
      <scheme val="minor"/>
    </font>
    <font>
      <sz val="7"/>
      <color rgb="FF000000"/>
      <name val="Calibri"/>
      <family val="2"/>
      <scheme val="minor"/>
    </font>
    <font>
      <sz val="7"/>
      <color theme="1"/>
      <name val="Calibri"/>
      <family val="2"/>
      <scheme val="minor"/>
    </font>
    <font>
      <b/>
      <sz val="7"/>
      <color theme="1"/>
      <name val="Calibri"/>
      <family val="2"/>
      <scheme val="minor"/>
    </font>
    <font>
      <sz val="8"/>
      <color theme="0"/>
      <name val="Calibri"/>
      <family val="2"/>
      <scheme val="minor"/>
    </font>
    <font>
      <b/>
      <sz val="8"/>
      <name val="Arial"/>
      <family val="2"/>
    </font>
    <font>
      <sz val="8"/>
      <name val="Arial"/>
      <family val="2"/>
    </font>
    <font>
      <sz val="8"/>
      <color rgb="FF000000"/>
      <name val="Tahoma"/>
      <family val="2"/>
    </font>
    <font>
      <b/>
      <sz val="12"/>
      <color theme="0"/>
      <name val="Calibri"/>
      <family val="2"/>
      <scheme val="minor"/>
    </font>
    <font>
      <b/>
      <sz val="9"/>
      <color theme="1"/>
      <name val="Calibri"/>
      <family val="2"/>
      <scheme val="minor"/>
    </font>
    <font>
      <sz val="9"/>
      <name val="Calibri"/>
      <family val="2"/>
      <scheme val="minor"/>
    </font>
    <font>
      <b/>
      <sz val="10"/>
      <color theme="1"/>
      <name val="Calibri"/>
      <family val="2"/>
      <scheme val="minor"/>
    </font>
    <font>
      <b/>
      <sz val="12"/>
      <color theme="1"/>
      <name val="Calibri"/>
      <family val="2"/>
      <scheme val="minor"/>
    </font>
    <font>
      <sz val="10"/>
      <color theme="1"/>
      <name val="Calibri"/>
      <family val="2"/>
      <scheme val="minor"/>
    </font>
    <font>
      <sz val="10"/>
      <color rgb="FFFF0000"/>
      <name val="Calibri"/>
      <family val="2"/>
      <scheme val="minor"/>
    </font>
    <font>
      <b/>
      <sz val="9"/>
      <color rgb="FF000000"/>
      <name val="Tahoma"/>
      <family val="2"/>
    </font>
    <font>
      <sz val="9"/>
      <color rgb="FF000000"/>
      <name val="Tahoma"/>
      <family val="2"/>
    </font>
  </fonts>
  <fills count="24">
    <fill>
      <patternFill patternType="none"/>
    </fill>
    <fill>
      <patternFill patternType="gray125"/>
    </fill>
    <fill>
      <patternFill patternType="solid">
        <fgColor theme="4" tint="0.79998168889431442"/>
        <bgColor indexed="64"/>
      </patternFill>
    </fill>
    <fill>
      <patternFill patternType="solid">
        <fgColor rgb="FF00B050"/>
        <bgColor indexed="64"/>
      </patternFill>
    </fill>
    <fill>
      <patternFill patternType="solid">
        <fgColor theme="0"/>
        <bgColor indexed="64"/>
      </patternFill>
    </fill>
    <fill>
      <patternFill patternType="solid">
        <fgColor theme="6"/>
      </patternFill>
    </fill>
    <fill>
      <patternFill patternType="solid">
        <fgColor theme="6" tint="0.59999389629810485"/>
        <bgColor indexed="65"/>
      </patternFill>
    </fill>
    <fill>
      <patternFill patternType="solid">
        <fgColor theme="9"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4" tint="0.79998168889431442"/>
        <bgColor theme="4" tint="0.79998168889431442"/>
      </patternFill>
    </fill>
    <fill>
      <patternFill patternType="solid">
        <fgColor rgb="FFF2F2F2"/>
        <bgColor indexed="64"/>
      </patternFill>
    </fill>
    <fill>
      <patternFill patternType="solid">
        <fgColor theme="4"/>
        <bgColor theme="4"/>
      </patternFill>
    </fill>
    <fill>
      <patternFill patternType="solid">
        <fgColor theme="2" tint="-9.9978637043366805E-2"/>
        <bgColor indexed="64"/>
      </patternFill>
    </fill>
    <fill>
      <patternFill patternType="solid">
        <fgColor rgb="FFFF0000"/>
        <bgColor indexed="64"/>
      </patternFill>
    </fill>
    <fill>
      <patternFill patternType="solid">
        <fgColor rgb="FFFDE9D9"/>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bgColor indexed="64"/>
      </patternFill>
    </fill>
    <fill>
      <patternFill patternType="solid">
        <fgColor rgb="FFFFC000"/>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thin">
        <color indexed="64"/>
      </top>
      <bottom/>
      <diagonal/>
    </border>
    <border>
      <left/>
      <right/>
      <top/>
      <bottom style="double">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6" tint="0.39997558519241921"/>
      </left>
      <right style="thin">
        <color theme="6" tint="0.39997558519241921"/>
      </right>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thin">
        <color theme="4" tint="0.39997558519241921"/>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thin">
        <color rgb="FF0A7E3F"/>
      </top>
      <bottom style="thin">
        <color rgb="FF0A7E3F"/>
      </bottom>
      <diagonal/>
    </border>
    <border>
      <left/>
      <right/>
      <top/>
      <bottom style="thin">
        <color rgb="FF0A7E3F"/>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rgb="FF0A7E3F"/>
      </left>
      <right style="thin">
        <color rgb="FF0A7E3F"/>
      </right>
      <top style="thin">
        <color rgb="FF0A7E3F"/>
      </top>
      <bottom style="thin">
        <color rgb="FF0A7E3F"/>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A7E3F"/>
      </left>
      <right/>
      <top style="thin">
        <color rgb="FF0A7E3F"/>
      </top>
      <bottom style="thin">
        <color rgb="FF0A7E3F"/>
      </bottom>
      <diagonal/>
    </border>
    <border>
      <left/>
      <right style="thin">
        <color rgb="FF0A7E3F"/>
      </right>
      <top style="thin">
        <color rgb="FF0A7E3F"/>
      </top>
      <bottom style="thin">
        <color rgb="FF0A7E3F"/>
      </bottom>
      <diagonal/>
    </border>
  </borders>
  <cellStyleXfs count="8">
    <xf numFmtId="0" fontId="0" fillId="0" borderId="0"/>
    <xf numFmtId="0" fontId="6" fillId="5" borderId="0" applyNumberFormat="0" applyBorder="0" applyAlignment="0" applyProtection="0"/>
    <xf numFmtId="0" fontId="5" fillId="6" borderId="0" applyNumberFormat="0" applyBorder="0" applyAlignment="0" applyProtection="0"/>
    <xf numFmtId="0" fontId="9" fillId="0" borderId="0"/>
    <xf numFmtId="0" fontId="8" fillId="0" borderId="0"/>
    <xf numFmtId="0" fontId="9" fillId="0" borderId="0"/>
    <xf numFmtId="0" fontId="13" fillId="0" borderId="0" applyNumberFormat="0" applyFill="0" applyBorder="0" applyAlignment="0" applyProtection="0"/>
    <xf numFmtId="9" fontId="5" fillId="0" borderId="0" applyFont="0" applyFill="0" applyBorder="0" applyAlignment="0" applyProtection="0"/>
  </cellStyleXfs>
  <cellXfs count="380">
    <xf numFmtId="0" fontId="0" fillId="0" borderId="0" xfId="0"/>
    <xf numFmtId="0" fontId="3" fillId="2" borderId="1" xfId="0" applyFont="1" applyFill="1" applyBorder="1" applyAlignment="1" applyProtection="1">
      <alignment horizontal="center" vertical="center" wrapText="1"/>
      <protection locked="0"/>
    </xf>
    <xf numFmtId="0" fontId="0" fillId="0" borderId="1" xfId="0" applyBorder="1"/>
    <xf numFmtId="0" fontId="4" fillId="3" borderId="1" xfId="0" applyFont="1" applyFill="1" applyBorder="1" applyAlignment="1">
      <alignment horizontal="center" vertical="center"/>
    </xf>
    <xf numFmtId="0" fontId="3" fillId="0" borderId="1" xfId="0" applyFont="1" applyBorder="1" applyAlignment="1">
      <alignment horizontal="center" vertical="center"/>
    </xf>
    <xf numFmtId="0" fontId="3" fillId="0" borderId="1" xfId="0" applyFont="1" applyBorder="1"/>
    <xf numFmtId="0" fontId="3" fillId="2" borderId="4" xfId="0" applyFont="1" applyFill="1" applyBorder="1" applyAlignment="1" applyProtection="1">
      <alignment horizontal="center" vertical="center" wrapText="1"/>
      <protection locked="0"/>
    </xf>
    <xf numFmtId="0" fontId="3" fillId="0" borderId="0" xfId="0" applyFont="1" applyAlignment="1">
      <alignment horizontal="center" vertical="center"/>
    </xf>
    <xf numFmtId="0" fontId="0" fillId="4" borderId="0" xfId="0" applyFill="1"/>
    <xf numFmtId="0" fontId="3" fillId="2" borderId="11" xfId="0" applyFont="1" applyFill="1" applyBorder="1" applyAlignment="1" applyProtection="1">
      <alignment horizontal="center" vertical="center" wrapText="1"/>
      <protection locked="0"/>
    </xf>
    <xf numFmtId="0" fontId="0" fillId="0" borderId="0" xfId="0" applyAlignment="1">
      <alignment horizontal="center" vertical="center"/>
    </xf>
    <xf numFmtId="0" fontId="3" fillId="0" borderId="0" xfId="0" applyFont="1"/>
    <xf numFmtId="0" fontId="0" fillId="2" borderId="14" xfId="0" applyFill="1" applyBorder="1" applyAlignment="1">
      <alignment horizontal="center" vertical="center"/>
    </xf>
    <xf numFmtId="0" fontId="0" fillId="2" borderId="0" xfId="0" applyFill="1" applyAlignment="1">
      <alignment horizontal="center" vertical="center"/>
    </xf>
    <xf numFmtId="0" fontId="0" fillId="2" borderId="15" xfId="0" applyFill="1" applyBorder="1" applyAlignment="1">
      <alignment horizontal="center" vertical="center"/>
    </xf>
    <xf numFmtId="0" fontId="0" fillId="0" borderId="0" xfId="0" applyAlignment="1">
      <alignment horizontal="right"/>
    </xf>
    <xf numFmtId="0" fontId="7" fillId="0" borderId="0" xfId="0" applyFont="1"/>
    <xf numFmtId="0" fontId="3" fillId="0" borderId="0" xfId="0" applyFont="1" applyAlignment="1">
      <alignment horizontal="left" vertical="center" wrapText="1"/>
    </xf>
    <xf numFmtId="0" fontId="4" fillId="3" borderId="20" xfId="0" applyFont="1" applyFill="1" applyBorder="1" applyAlignment="1">
      <alignment horizontal="center" vertical="center" wrapText="1"/>
    </xf>
    <xf numFmtId="0" fontId="3" fillId="2" borderId="21" xfId="0" applyFont="1" applyFill="1" applyBorder="1" applyAlignment="1" applyProtection="1">
      <alignment horizontal="center" vertical="center" wrapText="1"/>
      <protection locked="0"/>
    </xf>
    <xf numFmtId="0" fontId="4" fillId="3" borderId="22" xfId="0" applyFont="1" applyFill="1" applyBorder="1" applyAlignment="1">
      <alignment horizontal="center" vertical="center" wrapText="1"/>
    </xf>
    <xf numFmtId="0" fontId="3" fillId="9" borderId="21"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1" xfId="0" applyFont="1" applyFill="1" applyBorder="1" applyAlignment="1" applyProtection="1">
      <alignment horizontal="center" vertical="center" wrapText="1"/>
      <protection locked="0"/>
    </xf>
    <xf numFmtId="0" fontId="0" fillId="13" borderId="1" xfId="0" applyFill="1" applyBorder="1"/>
    <xf numFmtId="0" fontId="0" fillId="4" borderId="5" xfId="0" applyFill="1" applyBorder="1"/>
    <xf numFmtId="0" fontId="4" fillId="3" borderId="29"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32"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7" fillId="0" borderId="0" xfId="0" applyFont="1"/>
    <xf numFmtId="0" fontId="18" fillId="0" borderId="0" xfId="0" applyFont="1"/>
    <xf numFmtId="0" fontId="18" fillId="0" borderId="1" xfId="0" applyFont="1" applyBorder="1"/>
    <xf numFmtId="0" fontId="4" fillId="0" borderId="0" xfId="0" applyFont="1" applyAlignment="1">
      <alignment horizontal="left" vertical="center" wrapText="1"/>
    </xf>
    <xf numFmtId="0" fontId="3" fillId="0" borderId="1" xfId="0" applyFont="1" applyBorder="1" applyAlignment="1">
      <alignment horizontal="left" vertical="center"/>
    </xf>
    <xf numFmtId="0" fontId="3" fillId="13" borderId="1" xfId="0" applyFont="1" applyFill="1" applyBorder="1"/>
    <xf numFmtId="165" fontId="3" fillId="13" borderId="1" xfId="0" applyNumberFormat="1" applyFont="1" applyFill="1" applyBorder="1" applyAlignment="1">
      <alignment horizontal="left"/>
    </xf>
    <xf numFmtId="0" fontId="3" fillId="0" borderId="4" xfId="0" applyFont="1" applyBorder="1" applyAlignment="1">
      <alignment horizontal="left" vertical="center"/>
    </xf>
    <xf numFmtId="0" fontId="3" fillId="13" borderId="4" xfId="0" applyFont="1" applyFill="1" applyBorder="1" applyAlignment="1">
      <alignment horizontal="left" vertical="center"/>
    </xf>
    <xf numFmtId="0" fontId="19" fillId="0" borderId="0" xfId="0" applyFont="1"/>
    <xf numFmtId="164" fontId="3" fillId="0" borderId="1" xfId="0" applyNumberFormat="1" applyFont="1" applyBorder="1" applyAlignment="1">
      <alignment horizontal="center" vertical="center" wrapText="1"/>
    </xf>
    <xf numFmtId="164" fontId="3" fillId="0" borderId="11" xfId="0" applyNumberFormat="1" applyFont="1" applyBorder="1" applyAlignment="1">
      <alignment horizontal="center" vertical="center" wrapText="1"/>
    </xf>
    <xf numFmtId="164" fontId="3" fillId="0" borderId="21" xfId="0" applyNumberFormat="1" applyFont="1" applyBorder="1" applyAlignment="1">
      <alignment horizontal="center" vertical="center" wrapText="1"/>
    </xf>
    <xf numFmtId="9" fontId="0" fillId="0" borderId="0" xfId="7" applyFont="1"/>
    <xf numFmtId="0" fontId="0" fillId="0" borderId="6" xfId="0" applyBorder="1"/>
    <xf numFmtId="0" fontId="0" fillId="0" borderId="2" xfId="0" applyBorder="1"/>
    <xf numFmtId="0" fontId="20" fillId="3" borderId="1" xfId="0" applyFont="1" applyFill="1" applyBorder="1" applyAlignment="1">
      <alignment horizontal="center" vertical="center"/>
    </xf>
    <xf numFmtId="0" fontId="3" fillId="0" borderId="0" xfId="0" applyFont="1" applyAlignment="1">
      <alignment horizontal="center" vertical="center" wrapText="1"/>
    </xf>
    <xf numFmtId="0" fontId="18" fillId="0" borderId="1" xfId="0" applyFont="1" applyBorder="1" applyAlignment="1">
      <alignment vertical="center"/>
    </xf>
    <xf numFmtId="0" fontId="10" fillId="4" borderId="0" xfId="0" applyFont="1" applyFill="1" applyAlignment="1">
      <alignment horizontal="center" vertical="center"/>
    </xf>
    <xf numFmtId="0" fontId="10" fillId="4" borderId="0" xfId="0" applyFont="1" applyFill="1" applyAlignment="1">
      <alignment vertical="center"/>
    </xf>
    <xf numFmtId="0" fontId="12" fillId="4" borderId="0" xfId="0" applyFont="1" applyFill="1" applyAlignment="1">
      <alignment horizontal="center" vertical="center"/>
    </xf>
    <xf numFmtId="0" fontId="10" fillId="4" borderId="0" xfId="0" applyFont="1" applyFill="1" applyAlignment="1">
      <alignment horizontal="center" vertical="center" wrapText="1"/>
    </xf>
    <xf numFmtId="0" fontId="4" fillId="0" borderId="0" xfId="0" applyFont="1" applyAlignment="1">
      <alignment horizontal="center" vertical="center"/>
    </xf>
    <xf numFmtId="0" fontId="3" fillId="0" borderId="1" xfId="0" applyFont="1" applyBorder="1" applyAlignment="1">
      <alignment wrapText="1"/>
    </xf>
    <xf numFmtId="0" fontId="21" fillId="4" borderId="0" xfId="0" applyFont="1" applyFill="1"/>
    <xf numFmtId="0" fontId="3" fillId="0" borderId="1" xfId="0" applyFont="1" applyBorder="1" applyAlignment="1">
      <alignment horizontal="left"/>
    </xf>
    <xf numFmtId="18" fontId="3" fillId="0" borderId="1" xfId="0" applyNumberFormat="1" applyFont="1" applyBorder="1" applyAlignment="1">
      <alignment horizontal="left"/>
    </xf>
    <xf numFmtId="0" fontId="14" fillId="4" borderId="0" xfId="0" applyFont="1" applyFill="1"/>
    <xf numFmtId="0" fontId="6" fillId="0" borderId="0" xfId="0" applyFont="1"/>
    <xf numFmtId="0" fontId="3" fillId="2" borderId="13" xfId="0" applyFont="1" applyFill="1" applyBorder="1" applyAlignment="1">
      <alignment horizontal="left" vertical="center" wrapText="1"/>
    </xf>
    <xf numFmtId="0" fontId="3" fillId="2" borderId="13"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0" fillId="4" borderId="27" xfId="0" applyFill="1" applyBorder="1"/>
    <xf numFmtId="0" fontId="0" fillId="4" borderId="26" xfId="0" applyFill="1" applyBorder="1"/>
    <xf numFmtId="0" fontId="3" fillId="13" borderId="21" xfId="0" applyFont="1" applyFill="1" applyBorder="1" applyAlignment="1" applyProtection="1">
      <alignment horizontal="left" vertical="center" wrapText="1"/>
      <protection locked="0"/>
    </xf>
    <xf numFmtId="0" fontId="3" fillId="13" borderId="21" xfId="0" applyFont="1" applyFill="1" applyBorder="1" applyAlignment="1" applyProtection="1">
      <alignment horizontal="center" vertical="center" wrapText="1"/>
      <protection locked="0"/>
    </xf>
    <xf numFmtId="0" fontId="3" fillId="13" borderId="1" xfId="0" applyFont="1" applyFill="1" applyBorder="1" applyAlignment="1" applyProtection="1">
      <alignment horizontal="left" vertical="center" wrapText="1"/>
      <protection locked="0"/>
    </xf>
    <xf numFmtId="0" fontId="3" fillId="13" borderId="1" xfId="0" applyFont="1" applyFill="1" applyBorder="1" applyAlignment="1" applyProtection="1">
      <alignment horizontal="center" vertical="center" wrapText="1"/>
      <protection locked="0"/>
    </xf>
    <xf numFmtId="0" fontId="3" fillId="13" borderId="11" xfId="0" applyFont="1" applyFill="1" applyBorder="1" applyAlignment="1" applyProtection="1">
      <alignment horizontal="left" vertical="center" wrapText="1"/>
      <protection locked="0"/>
    </xf>
    <xf numFmtId="0" fontId="3" fillId="13" borderId="11" xfId="0" applyFont="1" applyFill="1" applyBorder="1" applyAlignment="1" applyProtection="1">
      <alignment horizontal="center" vertical="center" wrapText="1"/>
      <protection locked="0"/>
    </xf>
    <xf numFmtId="0" fontId="3" fillId="13" borderId="4" xfId="0" applyFont="1" applyFill="1" applyBorder="1" applyAlignment="1" applyProtection="1">
      <alignment horizontal="center" vertical="center" wrapText="1"/>
      <protection locked="0"/>
    </xf>
    <xf numFmtId="0" fontId="3" fillId="13" borderId="4" xfId="0" applyFont="1" applyFill="1" applyBorder="1" applyAlignment="1" applyProtection="1">
      <alignment horizontal="left" vertical="center" wrapText="1"/>
      <protection locked="0"/>
    </xf>
    <xf numFmtId="0" fontId="3" fillId="9" borderId="3" xfId="0" applyFont="1" applyFill="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22" fillId="0" borderId="36" xfId="0" applyFont="1" applyBorder="1" applyAlignment="1">
      <alignment horizontal="center"/>
    </xf>
    <xf numFmtId="0" fontId="3" fillId="2" borderId="10" xfId="0" applyFont="1" applyFill="1" applyBorder="1" applyAlignment="1" applyProtection="1">
      <alignment horizontal="center" vertical="center" wrapText="1"/>
      <protection locked="0"/>
    </xf>
    <xf numFmtId="0" fontId="4" fillId="3" borderId="34"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37" xfId="0" applyFont="1" applyFill="1" applyBorder="1" applyAlignment="1">
      <alignment horizontal="center" vertical="center" wrapText="1"/>
    </xf>
    <xf numFmtId="0" fontId="23" fillId="0" borderId="0" xfId="0" applyFont="1"/>
    <xf numFmtId="0" fontId="0" fillId="0" borderId="38"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24" fillId="15" borderId="0" xfId="0" applyFont="1" applyFill="1" applyAlignment="1">
      <alignment horizontal="center" vertical="center" wrapText="1"/>
    </xf>
    <xf numFmtId="0" fontId="10" fillId="4" borderId="52" xfId="0" applyFont="1" applyFill="1" applyBorder="1" applyAlignment="1">
      <alignment horizontal="center" vertical="center"/>
    </xf>
    <xf numFmtId="0" fontId="10" fillId="4" borderId="52" xfId="0" applyFont="1" applyFill="1" applyBorder="1" applyAlignment="1">
      <alignment vertical="center"/>
    </xf>
    <xf numFmtId="0" fontId="12" fillId="0" borderId="52" xfId="0" applyFont="1" applyBorder="1" applyAlignment="1">
      <alignment horizontal="center" vertical="center"/>
    </xf>
    <xf numFmtId="0" fontId="10" fillId="4" borderId="52" xfId="0" applyFont="1" applyFill="1" applyBorder="1" applyAlignment="1">
      <alignment horizontal="center" vertical="center" wrapText="1"/>
    </xf>
    <xf numFmtId="0" fontId="12" fillId="14" borderId="52" xfId="0" applyFont="1" applyFill="1" applyBorder="1" applyAlignment="1">
      <alignment horizontal="center" vertical="center"/>
    </xf>
    <xf numFmtId="0" fontId="10" fillId="4" borderId="53" xfId="0" applyFont="1" applyFill="1" applyBorder="1" applyAlignment="1">
      <alignment horizontal="center" vertical="center" wrapText="1"/>
    </xf>
    <xf numFmtId="0" fontId="12" fillId="0" borderId="53" xfId="0" applyFont="1" applyBorder="1" applyAlignment="1">
      <alignment horizontal="center" vertical="center"/>
    </xf>
    <xf numFmtId="0" fontId="3" fillId="2" borderId="10"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1" fillId="16" borderId="36" xfId="0" applyFont="1" applyFill="1" applyBorder="1"/>
    <xf numFmtId="0" fontId="11" fillId="16" borderId="36" xfId="0" applyFont="1" applyFill="1" applyBorder="1" applyAlignment="1">
      <alignment horizontal="center"/>
    </xf>
    <xf numFmtId="0" fontId="10" fillId="4" borderId="53" xfId="0" applyFont="1" applyFill="1" applyBorder="1" applyAlignment="1">
      <alignment horizontal="center" vertical="center"/>
    </xf>
    <xf numFmtId="0" fontId="10" fillId="4" borderId="53" xfId="0" applyFont="1" applyFill="1" applyBorder="1" applyAlignment="1">
      <alignment vertical="center"/>
    </xf>
    <xf numFmtId="0" fontId="25" fillId="0" borderId="0" xfId="0" applyFont="1" applyAlignment="1">
      <alignment horizontal="center" vertical="center" wrapText="1"/>
    </xf>
    <xf numFmtId="0" fontId="1" fillId="0" borderId="0" xfId="0" applyFont="1" applyAlignment="1">
      <alignment horizontal="center"/>
    </xf>
    <xf numFmtId="164" fontId="6" fillId="0" borderId="0" xfId="0" applyNumberFormat="1" applyFont="1"/>
    <xf numFmtId="0" fontId="25" fillId="15" borderId="1" xfId="0" applyFont="1" applyFill="1" applyBorder="1" applyAlignment="1">
      <alignment horizontal="center" vertical="center" wrapText="1"/>
    </xf>
    <xf numFmtId="0" fontId="26" fillId="0" borderId="0" xfId="0" applyFont="1" applyAlignment="1">
      <alignment horizontal="center"/>
    </xf>
    <xf numFmtId="0" fontId="0" fillId="0" borderId="52" xfId="0" applyBorder="1" applyAlignment="1">
      <alignment horizontal="center" vertical="center" wrapText="1"/>
    </xf>
    <xf numFmtId="0" fontId="3" fillId="0" borderId="0" xfId="0" applyFont="1" applyAlignment="1" applyProtection="1">
      <alignment horizontal="center" vertical="center" wrapText="1"/>
      <protection locked="0"/>
    </xf>
    <xf numFmtId="0" fontId="3" fillId="2" borderId="1" xfId="0" applyFont="1" applyFill="1" applyBorder="1" applyAlignment="1" applyProtection="1">
      <alignment horizontal="left" vertical="center" wrapText="1"/>
      <protection locked="0"/>
    </xf>
    <xf numFmtId="0" fontId="27" fillId="0" borderId="0" xfId="0" applyFont="1" applyAlignment="1">
      <alignment horizontal="justify" vertical="center"/>
    </xf>
    <xf numFmtId="0" fontId="0" fillId="0" borderId="0" xfId="0" applyAlignment="1">
      <alignment horizontal="left"/>
    </xf>
    <xf numFmtId="14" fontId="0" fillId="0" borderId="0" xfId="0" applyNumberFormat="1"/>
    <xf numFmtId="0" fontId="4" fillId="3" borderId="1" xfId="0" applyFont="1" applyFill="1" applyBorder="1" applyAlignment="1">
      <alignment horizontal="center" vertical="center" wrapText="1"/>
    </xf>
    <xf numFmtId="0" fontId="0" fillId="0" borderId="56" xfId="0" applyBorder="1" applyAlignment="1">
      <alignment horizontal="center" vertical="center"/>
    </xf>
    <xf numFmtId="0" fontId="25" fillId="15" borderId="29" xfId="0" applyFont="1" applyFill="1" applyBorder="1" applyAlignment="1">
      <alignment horizontal="center" vertical="center" wrapText="1"/>
    </xf>
    <xf numFmtId="0" fontId="25" fillId="15" borderId="30" xfId="0" applyFont="1" applyFill="1" applyBorder="1" applyAlignment="1">
      <alignment horizontal="center" vertical="center" wrapText="1"/>
    </xf>
    <xf numFmtId="0" fontId="25" fillId="15" borderId="33" xfId="0" applyFont="1" applyFill="1" applyBorder="1" applyAlignment="1">
      <alignment horizontal="center" vertical="center" wrapText="1"/>
    </xf>
    <xf numFmtId="0" fontId="3" fillId="0" borderId="1" xfId="0" applyFont="1" applyBorder="1" applyAlignment="1">
      <alignment vertical="center"/>
    </xf>
    <xf numFmtId="0" fontId="3" fillId="4" borderId="1" xfId="0" applyFont="1" applyFill="1" applyBorder="1"/>
    <xf numFmtId="0" fontId="3" fillId="4" borderId="1" xfId="0" applyFont="1" applyFill="1" applyBorder="1" applyAlignment="1">
      <alignment vertical="center"/>
    </xf>
    <xf numFmtId="0" fontId="3" fillId="4" borderId="44" xfId="0" applyFont="1" applyFill="1" applyBorder="1" applyAlignment="1">
      <alignment horizontal="center"/>
    </xf>
    <xf numFmtId="0" fontId="3" fillId="4" borderId="4" xfId="0" applyFont="1" applyFill="1" applyBorder="1" applyAlignment="1">
      <alignment horizontal="center"/>
    </xf>
    <xf numFmtId="0" fontId="3" fillId="4" borderId="0" xfId="0" applyFont="1" applyFill="1"/>
    <xf numFmtId="18" fontId="3" fillId="13" borderId="1" xfId="0" applyNumberFormat="1" applyFont="1" applyFill="1" applyBorder="1" applyAlignment="1">
      <alignment horizontal="center"/>
    </xf>
    <xf numFmtId="18" fontId="3" fillId="2" borderId="1" xfId="0" applyNumberFormat="1" applyFont="1" applyFill="1" applyBorder="1" applyAlignment="1">
      <alignment horizontal="center"/>
    </xf>
    <xf numFmtId="0" fontId="3" fillId="2" borderId="1" xfId="0" applyFont="1" applyFill="1" applyBorder="1" applyAlignment="1">
      <alignment horizontal="center"/>
    </xf>
    <xf numFmtId="0" fontId="3" fillId="4" borderId="1" xfId="0" applyFont="1" applyFill="1" applyBorder="1" applyAlignment="1">
      <alignment vertical="center" wrapText="1"/>
    </xf>
    <xf numFmtId="0" fontId="3" fillId="0" borderId="1" xfId="0" applyFont="1" applyBorder="1" applyAlignment="1">
      <alignment vertical="center" wrapText="1"/>
    </xf>
    <xf numFmtId="0" fontId="3" fillId="13" borderId="1" xfId="0" applyFont="1" applyFill="1" applyBorder="1" applyAlignment="1">
      <alignment vertical="center"/>
    </xf>
    <xf numFmtId="0" fontId="30" fillId="0" borderId="21" xfId="0" applyFont="1" applyBorder="1" applyAlignment="1">
      <alignment horizontal="center" vertical="center"/>
    </xf>
    <xf numFmtId="0" fontId="30" fillId="0" borderId="1" xfId="0" applyFont="1" applyBorder="1" applyAlignment="1">
      <alignment horizontal="center" vertical="center"/>
    </xf>
    <xf numFmtId="0" fontId="30" fillId="0" borderId="11" xfId="0" applyFont="1" applyBorder="1" applyAlignment="1">
      <alignment horizontal="center" vertical="center"/>
    </xf>
    <xf numFmtId="0" fontId="30" fillId="0" borderId="4" xfId="0" applyFont="1" applyBorder="1" applyAlignment="1">
      <alignment horizontal="center" vertical="center"/>
    </xf>
    <xf numFmtId="0" fontId="30" fillId="0" borderId="21" xfId="0" applyFont="1" applyBorder="1" applyAlignment="1">
      <alignment horizontal="left" vertical="center" wrapText="1"/>
    </xf>
    <xf numFmtId="0" fontId="30" fillId="0" borderId="13" xfId="0" applyFont="1" applyBorder="1" applyAlignment="1">
      <alignment horizontal="center" vertical="center" wrapText="1"/>
    </xf>
    <xf numFmtId="0" fontId="30" fillId="0" borderId="55" xfId="0" applyFont="1" applyBorder="1" applyAlignment="1">
      <alignment horizontal="left" vertical="center" wrapText="1"/>
    </xf>
    <xf numFmtId="0" fontId="30" fillId="0" borderId="1" xfId="0" applyFont="1" applyBorder="1" applyAlignment="1">
      <alignment horizontal="center" vertical="center" wrapText="1"/>
    </xf>
    <xf numFmtId="0" fontId="30" fillId="0" borderId="44" xfId="0" applyFont="1" applyBorder="1" applyAlignment="1">
      <alignment horizontal="left" vertical="center" wrapText="1"/>
    </xf>
    <xf numFmtId="0" fontId="30" fillId="0" borderId="10" xfId="0" applyFont="1" applyBorder="1" applyAlignment="1">
      <alignment horizontal="left" vertical="center" wrapText="1"/>
    </xf>
    <xf numFmtId="0" fontId="30" fillId="0" borderId="4" xfId="0" applyFont="1" applyBorder="1" applyAlignment="1">
      <alignment horizontal="center" vertical="center" wrapText="1"/>
    </xf>
    <xf numFmtId="0" fontId="30" fillId="0" borderId="4" xfId="0" applyFont="1" applyBorder="1" applyAlignment="1">
      <alignment horizontal="left" vertical="center" wrapText="1"/>
    </xf>
    <xf numFmtId="0" fontId="30" fillId="0" borderId="10" xfId="0" applyFont="1" applyBorder="1" applyAlignment="1">
      <alignment horizontal="center" vertical="center" wrapText="1"/>
    </xf>
    <xf numFmtId="0" fontId="30" fillId="0" borderId="0" xfId="0" applyFont="1" applyAlignment="1">
      <alignment horizontal="left"/>
    </xf>
    <xf numFmtId="0" fontId="25" fillId="15" borderId="57" xfId="0" applyFont="1" applyFill="1" applyBorder="1" applyAlignment="1">
      <alignment horizontal="center" vertical="center" wrapText="1"/>
    </xf>
    <xf numFmtId="0" fontId="3" fillId="4" borderId="57" xfId="0" applyFont="1" applyFill="1" applyBorder="1" applyAlignment="1">
      <alignment horizontal="center" vertical="center" wrapText="1"/>
    </xf>
    <xf numFmtId="164" fontId="3" fillId="4" borderId="57" xfId="0" applyNumberFormat="1" applyFont="1" applyFill="1" applyBorder="1" applyAlignment="1">
      <alignment horizontal="center" vertical="center" wrapText="1"/>
    </xf>
    <xf numFmtId="0" fontId="24" fillId="15" borderId="57" xfId="0" applyFont="1" applyFill="1" applyBorder="1" applyAlignment="1">
      <alignment horizontal="center" vertical="center" wrapText="1"/>
    </xf>
    <xf numFmtId="0" fontId="10" fillId="4" borderId="57" xfId="0" applyFont="1" applyFill="1" applyBorder="1" applyAlignment="1">
      <alignment horizontal="center" vertical="center" wrapText="1"/>
    </xf>
    <xf numFmtId="0" fontId="3" fillId="4" borderId="57" xfId="0" applyFont="1" applyFill="1" applyBorder="1" applyAlignment="1">
      <alignment horizontal="center" vertical="center"/>
    </xf>
    <xf numFmtId="0" fontId="3" fillId="4" borderId="57" xfId="0" applyFont="1" applyFill="1" applyBorder="1" applyAlignment="1" applyProtection="1">
      <alignment horizontal="center" vertical="center"/>
      <protection locked="0"/>
    </xf>
    <xf numFmtId="0" fontId="3" fillId="0" borderId="57" xfId="0" applyFont="1" applyBorder="1" applyAlignment="1">
      <alignment horizontal="center" vertical="center" wrapText="1"/>
    </xf>
    <xf numFmtId="0" fontId="3" fillId="14" borderId="57" xfId="0" applyFont="1" applyFill="1" applyBorder="1" applyAlignment="1">
      <alignment horizontal="center" vertical="center" wrapText="1"/>
    </xf>
    <xf numFmtId="0" fontId="0" fillId="0" borderId="57" xfId="0" applyBorder="1" applyAlignment="1">
      <alignment horizontal="center" vertical="center"/>
    </xf>
    <xf numFmtId="0" fontId="10" fillId="0" borderId="16" xfId="0" applyFont="1" applyBorder="1"/>
    <xf numFmtId="0" fontId="10" fillId="0" borderId="0" xfId="0" applyFont="1"/>
    <xf numFmtId="0" fontId="10" fillId="0" borderId="17" xfId="0" applyFont="1" applyBorder="1"/>
    <xf numFmtId="0" fontId="10" fillId="0" borderId="18" xfId="0" applyFont="1" applyBorder="1"/>
    <xf numFmtId="0" fontId="32" fillId="0" borderId="0" xfId="0" applyFont="1"/>
    <xf numFmtId="0" fontId="10" fillId="6" borderId="0" xfId="2" applyFont="1" applyAlignment="1">
      <alignment horizontal="center"/>
    </xf>
    <xf numFmtId="0" fontId="10" fillId="7" borderId="0" xfId="0" applyFont="1" applyFill="1" applyAlignment="1">
      <alignment horizontal="center"/>
    </xf>
    <xf numFmtId="0" fontId="10" fillId="9" borderId="0" xfId="0" applyFont="1" applyFill="1" applyAlignment="1">
      <alignment horizontal="center"/>
    </xf>
    <xf numFmtId="0" fontId="10" fillId="10" borderId="0" xfId="0" applyFont="1" applyFill="1" applyAlignment="1">
      <alignment horizontal="center"/>
    </xf>
    <xf numFmtId="0" fontId="10" fillId="11" borderId="0" xfId="0" applyFont="1" applyFill="1" applyAlignment="1">
      <alignment horizontal="center"/>
    </xf>
    <xf numFmtId="0" fontId="10" fillId="12" borderId="0" xfId="0" applyFont="1" applyFill="1" applyAlignment="1">
      <alignment horizontal="center"/>
    </xf>
    <xf numFmtId="164" fontId="32" fillId="5" borderId="0" xfId="1" applyNumberFormat="1" applyFont="1" applyAlignment="1">
      <alignment horizontal="center"/>
    </xf>
    <xf numFmtId="164" fontId="11" fillId="5" borderId="19" xfId="1" applyNumberFormat="1" applyFont="1" applyBorder="1" applyAlignment="1">
      <alignment horizontal="center" vertical="center" wrapText="1"/>
    </xf>
    <xf numFmtId="164" fontId="10" fillId="0" borderId="0" xfId="0" applyNumberFormat="1" applyFont="1"/>
    <xf numFmtId="0" fontId="33" fillId="0" borderId="0" xfId="3" applyFont="1"/>
    <xf numFmtId="0" fontId="34" fillId="0" borderId="0" xfId="3" applyFont="1"/>
    <xf numFmtId="164" fontId="34" fillId="0" borderId="0" xfId="3" applyNumberFormat="1" applyFont="1"/>
    <xf numFmtId="0" fontId="10" fillId="0" borderId="0" xfId="0" applyFont="1" applyAlignment="1">
      <alignment horizontal="center"/>
    </xf>
    <xf numFmtId="0" fontId="0" fillId="17" borderId="58" xfId="0" applyFill="1" applyBorder="1"/>
    <xf numFmtId="0" fontId="0" fillId="17" borderId="59" xfId="0" applyFill="1" applyBorder="1"/>
    <xf numFmtId="0" fontId="0" fillId="17" borderId="60" xfId="0" applyFill="1" applyBorder="1"/>
    <xf numFmtId="0" fontId="0" fillId="17" borderId="61" xfId="0" applyFill="1" applyBorder="1"/>
    <xf numFmtId="49" fontId="3" fillId="13" borderId="1" xfId="0" applyNumberFormat="1" applyFont="1" applyFill="1" applyBorder="1"/>
    <xf numFmtId="0" fontId="4" fillId="3" borderId="35" xfId="0" applyFont="1" applyFill="1" applyBorder="1" applyAlignment="1">
      <alignment horizontal="center" vertical="center" wrapText="1"/>
    </xf>
    <xf numFmtId="49" fontId="3" fillId="4" borderId="1" xfId="0" applyNumberFormat="1" applyFont="1" applyFill="1" applyBorder="1" applyAlignment="1">
      <alignment wrapText="1"/>
    </xf>
    <xf numFmtId="0" fontId="3" fillId="2" borderId="1" xfId="0" applyFont="1" applyFill="1" applyBorder="1" applyAlignment="1">
      <alignment horizontal="center" vertical="center"/>
    </xf>
    <xf numFmtId="0" fontId="37" fillId="15" borderId="57" xfId="0" applyFont="1" applyFill="1" applyBorder="1" applyAlignment="1">
      <alignment horizontal="center" vertical="center"/>
    </xf>
    <xf numFmtId="0" fontId="3" fillId="4" borderId="57" xfId="0" applyFont="1" applyFill="1" applyBorder="1" applyAlignment="1">
      <alignment vertical="center"/>
    </xf>
    <xf numFmtId="0" fontId="3" fillId="13" borderId="1" xfId="0" applyFont="1" applyFill="1" applyBorder="1" applyAlignment="1">
      <alignment horizontal="center" vertical="center"/>
    </xf>
    <xf numFmtId="0" fontId="0" fillId="0" borderId="53" xfId="0" applyBorder="1" applyAlignment="1">
      <alignment horizontal="center" vertical="center" wrapText="1"/>
    </xf>
    <xf numFmtId="0" fontId="12" fillId="15" borderId="57" xfId="0" applyFont="1" applyFill="1" applyBorder="1" applyAlignment="1">
      <alignment horizontal="center" vertical="center" wrapText="1"/>
    </xf>
    <xf numFmtId="0" fontId="10" fillId="0" borderId="57" xfId="0" applyFont="1" applyBorder="1" applyAlignment="1">
      <alignment horizontal="center" vertical="center" wrapText="1"/>
    </xf>
    <xf numFmtId="0" fontId="38" fillId="0" borderId="57" xfId="0" applyFont="1" applyBorder="1" applyAlignment="1">
      <alignment horizontal="center" vertical="center" wrapText="1"/>
    </xf>
    <xf numFmtId="0" fontId="39" fillId="0" borderId="57" xfId="0" applyFont="1" applyBorder="1" applyAlignment="1">
      <alignment horizontal="center" vertical="center"/>
    </xf>
    <xf numFmtId="0" fontId="39" fillId="14" borderId="57" xfId="0" applyFont="1" applyFill="1" applyBorder="1" applyAlignment="1">
      <alignment horizontal="center" vertical="center"/>
    </xf>
    <xf numFmtId="165" fontId="3" fillId="0" borderId="1" xfId="0" applyNumberFormat="1" applyFont="1" applyBorder="1" applyAlignment="1">
      <alignment horizontal="left" wrapText="1"/>
    </xf>
    <xf numFmtId="0" fontId="41" fillId="0" borderId="0" xfId="0" applyFont="1" applyAlignment="1">
      <alignment horizontal="center"/>
    </xf>
    <xf numFmtId="0" fontId="25" fillId="0" borderId="57" xfId="0" applyFont="1" applyBorder="1" applyAlignment="1">
      <alignment horizontal="center" vertical="center" wrapText="1"/>
    </xf>
    <xf numFmtId="0" fontId="42" fillId="0" borderId="0" xfId="0" applyFont="1"/>
    <xf numFmtId="0" fontId="3" fillId="18" borderId="1" xfId="0" applyFont="1" applyFill="1" applyBorder="1"/>
    <xf numFmtId="0" fontId="42" fillId="0" borderId="1" xfId="0" applyFont="1" applyBorder="1"/>
    <xf numFmtId="49" fontId="3" fillId="0" borderId="1" xfId="0" applyNumberFormat="1" applyFont="1" applyBorder="1" applyAlignment="1">
      <alignment horizontal="left"/>
    </xf>
    <xf numFmtId="14" fontId="3" fillId="0" borderId="1" xfId="0" applyNumberFormat="1" applyFont="1" applyBorder="1" applyAlignment="1">
      <alignment horizontal="left"/>
    </xf>
    <xf numFmtId="0" fontId="3" fillId="0" borderId="6" xfId="0" applyFont="1" applyBorder="1"/>
    <xf numFmtId="0" fontId="3" fillId="0" borderId="2" xfId="0" applyFont="1" applyBorder="1"/>
    <xf numFmtId="164" fontId="10" fillId="4" borderId="45" xfId="0" applyNumberFormat="1" applyFont="1" applyFill="1" applyBorder="1" applyAlignment="1">
      <alignment vertical="center"/>
    </xf>
    <xf numFmtId="164" fontId="10" fillId="0" borderId="21" xfId="0" applyNumberFormat="1" applyFont="1" applyBorder="1" applyAlignment="1">
      <alignment vertical="center"/>
    </xf>
    <xf numFmtId="164" fontId="10" fillId="0" borderId="46" xfId="0" applyNumberFormat="1" applyFont="1" applyBorder="1" applyAlignment="1">
      <alignment vertical="center"/>
    </xf>
    <xf numFmtId="164" fontId="10" fillId="4" borderId="62" xfId="0" applyNumberFormat="1" applyFont="1" applyFill="1" applyBorder="1" applyAlignment="1">
      <alignment vertical="center"/>
    </xf>
    <xf numFmtId="164" fontId="10" fillId="0" borderId="63" xfId="0" applyNumberFormat="1" applyFont="1" applyBorder="1" applyAlignment="1">
      <alignment vertical="center"/>
    </xf>
    <xf numFmtId="0" fontId="10" fillId="0" borderId="64" xfId="0" applyFont="1" applyBorder="1" applyAlignment="1">
      <alignment vertical="center" wrapText="1"/>
    </xf>
    <xf numFmtId="0" fontId="10" fillId="4" borderId="65" xfId="0" applyFont="1" applyFill="1" applyBorder="1" applyAlignment="1">
      <alignment vertical="center" wrapText="1"/>
    </xf>
    <xf numFmtId="0" fontId="10" fillId="0" borderId="65" xfId="0" applyFont="1" applyBorder="1" applyAlignment="1">
      <alignment vertical="center" wrapText="1"/>
    </xf>
    <xf numFmtId="0" fontId="10" fillId="0" borderId="66" xfId="0" applyFont="1" applyBorder="1" applyAlignment="1">
      <alignment vertical="center" wrapText="1"/>
    </xf>
    <xf numFmtId="0" fontId="10" fillId="0" borderId="60" xfId="0" applyFont="1" applyBorder="1" applyAlignment="1">
      <alignment vertical="center" wrapText="1"/>
    </xf>
    <xf numFmtId="0" fontId="10" fillId="0" borderId="17" xfId="0" applyFont="1" applyBorder="1" applyAlignment="1">
      <alignment vertical="center" wrapText="1"/>
    </xf>
    <xf numFmtId="0" fontId="10" fillId="0" borderId="67" xfId="0" applyFont="1" applyBorder="1" applyAlignment="1">
      <alignment vertical="center" wrapText="1"/>
    </xf>
    <xf numFmtId="0" fontId="10" fillId="0" borderId="65" xfId="0" applyFont="1" applyBorder="1" applyAlignment="1">
      <alignment vertical="center"/>
    </xf>
    <xf numFmtId="0" fontId="10" fillId="4" borderId="64" xfId="0" applyFont="1" applyFill="1" applyBorder="1" applyAlignment="1">
      <alignment vertical="center" wrapText="1"/>
    </xf>
    <xf numFmtId="0" fontId="10" fillId="4" borderId="66" xfId="0" applyFont="1" applyFill="1" applyBorder="1" applyAlignment="1">
      <alignment vertical="center"/>
    </xf>
    <xf numFmtId="14" fontId="0" fillId="0" borderId="1" xfId="0" applyNumberFormat="1" applyBorder="1" applyAlignment="1">
      <alignment horizontal="left" vertical="center"/>
    </xf>
    <xf numFmtId="0" fontId="13" fillId="0" borderId="1" xfId="6" applyBorder="1" applyAlignment="1">
      <alignment horizontal="left" vertical="center"/>
    </xf>
    <xf numFmtId="0" fontId="13" fillId="0" borderId="0" xfId="6"/>
    <xf numFmtId="0" fontId="13" fillId="0" borderId="1" xfId="6" applyBorder="1" applyAlignment="1">
      <alignment vertical="center"/>
    </xf>
    <xf numFmtId="0" fontId="0" fillId="20" borderId="0" xfId="0" applyFill="1"/>
    <xf numFmtId="14" fontId="0" fillId="20" borderId="1" xfId="0" applyNumberFormat="1" applyFill="1" applyBorder="1" applyAlignment="1">
      <alignment horizontal="left" vertical="center"/>
    </xf>
    <xf numFmtId="0" fontId="13" fillId="0" borderId="1" xfId="6" applyFill="1" applyBorder="1" applyAlignment="1">
      <alignment vertical="center"/>
    </xf>
    <xf numFmtId="0" fontId="0" fillId="0" borderId="1" xfId="0" applyBorder="1" applyAlignment="1">
      <alignment horizontal="left" vertical="center"/>
    </xf>
    <xf numFmtId="0" fontId="10" fillId="0" borderId="68" xfId="0" applyFont="1" applyBorder="1" applyAlignment="1">
      <alignment vertical="center" wrapText="1"/>
    </xf>
    <xf numFmtId="0" fontId="10" fillId="0" borderId="69" xfId="0" applyFont="1" applyBorder="1" applyAlignment="1">
      <alignment vertical="center" wrapText="1"/>
    </xf>
    <xf numFmtId="0" fontId="10" fillId="0" borderId="70" xfId="0" applyFont="1" applyBorder="1" applyAlignment="1">
      <alignment vertical="center" wrapText="1"/>
    </xf>
    <xf numFmtId="0" fontId="10" fillId="0" borderId="71" xfId="0" applyFont="1" applyBorder="1" applyAlignment="1">
      <alignment vertical="center" wrapText="1"/>
    </xf>
    <xf numFmtId="0" fontId="10" fillId="0" borderId="68" xfId="0" applyFont="1" applyBorder="1" applyAlignment="1">
      <alignment vertical="center"/>
    </xf>
    <xf numFmtId="0" fontId="10" fillId="0" borderId="70" xfId="0" applyFont="1" applyBorder="1" applyAlignment="1">
      <alignment vertical="center"/>
    </xf>
    <xf numFmtId="0" fontId="10" fillId="0" borderId="71" xfId="0" applyFont="1" applyBorder="1" applyAlignment="1">
      <alignment vertical="center"/>
    </xf>
    <xf numFmtId="0" fontId="10" fillId="0" borderId="69" xfId="0" applyFont="1" applyBorder="1" applyAlignment="1">
      <alignment vertical="center"/>
    </xf>
    <xf numFmtId="0" fontId="10" fillId="22" borderId="0" xfId="0" applyFont="1" applyFill="1"/>
    <xf numFmtId="0" fontId="13" fillId="20" borderId="1" xfId="6" applyFill="1" applyBorder="1" applyAlignment="1">
      <alignment vertical="center"/>
    </xf>
    <xf numFmtId="0" fontId="13" fillId="0" borderId="1" xfId="6" applyFill="1" applyBorder="1" applyAlignment="1">
      <alignment horizontal="left" vertical="center"/>
    </xf>
    <xf numFmtId="0" fontId="10" fillId="20" borderId="65" xfId="0" applyFont="1" applyFill="1" applyBorder="1" applyAlignment="1">
      <alignment vertical="center" wrapText="1"/>
    </xf>
    <xf numFmtId="0" fontId="3" fillId="0" borderId="5" xfId="0" applyFont="1" applyBorder="1"/>
    <xf numFmtId="0" fontId="11" fillId="23" borderId="57" xfId="0" applyFont="1" applyFill="1" applyBorder="1" applyAlignment="1">
      <alignment horizontal="center"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2" xfId="0" applyBorder="1" applyAlignment="1">
      <alignment horizontal="left" vertical="center" wrapText="1"/>
    </xf>
    <xf numFmtId="0" fontId="0" fillId="0" borderId="5" xfId="0" applyBorder="1" applyAlignment="1">
      <alignment horizontal="justify" vertical="center"/>
    </xf>
    <xf numFmtId="0" fontId="0" fillId="0" borderId="6" xfId="0" applyBorder="1" applyAlignment="1">
      <alignment horizontal="justify" vertical="center"/>
    </xf>
    <xf numFmtId="0" fontId="0" fillId="0" borderId="2" xfId="0" applyBorder="1" applyAlignment="1">
      <alignment horizontal="justify" vertical="center"/>
    </xf>
    <xf numFmtId="0" fontId="1" fillId="3" borderId="5" xfId="0" applyFont="1" applyFill="1" applyBorder="1" applyAlignment="1">
      <alignment horizontal="left"/>
    </xf>
    <xf numFmtId="0" fontId="1" fillId="3" borderId="6" xfId="0" applyFont="1" applyFill="1" applyBorder="1" applyAlignment="1">
      <alignment horizontal="left"/>
    </xf>
    <xf numFmtId="0" fontId="1" fillId="3" borderId="2" xfId="0" applyFont="1" applyFill="1" applyBorder="1" applyAlignment="1">
      <alignment horizontal="left"/>
    </xf>
    <xf numFmtId="0" fontId="0" fillId="0" borderId="5" xfId="0" applyBorder="1" applyAlignment="1">
      <alignment horizontal="justify" vertical="center" wrapText="1"/>
    </xf>
    <xf numFmtId="0" fontId="0" fillId="0" borderId="6" xfId="0" applyBorder="1" applyAlignment="1">
      <alignment horizontal="justify" vertical="center" wrapText="1"/>
    </xf>
    <xf numFmtId="0" fontId="0" fillId="0" borderId="2" xfId="0" applyBorder="1" applyAlignment="1">
      <alignment horizontal="justify" vertical="center" wrapText="1"/>
    </xf>
    <xf numFmtId="0" fontId="0" fillId="0" borderId="27" xfId="0" applyBorder="1" applyAlignment="1">
      <alignment horizontal="center" vertical="center" wrapText="1"/>
    </xf>
    <xf numFmtId="0" fontId="0" fillId="0" borderId="0" xfId="0" applyAlignment="1">
      <alignment horizontal="center" vertical="center" wrapText="1"/>
    </xf>
    <xf numFmtId="14" fontId="3" fillId="13" borderId="1" xfId="0" applyNumberFormat="1" applyFont="1" applyFill="1" applyBorder="1" applyAlignment="1">
      <alignment horizontal="left"/>
    </xf>
    <xf numFmtId="0" fontId="3" fillId="13" borderId="1" xfId="0" applyFont="1" applyFill="1" applyBorder="1" applyAlignment="1">
      <alignment horizontal="left"/>
    </xf>
    <xf numFmtId="0" fontId="3" fillId="13" borderId="5" xfId="0" applyFont="1" applyFill="1" applyBorder="1" applyAlignment="1">
      <alignment horizontal="center" vertical="center" wrapText="1"/>
    </xf>
    <xf numFmtId="0" fontId="3" fillId="13" borderId="6"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20" fillId="3" borderId="1" xfId="0" applyFont="1" applyFill="1" applyBorder="1" applyAlignment="1">
      <alignment horizontal="center" vertical="center" wrapText="1"/>
    </xf>
    <xf numFmtId="0" fontId="1" fillId="3" borderId="1" xfId="0" applyFont="1" applyFill="1" applyBorder="1" applyAlignment="1">
      <alignment horizontal="left"/>
    </xf>
    <xf numFmtId="0" fontId="3" fillId="2" borderId="1" xfId="0" applyFont="1" applyFill="1" applyBorder="1" applyAlignment="1">
      <alignment horizontal="left" wrapText="1"/>
    </xf>
    <xf numFmtId="0" fontId="3" fillId="2" borderId="1" xfId="0" applyFont="1" applyFill="1" applyBorder="1" applyAlignment="1">
      <alignment horizontal="left"/>
    </xf>
    <xf numFmtId="0" fontId="28" fillId="2" borderId="1" xfId="6" applyFont="1" applyFill="1" applyBorder="1" applyAlignment="1">
      <alignment horizontal="left"/>
    </xf>
    <xf numFmtId="0" fontId="3" fillId="2" borderId="5"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13" borderId="1" xfId="0" applyFont="1" applyFill="1" applyBorder="1" applyAlignment="1">
      <alignment horizontal="left" wrapText="1"/>
    </xf>
    <xf numFmtId="0" fontId="0" fillId="13" borderId="23" xfId="0" applyFill="1" applyBorder="1" applyAlignment="1">
      <alignment horizontal="center"/>
    </xf>
    <xf numFmtId="0" fontId="0" fillId="13" borderId="4" xfId="0" applyFill="1" applyBorder="1" applyAlignment="1">
      <alignment horizontal="center"/>
    </xf>
    <xf numFmtId="0" fontId="3" fillId="21" borderId="1" xfId="0" applyFont="1" applyFill="1" applyBorder="1" applyAlignment="1">
      <alignment horizontal="left"/>
    </xf>
    <xf numFmtId="0" fontId="3" fillId="13" borderId="1" xfId="0" applyFont="1" applyFill="1" applyBorder="1" applyAlignment="1">
      <alignment horizontal="left" vertical="center"/>
    </xf>
    <xf numFmtId="0" fontId="3" fillId="2" borderId="1" xfId="0" applyFont="1" applyFill="1" applyBorder="1" applyAlignment="1">
      <alignment horizontal="left" vertical="center"/>
    </xf>
    <xf numFmtId="0" fontId="3" fillId="13" borderId="1" xfId="0" applyFont="1" applyFill="1" applyBorder="1" applyAlignment="1">
      <alignment horizontal="left" vertical="center" wrapText="1"/>
    </xf>
    <xf numFmtId="0" fontId="3" fillId="13" borderId="5" xfId="0" applyFont="1" applyFill="1" applyBorder="1" applyAlignment="1">
      <alignment horizontal="left" vertical="center" wrapText="1"/>
    </xf>
    <xf numFmtId="0" fontId="3" fillId="13" borderId="6" xfId="0" applyFont="1" applyFill="1" applyBorder="1" applyAlignment="1">
      <alignment horizontal="left" vertical="center" wrapText="1"/>
    </xf>
    <xf numFmtId="0" fontId="3" fillId="13" borderId="2" xfId="0" applyFont="1" applyFill="1" applyBorder="1" applyAlignment="1">
      <alignment horizontal="left" vertical="center" wrapText="1"/>
    </xf>
    <xf numFmtId="0" fontId="2" fillId="13" borderId="7" xfId="0" applyFont="1" applyFill="1" applyBorder="1" applyAlignment="1" applyProtection="1">
      <alignment horizontal="center" vertical="center" wrapText="1"/>
      <protection locked="0"/>
    </xf>
    <xf numFmtId="0" fontId="2" fillId="13" borderId="9" xfId="0" applyFont="1" applyFill="1" applyBorder="1" applyAlignment="1" applyProtection="1">
      <alignment horizontal="center" vertical="center" wrapText="1"/>
      <protection locked="0"/>
    </xf>
    <xf numFmtId="0" fontId="2" fillId="13" borderId="3" xfId="0" applyFont="1" applyFill="1" applyBorder="1" applyAlignment="1" applyProtection="1">
      <alignment horizontal="center" vertical="center" wrapText="1"/>
      <protection locked="0"/>
    </xf>
    <xf numFmtId="0" fontId="2" fillId="13" borderId="10" xfId="0" applyFont="1" applyFill="1" applyBorder="1" applyAlignment="1" applyProtection="1">
      <alignment horizontal="center" vertical="center" wrapText="1"/>
      <protection locked="0"/>
    </xf>
    <xf numFmtId="0" fontId="3" fillId="13" borderId="3" xfId="0" applyFont="1" applyFill="1" applyBorder="1" applyAlignment="1" applyProtection="1">
      <alignment horizontal="center" vertical="center" wrapText="1"/>
      <protection locked="0"/>
    </xf>
    <xf numFmtId="0" fontId="3" fillId="13" borderId="10"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12" fillId="0" borderId="22" xfId="0" applyFont="1" applyBorder="1" applyAlignment="1">
      <alignment horizontal="center" vertical="center"/>
    </xf>
    <xf numFmtId="0" fontId="12" fillId="0" borderId="8" xfId="0" applyFont="1" applyBorder="1" applyAlignment="1">
      <alignment horizontal="center" vertical="center"/>
    </xf>
    <xf numFmtId="0" fontId="12" fillId="0" borderId="12" xfId="0" applyFont="1" applyBorder="1" applyAlignment="1">
      <alignment horizontal="center" vertical="center"/>
    </xf>
    <xf numFmtId="0" fontId="3" fillId="13" borderId="13" xfId="0" applyFont="1" applyFill="1" applyBorder="1" applyAlignment="1" applyProtection="1">
      <alignment horizontal="center" vertical="center" wrapText="1"/>
      <protection locked="0"/>
    </xf>
    <xf numFmtId="0" fontId="2" fillId="13" borderId="34"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3" fillId="2" borderId="13" xfId="0" applyFont="1" applyFill="1" applyBorder="1" applyAlignment="1" applyProtection="1">
      <alignment horizontal="center" vertical="center" wrapText="1"/>
      <protection locked="0"/>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43" xfId="0" applyFont="1" applyBorder="1" applyAlignment="1">
      <alignment horizontal="center" vertical="center"/>
    </xf>
    <xf numFmtId="0" fontId="3" fillId="13" borderId="35" xfId="0" applyFont="1" applyFill="1" applyBorder="1" applyAlignment="1" applyProtection="1">
      <alignment horizontal="center" vertical="center" wrapText="1"/>
      <protection locked="0"/>
    </xf>
    <xf numFmtId="0" fontId="3" fillId="13" borderId="27" xfId="0" applyFont="1" applyFill="1" applyBorder="1" applyAlignment="1" applyProtection="1">
      <alignment horizontal="center" vertical="center" wrapText="1"/>
      <protection locked="0"/>
    </xf>
    <xf numFmtId="0" fontId="3" fillId="13" borderId="28" xfId="0" applyFont="1" applyFill="1" applyBorder="1" applyAlignment="1" applyProtection="1">
      <alignment horizontal="center" vertical="center" wrapText="1"/>
      <protection locked="0"/>
    </xf>
    <xf numFmtId="0" fontId="29" fillId="0" borderId="51"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10" xfId="0" applyFont="1" applyBorder="1" applyAlignment="1">
      <alignment horizontal="center" vertical="center" wrapText="1"/>
    </xf>
    <xf numFmtId="0" fontId="30" fillId="0" borderId="4" xfId="0" applyFont="1" applyBorder="1" applyAlignment="1">
      <alignment horizontal="center" vertical="center"/>
    </xf>
    <xf numFmtId="0" fontId="30" fillId="0" borderId="1" xfId="0" applyFont="1" applyBorder="1" applyAlignment="1">
      <alignment horizontal="center" vertical="center"/>
    </xf>
    <xf numFmtId="0" fontId="30" fillId="0" borderId="11" xfId="0" applyFont="1" applyBorder="1" applyAlignment="1">
      <alignment horizontal="center" vertical="center"/>
    </xf>
    <xf numFmtId="0" fontId="31" fillId="0" borderId="4"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11"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46" xfId="0" applyFont="1" applyBorder="1" applyAlignment="1">
      <alignment horizontal="center" vertical="center"/>
    </xf>
    <xf numFmtId="0" fontId="30" fillId="0" borderId="48" xfId="0" applyFont="1" applyBorder="1" applyAlignment="1">
      <alignment horizontal="center" vertical="center"/>
    </xf>
    <xf numFmtId="0" fontId="30" fillId="0" borderId="50" xfId="0" applyFont="1" applyBorder="1" applyAlignment="1">
      <alignment horizontal="center" vertical="center"/>
    </xf>
    <xf numFmtId="0" fontId="30" fillId="0" borderId="4" xfId="0" applyFont="1" applyBorder="1" applyAlignment="1">
      <alignment horizontal="center" vertical="center" wrapText="1"/>
    </xf>
    <xf numFmtId="0" fontId="30" fillId="0" borderId="54" xfId="0" applyFont="1" applyBorder="1" applyAlignment="1">
      <alignment horizontal="center" vertical="center"/>
    </xf>
    <xf numFmtId="0" fontId="29" fillId="0" borderId="45" xfId="0" applyFont="1" applyBorder="1" applyAlignment="1">
      <alignment horizontal="center" vertical="center" wrapText="1"/>
    </xf>
    <xf numFmtId="0" fontId="29" fillId="0" borderId="13" xfId="0" applyFont="1" applyBorder="1" applyAlignment="1">
      <alignment horizontal="center" vertical="center" wrapText="1"/>
    </xf>
    <xf numFmtId="0" fontId="30" fillId="0" borderId="21" xfId="0" applyFont="1" applyBorder="1" applyAlignment="1">
      <alignment horizontal="center" vertical="center"/>
    </xf>
    <xf numFmtId="0" fontId="31" fillId="0" borderId="21" xfId="0" applyFont="1" applyBorder="1" applyAlignment="1">
      <alignment horizontal="center" vertical="center" wrapText="1"/>
    </xf>
    <xf numFmtId="0" fontId="2" fillId="2" borderId="13"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3" fillId="4" borderId="13" xfId="0" applyFont="1" applyFill="1" applyBorder="1" applyAlignment="1" applyProtection="1">
      <alignment horizontal="center" vertical="center"/>
      <protection locked="0"/>
    </xf>
    <xf numFmtId="0" fontId="3" fillId="4" borderId="3" xfId="0" applyFont="1" applyFill="1" applyBorder="1" applyAlignment="1" applyProtection="1">
      <alignment horizontal="center" vertical="center"/>
      <protection locked="0"/>
    </xf>
    <xf numFmtId="0" fontId="3" fillId="4" borderId="10" xfId="0" applyFont="1" applyFill="1" applyBorder="1" applyAlignment="1" applyProtection="1">
      <alignment horizontal="center" vertical="center"/>
      <protection locked="0"/>
    </xf>
    <xf numFmtId="0" fontId="3" fillId="13" borderId="13" xfId="0" applyFont="1" applyFill="1" applyBorder="1" applyAlignment="1" applyProtection="1">
      <alignment horizontal="center" vertical="center"/>
      <protection locked="0"/>
    </xf>
    <xf numFmtId="0" fontId="3" fillId="13" borderId="3" xfId="0" applyFont="1" applyFill="1" applyBorder="1" applyAlignment="1" applyProtection="1">
      <alignment horizontal="center" vertical="center"/>
      <protection locked="0"/>
    </xf>
    <xf numFmtId="0" fontId="3" fillId="13" borderId="10" xfId="0" applyFont="1" applyFill="1" applyBorder="1" applyAlignment="1" applyProtection="1">
      <alignment horizontal="center" vertical="center"/>
      <protection locked="0"/>
    </xf>
    <xf numFmtId="164" fontId="3" fillId="0" borderId="13" xfId="0" applyNumberFormat="1" applyFont="1" applyBorder="1" applyAlignment="1">
      <alignment horizontal="center" vertical="center" wrapText="1"/>
    </xf>
    <xf numFmtId="164" fontId="3" fillId="0" borderId="3" xfId="0" applyNumberFormat="1" applyFont="1" applyBorder="1" applyAlignment="1">
      <alignment horizontal="center" vertical="center" wrapText="1"/>
    </xf>
    <xf numFmtId="164" fontId="3" fillId="0" borderId="10" xfId="0" applyNumberFormat="1" applyFont="1" applyBorder="1" applyAlignment="1">
      <alignment horizontal="center" vertical="center" wrapText="1"/>
    </xf>
    <xf numFmtId="0" fontId="40" fillId="0" borderId="22" xfId="0" applyFont="1" applyBorder="1" applyAlignment="1">
      <alignment horizontal="center" vertical="center"/>
    </xf>
    <xf numFmtId="0" fontId="40" fillId="0" borderId="8" xfId="0" applyFont="1" applyBorder="1" applyAlignment="1">
      <alignment horizontal="center" vertical="center"/>
    </xf>
    <xf numFmtId="0" fontId="40" fillId="0" borderId="12" xfId="0" applyFont="1" applyBorder="1" applyAlignment="1">
      <alignment horizontal="center" vertical="center"/>
    </xf>
    <xf numFmtId="0" fontId="3" fillId="0" borderId="24" xfId="0" applyFont="1" applyBorder="1" applyAlignment="1">
      <alignment horizontal="center" vertical="center" wrapText="1"/>
    </xf>
    <xf numFmtId="0" fontId="3" fillId="0" borderId="0" xfId="0" applyFont="1" applyAlignment="1">
      <alignment horizontal="center" vertical="center" wrapText="1"/>
    </xf>
    <xf numFmtId="0" fontId="3" fillId="0" borderId="25"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2"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3" fillId="2" borderId="13"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0" borderId="35"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8" xfId="0" applyFont="1" applyBorder="1" applyAlignment="1">
      <alignment horizontal="center" vertical="center" wrapText="1"/>
    </xf>
    <xf numFmtId="0" fontId="12" fillId="0" borderId="13" xfId="0" applyFont="1" applyBorder="1" applyAlignment="1">
      <alignment horizontal="center" vertical="center"/>
    </xf>
    <xf numFmtId="0" fontId="12" fillId="0" borderId="3" xfId="0" applyFont="1" applyBorder="1" applyAlignment="1">
      <alignment horizontal="center" vertical="center"/>
    </xf>
    <xf numFmtId="0" fontId="12" fillId="0" borderId="10" xfId="0" applyFont="1" applyBorder="1" applyAlignment="1">
      <alignment horizontal="center" vertical="center"/>
    </xf>
    <xf numFmtId="0" fontId="0" fillId="19" borderId="13" xfId="0" applyFill="1" applyBorder="1" applyAlignment="1">
      <alignment horizontal="center" vertical="center"/>
    </xf>
    <xf numFmtId="0" fontId="0" fillId="19" borderId="3" xfId="0" applyFill="1" applyBorder="1" applyAlignment="1">
      <alignment horizontal="center" vertical="center"/>
    </xf>
    <xf numFmtId="0" fontId="0" fillId="19" borderId="10" xfId="0" applyFill="1" applyBorder="1" applyAlignment="1">
      <alignment horizontal="center" vertical="center"/>
    </xf>
    <xf numFmtId="0" fontId="0" fillId="4" borderId="5" xfId="0" applyFill="1" applyBorder="1" applyAlignment="1">
      <alignment horizontal="left"/>
    </xf>
    <xf numFmtId="0" fontId="0" fillId="4" borderId="6" xfId="0" applyFill="1" applyBorder="1" applyAlignment="1">
      <alignment horizontal="left"/>
    </xf>
    <xf numFmtId="0" fontId="0" fillId="4" borderId="2" xfId="0" applyFill="1" applyBorder="1" applyAlignment="1">
      <alignment horizontal="left"/>
    </xf>
    <xf numFmtId="0" fontId="1" fillId="3" borderId="1" xfId="0" applyFont="1" applyFill="1" applyBorder="1" applyAlignment="1">
      <alignment horizontal="center" vertical="center"/>
    </xf>
    <xf numFmtId="0" fontId="1" fillId="3" borderId="1" xfId="0" applyFont="1" applyFill="1" applyBorder="1" applyAlignment="1">
      <alignment horizontal="center"/>
    </xf>
    <xf numFmtId="14" fontId="36" fillId="3" borderId="17" xfId="0" applyNumberFormat="1" applyFont="1" applyFill="1" applyBorder="1" applyAlignment="1">
      <alignment horizontal="center" vertical="center" wrapText="1"/>
    </xf>
    <xf numFmtId="14" fontId="36" fillId="3" borderId="16" xfId="0" applyNumberFormat="1" applyFont="1" applyFill="1" applyBorder="1" applyAlignment="1">
      <alignment horizontal="center" vertical="center" wrapText="1"/>
    </xf>
    <xf numFmtId="0" fontId="10" fillId="12" borderId="0" xfId="0" applyFont="1" applyFill="1" applyAlignment="1">
      <alignment horizontal="center"/>
    </xf>
    <xf numFmtId="0" fontId="10" fillId="7" borderId="0" xfId="0" applyFont="1" applyFill="1" applyAlignment="1">
      <alignment horizontal="center"/>
    </xf>
    <xf numFmtId="0" fontId="10" fillId="8" borderId="0" xfId="0" applyFont="1" applyFill="1" applyAlignment="1">
      <alignment horizontal="center"/>
    </xf>
    <xf numFmtId="0" fontId="10" fillId="9" borderId="0" xfId="0" applyFont="1" applyFill="1" applyAlignment="1">
      <alignment horizontal="center"/>
    </xf>
    <xf numFmtId="0" fontId="10" fillId="10" borderId="0" xfId="0" applyFont="1" applyFill="1" applyAlignment="1">
      <alignment horizontal="center"/>
    </xf>
    <xf numFmtId="0" fontId="10" fillId="11" borderId="0" xfId="0" applyFont="1" applyFill="1" applyAlignment="1">
      <alignment horizontal="center"/>
    </xf>
    <xf numFmtId="0" fontId="3" fillId="4" borderId="72"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73" xfId="0" applyFont="1" applyFill="1" applyBorder="1" applyAlignment="1">
      <alignment horizontal="center" vertical="center" wrapText="1"/>
    </xf>
    <xf numFmtId="20" fontId="37" fillId="15" borderId="57" xfId="0" applyNumberFormat="1" applyFont="1" applyFill="1" applyBorder="1" applyAlignment="1">
      <alignment horizontal="center" vertical="center"/>
    </xf>
    <xf numFmtId="0" fontId="3" fillId="4" borderId="57" xfId="0" applyFont="1" applyFill="1" applyBorder="1" applyAlignment="1">
      <alignment horizontal="center" vertical="center" wrapText="1"/>
    </xf>
    <xf numFmtId="20" fontId="37" fillId="15" borderId="57" xfId="0" applyNumberFormat="1" applyFont="1" applyFill="1" applyBorder="1" applyAlignment="1">
      <alignment horizontal="center" vertical="center" wrapText="1"/>
    </xf>
    <xf numFmtId="0" fontId="37" fillId="15" borderId="57" xfId="0" applyFont="1" applyFill="1" applyBorder="1" applyAlignment="1">
      <alignment horizontal="center" vertical="center"/>
    </xf>
    <xf numFmtId="0" fontId="3" fillId="4" borderId="57" xfId="0" applyFont="1" applyFill="1" applyBorder="1" applyAlignment="1">
      <alignment horizontal="center" vertical="center"/>
    </xf>
    <xf numFmtId="0" fontId="0" fillId="0" borderId="5" xfId="0" applyBorder="1" applyAlignment="1">
      <alignment horizontal="left"/>
    </xf>
    <xf numFmtId="0" fontId="0" fillId="0" borderId="6" xfId="0" applyBorder="1" applyAlignment="1">
      <alignment horizontal="left"/>
    </xf>
    <xf numFmtId="0" fontId="0" fillId="0" borderId="2" xfId="0" applyBorder="1" applyAlignment="1">
      <alignment horizontal="left"/>
    </xf>
  </cellXfs>
  <cellStyles count="8">
    <cellStyle name="40% - Énfasis3" xfId="2" builtinId="39"/>
    <cellStyle name="Énfasis3" xfId="1" builtinId="37"/>
    <cellStyle name="Hipervínculo" xfId="6" builtinId="8"/>
    <cellStyle name="Normal" xfId="0" builtinId="0"/>
    <cellStyle name="Normal 2" xfId="4" xr:uid="{00000000-0005-0000-0000-000004000000}"/>
    <cellStyle name="Normal 3" xfId="3" xr:uid="{00000000-0005-0000-0000-000005000000}"/>
    <cellStyle name="Normal 4" xfId="5" xr:uid="{00000000-0005-0000-0000-000006000000}"/>
    <cellStyle name="Porcentaje" xfId="7" builtinId="5"/>
  </cellStyles>
  <dxfs count="467">
    <dxf>
      <font>
        <b/>
        <i val="0"/>
        <color theme="0"/>
      </font>
      <fill>
        <patternFill>
          <bgColor rgb="FFFF0000"/>
        </patternFill>
      </fill>
    </dxf>
    <dxf>
      <font>
        <b/>
        <i val="0"/>
      </font>
      <fill>
        <patternFill>
          <bgColor rgb="FF00B050"/>
        </patternFill>
      </fill>
    </dxf>
    <dxf>
      <font>
        <b/>
        <i val="0"/>
      </font>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b/>
        <i/>
      </font>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C000"/>
        </patternFill>
      </fill>
    </dxf>
    <dxf>
      <font>
        <b/>
        <i val="0"/>
        <color auto="1"/>
      </font>
      <fill>
        <patternFill>
          <bgColor rgb="FFFFFF00"/>
        </patternFill>
      </fill>
    </dxf>
    <dxf>
      <font>
        <b/>
        <i val="0"/>
        <color theme="0"/>
      </font>
      <fill>
        <patternFill>
          <bgColor rgb="FF00B050"/>
        </patternFill>
      </fill>
    </dxf>
    <dxf>
      <font>
        <b/>
        <i val="0"/>
        <color theme="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theme="0"/>
      </font>
      <fill>
        <patternFill>
          <bgColor rgb="FF00B050"/>
        </patternFill>
      </fill>
    </dxf>
    <dxf>
      <font>
        <color theme="0"/>
      </font>
      <fill>
        <patternFill>
          <bgColor rgb="FFFFC000"/>
        </patternFill>
      </fill>
    </dxf>
    <dxf>
      <font>
        <color auto="1"/>
      </font>
      <fill>
        <patternFill>
          <bgColor rgb="FFFFFF00"/>
        </patternFill>
      </fill>
    </dxf>
    <dxf>
      <font>
        <b/>
        <i val="0"/>
        <color theme="0"/>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s>
  <tableStyles count="0" defaultTableStyle="TableStyleMedium2" defaultPivotStyle="PivotStyleLight16"/>
  <colors>
    <mruColors>
      <color rgb="FFA200A2"/>
      <color rgb="FF0A7E3F"/>
      <color rgb="FFF2F2F2"/>
      <color rgb="FFFDE9D9"/>
      <color rgb="FFFF7814"/>
      <color rgb="FFFF6600"/>
      <color rgb="FFC89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rstButton="1"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Drop" dropStyle="combo" dx="16" fmlaLink="$D$7" fmlaRange="'Base de Datos EPA'!$E$11:$E$130" sel="12" val="8"/>
</file>

<file path=xl/ctrlProps/ctrlProp24.xml><?xml version="1.0" encoding="utf-8"?>
<formControlPr xmlns="http://schemas.microsoft.com/office/spreadsheetml/2009/9/main" objectType="Drop" dropStyle="combo" dx="16" fmlaLink="$I$7" fmlaRange="'Base de Datos EPA'!$E$11:$E$130" sel="73" val="67"/>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firstButton="1"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7" Type="http://schemas.openxmlformats.org/officeDocument/2006/relationships/image" Target="../media/image13.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5" Type="http://schemas.openxmlformats.org/officeDocument/2006/relationships/image" Target="../media/image11.emf"/><Relationship Id="rId4" Type="http://schemas.openxmlformats.org/officeDocument/2006/relationships/image" Target="../media/image10.emf"/></Relationships>
</file>

<file path=xl/drawings/_rels/drawing9.x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9</xdr:col>
      <xdr:colOff>38100</xdr:colOff>
      <xdr:row>2</xdr:row>
      <xdr:rowOff>0</xdr:rowOff>
    </xdr:from>
    <xdr:to>
      <xdr:col>12</xdr:col>
      <xdr:colOff>758773</xdr:colOff>
      <xdr:row>5</xdr:row>
      <xdr:rowOff>36060</xdr:rowOff>
    </xdr:to>
    <xdr:sp macro="" textlink="">
      <xdr:nvSpPr>
        <xdr:cNvPr id="3" name="7 Rectángulo">
          <a:extLst>
            <a:ext uri="{FF2B5EF4-FFF2-40B4-BE49-F238E27FC236}">
              <a16:creationId xmlns:a16="http://schemas.microsoft.com/office/drawing/2014/main" id="{00000000-0008-0000-0000-000003000000}"/>
            </a:ext>
          </a:extLst>
        </xdr:cNvPr>
        <xdr:cNvSpPr/>
      </xdr:nvSpPr>
      <xdr:spPr>
        <a:xfrm>
          <a:off x="6896100" y="381000"/>
          <a:ext cx="3006673" cy="60756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L"/>
          </a:defPPr>
          <a:lvl1pPr marL="0" algn="l" defTabSz="914269" rtl="0" eaLnBrk="1" latinLnBrk="0" hangingPunct="1">
            <a:defRPr sz="1800" kern="1200">
              <a:solidFill>
                <a:schemeClr val="lt1"/>
              </a:solidFill>
              <a:latin typeface="+mn-lt"/>
              <a:ea typeface="+mn-ea"/>
              <a:cs typeface="+mn-cs"/>
            </a:defRPr>
          </a:lvl1pPr>
          <a:lvl2pPr marL="457135" algn="l" defTabSz="914269" rtl="0" eaLnBrk="1" latinLnBrk="0" hangingPunct="1">
            <a:defRPr sz="1800" kern="1200">
              <a:solidFill>
                <a:schemeClr val="lt1"/>
              </a:solidFill>
              <a:latin typeface="+mn-lt"/>
              <a:ea typeface="+mn-ea"/>
              <a:cs typeface="+mn-cs"/>
            </a:defRPr>
          </a:lvl2pPr>
          <a:lvl3pPr marL="914269" algn="l" defTabSz="914269" rtl="0" eaLnBrk="1" latinLnBrk="0" hangingPunct="1">
            <a:defRPr sz="1800" kern="1200">
              <a:solidFill>
                <a:schemeClr val="lt1"/>
              </a:solidFill>
              <a:latin typeface="+mn-lt"/>
              <a:ea typeface="+mn-ea"/>
              <a:cs typeface="+mn-cs"/>
            </a:defRPr>
          </a:lvl3pPr>
          <a:lvl4pPr marL="1371404" algn="l" defTabSz="914269" rtl="0" eaLnBrk="1" latinLnBrk="0" hangingPunct="1">
            <a:defRPr sz="1800" kern="1200">
              <a:solidFill>
                <a:schemeClr val="lt1"/>
              </a:solidFill>
              <a:latin typeface="+mn-lt"/>
              <a:ea typeface="+mn-ea"/>
              <a:cs typeface="+mn-cs"/>
            </a:defRPr>
          </a:lvl4pPr>
          <a:lvl5pPr marL="1828539" algn="l" defTabSz="914269" rtl="0" eaLnBrk="1" latinLnBrk="0" hangingPunct="1">
            <a:defRPr sz="1800" kern="1200">
              <a:solidFill>
                <a:schemeClr val="lt1"/>
              </a:solidFill>
              <a:latin typeface="+mn-lt"/>
              <a:ea typeface="+mn-ea"/>
              <a:cs typeface="+mn-cs"/>
            </a:defRPr>
          </a:lvl5pPr>
          <a:lvl6pPr marL="2285674" algn="l" defTabSz="914269" rtl="0" eaLnBrk="1" latinLnBrk="0" hangingPunct="1">
            <a:defRPr sz="1800" kern="1200">
              <a:solidFill>
                <a:schemeClr val="lt1"/>
              </a:solidFill>
              <a:latin typeface="+mn-lt"/>
              <a:ea typeface="+mn-ea"/>
              <a:cs typeface="+mn-cs"/>
            </a:defRPr>
          </a:lvl6pPr>
          <a:lvl7pPr marL="2742809" algn="l" defTabSz="914269" rtl="0" eaLnBrk="1" latinLnBrk="0" hangingPunct="1">
            <a:defRPr sz="1800" kern="1200">
              <a:solidFill>
                <a:schemeClr val="lt1"/>
              </a:solidFill>
              <a:latin typeface="+mn-lt"/>
              <a:ea typeface="+mn-ea"/>
              <a:cs typeface="+mn-cs"/>
            </a:defRPr>
          </a:lvl7pPr>
          <a:lvl8pPr marL="3199944" algn="l" defTabSz="914269" rtl="0" eaLnBrk="1" latinLnBrk="0" hangingPunct="1">
            <a:defRPr sz="1800" kern="1200">
              <a:solidFill>
                <a:schemeClr val="lt1"/>
              </a:solidFill>
              <a:latin typeface="+mn-lt"/>
              <a:ea typeface="+mn-ea"/>
              <a:cs typeface="+mn-cs"/>
            </a:defRPr>
          </a:lvl8pPr>
          <a:lvl9pPr marL="3657078" algn="l" defTabSz="914269" rtl="0" eaLnBrk="1" latinLnBrk="0" hangingPunct="1">
            <a:defRPr sz="1800" kern="1200">
              <a:solidFill>
                <a:schemeClr val="lt1"/>
              </a:solidFill>
              <a:latin typeface="+mn-lt"/>
              <a:ea typeface="+mn-ea"/>
              <a:cs typeface="+mn-cs"/>
            </a:defRPr>
          </a:lvl9pPr>
        </a:lstStyle>
        <a:p>
          <a:pPr algn="ctr"/>
          <a:endParaRPr lang="es-CL"/>
        </a:p>
      </xdr:txBody>
    </xdr:sp>
    <xdr:clientData/>
  </xdr:twoCellAnchor>
  <xdr:twoCellAnchor>
    <xdr:from>
      <xdr:col>9</xdr:col>
      <xdr:colOff>120008</xdr:colOff>
      <xdr:row>2</xdr:row>
      <xdr:rowOff>131655</xdr:rowOff>
    </xdr:from>
    <xdr:to>
      <xdr:col>12</xdr:col>
      <xdr:colOff>758772</xdr:colOff>
      <xdr:row>5</xdr:row>
      <xdr:rowOff>83375</xdr:rowOff>
    </xdr:to>
    <xdr:sp macro="" textlink="">
      <xdr:nvSpPr>
        <xdr:cNvPr id="4" name="2 CuadroTexto">
          <a:extLst>
            <a:ext uri="{FF2B5EF4-FFF2-40B4-BE49-F238E27FC236}">
              <a16:creationId xmlns:a16="http://schemas.microsoft.com/office/drawing/2014/main" id="{00000000-0008-0000-0000-000004000000}"/>
            </a:ext>
          </a:extLst>
        </xdr:cNvPr>
        <xdr:cNvSpPr txBox="1"/>
      </xdr:nvSpPr>
      <xdr:spPr>
        <a:xfrm>
          <a:off x="6978008" y="512655"/>
          <a:ext cx="2924764" cy="523220"/>
        </a:xfrm>
        <a:prstGeom prst="rect">
          <a:avLst/>
        </a:prstGeom>
        <a:noFill/>
      </xdr:spPr>
      <xdr:txBody>
        <a:bodyPr wrap="square" rtlCol="0">
          <a:spAutoFit/>
        </a:bodyPr>
        <a:lstStyle>
          <a:defPPr>
            <a:defRPr lang="es-CL"/>
          </a:defPPr>
          <a:lvl1pPr marL="0" algn="l" defTabSz="914269" rtl="0" eaLnBrk="1" latinLnBrk="0" hangingPunct="1">
            <a:defRPr sz="1800" kern="1200">
              <a:solidFill>
                <a:schemeClr val="tx1"/>
              </a:solidFill>
              <a:latin typeface="+mn-lt"/>
              <a:ea typeface="+mn-ea"/>
              <a:cs typeface="+mn-cs"/>
            </a:defRPr>
          </a:lvl1pPr>
          <a:lvl2pPr marL="457135" algn="l" defTabSz="914269" rtl="0" eaLnBrk="1" latinLnBrk="0" hangingPunct="1">
            <a:defRPr sz="1800" kern="1200">
              <a:solidFill>
                <a:schemeClr val="tx1"/>
              </a:solidFill>
              <a:latin typeface="+mn-lt"/>
              <a:ea typeface="+mn-ea"/>
              <a:cs typeface="+mn-cs"/>
            </a:defRPr>
          </a:lvl2pPr>
          <a:lvl3pPr marL="914269" algn="l" defTabSz="914269" rtl="0" eaLnBrk="1" latinLnBrk="0" hangingPunct="1">
            <a:defRPr sz="1800" kern="1200">
              <a:solidFill>
                <a:schemeClr val="tx1"/>
              </a:solidFill>
              <a:latin typeface="+mn-lt"/>
              <a:ea typeface="+mn-ea"/>
              <a:cs typeface="+mn-cs"/>
            </a:defRPr>
          </a:lvl3pPr>
          <a:lvl4pPr marL="1371404" algn="l" defTabSz="914269" rtl="0" eaLnBrk="1" latinLnBrk="0" hangingPunct="1">
            <a:defRPr sz="1800" kern="1200">
              <a:solidFill>
                <a:schemeClr val="tx1"/>
              </a:solidFill>
              <a:latin typeface="+mn-lt"/>
              <a:ea typeface="+mn-ea"/>
              <a:cs typeface="+mn-cs"/>
            </a:defRPr>
          </a:lvl4pPr>
          <a:lvl5pPr marL="1828539" algn="l" defTabSz="914269" rtl="0" eaLnBrk="1" latinLnBrk="0" hangingPunct="1">
            <a:defRPr sz="1800" kern="1200">
              <a:solidFill>
                <a:schemeClr val="tx1"/>
              </a:solidFill>
              <a:latin typeface="+mn-lt"/>
              <a:ea typeface="+mn-ea"/>
              <a:cs typeface="+mn-cs"/>
            </a:defRPr>
          </a:lvl5pPr>
          <a:lvl6pPr marL="2285674" algn="l" defTabSz="914269" rtl="0" eaLnBrk="1" latinLnBrk="0" hangingPunct="1">
            <a:defRPr sz="1800" kern="1200">
              <a:solidFill>
                <a:schemeClr val="tx1"/>
              </a:solidFill>
              <a:latin typeface="+mn-lt"/>
              <a:ea typeface="+mn-ea"/>
              <a:cs typeface="+mn-cs"/>
            </a:defRPr>
          </a:lvl6pPr>
          <a:lvl7pPr marL="2742809" algn="l" defTabSz="914269" rtl="0" eaLnBrk="1" latinLnBrk="0" hangingPunct="1">
            <a:defRPr sz="1800" kern="1200">
              <a:solidFill>
                <a:schemeClr val="tx1"/>
              </a:solidFill>
              <a:latin typeface="+mn-lt"/>
              <a:ea typeface="+mn-ea"/>
              <a:cs typeface="+mn-cs"/>
            </a:defRPr>
          </a:lvl7pPr>
          <a:lvl8pPr marL="3199944" algn="l" defTabSz="914269" rtl="0" eaLnBrk="1" latinLnBrk="0" hangingPunct="1">
            <a:defRPr sz="1800" kern="1200">
              <a:solidFill>
                <a:schemeClr val="tx1"/>
              </a:solidFill>
              <a:latin typeface="+mn-lt"/>
              <a:ea typeface="+mn-ea"/>
              <a:cs typeface="+mn-cs"/>
            </a:defRPr>
          </a:lvl8pPr>
          <a:lvl9pPr marL="3657078" algn="l" defTabSz="914269" rtl="0" eaLnBrk="1" latinLnBrk="0" hangingPunct="1">
            <a:defRPr sz="1800" kern="1200">
              <a:solidFill>
                <a:schemeClr val="tx1"/>
              </a:solidFill>
              <a:latin typeface="+mn-lt"/>
              <a:ea typeface="+mn-ea"/>
              <a:cs typeface="+mn-cs"/>
            </a:defRPr>
          </a:lvl9pPr>
        </a:lstStyle>
        <a:p>
          <a:pPr algn="r"/>
          <a:r>
            <a:rPr lang="es-CL" sz="1600">
              <a:solidFill>
                <a:schemeClr val="bg1"/>
              </a:solidFill>
            </a:rPr>
            <a:t>usuario: </a:t>
          </a:r>
          <a:r>
            <a:rPr lang="es-CL" sz="2800" b="1">
              <a:solidFill>
                <a:schemeClr val="bg1"/>
              </a:solidFill>
            </a:rPr>
            <a:t>EMPRESA</a:t>
          </a:r>
          <a:r>
            <a:rPr lang="es-CL" sz="2000">
              <a:solidFill>
                <a:schemeClr val="bg1"/>
              </a:solidFill>
            </a:rPr>
            <a:t> </a:t>
          </a:r>
        </a:p>
      </xdr:txBody>
    </xdr:sp>
    <xdr:clientData/>
  </xdr:twoCellAnchor>
  <xdr:twoCellAnchor editAs="oneCell">
    <xdr:from>
      <xdr:col>0</xdr:col>
      <xdr:colOff>139700</xdr:colOff>
      <xdr:row>1</xdr:row>
      <xdr:rowOff>12700</xdr:rowOff>
    </xdr:from>
    <xdr:to>
      <xdr:col>2</xdr:col>
      <xdr:colOff>612140</xdr:colOff>
      <xdr:row>5</xdr:row>
      <xdr:rowOff>111125</xdr:rowOff>
    </xdr:to>
    <xdr:pic macro="[0]!Macro1">
      <xdr:nvPicPr>
        <xdr:cNvPr id="5" name="Imagen 4" descr="Vive el cuidado">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 y="196850"/>
          <a:ext cx="1996440" cy="8350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241300</xdr:colOff>
      <xdr:row>0</xdr:row>
      <xdr:rowOff>279400</xdr:rowOff>
    </xdr:from>
    <xdr:to>
      <xdr:col>9</xdr:col>
      <xdr:colOff>1155700</xdr:colOff>
      <xdr:row>2</xdr:row>
      <xdr:rowOff>101600</xdr:rowOff>
    </xdr:to>
    <xdr:sp macro="" textlink="">
      <xdr:nvSpPr>
        <xdr:cNvPr id="50177" name="CommandButton1" hidden="1">
          <a:extLst>
            <a:ext uri="{63B3BB69-23CF-44E3-9099-C40C66FF867C}">
              <a14:compatExt xmlns:a14="http://schemas.microsoft.com/office/drawing/2010/main" spid="_x0000_s50177"/>
            </a:ext>
            <a:ext uri="{FF2B5EF4-FFF2-40B4-BE49-F238E27FC236}">
              <a16:creationId xmlns:a16="http://schemas.microsoft.com/office/drawing/2014/main" id="{00000000-0008-0000-1000-000001C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120650</xdr:colOff>
      <xdr:row>0</xdr:row>
      <xdr:rowOff>139700</xdr:rowOff>
    </xdr:from>
    <xdr:to>
      <xdr:col>9</xdr:col>
      <xdr:colOff>577850</xdr:colOff>
      <xdr:row>2</xdr:row>
      <xdr:rowOff>50800</xdr:rowOff>
    </xdr:to>
    <xdr:pic>
      <xdr:nvPicPr>
        <xdr:cNvPr id="2" name="CommandButton1">
          <a:extLst>
            <a:ext uri="{FF2B5EF4-FFF2-40B4-BE49-F238E27FC236}">
              <a16:creationId xmlns:a16="http://schemas.microsoft.com/office/drawing/2014/main" id="{00000000-0008-0000-10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4500" y="139700"/>
          <a:ext cx="457200" cy="1295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3</xdr:row>
      <xdr:rowOff>50800</xdr:rowOff>
    </xdr:from>
    <xdr:to>
      <xdr:col>7</xdr:col>
      <xdr:colOff>25400</xdr:colOff>
      <xdr:row>6</xdr:row>
      <xdr:rowOff>76200</xdr:rowOff>
    </xdr:to>
    <xdr:sp macro="" textlink="">
      <xdr:nvSpPr>
        <xdr:cNvPr id="16385" name="Informe" hidden="1">
          <a:extLst>
            <a:ext uri="{63B3BB69-23CF-44E3-9099-C40C66FF867C}">
              <a14:compatExt xmlns:a14="http://schemas.microsoft.com/office/drawing/2010/main" spid="_x0000_s16385"/>
            </a:ext>
            <a:ext uri="{FF2B5EF4-FFF2-40B4-BE49-F238E27FC236}">
              <a16:creationId xmlns:a16="http://schemas.microsoft.com/office/drawing/2014/main" id="{00000000-0008-0000-1100-0000014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0</xdr:colOff>
      <xdr:row>3</xdr:row>
      <xdr:rowOff>25400</xdr:rowOff>
    </xdr:from>
    <xdr:to>
      <xdr:col>7</xdr:col>
      <xdr:colOff>12700</xdr:colOff>
      <xdr:row>6</xdr:row>
      <xdr:rowOff>38100</xdr:rowOff>
    </xdr:to>
    <xdr:pic>
      <xdr:nvPicPr>
        <xdr:cNvPr id="2" name="Informe">
          <a:extLst>
            <a:ext uri="{FF2B5EF4-FFF2-40B4-BE49-F238E27FC236}">
              <a16:creationId xmlns:a16="http://schemas.microsoft.com/office/drawing/2014/main" id="{00000000-0008-0000-11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2900" y="590550"/>
          <a:ext cx="2298700" cy="5651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1104900</xdr:colOff>
          <xdr:row>3</xdr:row>
          <xdr:rowOff>9525</xdr:rowOff>
        </xdr:from>
        <xdr:to>
          <xdr:col>5</xdr:col>
          <xdr:colOff>609600</xdr:colOff>
          <xdr:row>4</xdr:row>
          <xdr:rowOff>9525</xdr:rowOff>
        </xdr:to>
        <xdr:sp macro="" textlink="">
          <xdr:nvSpPr>
            <xdr:cNvPr id="49153" name="Drop Down 1" hidden="1">
              <a:extLst>
                <a:ext uri="{63B3BB69-23CF-44E3-9099-C40C66FF867C}">
                  <a14:compatExt spid="_x0000_s49153"/>
                </a:ext>
                <a:ext uri="{FF2B5EF4-FFF2-40B4-BE49-F238E27FC236}">
                  <a16:creationId xmlns:a16="http://schemas.microsoft.com/office/drawing/2014/main" id="{00000000-0008-0000-1200-00000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4</xdr:row>
          <xdr:rowOff>9525</xdr:rowOff>
        </xdr:from>
        <xdr:to>
          <xdr:col>5</xdr:col>
          <xdr:colOff>609600</xdr:colOff>
          <xdr:row>8</xdr:row>
          <xdr:rowOff>9525</xdr:rowOff>
        </xdr:to>
        <xdr:sp macro="" textlink="">
          <xdr:nvSpPr>
            <xdr:cNvPr id="49154" name="Drop Down 2" hidden="1">
              <a:extLst>
                <a:ext uri="{63B3BB69-23CF-44E3-9099-C40C66FF867C}">
                  <a14:compatExt spid="_x0000_s49154"/>
                </a:ext>
                <a:ext uri="{FF2B5EF4-FFF2-40B4-BE49-F238E27FC236}">
                  <a16:creationId xmlns:a16="http://schemas.microsoft.com/office/drawing/2014/main" id="{00000000-0008-0000-1200-000002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104775</xdr:rowOff>
    </xdr:from>
    <xdr:to>
      <xdr:col>1</xdr:col>
      <xdr:colOff>431800</xdr:colOff>
      <xdr:row>6</xdr:row>
      <xdr:rowOff>96123</xdr:rowOff>
    </xdr:to>
    <xdr:pic>
      <xdr:nvPicPr>
        <xdr:cNvPr id="2" name="Picture 3">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6937"/>
        <a:stretch/>
      </xdr:blipFill>
      <xdr:spPr bwMode="auto">
        <a:xfrm>
          <a:off x="85725" y="104775"/>
          <a:ext cx="1108075" cy="109624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19050</xdr:colOff>
      <xdr:row>1</xdr:row>
      <xdr:rowOff>180975</xdr:rowOff>
    </xdr:from>
    <xdr:to>
      <xdr:col>12</xdr:col>
      <xdr:colOff>739723</xdr:colOff>
      <xdr:row>5</xdr:row>
      <xdr:rowOff>26535</xdr:rowOff>
    </xdr:to>
    <xdr:sp macro="" textlink="">
      <xdr:nvSpPr>
        <xdr:cNvPr id="3" name="15 Rectángulo">
          <a:extLst>
            <a:ext uri="{FF2B5EF4-FFF2-40B4-BE49-F238E27FC236}">
              <a16:creationId xmlns:a16="http://schemas.microsoft.com/office/drawing/2014/main" id="{00000000-0008-0000-0100-000003000000}"/>
            </a:ext>
          </a:extLst>
        </xdr:cNvPr>
        <xdr:cNvSpPr/>
      </xdr:nvSpPr>
      <xdr:spPr>
        <a:xfrm>
          <a:off x="6877050" y="371475"/>
          <a:ext cx="3006673" cy="60756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L"/>
          </a:defPPr>
          <a:lvl1pPr marL="0" algn="l" defTabSz="914269" rtl="0" eaLnBrk="1" latinLnBrk="0" hangingPunct="1">
            <a:defRPr sz="1800" kern="1200">
              <a:solidFill>
                <a:schemeClr val="lt1"/>
              </a:solidFill>
              <a:latin typeface="+mn-lt"/>
              <a:ea typeface="+mn-ea"/>
              <a:cs typeface="+mn-cs"/>
            </a:defRPr>
          </a:lvl1pPr>
          <a:lvl2pPr marL="457135" algn="l" defTabSz="914269" rtl="0" eaLnBrk="1" latinLnBrk="0" hangingPunct="1">
            <a:defRPr sz="1800" kern="1200">
              <a:solidFill>
                <a:schemeClr val="lt1"/>
              </a:solidFill>
              <a:latin typeface="+mn-lt"/>
              <a:ea typeface="+mn-ea"/>
              <a:cs typeface="+mn-cs"/>
            </a:defRPr>
          </a:lvl2pPr>
          <a:lvl3pPr marL="914269" algn="l" defTabSz="914269" rtl="0" eaLnBrk="1" latinLnBrk="0" hangingPunct="1">
            <a:defRPr sz="1800" kern="1200">
              <a:solidFill>
                <a:schemeClr val="lt1"/>
              </a:solidFill>
              <a:latin typeface="+mn-lt"/>
              <a:ea typeface="+mn-ea"/>
              <a:cs typeface="+mn-cs"/>
            </a:defRPr>
          </a:lvl3pPr>
          <a:lvl4pPr marL="1371404" algn="l" defTabSz="914269" rtl="0" eaLnBrk="1" latinLnBrk="0" hangingPunct="1">
            <a:defRPr sz="1800" kern="1200">
              <a:solidFill>
                <a:schemeClr val="lt1"/>
              </a:solidFill>
              <a:latin typeface="+mn-lt"/>
              <a:ea typeface="+mn-ea"/>
              <a:cs typeface="+mn-cs"/>
            </a:defRPr>
          </a:lvl4pPr>
          <a:lvl5pPr marL="1828539" algn="l" defTabSz="914269" rtl="0" eaLnBrk="1" latinLnBrk="0" hangingPunct="1">
            <a:defRPr sz="1800" kern="1200">
              <a:solidFill>
                <a:schemeClr val="lt1"/>
              </a:solidFill>
              <a:latin typeface="+mn-lt"/>
              <a:ea typeface="+mn-ea"/>
              <a:cs typeface="+mn-cs"/>
            </a:defRPr>
          </a:lvl5pPr>
          <a:lvl6pPr marL="2285674" algn="l" defTabSz="914269" rtl="0" eaLnBrk="1" latinLnBrk="0" hangingPunct="1">
            <a:defRPr sz="1800" kern="1200">
              <a:solidFill>
                <a:schemeClr val="lt1"/>
              </a:solidFill>
              <a:latin typeface="+mn-lt"/>
              <a:ea typeface="+mn-ea"/>
              <a:cs typeface="+mn-cs"/>
            </a:defRPr>
          </a:lvl6pPr>
          <a:lvl7pPr marL="2742809" algn="l" defTabSz="914269" rtl="0" eaLnBrk="1" latinLnBrk="0" hangingPunct="1">
            <a:defRPr sz="1800" kern="1200">
              <a:solidFill>
                <a:schemeClr val="lt1"/>
              </a:solidFill>
              <a:latin typeface="+mn-lt"/>
              <a:ea typeface="+mn-ea"/>
              <a:cs typeface="+mn-cs"/>
            </a:defRPr>
          </a:lvl7pPr>
          <a:lvl8pPr marL="3199944" algn="l" defTabSz="914269" rtl="0" eaLnBrk="1" latinLnBrk="0" hangingPunct="1">
            <a:defRPr sz="1800" kern="1200">
              <a:solidFill>
                <a:schemeClr val="lt1"/>
              </a:solidFill>
              <a:latin typeface="+mn-lt"/>
              <a:ea typeface="+mn-ea"/>
              <a:cs typeface="+mn-cs"/>
            </a:defRPr>
          </a:lvl8pPr>
          <a:lvl9pPr marL="3657078" algn="l" defTabSz="914269" rtl="0" eaLnBrk="1" latinLnBrk="0" hangingPunct="1">
            <a:defRPr sz="1800" kern="1200">
              <a:solidFill>
                <a:schemeClr val="lt1"/>
              </a:solidFill>
              <a:latin typeface="+mn-lt"/>
              <a:ea typeface="+mn-ea"/>
              <a:cs typeface="+mn-cs"/>
            </a:defRPr>
          </a:lvl9pPr>
        </a:lstStyle>
        <a:p>
          <a:pPr algn="ctr"/>
          <a:endParaRPr lang="es-CL"/>
        </a:p>
      </xdr:txBody>
    </xdr:sp>
    <xdr:clientData/>
  </xdr:twoCellAnchor>
  <xdr:twoCellAnchor>
    <xdr:from>
      <xdr:col>9</xdr:col>
      <xdr:colOff>100958</xdr:colOff>
      <xdr:row>2</xdr:row>
      <xdr:rowOff>122130</xdr:rowOff>
    </xdr:from>
    <xdr:to>
      <xdr:col>12</xdr:col>
      <xdr:colOff>739722</xdr:colOff>
      <xdr:row>5</xdr:row>
      <xdr:rowOff>81288</xdr:rowOff>
    </xdr:to>
    <xdr:sp macro="" textlink="">
      <xdr:nvSpPr>
        <xdr:cNvPr id="4" name="16 CuadroTexto">
          <a:extLst>
            <a:ext uri="{FF2B5EF4-FFF2-40B4-BE49-F238E27FC236}">
              <a16:creationId xmlns:a16="http://schemas.microsoft.com/office/drawing/2014/main" id="{00000000-0008-0000-0100-000004000000}"/>
            </a:ext>
          </a:extLst>
        </xdr:cNvPr>
        <xdr:cNvSpPr txBox="1"/>
      </xdr:nvSpPr>
      <xdr:spPr>
        <a:xfrm>
          <a:off x="6958958" y="503130"/>
          <a:ext cx="2924764" cy="530658"/>
        </a:xfrm>
        <a:prstGeom prst="rect">
          <a:avLst/>
        </a:prstGeom>
        <a:noFill/>
      </xdr:spPr>
      <xdr:txBody>
        <a:bodyPr wrap="square" rtlCol="0">
          <a:spAutoFit/>
        </a:bodyPr>
        <a:lstStyle>
          <a:defPPr>
            <a:defRPr lang="es-CL"/>
          </a:defPPr>
          <a:lvl1pPr marL="0" algn="l" defTabSz="914269" rtl="0" eaLnBrk="1" latinLnBrk="0" hangingPunct="1">
            <a:defRPr sz="1800" kern="1200">
              <a:solidFill>
                <a:schemeClr val="tx1"/>
              </a:solidFill>
              <a:latin typeface="+mn-lt"/>
              <a:ea typeface="+mn-ea"/>
              <a:cs typeface="+mn-cs"/>
            </a:defRPr>
          </a:lvl1pPr>
          <a:lvl2pPr marL="457135" algn="l" defTabSz="914269" rtl="0" eaLnBrk="1" latinLnBrk="0" hangingPunct="1">
            <a:defRPr sz="1800" kern="1200">
              <a:solidFill>
                <a:schemeClr val="tx1"/>
              </a:solidFill>
              <a:latin typeface="+mn-lt"/>
              <a:ea typeface="+mn-ea"/>
              <a:cs typeface="+mn-cs"/>
            </a:defRPr>
          </a:lvl2pPr>
          <a:lvl3pPr marL="914269" algn="l" defTabSz="914269" rtl="0" eaLnBrk="1" latinLnBrk="0" hangingPunct="1">
            <a:defRPr sz="1800" kern="1200">
              <a:solidFill>
                <a:schemeClr val="tx1"/>
              </a:solidFill>
              <a:latin typeface="+mn-lt"/>
              <a:ea typeface="+mn-ea"/>
              <a:cs typeface="+mn-cs"/>
            </a:defRPr>
          </a:lvl3pPr>
          <a:lvl4pPr marL="1371404" algn="l" defTabSz="914269" rtl="0" eaLnBrk="1" latinLnBrk="0" hangingPunct="1">
            <a:defRPr sz="1800" kern="1200">
              <a:solidFill>
                <a:schemeClr val="tx1"/>
              </a:solidFill>
              <a:latin typeface="+mn-lt"/>
              <a:ea typeface="+mn-ea"/>
              <a:cs typeface="+mn-cs"/>
            </a:defRPr>
          </a:lvl4pPr>
          <a:lvl5pPr marL="1828539" algn="l" defTabSz="914269" rtl="0" eaLnBrk="1" latinLnBrk="0" hangingPunct="1">
            <a:defRPr sz="1800" kern="1200">
              <a:solidFill>
                <a:schemeClr val="tx1"/>
              </a:solidFill>
              <a:latin typeface="+mn-lt"/>
              <a:ea typeface="+mn-ea"/>
              <a:cs typeface="+mn-cs"/>
            </a:defRPr>
          </a:lvl5pPr>
          <a:lvl6pPr marL="2285674" algn="l" defTabSz="914269" rtl="0" eaLnBrk="1" latinLnBrk="0" hangingPunct="1">
            <a:defRPr sz="1800" kern="1200">
              <a:solidFill>
                <a:schemeClr val="tx1"/>
              </a:solidFill>
              <a:latin typeface="+mn-lt"/>
              <a:ea typeface="+mn-ea"/>
              <a:cs typeface="+mn-cs"/>
            </a:defRPr>
          </a:lvl6pPr>
          <a:lvl7pPr marL="2742809" algn="l" defTabSz="914269" rtl="0" eaLnBrk="1" latinLnBrk="0" hangingPunct="1">
            <a:defRPr sz="1800" kern="1200">
              <a:solidFill>
                <a:schemeClr val="tx1"/>
              </a:solidFill>
              <a:latin typeface="+mn-lt"/>
              <a:ea typeface="+mn-ea"/>
              <a:cs typeface="+mn-cs"/>
            </a:defRPr>
          </a:lvl7pPr>
          <a:lvl8pPr marL="3199944" algn="l" defTabSz="914269" rtl="0" eaLnBrk="1" latinLnBrk="0" hangingPunct="1">
            <a:defRPr sz="1800" kern="1200">
              <a:solidFill>
                <a:schemeClr val="tx1"/>
              </a:solidFill>
              <a:latin typeface="+mn-lt"/>
              <a:ea typeface="+mn-ea"/>
              <a:cs typeface="+mn-cs"/>
            </a:defRPr>
          </a:lvl8pPr>
          <a:lvl9pPr marL="3657078" algn="l" defTabSz="914269" rtl="0" eaLnBrk="1" latinLnBrk="0" hangingPunct="1">
            <a:defRPr sz="1800" kern="1200">
              <a:solidFill>
                <a:schemeClr val="tx1"/>
              </a:solidFill>
              <a:latin typeface="+mn-lt"/>
              <a:ea typeface="+mn-ea"/>
              <a:cs typeface="+mn-cs"/>
            </a:defRPr>
          </a:lvl9pPr>
        </a:lstStyle>
        <a:p>
          <a:pPr algn="r"/>
          <a:r>
            <a:rPr lang="es-CL" sz="1600">
              <a:solidFill>
                <a:schemeClr val="bg1"/>
              </a:solidFill>
            </a:rPr>
            <a:t>usuario: </a:t>
          </a:r>
          <a:r>
            <a:rPr lang="es-CL" sz="2800" b="1">
              <a:solidFill>
                <a:schemeClr val="bg1"/>
              </a:solidFill>
            </a:rPr>
            <a:t>ESPECIALISTA</a:t>
          </a:r>
          <a:r>
            <a:rPr lang="es-CL" sz="2000">
              <a:solidFill>
                <a:schemeClr val="bg1"/>
              </a:solidFill>
            </a:rPr>
            <a:t> </a:t>
          </a:r>
        </a:p>
      </xdr:txBody>
    </xdr:sp>
    <xdr:clientData/>
  </xdr:twoCellAnchor>
  <xdr:twoCellAnchor>
    <xdr:from>
      <xdr:col>0</xdr:col>
      <xdr:colOff>25400</xdr:colOff>
      <xdr:row>10</xdr:row>
      <xdr:rowOff>57148</xdr:rowOff>
    </xdr:from>
    <xdr:to>
      <xdr:col>15</xdr:col>
      <xdr:colOff>374650</xdr:colOff>
      <xdr:row>15</xdr:row>
      <xdr:rowOff>102148</xdr:rowOff>
    </xdr:to>
    <xdr:sp macro="" textlink="">
      <xdr:nvSpPr>
        <xdr:cNvPr id="5" name="4 CuadroTexto">
          <a:extLst>
            <a:ext uri="{FF2B5EF4-FFF2-40B4-BE49-F238E27FC236}">
              <a16:creationId xmlns:a16="http://schemas.microsoft.com/office/drawing/2014/main" id="{00000000-0008-0000-0100-000005000000}"/>
            </a:ext>
          </a:extLst>
        </xdr:cNvPr>
        <xdr:cNvSpPr txBox="1">
          <a:spLocks/>
        </xdr:cNvSpPr>
      </xdr:nvSpPr>
      <xdr:spPr>
        <a:xfrm>
          <a:off x="25400" y="1898648"/>
          <a:ext cx="11779250" cy="576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t>Para generar el borrador</a:t>
          </a:r>
          <a:r>
            <a:rPr lang="es-CL" sz="1000" b="1" baseline="0"/>
            <a:t> del</a:t>
          </a:r>
          <a:r>
            <a:rPr lang="es-CL" sz="1000" b="1"/>
            <a:t> informe técnico no es necesario completar todos los campos y hojas de la caracterización del riesgo</a:t>
          </a:r>
          <a:r>
            <a:rPr lang="es-CL" sz="1000" b="1" baseline="0"/>
            <a:t> (estudio previo). Los pasos que se deben seguir para generar este borrador son:</a:t>
          </a:r>
        </a:p>
        <a:p>
          <a:endParaRPr lang="es-CL" sz="1000" b="1" baseline="0"/>
        </a:p>
        <a:p>
          <a:r>
            <a:rPr lang="es-CL" sz="1000" b="1" baseline="0"/>
            <a:t>1.- Corroborar la información entregada por la empresa y experto asesor ACHS en las hojas de </a:t>
          </a:r>
          <a:r>
            <a:rPr lang="es-CL" sz="1000" b="1" baseline="0">
              <a:solidFill>
                <a:schemeClr val="dk1"/>
              </a:solidFill>
              <a:effectLst/>
              <a:latin typeface="+mn-lt"/>
              <a:ea typeface="+mn-ea"/>
              <a:cs typeface="+mn-cs"/>
            </a:rPr>
            <a:t>"Empresa" y "Puestos de Trabajo Emp"</a:t>
          </a:r>
          <a:r>
            <a:rPr lang="es-CL" sz="1000" b="1" baseline="0"/>
            <a:t>. La información que se señala con color  naranja:                             no puede faltar ya que es información que va al informe técnico.</a:t>
          </a:r>
        </a:p>
        <a:p>
          <a:endParaRPr lang="es-CL" sz="1000" b="1" baseline="0"/>
        </a:p>
        <a:p>
          <a:pPr marL="0" marR="0" indent="0" defTabSz="914400" eaLnBrk="1" fontAlgn="auto" latinLnBrk="0" hangingPunct="1">
            <a:lnSpc>
              <a:spcPct val="100000"/>
            </a:lnSpc>
            <a:spcBef>
              <a:spcPts val="0"/>
            </a:spcBef>
            <a:spcAft>
              <a:spcPts val="0"/>
            </a:spcAft>
            <a:buClrTx/>
            <a:buSzTx/>
            <a:buFontTx/>
            <a:buNone/>
            <a:tabLst/>
            <a:defRPr/>
          </a:pPr>
          <a:r>
            <a:rPr lang="es-CL" sz="1000" b="1" baseline="0">
              <a:solidFill>
                <a:schemeClr val="dk1"/>
              </a:solidFill>
              <a:effectLst/>
              <a:latin typeface="+mn-lt"/>
              <a:ea typeface="+mn-ea"/>
              <a:cs typeface="+mn-cs"/>
            </a:rPr>
            <a:t>2.- En la Hoja "Tabla N°2" se debe declarar el número de puestos de trabajo que se evaluarán en el informe. Esta hoja es descriptiva de las condiciones de exposición y protección auditiva.</a:t>
          </a:r>
        </a:p>
        <a:p>
          <a:pPr marL="0" marR="0" indent="0" defTabSz="914400" eaLnBrk="1" fontAlgn="auto" latinLnBrk="0" hangingPunct="1">
            <a:lnSpc>
              <a:spcPct val="100000"/>
            </a:lnSpc>
            <a:spcBef>
              <a:spcPts val="0"/>
            </a:spcBef>
            <a:spcAft>
              <a:spcPts val="0"/>
            </a:spcAft>
            <a:buClrTx/>
            <a:buSzTx/>
            <a:buFontTx/>
            <a:buNone/>
            <a:tabLst/>
            <a:defRPr/>
          </a:pPr>
          <a:endParaRPr lang="es-CL" sz="10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CL" sz="1000" b="1" baseline="0">
              <a:solidFill>
                <a:schemeClr val="dk1"/>
              </a:solidFill>
              <a:effectLst/>
              <a:latin typeface="+mn-lt"/>
              <a:ea typeface="+mn-ea"/>
              <a:cs typeface="+mn-cs"/>
            </a:rPr>
            <a:t>3.- En la Hoja "Tabla GES" se debe ingresar la cantidad de GES evaluados e incorporar toda la información. En esta hoja se conforman los grupos de exposición similar en base a los antecedentes recopilados.</a:t>
          </a:r>
          <a:endParaRPr lang="es-CL" sz="1000">
            <a:effectLst/>
          </a:endParaRPr>
        </a:p>
        <a:p>
          <a:endParaRPr lang="es-CL" sz="1000" b="1" baseline="0"/>
        </a:p>
        <a:p>
          <a:r>
            <a:rPr lang="es-CL" sz="1000" b="1" baseline="0"/>
            <a:t>4.- En la Hoja "Puestos de Trabajo Esp" se debe ingresar el número total de mediciones personales efectuadas para los grupos de exposición similar evaluados y completar la información que se señala con color naranja:                              Se debe seleccionar el </a:t>
          </a:r>
          <a:r>
            <a:rPr lang="es-CL" sz="900" b="1" baseline="0"/>
            <a:t>GES</a:t>
          </a:r>
          <a:r>
            <a:rPr lang="es-CL" sz="1000" b="1" baseline="0"/>
            <a:t> al que correcponde cada medición y las celdas en azul se completan en base a lo definido en la hoja "Tabla GES".  </a:t>
          </a:r>
        </a:p>
        <a:p>
          <a:endParaRPr lang="es-CL" sz="1000" b="1" baseline="0"/>
        </a:p>
        <a:p>
          <a:r>
            <a:rPr lang="es-CL" sz="1000" b="1" baseline="0"/>
            <a:t>5.- En la Hoja "Tabla N°3" se debe ingresar el instrumental utilizado en la evaluación y sus respectivas verificaciones de calibración al inicio y fin de las mediciones.</a:t>
          </a:r>
          <a:endParaRPr lang="es-CL" sz="1000" b="1"/>
        </a:p>
        <a:p>
          <a:endParaRPr lang="es-CL" sz="1000"/>
        </a:p>
        <a:p>
          <a:r>
            <a:rPr lang="es-CL" sz="1000" b="1">
              <a:solidFill>
                <a:schemeClr val="dk1"/>
              </a:solidFill>
              <a:effectLst/>
              <a:latin typeface="+mn-lt"/>
              <a:ea typeface="+mn-ea"/>
              <a:cs typeface="+mn-cs"/>
            </a:rPr>
            <a:t>5.- En la Hoja "Tabla N° 5,7 y 8"</a:t>
          </a:r>
          <a:r>
            <a:rPr lang="es-CL" sz="1000" b="1" baseline="0">
              <a:solidFill>
                <a:schemeClr val="dk1"/>
              </a:solidFill>
              <a:effectLst/>
              <a:latin typeface="+mn-lt"/>
              <a:ea typeface="+mn-ea"/>
              <a:cs typeface="+mn-cs"/>
            </a:rPr>
            <a:t> s</a:t>
          </a:r>
          <a:r>
            <a:rPr lang="es-CL" sz="1000" b="1"/>
            <a:t>e</a:t>
          </a:r>
          <a:r>
            <a:rPr lang="es-CL" sz="1000" b="1" baseline="0"/>
            <a:t> debe ingresar el número de mediciones efectuadas a fuentes de ruido que producen exposición, o de ambientes de trabajo y completar l</a:t>
          </a:r>
          <a:r>
            <a:rPr lang="es-CL" sz="1000" b="1"/>
            <a:t>as columnas "Área", "Fuente de Ruido", "NPSeq dB(A)", NPSeq "dB(C)" y seleccionar los protectores auditivos que correspondan para evaluar la protección auditiva en uso y seleccionar otros</a:t>
          </a:r>
          <a:r>
            <a:rPr lang="es-CL" sz="1000" b="1" baseline="0"/>
            <a:t> protectores auditivos a recomendar si es necesario.</a:t>
          </a:r>
          <a:r>
            <a:rPr lang="es-CL" sz="1000" b="1"/>
            <a:t> Se</a:t>
          </a:r>
          <a:r>
            <a:rPr lang="es-CL" sz="1000" b="1" baseline="0"/>
            <a:t> debe cargar el archivo "EPA LISTO" vigente para considerar sólo los elementos de protección auditiva que cumplen con las directrices establecidas en la normativa vigente</a:t>
          </a:r>
          <a:r>
            <a:rPr lang="es-CL" sz="1000" b="1"/>
            <a:t>.</a:t>
          </a:r>
          <a:r>
            <a:rPr lang="es-CL" sz="1000"/>
            <a:t> </a:t>
          </a:r>
        </a:p>
        <a:p>
          <a:endParaRPr lang="es-CL" sz="1000"/>
        </a:p>
        <a:p>
          <a:r>
            <a:rPr lang="es-CL" sz="1000" b="1" baseline="0">
              <a:solidFill>
                <a:schemeClr val="dk1"/>
              </a:solidFill>
              <a:latin typeface="+mn-lt"/>
              <a:ea typeface="+mn-ea"/>
              <a:cs typeface="+mn-cs"/>
            </a:rPr>
            <a:t>6.- En la Hoja "Tabla N°1" al presionar el botón se genera la tabla resumen de las mediciones efectuada a los grupos de exposición similar, considerando como condición de exposición el peor caso. En la hoja "Procesos" se deben actualizar las tablas descriptivas de la sucursal evaluada.</a:t>
          </a:r>
        </a:p>
        <a:p>
          <a:endParaRPr lang="es-CL" sz="1000" b="1" baseline="0">
            <a:solidFill>
              <a:schemeClr val="dk1"/>
            </a:solidFill>
            <a:latin typeface="+mn-lt"/>
            <a:ea typeface="+mn-ea"/>
            <a:cs typeface="+mn-cs"/>
          </a:endParaRPr>
        </a:p>
        <a:p>
          <a:r>
            <a:rPr lang="es-CL" sz="1000" b="1" baseline="0">
              <a:solidFill>
                <a:schemeClr val="dk1"/>
              </a:solidFill>
              <a:latin typeface="+mn-lt"/>
              <a:ea typeface="+mn-ea"/>
              <a:cs typeface="+mn-cs"/>
            </a:rPr>
            <a:t>7.- En la Hoja "Info IT" completar la información  que se señala con color naranja:                             . </a:t>
          </a:r>
          <a:r>
            <a:rPr lang="es-CL" sz="1000" b="1"/>
            <a:t>Una vez completa toda la información mencionada,  presionar el botón "Informe" para generar el borrador del informe técnico</a:t>
          </a:r>
          <a:r>
            <a:rPr lang="es-CL" sz="1000" b="1" baseline="0"/>
            <a:t> de</a:t>
          </a:r>
          <a:r>
            <a:rPr lang="es-CL" sz="1000" b="1"/>
            <a:t> la evaluación desarrollada. </a:t>
          </a:r>
        </a:p>
        <a:p>
          <a:endParaRPr lang="es-CL" sz="1000" b="1"/>
        </a:p>
        <a:p>
          <a:r>
            <a:rPr lang="es-CL" sz="1000" b="1">
              <a:solidFill>
                <a:schemeClr val="dk1"/>
              </a:solidFill>
              <a:effectLst/>
              <a:latin typeface="+mn-lt"/>
              <a:ea typeface="+mn-ea"/>
              <a:cs typeface="+mn-cs"/>
            </a:rPr>
            <a:t>8.- Revisar el informe e ir completándolo</a:t>
          </a:r>
          <a:r>
            <a:rPr lang="es-CL" sz="1000" b="1" baseline="0">
              <a:solidFill>
                <a:schemeClr val="dk1"/>
              </a:solidFill>
              <a:effectLst/>
              <a:latin typeface="+mn-lt"/>
              <a:ea typeface="+mn-ea"/>
              <a:cs typeface="+mn-cs"/>
            </a:rPr>
            <a:t> y </a:t>
          </a:r>
          <a:r>
            <a:rPr lang="es-CL" sz="1000" b="1">
              <a:solidFill>
                <a:schemeClr val="dk1"/>
              </a:solidFill>
              <a:effectLst/>
              <a:latin typeface="+mn-lt"/>
              <a:ea typeface="+mn-ea"/>
              <a:cs typeface="+mn-cs"/>
            </a:rPr>
            <a:t>confirmando, reemplazando o corrigiendo el contenido y todo lo que está en letra roja. Actualizar el índice y  guardar el informe.</a:t>
          </a:r>
          <a:endParaRPr lang="es-CL" sz="1000" b="1"/>
        </a:p>
      </xdr:txBody>
    </xdr:sp>
    <xdr:clientData/>
  </xdr:twoCellAnchor>
  <xdr:twoCellAnchor>
    <xdr:from>
      <xdr:col>12</xdr:col>
      <xdr:colOff>654050</xdr:colOff>
      <xdr:row>10</xdr:row>
      <xdr:rowOff>419100</xdr:rowOff>
    </xdr:from>
    <xdr:to>
      <xdr:col>13</xdr:col>
      <xdr:colOff>641350</xdr:colOff>
      <xdr:row>10</xdr:row>
      <xdr:rowOff>584200</xdr:rowOff>
    </xdr:to>
    <xdr:sp macro="" textlink="">
      <xdr:nvSpPr>
        <xdr:cNvPr id="6" name="5 Rectángulo">
          <a:extLst>
            <a:ext uri="{FF2B5EF4-FFF2-40B4-BE49-F238E27FC236}">
              <a16:creationId xmlns:a16="http://schemas.microsoft.com/office/drawing/2014/main" id="{00000000-0008-0000-0100-000006000000}"/>
            </a:ext>
          </a:extLst>
        </xdr:cNvPr>
        <xdr:cNvSpPr/>
      </xdr:nvSpPr>
      <xdr:spPr>
        <a:xfrm>
          <a:off x="9798050" y="2260600"/>
          <a:ext cx="749300" cy="165100"/>
        </a:xfrm>
        <a:prstGeom prst="rect">
          <a:avLst/>
        </a:prstGeom>
        <a:solidFill>
          <a:schemeClr val="accent6">
            <a:lumMod val="20000"/>
            <a:lumOff val="80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14</xdr:col>
      <xdr:colOff>336550</xdr:colOff>
      <xdr:row>10</xdr:row>
      <xdr:rowOff>1673225</xdr:rowOff>
    </xdr:from>
    <xdr:to>
      <xdr:col>15</xdr:col>
      <xdr:colOff>323850</xdr:colOff>
      <xdr:row>10</xdr:row>
      <xdr:rowOff>1822450</xdr:rowOff>
    </xdr:to>
    <xdr:sp macro="" textlink="">
      <xdr:nvSpPr>
        <xdr:cNvPr id="7" name="6 Rectángulo">
          <a:extLst>
            <a:ext uri="{FF2B5EF4-FFF2-40B4-BE49-F238E27FC236}">
              <a16:creationId xmlns:a16="http://schemas.microsoft.com/office/drawing/2014/main" id="{00000000-0008-0000-0100-000007000000}"/>
            </a:ext>
          </a:extLst>
        </xdr:cNvPr>
        <xdr:cNvSpPr/>
      </xdr:nvSpPr>
      <xdr:spPr>
        <a:xfrm>
          <a:off x="11004550" y="3514725"/>
          <a:ext cx="749300" cy="149225"/>
        </a:xfrm>
        <a:prstGeom prst="rect">
          <a:avLst/>
        </a:prstGeom>
        <a:solidFill>
          <a:schemeClr val="accent6">
            <a:lumMod val="20000"/>
            <a:lumOff val="80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5</xdr:col>
      <xdr:colOff>584200</xdr:colOff>
      <xdr:row>10</xdr:row>
      <xdr:rowOff>3362325</xdr:rowOff>
    </xdr:from>
    <xdr:to>
      <xdr:col>6</xdr:col>
      <xdr:colOff>609600</xdr:colOff>
      <xdr:row>10</xdr:row>
      <xdr:rowOff>3511550</xdr:rowOff>
    </xdr:to>
    <xdr:sp macro="" textlink="">
      <xdr:nvSpPr>
        <xdr:cNvPr id="8" name="7 Rectángulo">
          <a:extLst>
            <a:ext uri="{FF2B5EF4-FFF2-40B4-BE49-F238E27FC236}">
              <a16:creationId xmlns:a16="http://schemas.microsoft.com/office/drawing/2014/main" id="{00000000-0008-0000-0100-000008000000}"/>
            </a:ext>
          </a:extLst>
        </xdr:cNvPr>
        <xdr:cNvSpPr/>
      </xdr:nvSpPr>
      <xdr:spPr>
        <a:xfrm>
          <a:off x="4394200" y="5203825"/>
          <a:ext cx="787400" cy="149225"/>
        </a:xfrm>
        <a:prstGeom prst="rect">
          <a:avLst/>
        </a:prstGeom>
        <a:solidFill>
          <a:schemeClr val="accent6">
            <a:lumMod val="20000"/>
            <a:lumOff val="80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161925</xdr:colOff>
      <xdr:row>4</xdr:row>
      <xdr:rowOff>9525</xdr:rowOff>
    </xdr:from>
    <xdr:to>
      <xdr:col>8</xdr:col>
      <xdr:colOff>428625</xdr:colOff>
      <xdr:row>4</xdr:row>
      <xdr:rowOff>142875</xdr:rowOff>
    </xdr:to>
    <xdr:sp macro="" textlink="">
      <xdr:nvSpPr>
        <xdr:cNvPr id="2" name="1 Flecha abajo">
          <a:extLst>
            <a:ext uri="{FF2B5EF4-FFF2-40B4-BE49-F238E27FC236}">
              <a16:creationId xmlns:a16="http://schemas.microsoft.com/office/drawing/2014/main" id="{00000000-0008-0000-0600-000002000000}"/>
            </a:ext>
          </a:extLst>
        </xdr:cNvPr>
        <xdr:cNvSpPr/>
      </xdr:nvSpPr>
      <xdr:spPr>
        <a:xfrm>
          <a:off x="8248650" y="200025"/>
          <a:ext cx="266700" cy="13335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CL" sz="1100"/>
        </a:p>
      </xdr:txBody>
    </xdr:sp>
    <xdr:clientData/>
  </xdr:twoCellAnchor>
  <xdr:twoCellAnchor>
    <xdr:from>
      <xdr:col>9</xdr:col>
      <xdr:colOff>180975</xdr:colOff>
      <xdr:row>4</xdr:row>
      <xdr:rowOff>19050</xdr:rowOff>
    </xdr:from>
    <xdr:to>
      <xdr:col>9</xdr:col>
      <xdr:colOff>447675</xdr:colOff>
      <xdr:row>4</xdr:row>
      <xdr:rowOff>152400</xdr:rowOff>
    </xdr:to>
    <xdr:sp macro="" textlink="">
      <xdr:nvSpPr>
        <xdr:cNvPr id="3" name="2 Flecha abajo">
          <a:extLst>
            <a:ext uri="{FF2B5EF4-FFF2-40B4-BE49-F238E27FC236}">
              <a16:creationId xmlns:a16="http://schemas.microsoft.com/office/drawing/2014/main" id="{00000000-0008-0000-0600-000003000000}"/>
            </a:ext>
          </a:extLst>
        </xdr:cNvPr>
        <xdr:cNvSpPr/>
      </xdr:nvSpPr>
      <xdr:spPr>
        <a:xfrm>
          <a:off x="8829675" y="209550"/>
          <a:ext cx="266700" cy="13335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CL" sz="1100"/>
        </a:p>
      </xdr:txBody>
    </xdr:sp>
    <xdr:clientData/>
  </xdr:twoCellAnchor>
  <xdr:twoCellAnchor>
    <xdr:from>
      <xdr:col>13</xdr:col>
      <xdr:colOff>457200</xdr:colOff>
      <xdr:row>4</xdr:row>
      <xdr:rowOff>19050</xdr:rowOff>
    </xdr:from>
    <xdr:to>
      <xdr:col>13</xdr:col>
      <xdr:colOff>723900</xdr:colOff>
      <xdr:row>4</xdr:row>
      <xdr:rowOff>152400</xdr:rowOff>
    </xdr:to>
    <xdr:sp macro="" textlink="">
      <xdr:nvSpPr>
        <xdr:cNvPr id="4" name="3 Flecha abajo">
          <a:extLst>
            <a:ext uri="{FF2B5EF4-FFF2-40B4-BE49-F238E27FC236}">
              <a16:creationId xmlns:a16="http://schemas.microsoft.com/office/drawing/2014/main" id="{00000000-0008-0000-0600-000004000000}"/>
            </a:ext>
          </a:extLst>
        </xdr:cNvPr>
        <xdr:cNvSpPr/>
      </xdr:nvSpPr>
      <xdr:spPr>
        <a:xfrm>
          <a:off x="11991975" y="209550"/>
          <a:ext cx="266700" cy="13335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CL"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393700</xdr:colOff>
      <xdr:row>0</xdr:row>
      <xdr:rowOff>101600</xdr:rowOff>
    </xdr:from>
    <xdr:to>
      <xdr:col>8</xdr:col>
      <xdr:colOff>2120900</xdr:colOff>
      <xdr:row>2</xdr:row>
      <xdr:rowOff>368300</xdr:rowOff>
    </xdr:to>
    <xdr:sp macro="" textlink="">
      <xdr:nvSpPr>
        <xdr:cNvPr id="29697" name="CommandButton1" hidden="1">
          <a:extLst>
            <a:ext uri="{63B3BB69-23CF-44E3-9099-C40C66FF867C}">
              <a14:compatExt xmlns:a14="http://schemas.microsoft.com/office/drawing/2010/main" spid="_x0000_s29697"/>
            </a:ext>
            <a:ext uri="{FF2B5EF4-FFF2-40B4-BE49-F238E27FC236}">
              <a16:creationId xmlns:a16="http://schemas.microsoft.com/office/drawing/2014/main" id="{00000000-0008-0000-0700-0000017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16</xdr:col>
      <xdr:colOff>600075</xdr:colOff>
      <xdr:row>0</xdr:row>
      <xdr:rowOff>47625</xdr:rowOff>
    </xdr:from>
    <xdr:ext cx="2181225" cy="609013"/>
    <xdr:sp macro="" textlink="">
      <xdr:nvSpPr>
        <xdr:cNvPr id="3" name="2 CuadroTexto">
          <a:extLst>
            <a:ext uri="{FF2B5EF4-FFF2-40B4-BE49-F238E27FC236}">
              <a16:creationId xmlns:a16="http://schemas.microsoft.com/office/drawing/2014/main" id="{00000000-0008-0000-0700-000003000000}"/>
            </a:ext>
          </a:extLst>
        </xdr:cNvPr>
        <xdr:cNvSpPr txBox="1"/>
      </xdr:nvSpPr>
      <xdr:spPr>
        <a:xfrm>
          <a:off x="9496425" y="47625"/>
          <a:ext cx="2181225" cy="609013"/>
        </a:xfrm>
        <a:prstGeom prst="rect">
          <a:avLst/>
        </a:prstGeom>
        <a:solidFill>
          <a:schemeClr val="accent6">
            <a:lumMod val="20000"/>
            <a:lumOff val="80000"/>
          </a:schemeClr>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L" sz="1100"/>
            <a:t>Toda</a:t>
          </a:r>
          <a:r>
            <a:rPr lang="es-CL" sz="1100" baseline="0"/>
            <a:t> l</a:t>
          </a:r>
          <a:r>
            <a:rPr lang="es-CL" sz="1100"/>
            <a:t>a</a:t>
          </a:r>
          <a:r>
            <a:rPr lang="es-CL" sz="1100" baseline="0"/>
            <a:t> información de esta tabla se toma desde la hoja "Puestos de Trabajo Emp"</a:t>
          </a:r>
          <a:endParaRPr lang="es-CL" sz="1100"/>
        </a:p>
      </xdr:txBody>
    </xdr:sp>
    <xdr:clientData/>
  </xdr:oneCellAnchor>
  <xdr:twoCellAnchor>
    <xdr:from>
      <xdr:col>3</xdr:col>
      <xdr:colOff>1092200</xdr:colOff>
      <xdr:row>1</xdr:row>
      <xdr:rowOff>0</xdr:rowOff>
    </xdr:from>
    <xdr:to>
      <xdr:col>3</xdr:col>
      <xdr:colOff>1358900</xdr:colOff>
      <xdr:row>1</xdr:row>
      <xdr:rowOff>133350</xdr:rowOff>
    </xdr:to>
    <xdr:sp macro="" textlink="">
      <xdr:nvSpPr>
        <xdr:cNvPr id="4" name="1 Flecha abajo">
          <a:extLst>
            <a:ext uri="{FF2B5EF4-FFF2-40B4-BE49-F238E27FC236}">
              <a16:creationId xmlns:a16="http://schemas.microsoft.com/office/drawing/2014/main" id="{00000000-0008-0000-0700-000004000000}"/>
            </a:ext>
          </a:extLst>
        </xdr:cNvPr>
        <xdr:cNvSpPr/>
      </xdr:nvSpPr>
      <xdr:spPr>
        <a:xfrm>
          <a:off x="2901950" y="184150"/>
          <a:ext cx="266700" cy="13335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8</xdr:col>
      <xdr:colOff>196850</xdr:colOff>
      <xdr:row>0</xdr:row>
      <xdr:rowOff>50800</xdr:rowOff>
    </xdr:from>
    <xdr:to>
      <xdr:col>8</xdr:col>
      <xdr:colOff>1060450</xdr:colOff>
      <xdr:row>2</xdr:row>
      <xdr:rowOff>184150</xdr:rowOff>
    </xdr:to>
    <xdr:pic>
      <xdr:nvPicPr>
        <xdr:cNvPr id="2" name="CommandButton1">
          <a:extLst>
            <a:ext uri="{FF2B5EF4-FFF2-40B4-BE49-F238E27FC236}">
              <a16:creationId xmlns:a16="http://schemas.microsoft.com/office/drawing/2014/main" id="{00000000-0008-0000-07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0450" y="50800"/>
          <a:ext cx="863600" cy="501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304800</xdr:colOff>
      <xdr:row>0</xdr:row>
      <xdr:rowOff>114300</xdr:rowOff>
    </xdr:from>
    <xdr:to>
      <xdr:col>8</xdr:col>
      <xdr:colOff>508000</xdr:colOff>
      <xdr:row>3</xdr:row>
      <xdr:rowOff>38100</xdr:rowOff>
    </xdr:to>
    <xdr:sp macro="" textlink="">
      <xdr:nvSpPr>
        <xdr:cNvPr id="59393" name="CommandButton1" hidden="1">
          <a:extLst>
            <a:ext uri="{63B3BB69-23CF-44E3-9099-C40C66FF867C}">
              <a14:compatExt xmlns:a14="http://schemas.microsoft.com/office/drawing/2010/main" spid="_x0000_s59393"/>
            </a:ext>
            <a:ext uri="{FF2B5EF4-FFF2-40B4-BE49-F238E27FC236}">
              <a16:creationId xmlns:a16="http://schemas.microsoft.com/office/drawing/2014/main" id="{00000000-0008-0000-0800-000001E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6</xdr:col>
      <xdr:colOff>152400</xdr:colOff>
      <xdr:row>0</xdr:row>
      <xdr:rowOff>57150</xdr:rowOff>
    </xdr:from>
    <xdr:to>
      <xdr:col>8</xdr:col>
      <xdr:colOff>254000</xdr:colOff>
      <xdr:row>3</xdr:row>
      <xdr:rowOff>19050</xdr:rowOff>
    </xdr:to>
    <xdr:pic>
      <xdr:nvPicPr>
        <xdr:cNvPr id="2" name="CommandButton1">
          <a:extLst>
            <a:ext uri="{FF2B5EF4-FFF2-40B4-BE49-F238E27FC236}">
              <a16:creationId xmlns:a16="http://schemas.microsoft.com/office/drawing/2014/main" id="{00000000-0008-0000-08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6450" y="57150"/>
          <a:ext cx="1625600" cy="787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29</xdr:col>
      <xdr:colOff>63500</xdr:colOff>
      <xdr:row>0</xdr:row>
      <xdr:rowOff>101600</xdr:rowOff>
    </xdr:from>
    <xdr:to>
      <xdr:col>32</xdr:col>
      <xdr:colOff>330200</xdr:colOff>
      <xdr:row>4</xdr:row>
      <xdr:rowOff>101600</xdr:rowOff>
    </xdr:to>
    <xdr:sp macro="" textlink="">
      <xdr:nvSpPr>
        <xdr:cNvPr id="13334" name="CommandButton1" hidden="1">
          <a:extLst>
            <a:ext uri="{63B3BB69-23CF-44E3-9099-C40C66FF867C}">
              <a14:compatExt xmlns:a14="http://schemas.microsoft.com/office/drawing/2010/main" spid="_x0000_s13334"/>
            </a:ext>
            <a:ext uri="{FF2B5EF4-FFF2-40B4-BE49-F238E27FC236}">
              <a16:creationId xmlns:a16="http://schemas.microsoft.com/office/drawing/2014/main" id="{00000000-0008-0000-0900-000016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29</xdr:col>
      <xdr:colOff>31750</xdr:colOff>
      <xdr:row>0</xdr:row>
      <xdr:rowOff>50800</xdr:rowOff>
    </xdr:from>
    <xdr:to>
      <xdr:col>32</xdr:col>
      <xdr:colOff>165100</xdr:colOff>
      <xdr:row>4</xdr:row>
      <xdr:rowOff>50800</xdr:rowOff>
    </xdr:to>
    <xdr:pic>
      <xdr:nvPicPr>
        <xdr:cNvPr id="2" name="CommandButton1">
          <a:extLst>
            <a:ext uri="{FF2B5EF4-FFF2-40B4-BE49-F238E27FC236}">
              <a16:creationId xmlns:a16="http://schemas.microsoft.com/office/drawing/2014/main" id="{00000000-0008-0000-09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21550" y="50800"/>
          <a:ext cx="2495550" cy="635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215900</xdr:colOff>
      <xdr:row>2</xdr:row>
      <xdr:rowOff>63500</xdr:rowOff>
    </xdr:from>
    <xdr:to>
      <xdr:col>9</xdr:col>
      <xdr:colOff>762000</xdr:colOff>
      <xdr:row>4</xdr:row>
      <xdr:rowOff>76200</xdr:rowOff>
    </xdr:to>
    <xdr:sp macro="" textlink="">
      <xdr:nvSpPr>
        <xdr:cNvPr id="38915" name="CommandButton1" hidden="1">
          <a:extLst>
            <a:ext uri="{63B3BB69-23CF-44E3-9099-C40C66FF867C}">
              <a14:compatExt xmlns:a14="http://schemas.microsoft.com/office/drawing/2010/main"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107950</xdr:colOff>
      <xdr:row>2</xdr:row>
      <xdr:rowOff>31750</xdr:rowOff>
    </xdr:from>
    <xdr:to>
      <xdr:col>9</xdr:col>
      <xdr:colOff>381000</xdr:colOff>
      <xdr:row>4</xdr:row>
      <xdr:rowOff>38100</xdr:rowOff>
    </xdr:to>
    <xdr:pic>
      <xdr:nvPicPr>
        <xdr:cNvPr id="2" name="CommandButton1">
          <a:extLst>
            <a:ext uri="{FF2B5EF4-FFF2-40B4-BE49-F238E27FC236}">
              <a16:creationId xmlns:a16="http://schemas.microsoft.com/office/drawing/2014/main" id="{00000000-0008-0000-0A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2350" y="400050"/>
          <a:ext cx="1797050" cy="762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2</xdr:row>
      <xdr:rowOff>9525</xdr:rowOff>
    </xdr:from>
    <xdr:ext cx="2181225" cy="609013"/>
    <xdr:sp macro="" textlink="">
      <xdr:nvSpPr>
        <xdr:cNvPr id="3" name="2 CuadroTexto">
          <a:extLst>
            <a:ext uri="{FF2B5EF4-FFF2-40B4-BE49-F238E27FC236}">
              <a16:creationId xmlns:a16="http://schemas.microsoft.com/office/drawing/2014/main" id="{00000000-0008-0000-0C00-000003000000}"/>
            </a:ext>
          </a:extLst>
        </xdr:cNvPr>
        <xdr:cNvSpPr txBox="1"/>
      </xdr:nvSpPr>
      <xdr:spPr>
        <a:xfrm>
          <a:off x="0" y="390525"/>
          <a:ext cx="2181225" cy="609013"/>
        </a:xfrm>
        <a:prstGeom prst="rect">
          <a:avLst/>
        </a:prstGeom>
        <a:solidFill>
          <a:schemeClr val="accent6">
            <a:lumMod val="20000"/>
            <a:lumOff val="80000"/>
          </a:schemeClr>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L" sz="1100"/>
            <a:t>Ingresar los datos de Área y Fuente de Ruido en estas celdas y se copia en todas las tablas a la derecha</a:t>
          </a:r>
        </a:p>
      </xdr:txBody>
    </xdr:sp>
    <xdr:clientData/>
  </xdr:oneCellAnchor>
  <xdr:oneCellAnchor>
    <xdr:from>
      <xdr:col>2</xdr:col>
      <xdr:colOff>971551</xdr:colOff>
      <xdr:row>2</xdr:row>
      <xdr:rowOff>9525</xdr:rowOff>
    </xdr:from>
    <xdr:ext cx="1123950" cy="609013"/>
    <xdr:sp macro="" textlink="">
      <xdr:nvSpPr>
        <xdr:cNvPr id="11" name="10 CuadroTexto">
          <a:extLst>
            <a:ext uri="{FF2B5EF4-FFF2-40B4-BE49-F238E27FC236}">
              <a16:creationId xmlns:a16="http://schemas.microsoft.com/office/drawing/2014/main" id="{00000000-0008-0000-0C00-00000B000000}"/>
            </a:ext>
          </a:extLst>
        </xdr:cNvPr>
        <xdr:cNvSpPr txBox="1"/>
      </xdr:nvSpPr>
      <xdr:spPr>
        <a:xfrm>
          <a:off x="2143126" y="390525"/>
          <a:ext cx="1123950" cy="609013"/>
        </a:xfrm>
        <a:prstGeom prst="rect">
          <a:avLst/>
        </a:prstGeom>
        <a:solidFill>
          <a:schemeClr val="accent6">
            <a:lumMod val="20000"/>
            <a:lumOff val="80000"/>
          </a:schemeClr>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L" sz="1100"/>
            <a:t>Ingresar</a:t>
          </a:r>
          <a:r>
            <a:rPr lang="es-CL" sz="1100" baseline="0"/>
            <a:t> los niveles medidos en dB(A) y dB(C)</a:t>
          </a:r>
          <a:endParaRPr lang="es-CL" sz="1100"/>
        </a:p>
      </xdr:txBody>
    </xdr:sp>
    <xdr:clientData/>
  </xdr:oneCellAnchor>
  <xdr:oneCellAnchor>
    <xdr:from>
      <xdr:col>5</xdr:col>
      <xdr:colOff>9526</xdr:colOff>
      <xdr:row>2</xdr:row>
      <xdr:rowOff>17412</xdr:rowOff>
    </xdr:from>
    <xdr:ext cx="1857374" cy="593239"/>
    <xdr:sp macro="" textlink="">
      <xdr:nvSpPr>
        <xdr:cNvPr id="15" name="14 CuadroTexto">
          <a:extLst>
            <a:ext uri="{FF2B5EF4-FFF2-40B4-BE49-F238E27FC236}">
              <a16:creationId xmlns:a16="http://schemas.microsoft.com/office/drawing/2014/main" id="{00000000-0008-0000-0C00-00000F000000}"/>
            </a:ext>
          </a:extLst>
        </xdr:cNvPr>
        <xdr:cNvSpPr txBox="1"/>
      </xdr:nvSpPr>
      <xdr:spPr>
        <a:xfrm>
          <a:off x="3286126" y="398412"/>
          <a:ext cx="1857374" cy="593239"/>
        </a:xfrm>
        <a:prstGeom prst="rect">
          <a:avLst/>
        </a:prstGeom>
        <a:solidFill>
          <a:schemeClr val="accent6">
            <a:lumMod val="20000"/>
            <a:lumOff val="80000"/>
          </a:schemeClr>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L" sz="800"/>
            <a:t>Ingresar</a:t>
          </a:r>
          <a:r>
            <a:rPr lang="es-CL" sz="800" baseline="0"/>
            <a:t> los niveles máximos y mínimos en caso de considerarlos en el análisis, no está automatizada su incorporación al informe</a:t>
          </a:r>
          <a:endParaRPr lang="es-CL" sz="800"/>
        </a:p>
      </xdr:txBody>
    </xdr:sp>
    <xdr:clientData/>
  </xdr:oneCellAnchor>
  <xdr:twoCellAnchor editAs="oneCell">
    <xdr:from>
      <xdr:col>1</xdr:col>
      <xdr:colOff>50800</xdr:colOff>
      <xdr:row>4</xdr:row>
      <xdr:rowOff>330200</xdr:rowOff>
    </xdr:from>
    <xdr:to>
      <xdr:col>3</xdr:col>
      <xdr:colOff>63500</xdr:colOff>
      <xdr:row>6</xdr:row>
      <xdr:rowOff>63500</xdr:rowOff>
    </xdr:to>
    <xdr:sp macro="" textlink="">
      <xdr:nvSpPr>
        <xdr:cNvPr id="9225" name="CommandButton1" hidden="1">
          <a:extLst>
            <a:ext uri="{63B3BB69-23CF-44E3-9099-C40C66FF867C}">
              <a14:compatExt xmlns:a14="http://schemas.microsoft.com/office/drawing/2010/main" spid="_x0000_s9225"/>
            </a:ext>
            <a:ext uri="{FF2B5EF4-FFF2-40B4-BE49-F238E27FC236}">
              <a16:creationId xmlns:a16="http://schemas.microsoft.com/office/drawing/2014/main" id="{00000000-0008-0000-0C00-000009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0</xdr:colOff>
      <xdr:row>6</xdr:row>
      <xdr:rowOff>177800</xdr:rowOff>
    </xdr:from>
    <xdr:to>
      <xdr:col>20</xdr:col>
      <xdr:colOff>889000</xdr:colOff>
      <xdr:row>6</xdr:row>
      <xdr:rowOff>406400</xdr:rowOff>
    </xdr:to>
    <xdr:sp macro="" textlink="">
      <xdr:nvSpPr>
        <xdr:cNvPr id="9232" name="ComboBox1" hidden="1">
          <a:extLst>
            <a:ext uri="{63B3BB69-23CF-44E3-9099-C40C66FF867C}">
              <a14:compatExt xmlns:a14="http://schemas.microsoft.com/office/drawing/2010/main" spid="_x0000_s9232"/>
            </a:ext>
            <a:ext uri="{FF2B5EF4-FFF2-40B4-BE49-F238E27FC236}">
              <a16:creationId xmlns:a16="http://schemas.microsoft.com/office/drawing/2014/main" id="{00000000-0008-0000-0C00-000010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19</xdr:col>
          <xdr:colOff>161925</xdr:colOff>
          <xdr:row>4</xdr:row>
          <xdr:rowOff>9525</xdr:rowOff>
        </xdr:from>
        <xdr:to>
          <xdr:col>20</xdr:col>
          <xdr:colOff>752475</xdr:colOff>
          <xdr:row>4</xdr:row>
          <xdr:rowOff>228600</xdr:rowOff>
        </xdr:to>
        <xdr:sp macro="" textlink="">
          <xdr:nvSpPr>
            <xdr:cNvPr id="9233" name="Option Button 17" descr="Tapón" hidden="1">
              <a:extLst>
                <a:ext uri="{63B3BB69-23CF-44E3-9099-C40C66FF867C}">
                  <a14:compatExt spid="_x0000_s9233"/>
                </a:ext>
                <a:ext uri="{FF2B5EF4-FFF2-40B4-BE49-F238E27FC236}">
                  <a16:creationId xmlns:a16="http://schemas.microsoft.com/office/drawing/2014/main" id="{00000000-0008-0000-0C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Tapón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190500</xdr:rowOff>
        </xdr:from>
        <xdr:to>
          <xdr:col>20</xdr:col>
          <xdr:colOff>762000</xdr:colOff>
          <xdr:row>4</xdr:row>
          <xdr:rowOff>390525</xdr:rowOff>
        </xdr:to>
        <xdr:sp macro="" textlink="">
          <xdr:nvSpPr>
            <xdr:cNvPr id="9234" name="Option Button 18" hidden="1">
              <a:extLst>
                <a:ext uri="{63B3BB69-23CF-44E3-9099-C40C66FF867C}">
                  <a14:compatExt spid="_x0000_s9234"/>
                </a:ext>
                <a:ext uri="{FF2B5EF4-FFF2-40B4-BE49-F238E27FC236}">
                  <a16:creationId xmlns:a16="http://schemas.microsoft.com/office/drawing/2014/main" id="{00000000-0008-0000-0C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Arnés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342900</xdr:rowOff>
        </xdr:from>
        <xdr:to>
          <xdr:col>20</xdr:col>
          <xdr:colOff>762000</xdr:colOff>
          <xdr:row>5</xdr:row>
          <xdr:rowOff>152400</xdr:rowOff>
        </xdr:to>
        <xdr:sp macro="" textlink="">
          <xdr:nvSpPr>
            <xdr:cNvPr id="9235" name="Option Button 19" hidden="1">
              <a:extLst>
                <a:ext uri="{63B3BB69-23CF-44E3-9099-C40C66FF867C}">
                  <a14:compatExt spid="_x0000_s9235"/>
                </a:ext>
                <a:ext uri="{FF2B5EF4-FFF2-40B4-BE49-F238E27FC236}">
                  <a16:creationId xmlns:a16="http://schemas.microsoft.com/office/drawing/2014/main" id="{00000000-0008-0000-0C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Casco</a:t>
              </a:r>
            </a:p>
          </xdr:txBody>
        </xdr:sp>
        <xdr:clientData/>
      </xdr:twoCellAnchor>
    </mc:Choice>
    <mc:Fallback/>
  </mc:AlternateContent>
  <xdr:twoCellAnchor editAs="oneCell">
    <xdr:from>
      <xdr:col>21</xdr:col>
      <xdr:colOff>25400</xdr:colOff>
      <xdr:row>6</xdr:row>
      <xdr:rowOff>177800</xdr:rowOff>
    </xdr:from>
    <xdr:to>
      <xdr:col>22</xdr:col>
      <xdr:colOff>914400</xdr:colOff>
      <xdr:row>6</xdr:row>
      <xdr:rowOff>406400</xdr:rowOff>
    </xdr:to>
    <xdr:sp macro="" textlink="">
      <xdr:nvSpPr>
        <xdr:cNvPr id="9242" name="ComboBox2" hidden="1">
          <a:extLst>
            <a:ext uri="{63B3BB69-23CF-44E3-9099-C40C66FF867C}">
              <a14:compatExt xmlns:a14="http://schemas.microsoft.com/office/drawing/2010/main" spid="_x0000_s9242"/>
            </a:ext>
            <a:ext uri="{FF2B5EF4-FFF2-40B4-BE49-F238E27FC236}">
              <a16:creationId xmlns:a16="http://schemas.microsoft.com/office/drawing/2014/main" id="{00000000-0008-0000-0C00-00001A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19</xdr:col>
          <xdr:colOff>28575</xdr:colOff>
          <xdr:row>3</xdr:row>
          <xdr:rowOff>276225</xdr:rowOff>
        </xdr:from>
        <xdr:to>
          <xdr:col>21</xdr:col>
          <xdr:colOff>0</xdr:colOff>
          <xdr:row>5</xdr:row>
          <xdr:rowOff>180975</xdr:rowOff>
        </xdr:to>
        <xdr:sp macro="" textlink="">
          <xdr:nvSpPr>
            <xdr:cNvPr id="9243" name="Group Box 27" hidden="1">
              <a:extLst>
                <a:ext uri="{63B3BB69-23CF-44E3-9099-C40C66FF867C}">
                  <a14:compatExt spid="_x0000_s9243"/>
                </a:ext>
                <a:ext uri="{FF2B5EF4-FFF2-40B4-BE49-F238E27FC236}">
                  <a16:creationId xmlns:a16="http://schemas.microsoft.com/office/drawing/2014/main" id="{00000000-0008-0000-0C00-00001B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4</xdr:row>
          <xdr:rowOff>38100</xdr:rowOff>
        </xdr:from>
        <xdr:to>
          <xdr:col>22</xdr:col>
          <xdr:colOff>733425</xdr:colOff>
          <xdr:row>4</xdr:row>
          <xdr:rowOff>257175</xdr:rowOff>
        </xdr:to>
        <xdr:sp macro="" textlink="">
          <xdr:nvSpPr>
            <xdr:cNvPr id="9245" name="Option Button 29" hidden="1">
              <a:extLst>
                <a:ext uri="{63B3BB69-23CF-44E3-9099-C40C66FF867C}">
                  <a14:compatExt spid="_x0000_s9245"/>
                </a:ext>
                <a:ext uri="{FF2B5EF4-FFF2-40B4-BE49-F238E27FC236}">
                  <a16:creationId xmlns:a16="http://schemas.microsoft.com/office/drawing/2014/main" id="{00000000-0008-0000-0C00-00001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Tapón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4</xdr:row>
          <xdr:rowOff>200025</xdr:rowOff>
        </xdr:from>
        <xdr:to>
          <xdr:col>22</xdr:col>
          <xdr:colOff>733425</xdr:colOff>
          <xdr:row>5</xdr:row>
          <xdr:rowOff>9525</xdr:rowOff>
        </xdr:to>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C00-00001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Arnés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xdr:row>
          <xdr:rowOff>371475</xdr:rowOff>
        </xdr:from>
        <xdr:to>
          <xdr:col>22</xdr:col>
          <xdr:colOff>752475</xdr:colOff>
          <xdr:row>5</xdr:row>
          <xdr:rowOff>180975</xdr:rowOff>
        </xdr:to>
        <xdr:sp macro="" textlink="">
          <xdr:nvSpPr>
            <xdr:cNvPr id="9248" name="Option Button 32" hidden="1">
              <a:extLst>
                <a:ext uri="{63B3BB69-23CF-44E3-9099-C40C66FF867C}">
                  <a14:compatExt spid="_x0000_s9248"/>
                </a:ext>
                <a:ext uri="{FF2B5EF4-FFF2-40B4-BE49-F238E27FC236}">
                  <a16:creationId xmlns:a16="http://schemas.microsoft.com/office/drawing/2014/main" id="{00000000-0008-0000-0C00-00002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Casco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4</xdr:row>
          <xdr:rowOff>9525</xdr:rowOff>
        </xdr:from>
        <xdr:to>
          <xdr:col>24</xdr:col>
          <xdr:colOff>752475</xdr:colOff>
          <xdr:row>4</xdr:row>
          <xdr:rowOff>228600</xdr:rowOff>
        </xdr:to>
        <xdr:sp macro="" textlink="">
          <xdr:nvSpPr>
            <xdr:cNvPr id="9252" name="Option Button 36" descr="Tapón" hidden="1">
              <a:extLst>
                <a:ext uri="{63B3BB69-23CF-44E3-9099-C40C66FF867C}">
                  <a14:compatExt spid="_x0000_s9252"/>
                </a:ext>
                <a:ext uri="{FF2B5EF4-FFF2-40B4-BE49-F238E27FC236}">
                  <a16:creationId xmlns:a16="http://schemas.microsoft.com/office/drawing/2014/main" id="{00000000-0008-0000-0C00-00002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Tapón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xdr:row>
          <xdr:rowOff>190500</xdr:rowOff>
        </xdr:from>
        <xdr:to>
          <xdr:col>24</xdr:col>
          <xdr:colOff>762000</xdr:colOff>
          <xdr:row>4</xdr:row>
          <xdr:rowOff>390525</xdr:rowOff>
        </xdr:to>
        <xdr:sp macro="" textlink="">
          <xdr:nvSpPr>
            <xdr:cNvPr id="9253" name="Option Button 37" hidden="1">
              <a:extLst>
                <a:ext uri="{63B3BB69-23CF-44E3-9099-C40C66FF867C}">
                  <a14:compatExt spid="_x0000_s9253"/>
                </a:ext>
                <a:ext uri="{FF2B5EF4-FFF2-40B4-BE49-F238E27FC236}">
                  <a16:creationId xmlns:a16="http://schemas.microsoft.com/office/drawing/2014/main" id="{00000000-0008-0000-0C00-00002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Arnés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xdr:row>
          <xdr:rowOff>342900</xdr:rowOff>
        </xdr:from>
        <xdr:to>
          <xdr:col>24</xdr:col>
          <xdr:colOff>762000</xdr:colOff>
          <xdr:row>5</xdr:row>
          <xdr:rowOff>152400</xdr:rowOff>
        </xdr:to>
        <xdr:sp macro="" textlink="">
          <xdr:nvSpPr>
            <xdr:cNvPr id="9254" name="Option Button 38" hidden="1">
              <a:extLst>
                <a:ext uri="{63B3BB69-23CF-44E3-9099-C40C66FF867C}">
                  <a14:compatExt spid="_x0000_s9254"/>
                </a:ext>
                <a:ext uri="{FF2B5EF4-FFF2-40B4-BE49-F238E27FC236}">
                  <a16:creationId xmlns:a16="http://schemas.microsoft.com/office/drawing/2014/main" id="{00000000-0008-0000-0C00-00002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Casco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xdr:row>
          <xdr:rowOff>276225</xdr:rowOff>
        </xdr:from>
        <xdr:to>
          <xdr:col>25</xdr:col>
          <xdr:colOff>0</xdr:colOff>
          <xdr:row>5</xdr:row>
          <xdr:rowOff>180975</xdr:rowOff>
        </xdr:to>
        <xdr:sp macro="" textlink="">
          <xdr:nvSpPr>
            <xdr:cNvPr id="9255" name="Group Box 39" hidden="1">
              <a:extLst>
                <a:ext uri="{63B3BB69-23CF-44E3-9099-C40C66FF867C}">
                  <a14:compatExt spid="_x0000_s9255"/>
                </a:ext>
                <a:ext uri="{FF2B5EF4-FFF2-40B4-BE49-F238E27FC236}">
                  <a16:creationId xmlns:a16="http://schemas.microsoft.com/office/drawing/2014/main" id="{00000000-0008-0000-0C00-000027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23</xdr:col>
      <xdr:colOff>25400</xdr:colOff>
      <xdr:row>6</xdr:row>
      <xdr:rowOff>177800</xdr:rowOff>
    </xdr:from>
    <xdr:to>
      <xdr:col>24</xdr:col>
      <xdr:colOff>914400</xdr:colOff>
      <xdr:row>6</xdr:row>
      <xdr:rowOff>406400</xdr:rowOff>
    </xdr:to>
    <xdr:sp macro="" textlink="">
      <xdr:nvSpPr>
        <xdr:cNvPr id="9256" name="ComboBox3" hidden="1">
          <a:extLst>
            <a:ext uri="{63B3BB69-23CF-44E3-9099-C40C66FF867C}">
              <a14:compatExt xmlns:a14="http://schemas.microsoft.com/office/drawing/2010/main" spid="_x0000_s9256"/>
            </a:ext>
            <a:ext uri="{FF2B5EF4-FFF2-40B4-BE49-F238E27FC236}">
              <a16:creationId xmlns:a16="http://schemas.microsoft.com/office/drawing/2014/main" id="{00000000-0008-0000-0C00-000028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30</xdr:col>
      <xdr:colOff>0</xdr:colOff>
      <xdr:row>6</xdr:row>
      <xdr:rowOff>177800</xdr:rowOff>
    </xdr:from>
    <xdr:to>
      <xdr:col>31</xdr:col>
      <xdr:colOff>889000</xdr:colOff>
      <xdr:row>6</xdr:row>
      <xdr:rowOff>406400</xdr:rowOff>
    </xdr:to>
    <xdr:sp macro="" textlink="">
      <xdr:nvSpPr>
        <xdr:cNvPr id="9271" name="ComboBox4" hidden="1">
          <a:extLst>
            <a:ext uri="{63B3BB69-23CF-44E3-9099-C40C66FF867C}">
              <a14:compatExt xmlns:a14="http://schemas.microsoft.com/office/drawing/2010/main" spid="_x0000_s9271"/>
            </a:ext>
            <a:ext uri="{FF2B5EF4-FFF2-40B4-BE49-F238E27FC236}">
              <a16:creationId xmlns:a16="http://schemas.microsoft.com/office/drawing/2014/main" id="{00000000-0008-0000-0C00-000037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30</xdr:col>
          <xdr:colOff>161925</xdr:colOff>
          <xdr:row>4</xdr:row>
          <xdr:rowOff>9525</xdr:rowOff>
        </xdr:from>
        <xdr:to>
          <xdr:col>31</xdr:col>
          <xdr:colOff>752475</xdr:colOff>
          <xdr:row>4</xdr:row>
          <xdr:rowOff>228600</xdr:rowOff>
        </xdr:to>
        <xdr:sp macro="" textlink="">
          <xdr:nvSpPr>
            <xdr:cNvPr id="9272" name="Option Button 56" descr="Tapón" hidden="1">
              <a:extLst>
                <a:ext uri="{63B3BB69-23CF-44E3-9099-C40C66FF867C}">
                  <a14:compatExt spid="_x0000_s9272"/>
                </a:ext>
                <a:ext uri="{FF2B5EF4-FFF2-40B4-BE49-F238E27FC236}">
                  <a16:creationId xmlns:a16="http://schemas.microsoft.com/office/drawing/2014/main" id="{00000000-0008-0000-0C00-00003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Tapón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xdr:row>
          <xdr:rowOff>190500</xdr:rowOff>
        </xdr:from>
        <xdr:to>
          <xdr:col>31</xdr:col>
          <xdr:colOff>762000</xdr:colOff>
          <xdr:row>4</xdr:row>
          <xdr:rowOff>390525</xdr:rowOff>
        </xdr:to>
        <xdr:sp macro="" textlink="">
          <xdr:nvSpPr>
            <xdr:cNvPr id="9273" name="Option Button 57" hidden="1">
              <a:extLst>
                <a:ext uri="{63B3BB69-23CF-44E3-9099-C40C66FF867C}">
                  <a14:compatExt spid="_x0000_s9273"/>
                </a:ext>
                <a:ext uri="{FF2B5EF4-FFF2-40B4-BE49-F238E27FC236}">
                  <a16:creationId xmlns:a16="http://schemas.microsoft.com/office/drawing/2014/main" id="{00000000-0008-0000-0C00-00003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cintillo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xdr:row>
          <xdr:rowOff>342900</xdr:rowOff>
        </xdr:from>
        <xdr:to>
          <xdr:col>31</xdr:col>
          <xdr:colOff>762000</xdr:colOff>
          <xdr:row>5</xdr:row>
          <xdr:rowOff>152400</xdr:rowOff>
        </xdr:to>
        <xdr:sp macro="" textlink="">
          <xdr:nvSpPr>
            <xdr:cNvPr id="9274" name="Option Button 58" hidden="1">
              <a:extLst>
                <a:ext uri="{63B3BB69-23CF-44E3-9099-C40C66FF867C}">
                  <a14:compatExt spid="_x0000_s9274"/>
                </a:ext>
                <a:ext uri="{FF2B5EF4-FFF2-40B4-BE49-F238E27FC236}">
                  <a16:creationId xmlns:a16="http://schemas.microsoft.com/office/drawing/2014/main" id="{00000000-0008-0000-0C00-00003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casco</a:t>
              </a:r>
            </a:p>
          </xdr:txBody>
        </xdr:sp>
        <xdr:clientData/>
      </xdr:twoCellAnchor>
    </mc:Choice>
    <mc:Fallback/>
  </mc:AlternateContent>
  <xdr:twoCellAnchor editAs="oneCell">
    <xdr:from>
      <xdr:col>32</xdr:col>
      <xdr:colOff>25400</xdr:colOff>
      <xdr:row>6</xdr:row>
      <xdr:rowOff>177800</xdr:rowOff>
    </xdr:from>
    <xdr:to>
      <xdr:col>33</xdr:col>
      <xdr:colOff>914400</xdr:colOff>
      <xdr:row>6</xdr:row>
      <xdr:rowOff>406400</xdr:rowOff>
    </xdr:to>
    <xdr:sp macro="" textlink="">
      <xdr:nvSpPr>
        <xdr:cNvPr id="9275" name="ComboBox5" hidden="1">
          <a:extLst>
            <a:ext uri="{63B3BB69-23CF-44E3-9099-C40C66FF867C}">
              <a14:compatExt xmlns:a14="http://schemas.microsoft.com/office/drawing/2010/main" spid="_x0000_s9275"/>
            </a:ext>
            <a:ext uri="{FF2B5EF4-FFF2-40B4-BE49-F238E27FC236}">
              <a16:creationId xmlns:a16="http://schemas.microsoft.com/office/drawing/2014/main" id="{00000000-0008-0000-0C00-00003B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30</xdr:col>
          <xdr:colOff>28575</xdr:colOff>
          <xdr:row>3</xdr:row>
          <xdr:rowOff>276225</xdr:rowOff>
        </xdr:from>
        <xdr:to>
          <xdr:col>32</xdr:col>
          <xdr:colOff>0</xdr:colOff>
          <xdr:row>5</xdr:row>
          <xdr:rowOff>180975</xdr:rowOff>
        </xdr:to>
        <xdr:sp macro="" textlink="">
          <xdr:nvSpPr>
            <xdr:cNvPr id="9276" name="Group Box 60" hidden="1">
              <a:extLst>
                <a:ext uri="{63B3BB69-23CF-44E3-9099-C40C66FF867C}">
                  <a14:compatExt spid="_x0000_s9276"/>
                </a:ext>
                <a:ext uri="{FF2B5EF4-FFF2-40B4-BE49-F238E27FC236}">
                  <a16:creationId xmlns:a16="http://schemas.microsoft.com/office/drawing/2014/main" id="{00000000-0008-0000-0C00-00003C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4</xdr:row>
          <xdr:rowOff>38100</xdr:rowOff>
        </xdr:from>
        <xdr:to>
          <xdr:col>33</xdr:col>
          <xdr:colOff>733425</xdr:colOff>
          <xdr:row>4</xdr:row>
          <xdr:rowOff>257175</xdr:rowOff>
        </xdr:to>
        <xdr:sp macro="" textlink="">
          <xdr:nvSpPr>
            <xdr:cNvPr id="9277" name="Option Button 61" hidden="1">
              <a:extLst>
                <a:ext uri="{63B3BB69-23CF-44E3-9099-C40C66FF867C}">
                  <a14:compatExt spid="_x0000_s9277"/>
                </a:ext>
                <a:ext uri="{FF2B5EF4-FFF2-40B4-BE49-F238E27FC236}">
                  <a16:creationId xmlns:a16="http://schemas.microsoft.com/office/drawing/2014/main" id="{00000000-0008-0000-0C00-00003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Tapón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4</xdr:row>
          <xdr:rowOff>200025</xdr:rowOff>
        </xdr:from>
        <xdr:to>
          <xdr:col>33</xdr:col>
          <xdr:colOff>733425</xdr:colOff>
          <xdr:row>5</xdr:row>
          <xdr:rowOff>9525</xdr:rowOff>
        </xdr:to>
        <xdr:sp macro="" textlink="">
          <xdr:nvSpPr>
            <xdr:cNvPr id="9278" name="Option Button 62" hidden="1">
              <a:extLst>
                <a:ext uri="{63B3BB69-23CF-44E3-9099-C40C66FF867C}">
                  <a14:compatExt spid="_x0000_s9278"/>
                </a:ext>
                <a:ext uri="{FF2B5EF4-FFF2-40B4-BE49-F238E27FC236}">
                  <a16:creationId xmlns:a16="http://schemas.microsoft.com/office/drawing/2014/main" id="{00000000-0008-0000-0C00-00003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cintillo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161925</xdr:colOff>
          <xdr:row>4</xdr:row>
          <xdr:rowOff>371475</xdr:rowOff>
        </xdr:from>
        <xdr:to>
          <xdr:col>33</xdr:col>
          <xdr:colOff>752475</xdr:colOff>
          <xdr:row>5</xdr:row>
          <xdr:rowOff>180975</xdr:rowOff>
        </xdr:to>
        <xdr:sp macro="" textlink="">
          <xdr:nvSpPr>
            <xdr:cNvPr id="9279" name="Option Button 63" hidden="1">
              <a:extLst>
                <a:ext uri="{63B3BB69-23CF-44E3-9099-C40C66FF867C}">
                  <a14:compatExt spid="_x0000_s9279"/>
                </a:ext>
                <a:ext uri="{FF2B5EF4-FFF2-40B4-BE49-F238E27FC236}">
                  <a16:creationId xmlns:a16="http://schemas.microsoft.com/office/drawing/2014/main" id="{00000000-0008-0000-0C00-00003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casco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4</xdr:row>
          <xdr:rowOff>9525</xdr:rowOff>
        </xdr:from>
        <xdr:to>
          <xdr:col>35</xdr:col>
          <xdr:colOff>752475</xdr:colOff>
          <xdr:row>4</xdr:row>
          <xdr:rowOff>228600</xdr:rowOff>
        </xdr:to>
        <xdr:sp macro="" textlink="">
          <xdr:nvSpPr>
            <xdr:cNvPr id="9280" name="Option Button 64" descr="Tapón" hidden="1">
              <a:extLst>
                <a:ext uri="{63B3BB69-23CF-44E3-9099-C40C66FF867C}">
                  <a14:compatExt spid="_x0000_s9280"/>
                </a:ext>
                <a:ext uri="{FF2B5EF4-FFF2-40B4-BE49-F238E27FC236}">
                  <a16:creationId xmlns:a16="http://schemas.microsoft.com/office/drawing/2014/main" id="{00000000-0008-0000-0C00-00004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Tapón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4</xdr:row>
          <xdr:rowOff>190500</xdr:rowOff>
        </xdr:from>
        <xdr:to>
          <xdr:col>35</xdr:col>
          <xdr:colOff>762000</xdr:colOff>
          <xdr:row>4</xdr:row>
          <xdr:rowOff>390525</xdr:rowOff>
        </xdr:to>
        <xdr:sp macro="" textlink="">
          <xdr:nvSpPr>
            <xdr:cNvPr id="9281" name="Option Button 65" hidden="1">
              <a:extLst>
                <a:ext uri="{63B3BB69-23CF-44E3-9099-C40C66FF867C}">
                  <a14:compatExt spid="_x0000_s9281"/>
                </a:ext>
                <a:ext uri="{FF2B5EF4-FFF2-40B4-BE49-F238E27FC236}">
                  <a16:creationId xmlns:a16="http://schemas.microsoft.com/office/drawing/2014/main" id="{00000000-0008-0000-0C00-00004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cintillo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4</xdr:row>
          <xdr:rowOff>342900</xdr:rowOff>
        </xdr:from>
        <xdr:to>
          <xdr:col>35</xdr:col>
          <xdr:colOff>762000</xdr:colOff>
          <xdr:row>5</xdr:row>
          <xdr:rowOff>152400</xdr:rowOff>
        </xdr:to>
        <xdr:sp macro="" textlink="">
          <xdr:nvSpPr>
            <xdr:cNvPr id="9282" name="Option Button 66" hidden="1">
              <a:extLst>
                <a:ext uri="{63B3BB69-23CF-44E3-9099-C40C66FF867C}">
                  <a14:compatExt spid="_x0000_s9282"/>
                </a:ext>
                <a:ext uri="{FF2B5EF4-FFF2-40B4-BE49-F238E27FC236}">
                  <a16:creationId xmlns:a16="http://schemas.microsoft.com/office/drawing/2014/main" id="{00000000-0008-0000-0C00-00004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casco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3</xdr:row>
          <xdr:rowOff>276225</xdr:rowOff>
        </xdr:from>
        <xdr:to>
          <xdr:col>36</xdr:col>
          <xdr:colOff>0</xdr:colOff>
          <xdr:row>5</xdr:row>
          <xdr:rowOff>180975</xdr:rowOff>
        </xdr:to>
        <xdr:sp macro="" textlink="">
          <xdr:nvSpPr>
            <xdr:cNvPr id="9283" name="Group Box 67" hidden="1">
              <a:extLst>
                <a:ext uri="{63B3BB69-23CF-44E3-9099-C40C66FF867C}">
                  <a14:compatExt spid="_x0000_s9283"/>
                </a:ext>
                <a:ext uri="{FF2B5EF4-FFF2-40B4-BE49-F238E27FC236}">
                  <a16:creationId xmlns:a16="http://schemas.microsoft.com/office/drawing/2014/main" id="{00000000-0008-0000-0C00-000043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34</xdr:col>
      <xdr:colOff>25400</xdr:colOff>
      <xdr:row>6</xdr:row>
      <xdr:rowOff>177800</xdr:rowOff>
    </xdr:from>
    <xdr:to>
      <xdr:col>35</xdr:col>
      <xdr:colOff>914400</xdr:colOff>
      <xdr:row>6</xdr:row>
      <xdr:rowOff>406400</xdr:rowOff>
    </xdr:to>
    <xdr:sp macro="" textlink="">
      <xdr:nvSpPr>
        <xdr:cNvPr id="9284" name="ComboBox6" hidden="1">
          <a:extLst>
            <a:ext uri="{63B3BB69-23CF-44E3-9099-C40C66FF867C}">
              <a14:compatExt xmlns:a14="http://schemas.microsoft.com/office/drawing/2010/main" spid="_x0000_s9284"/>
            </a:ext>
            <a:ext uri="{FF2B5EF4-FFF2-40B4-BE49-F238E27FC236}">
              <a16:creationId xmlns:a16="http://schemas.microsoft.com/office/drawing/2014/main" id="{00000000-0008-0000-0C00-000044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25400</xdr:colOff>
      <xdr:row>4</xdr:row>
      <xdr:rowOff>165100</xdr:rowOff>
    </xdr:from>
    <xdr:to>
      <xdr:col>3</xdr:col>
      <xdr:colOff>31750</xdr:colOff>
      <xdr:row>6</xdr:row>
      <xdr:rowOff>31750</xdr:rowOff>
    </xdr:to>
    <xdr:pic>
      <xdr:nvPicPr>
        <xdr:cNvPr id="2" name="CommandButton1">
          <a:extLst>
            <a:ext uri="{FF2B5EF4-FFF2-40B4-BE49-F238E27FC236}">
              <a16:creationId xmlns:a16="http://schemas.microsoft.com/office/drawing/2014/main" id="{00000000-0008-0000-0C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100" y="800100"/>
          <a:ext cx="2063750" cy="666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0</xdr:colOff>
      <xdr:row>6</xdr:row>
      <xdr:rowOff>88900</xdr:rowOff>
    </xdr:from>
    <xdr:to>
      <xdr:col>20</xdr:col>
      <xdr:colOff>444500</xdr:colOff>
      <xdr:row>6</xdr:row>
      <xdr:rowOff>203200</xdr:rowOff>
    </xdr:to>
    <xdr:pic>
      <xdr:nvPicPr>
        <xdr:cNvPr id="4" name="ComboBox1">
          <a:extLst>
            <a:ext uri="{FF2B5EF4-FFF2-40B4-BE49-F238E27FC236}">
              <a16:creationId xmlns:a16="http://schemas.microsoft.com/office/drawing/2014/main" id="{00000000-0008-0000-0C00-000004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56950" y="1524000"/>
          <a:ext cx="990600" cy="114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21</xdr:col>
      <xdr:colOff>12700</xdr:colOff>
      <xdr:row>6</xdr:row>
      <xdr:rowOff>88900</xdr:rowOff>
    </xdr:from>
    <xdr:to>
      <xdr:col>22</xdr:col>
      <xdr:colOff>457200</xdr:colOff>
      <xdr:row>6</xdr:row>
      <xdr:rowOff>203200</xdr:rowOff>
    </xdr:to>
    <xdr:pic>
      <xdr:nvPicPr>
        <xdr:cNvPr id="5" name="ComboBox2">
          <a:extLst>
            <a:ext uri="{FF2B5EF4-FFF2-40B4-BE49-F238E27FC236}">
              <a16:creationId xmlns:a16="http://schemas.microsoft.com/office/drawing/2014/main" id="{00000000-0008-0000-0C00-000005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80950" y="1524000"/>
          <a:ext cx="990600" cy="114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23</xdr:col>
      <xdr:colOff>12700</xdr:colOff>
      <xdr:row>6</xdr:row>
      <xdr:rowOff>88900</xdr:rowOff>
    </xdr:from>
    <xdr:to>
      <xdr:col>24</xdr:col>
      <xdr:colOff>457200</xdr:colOff>
      <xdr:row>6</xdr:row>
      <xdr:rowOff>203200</xdr:rowOff>
    </xdr:to>
    <xdr:pic>
      <xdr:nvPicPr>
        <xdr:cNvPr id="6" name="ComboBox3">
          <a:extLst>
            <a:ext uri="{FF2B5EF4-FFF2-40B4-BE49-F238E27FC236}">
              <a16:creationId xmlns:a16="http://schemas.microsoft.com/office/drawing/2014/main" id="{00000000-0008-0000-0C00-000006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192250" y="1524000"/>
          <a:ext cx="990600" cy="114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30</xdr:col>
      <xdr:colOff>0</xdr:colOff>
      <xdr:row>6</xdr:row>
      <xdr:rowOff>88900</xdr:rowOff>
    </xdr:from>
    <xdr:to>
      <xdr:col>31</xdr:col>
      <xdr:colOff>444500</xdr:colOff>
      <xdr:row>6</xdr:row>
      <xdr:rowOff>203200</xdr:rowOff>
    </xdr:to>
    <xdr:pic>
      <xdr:nvPicPr>
        <xdr:cNvPr id="7" name="ComboBox4">
          <a:extLst>
            <a:ext uri="{FF2B5EF4-FFF2-40B4-BE49-F238E27FC236}">
              <a16:creationId xmlns:a16="http://schemas.microsoft.com/office/drawing/2014/main" id="{00000000-0008-0000-0C00-000007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726150" y="1524000"/>
          <a:ext cx="990600" cy="114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32</xdr:col>
      <xdr:colOff>12700</xdr:colOff>
      <xdr:row>6</xdr:row>
      <xdr:rowOff>88900</xdr:rowOff>
    </xdr:from>
    <xdr:to>
      <xdr:col>33</xdr:col>
      <xdr:colOff>457200</xdr:colOff>
      <xdr:row>6</xdr:row>
      <xdr:rowOff>203200</xdr:rowOff>
    </xdr:to>
    <xdr:pic>
      <xdr:nvPicPr>
        <xdr:cNvPr id="8" name="ComboBox5">
          <a:extLst>
            <a:ext uri="{FF2B5EF4-FFF2-40B4-BE49-F238E27FC236}">
              <a16:creationId xmlns:a16="http://schemas.microsoft.com/office/drawing/2014/main" id="{00000000-0008-0000-0C00-000008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250150" y="1524000"/>
          <a:ext cx="990600" cy="114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34</xdr:col>
      <xdr:colOff>12700</xdr:colOff>
      <xdr:row>6</xdr:row>
      <xdr:rowOff>88900</xdr:rowOff>
    </xdr:from>
    <xdr:to>
      <xdr:col>35</xdr:col>
      <xdr:colOff>457200</xdr:colOff>
      <xdr:row>6</xdr:row>
      <xdr:rowOff>203200</xdr:rowOff>
    </xdr:to>
    <xdr:pic>
      <xdr:nvPicPr>
        <xdr:cNvPr id="9" name="ComboBox6">
          <a:extLst>
            <a:ext uri="{FF2B5EF4-FFF2-40B4-BE49-F238E27FC236}">
              <a16:creationId xmlns:a16="http://schemas.microsoft.com/office/drawing/2014/main" id="{00000000-0008-0000-0C00-000009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761450" y="1524000"/>
          <a:ext cx="990600" cy="114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431800</xdr:colOff>
      <xdr:row>0</xdr:row>
      <xdr:rowOff>0</xdr:rowOff>
    </xdr:from>
    <xdr:to>
      <xdr:col>6</xdr:col>
      <xdr:colOff>863600</xdr:colOff>
      <xdr:row>2</xdr:row>
      <xdr:rowOff>0</xdr:rowOff>
    </xdr:to>
    <xdr:sp macro="" textlink="">
      <xdr:nvSpPr>
        <xdr:cNvPr id="41985" name="CommandButton1" hidden="1">
          <a:extLst>
            <a:ext uri="{63B3BB69-23CF-44E3-9099-C40C66FF867C}">
              <a14:compatExt xmlns:a14="http://schemas.microsoft.com/office/drawing/2010/main" spid="_x0000_s41985"/>
            </a:ext>
            <a:ext uri="{FF2B5EF4-FFF2-40B4-BE49-F238E27FC236}">
              <a16:creationId xmlns:a16="http://schemas.microsoft.com/office/drawing/2014/main" id="{00000000-0008-0000-0F00-000001A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215900</xdr:colOff>
      <xdr:row>0</xdr:row>
      <xdr:rowOff>0</xdr:rowOff>
    </xdr:from>
    <xdr:to>
      <xdr:col>6</xdr:col>
      <xdr:colOff>431800</xdr:colOff>
      <xdr:row>2</xdr:row>
      <xdr:rowOff>0</xdr:rowOff>
    </xdr:to>
    <xdr:pic>
      <xdr:nvPicPr>
        <xdr:cNvPr id="2" name="CommandButton1">
          <a:extLst>
            <a:ext uri="{FF2B5EF4-FFF2-40B4-BE49-F238E27FC236}">
              <a16:creationId xmlns:a16="http://schemas.microsoft.com/office/drawing/2014/main" id="{00000000-0008-0000-0F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6600" y="0"/>
          <a:ext cx="1530350" cy="939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5.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8.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6" Type="http://schemas.openxmlformats.org/officeDocument/2006/relationships/hyperlink" Target="http://www.ispch.cl/sites/default/files/resolucion/2017/01/Resoluci%C3%B3n%20Exenta%20N%C2%B0334%2018.01.2017%20Deniega%20incorporaci%C3%B3n%20al%20registro%20de%20fabricantes%20e%20importadores%20de%20elementos%20de%20protecci%C3%B3n%20personal.pdf" TargetMode="External"/><Relationship Id="rId21" Type="http://schemas.openxmlformats.org/officeDocument/2006/relationships/hyperlink" Target="https://www.ispch.cl/sites/default/files/resolucion/2018/12/Res.6455%20%2007.12.18%20%20-%20%20Ref.3238-18%20%20%203M%20CHILE.pdf" TargetMode="External"/><Relationship Id="rId42" Type="http://schemas.openxmlformats.org/officeDocument/2006/relationships/hyperlink" Target="http://www.ispch.cl/sites/default/files/resolucion/2014/04/resoluci%C3%B3n_exenta_1301.pdf" TargetMode="External"/><Relationship Id="rId47" Type="http://schemas.openxmlformats.org/officeDocument/2006/relationships/hyperlink" Target="http://www.ispch.cl/sites/default/files/resolucion/2018/02/Resoluci%C3%B3n%20Exenta%20N%C2%B0702%2007.02.2018%20.pdf" TargetMode="External"/><Relationship Id="rId63" Type="http://schemas.openxmlformats.org/officeDocument/2006/relationships/hyperlink" Target="http://www.ispch.cl/sites/default/files/resolucion/2017/04/Resoluci%C3%B3n%20Exenta%20N%C2%B01577.pdf" TargetMode="External"/><Relationship Id="rId68" Type="http://schemas.openxmlformats.org/officeDocument/2006/relationships/hyperlink" Target="http://s2.achs.cl/sitios/gpr/docs/ProteccionAuditiva/Forms/AllItems.aspx?FolderCTID=0x01200077CD8F131773B749BBED7B66C606A232&amp;View=%7b210c20d5-6f66-446a-b8e1-bcb763c15f24%7d&amp;RootFolder=%2Fsitios%2Fgpr%2Fdocs%2FProteccionAuditiva%2FCERTIFICADOS%20VIGENTES&amp;TreeField=Folders&amp;TreeValue=CERTIFICADOS%20VIGENTES&amp;ProcessQStringToCAML=1&amp;SortField=Modified&amp;SortDir=Asc" TargetMode="External"/><Relationship Id="rId84" Type="http://schemas.openxmlformats.org/officeDocument/2006/relationships/hyperlink" Target="http://www.ispch.cl/sites/default/files/resolucion/2020/03/1008-%20Dispone%20incorporaci%C3%B3n..3M%20Chile%20S.A..pdf" TargetMode="External"/><Relationship Id="rId89" Type="http://schemas.openxmlformats.org/officeDocument/2006/relationships/hyperlink" Target="http://www.ispch.cl/sites/default/files/resolucion/2019/02/COMUNICACIONES%20.pdf" TargetMode="External"/><Relationship Id="rId16" Type="http://schemas.openxmlformats.org/officeDocument/2006/relationships/hyperlink" Target="http://www.ispch.cl/sites/default/files/resolucion/2016/07/Resolucion%20Exenta%20N%202681.pdf" TargetMode="External"/><Relationship Id="rId11" Type="http://schemas.openxmlformats.org/officeDocument/2006/relationships/hyperlink" Target="http://www.ispch.cl/sites/default/files/resolucion/2020/05/1859-%20Dispone%20incorporaci%C3%B3n%20al%20registro%20de%20fabricantes...MSA%20Chile%20equipos%20de%20seguridad%20Ltda..pdf" TargetMode="External"/><Relationship Id="rId32" Type="http://schemas.openxmlformats.org/officeDocument/2006/relationships/hyperlink" Target="http://www.ispch.cl/sites/default/files/resolucion/2018/05/Res.1853%20%2004.04.18%20%20-%20%20Ref.7562-17%20%20%203M%20CHILE.pdf" TargetMode="External"/><Relationship Id="rId37" Type="http://schemas.openxmlformats.org/officeDocument/2006/relationships/hyperlink" Target="http://www.ispch.cl/sites/default/files/resolucion/2020/05/2135-%20Dispone%20incorporaci%C3%B3n%20al%20registro%20de%20fabricantes...3M%20Chile%20S.A..pdf" TargetMode="External"/><Relationship Id="rId53" Type="http://schemas.openxmlformats.org/officeDocument/2006/relationships/hyperlink" Target="http://www.ispch.cl/sites/default/files/resolucion/2016/02/Res.4036%20%2026.10.15%20%20-%20%20Ref.4324-15%20%20Incorp.%20PENTAGOM.pdf" TargetMode="External"/><Relationship Id="rId58" Type="http://schemas.openxmlformats.org/officeDocument/2006/relationships/hyperlink" Target="http://www.ispch.cl/sites/default/files/resolucion/2017/10/Res.3851%20%2017.08.17%20%20-%20%20Ref.11682-16%20%20PROSEG.pdf" TargetMode="External"/><Relationship Id="rId74" Type="http://schemas.openxmlformats.org/officeDocument/2006/relationships/hyperlink" Target="http://s2.achs.cl/sitios/gpr/docs/ProteccionAuditiva/CERTIFICADOS%20VIGENTES/IE%20N&#176;%2001-2019.pdf" TargetMode="External"/><Relationship Id="rId79" Type="http://schemas.openxmlformats.org/officeDocument/2006/relationships/hyperlink" Target="http://www.ispch.cl/sites/default/files/resolucion/2019/09/3645-2019.pdf" TargetMode="External"/><Relationship Id="rId102" Type="http://schemas.openxmlformats.org/officeDocument/2006/relationships/hyperlink" Target="http://www.ispch.cl/sites/default/files/resolucion/2014/12/Resolucion_exenta_6119.pdf" TargetMode="External"/><Relationship Id="rId5" Type="http://schemas.openxmlformats.org/officeDocument/2006/relationships/hyperlink" Target="http://www.ispch.cl/sites/default/files/resolucion/2017/01/Res.4875%20%2016.12.16%20%20-%20%20Ref.7326-16%20%20VICSA.pdf" TargetMode="External"/><Relationship Id="rId90" Type="http://schemas.openxmlformats.org/officeDocument/2006/relationships/hyperlink" Target="http://www.ispch.cl/sites/default/files/resolucion/2019/02/COMUNICACIONES%20.pdf" TargetMode="External"/><Relationship Id="rId95" Type="http://schemas.openxmlformats.org/officeDocument/2006/relationships/hyperlink" Target="http://www.ispch.cl/sites/default/files/resolucion/2017/01/Resoluci%C3%B3n%20Exenta%20N%C2%B0334%2018.01.2017%20Deniega%20incorporaci%C3%B3n%20al%20registro%20de%20fabricantes%20e%20importadores%20de%20elementos%20de%20protecci%C3%B3n%20personal.pdf" TargetMode="External"/><Relationship Id="rId22" Type="http://schemas.openxmlformats.org/officeDocument/2006/relationships/hyperlink" Target="https://www.ispch.cl/sites/default/files/resolucion/2018/12/Res.6455%20%2007.12.18%20%20-%20%20Ref.3238-18%20%20%203M%20CHILE.pdf" TargetMode="External"/><Relationship Id="rId27" Type="http://schemas.openxmlformats.org/officeDocument/2006/relationships/hyperlink" Target="https://www.ispch.cl/sites/default/files/resolucion/2018/12/Res.6455%20%2007.12.18%20%20-%20%20Ref.3238-18%20%20%203M%20CHILE.pdf" TargetMode="External"/><Relationship Id="rId43" Type="http://schemas.openxmlformats.org/officeDocument/2006/relationships/hyperlink" Target="http://www.ispch.cl/sites/default/files/resolucion/2018/11/Res.5402%20%2001.10.18%20%20-%20%20Ref.14531-17%20%20%20HONEYWELL.pdf" TargetMode="External"/><Relationship Id="rId48" Type="http://schemas.openxmlformats.org/officeDocument/2006/relationships/hyperlink" Target="http://www.ispch.cl/sites/default/files/resolucion/2018/02/Resoluci%C3%B3n%20Exenta%20N%C2%B0702%2007.02.2018%20.pdf" TargetMode="External"/><Relationship Id="rId64" Type="http://schemas.openxmlformats.org/officeDocument/2006/relationships/hyperlink" Target="http://s2.achs.cl/sitios/gpr/docs/ProteccionAuditiva/CERTIFICADOS%20VIGENTES/CCO%20N&#176;%2008-2019.pdf" TargetMode="External"/><Relationship Id="rId69" Type="http://schemas.openxmlformats.org/officeDocument/2006/relationships/hyperlink" Target="http://s2.achs.cl/sitios/gpr/docs/ProteccionAuditiva/Forms/AllItems.aspx?FolderCTID=0x01200077CD8F131773B749BBED7B66C606A232&amp;View=%7b210c20d5-6f66-446a-b8e1-bcb763c15f24%7d&amp;RootFolder=%2Fsitios%2Fgpr%2Fdocs%2FProteccionAuditiva%2FCERTIFICADOS%20VIGENTES&amp;TreeField=Folders&amp;TreeValue=CERTIFICADOS%20VIGENTES&amp;ProcessQStringToCAML=1&amp;SortField=Modified&amp;SortDir=Asc" TargetMode="External"/><Relationship Id="rId80" Type="http://schemas.openxmlformats.org/officeDocument/2006/relationships/hyperlink" Target="http://s2.achs.cl/sitios/gpr/docs/ProteccionAuditiva/CERTIFICADOS%20VIGENTES/Certificado%20CCO%20N&#176;%2005-2019.pdf" TargetMode="External"/><Relationship Id="rId85" Type="http://schemas.openxmlformats.org/officeDocument/2006/relationships/hyperlink" Target="https://www.ispch.cl/sites/default/files/resolucion/2018/12/Res.6455%20%2007.12.18%20%20-%20%20Ref.3238-18%20%20%203M%20CHILE.pdf" TargetMode="External"/><Relationship Id="rId12" Type="http://schemas.openxmlformats.org/officeDocument/2006/relationships/hyperlink" Target="http://www.ispch.cl/sites/default/files/resolucion/2020/05/1859-%20Dispone%20incorporaci%C3%B3n%20al%20registro%20de%20fabricantes...MSA%20Chile%20equipos%20de%20seguridad%20Ltda..pdf" TargetMode="External"/><Relationship Id="rId17" Type="http://schemas.openxmlformats.org/officeDocument/2006/relationships/hyperlink" Target="http://www.ispch.cl/sites/default/files/resolucion/2016/07/Resolucion%20Exenta%20N%202681.pdf" TargetMode="External"/><Relationship Id="rId33" Type="http://schemas.openxmlformats.org/officeDocument/2006/relationships/hyperlink" Target="https://www.ispch.cl/sites/default/files/resolucion/2018/12/Res.6455%20%2007.12.18%20%20-%20%20Ref.3238-18%20%20%203M%20CHILE.pdf" TargetMode="External"/><Relationship Id="rId38" Type="http://schemas.openxmlformats.org/officeDocument/2006/relationships/hyperlink" Target="http://www.ispch.cl/sites/default/files/resolucion/2020/05/2135-%20Dispone%20incorporaci%C3%B3n%20al%20registro%20de%20fabricantes...3M%20Chile%20S.A..pdf" TargetMode="External"/><Relationship Id="rId59" Type="http://schemas.openxmlformats.org/officeDocument/2006/relationships/hyperlink" Target="http://www.ispch.cl/sites/default/files/resolucion/2017/10/Res.3851%20%2017.08.17%20%20-%20%20Ref.11682-16%20%20PROSEG.pdf" TargetMode="External"/><Relationship Id="rId103" Type="http://schemas.openxmlformats.org/officeDocument/2006/relationships/hyperlink" Target="http://www.ispch.cl/sites/default/files/resolucion/2018/05/Res.1853%20%2004.04.18%20%20-%20%20Ref.7562-17%20%20%203M%20CHILE.pdf" TargetMode="External"/><Relationship Id="rId20" Type="http://schemas.openxmlformats.org/officeDocument/2006/relationships/hyperlink" Target="https://www.ispch.cl/sites/default/files/resolucion/2018/12/Res.6455%20%2007.12.18%20%20-%20%20Ref.3238-18%20%20%203M%20CHILE.pdf" TargetMode="External"/><Relationship Id="rId41" Type="http://schemas.openxmlformats.org/officeDocument/2006/relationships/hyperlink" Target="http://www.ispch.cl/sites/default/files/resolucion/2018/09/Resoluci%C3%B3n%20N%C2%B05200%2013.09.2018.pdf" TargetMode="External"/><Relationship Id="rId54" Type="http://schemas.openxmlformats.org/officeDocument/2006/relationships/hyperlink" Target="http://www.ispch.cl/sites/default/files/resolucion/2016/02/Res.4036%20%2026.10.15%20%20-%20%20Ref.4324-15%20%20Incorp.%20PENTAGOM.pdf" TargetMode="External"/><Relationship Id="rId62" Type="http://schemas.openxmlformats.org/officeDocument/2006/relationships/hyperlink" Target="http://www.ispch.cl/sites/default/files/resolucion/2017/04/Resoluci%C3%B3n%20Exenta%20N%C2%B01577.pdf" TargetMode="External"/><Relationship Id="rId70" Type="http://schemas.openxmlformats.org/officeDocument/2006/relationships/hyperlink" Target="http://www.ispch.cl/sites/default/files/resolucion/2018/11/Res.6204%20%2019.11.18%20%20-%20%20Ref.5827-18%20%20%20MOLDEX-METRIC.pdf" TargetMode="External"/><Relationship Id="rId75" Type="http://schemas.openxmlformats.org/officeDocument/2006/relationships/hyperlink" Target="http://www.ispch.cl/sites/default/files/resolucion/2019/05/1848-2019.pdf" TargetMode="External"/><Relationship Id="rId83" Type="http://schemas.openxmlformats.org/officeDocument/2006/relationships/hyperlink" Target="http://s2.achs.cl/sitios/gpr/docs/ProteccionAuditiva/CERTIFICADOS%20VIGENTES/Certificado%20CCO%20N&#176;%2007-2019%20V2.pdf" TargetMode="External"/><Relationship Id="rId88" Type="http://schemas.openxmlformats.org/officeDocument/2006/relationships/hyperlink" Target="http://www.ispch.cl/sites/default/files/resolucion/2020/09/3661-%20Dispone%20incorporaci&#243;n%20al%20registro%20de%20fabricantes...Honeywell%20Chile%20S.A..pdf" TargetMode="External"/><Relationship Id="rId91" Type="http://schemas.openxmlformats.org/officeDocument/2006/relationships/hyperlink" Target="http://www.ispch.cl/sites/default/files/resolucion/2018/11/Res.6204%20%2019.11.18%20%20-%20%20Ref.5827-18%20%20%20MOLDEX-METRIC.pdf" TargetMode="External"/><Relationship Id="rId96" Type="http://schemas.openxmlformats.org/officeDocument/2006/relationships/hyperlink" Target="http://www.ispch.cl/sites/default/files/resolucion/2020/05/2135-%20Dispone%20incorporaci%C3%B3n%20al%20registro%20de%20fabricantes...3M%20Chile%20S.A..pdf" TargetMode="External"/><Relationship Id="rId1" Type="http://schemas.openxmlformats.org/officeDocument/2006/relationships/hyperlink" Target="http://www.ispch.cl/sites/default/files/resolucion/2018/12/Resoluci%C3%B3n%20Exenta%20N%C2%B06409%2003.12.2018%20.pdf" TargetMode="External"/><Relationship Id="rId6" Type="http://schemas.openxmlformats.org/officeDocument/2006/relationships/hyperlink" Target="http://www.ispch.cl/sites/default/files/resolucion/2017/01/Res.4875%20%2016.12.16%20%20-%20%20Ref.7326-16%20%20VICSA.pdf" TargetMode="External"/><Relationship Id="rId15" Type="http://schemas.openxmlformats.org/officeDocument/2006/relationships/hyperlink" Target="http://www.ispch.cl/sites/default/files/resolucion/2016/07/Resolucion%20Exenta%20N%202681.pdf" TargetMode="External"/><Relationship Id="rId23" Type="http://schemas.openxmlformats.org/officeDocument/2006/relationships/hyperlink" Target="https://www.ispch.cl/sites/default/files/resolucion/2018/12/Res.6455%20%2007.12.18%20%20-%20%20Ref.3238-18%20%20%203M%20CHILE.pdf" TargetMode="External"/><Relationship Id="rId28" Type="http://schemas.openxmlformats.org/officeDocument/2006/relationships/hyperlink" Target="http://www.ispch.cl/sites/default/files/resolucion/2020/03/1008-%20Dispone%20incorporaci%C3%B3n..3M%20Chile%20S.A..pdf" TargetMode="External"/><Relationship Id="rId36" Type="http://schemas.openxmlformats.org/officeDocument/2006/relationships/hyperlink" Target="http://www.ispch.cl/sites/default/files/resolucion/2020/05/2135-%20Dispone%20incorporaci%C3%B3n%20al%20registro%20de%20fabricantes...3M%20Chile%20S.A..pdf" TargetMode="External"/><Relationship Id="rId49" Type="http://schemas.openxmlformats.org/officeDocument/2006/relationships/hyperlink" Target="http://www.ispch.cl/sites/default/files/resolucion/2018/02/Resoluci%C3%B3n%20Exenta%20N%C2%B0702%2007.02.2018%20.pdf" TargetMode="External"/><Relationship Id="rId57" Type="http://schemas.openxmlformats.org/officeDocument/2006/relationships/hyperlink" Target="http://www.ispch.cl/sites/default/files/resolucion/2017/10/Res.3851%20%2017.08.17%20%20-%20%20Ref.11682-16%20%20PROSEG.pdf" TargetMode="External"/><Relationship Id="rId10" Type="http://schemas.openxmlformats.org/officeDocument/2006/relationships/hyperlink" Target="http://www.ispch.cl/sites/default/files/resolucion/2020/05/1859-%20Dispone%20incorporaci%C3%B3n%20al%20registro%20de%20fabricantes...MSA%20Chile%20equipos%20de%20seguridad%20Ltda..pdf" TargetMode="External"/><Relationship Id="rId31" Type="http://schemas.openxmlformats.org/officeDocument/2006/relationships/hyperlink" Target="http://www.ispch.cl/sites/default/files/resolucion/2018/01/Res.6082%20%2027.122.17%20%20-%20%20Ref.4926-17%20%203M%20CHILE.pdf" TargetMode="External"/><Relationship Id="rId44" Type="http://schemas.openxmlformats.org/officeDocument/2006/relationships/hyperlink" Target="http://www.ispch.cl/sites/default/files/resolucion/2018/11/Res.5402%20%2001.10.18%20%20-%20%20Ref.14531-17%20%20%20HONEYWELL.pdf" TargetMode="External"/><Relationship Id="rId52" Type="http://schemas.openxmlformats.org/officeDocument/2006/relationships/hyperlink" Target="http://www.ispch.cl/sites/default/files/resolucion/2017/06/2353.pdf" TargetMode="External"/><Relationship Id="rId60" Type="http://schemas.openxmlformats.org/officeDocument/2006/relationships/hyperlink" Target="http://www.ispch.cl/sites/default/files/resolucion/2017/10/Res.3851%20%2017.08.17%20%20-%20%20Ref.11682-16%20%20PROSEG.pdf" TargetMode="External"/><Relationship Id="rId65" Type="http://schemas.openxmlformats.org/officeDocument/2006/relationships/hyperlink" Target="http://s2.achs.cl/sitios/gpr/docs/ProteccionAuditiva/CERTIFICADOS%20VIGENTES/Certificado%20CCO%20N&#176;%2005-2019.pdf" TargetMode="External"/><Relationship Id="rId73" Type="http://schemas.openxmlformats.org/officeDocument/2006/relationships/hyperlink" Target="http://www.ispch.cl/sites/default/files/resolucion/2018/11/Res.6204%20%2019.11.18%20%20-%20%20Ref.5827-18%20%20%20MOLDEX-METRIC.pdf" TargetMode="External"/><Relationship Id="rId78" Type="http://schemas.openxmlformats.org/officeDocument/2006/relationships/hyperlink" Target="http://www.ispch.cl/sites/default/files/resolucion/2019/09/3645-2019.pdf" TargetMode="External"/><Relationship Id="rId81" Type="http://schemas.openxmlformats.org/officeDocument/2006/relationships/hyperlink" Target="http://s2.achs.cl/sitios/gpr/docs/ProteccionAuditiva/CERTIFICADOS%20VIGENTES/Certificado%20CCO%20N&#176;%2006-2019.pdf" TargetMode="External"/><Relationship Id="rId86" Type="http://schemas.openxmlformats.org/officeDocument/2006/relationships/hyperlink" Target="http://www.ispch.cl/sites/default/files/resolucion/2020/09/3661-%20Dispone%20incorporaci&#243;n%20al%20registro%20de%20fabricantes...Honeywell%20Chile%20S.A..pdf" TargetMode="External"/><Relationship Id="rId94" Type="http://schemas.openxmlformats.org/officeDocument/2006/relationships/hyperlink" Target="https://www.ispch.cl/sites/default/files/resolucion/2018/12/Res.6455%20%2007.12.18%20%20-%20%20Ref.3238-18%20%20%203M%20CHILE.pdf" TargetMode="External"/><Relationship Id="rId99" Type="http://schemas.openxmlformats.org/officeDocument/2006/relationships/hyperlink" Target="http://www.ispch.cl/sites/default/files/resolucion/2019/02/COMUNICACIONES%20.pdf" TargetMode="External"/><Relationship Id="rId101" Type="http://schemas.openxmlformats.org/officeDocument/2006/relationships/hyperlink" Target="http://www.ispch.cl/sites/default/files/resolucion/2018/05/Resoluci%C3%B3n%20Exenta%20N%C2%B02488%2030.04.2018%20.pdf" TargetMode="External"/><Relationship Id="rId4" Type="http://schemas.openxmlformats.org/officeDocument/2006/relationships/hyperlink" Target="http://www.ispch.cl/sites/default/files/resolucion/2020/01/5100-%20Dispone%20incorporaci&#243;n%20al%20registro%20de%20fabricantes...Vicsa%20Safety.....pdf" TargetMode="External"/><Relationship Id="rId9" Type="http://schemas.openxmlformats.org/officeDocument/2006/relationships/hyperlink" Target="http://www.ispch.cl/sites/default/files/resolucion/2016/08/Resolucion%20Exenta%20N%C2%B0%203410.pdf" TargetMode="External"/><Relationship Id="rId13" Type="http://schemas.openxmlformats.org/officeDocument/2006/relationships/hyperlink" Target="http://www.ispch.cl/sites/default/files/resolucion/2020/05/1859-%20Dispone%20incorporaci%C3%B3n%20al%20registro%20de%20fabricantes...MSA%20Chile%20equipos%20de%20seguridad%20Ltda..pdf" TargetMode="External"/><Relationship Id="rId18" Type="http://schemas.openxmlformats.org/officeDocument/2006/relationships/hyperlink" Target="http://www.ispch.cl/sites/default/files/resolucion/2016/07/Resolucion%20Exenta%20N%202681.pdf" TargetMode="External"/><Relationship Id="rId39" Type="http://schemas.openxmlformats.org/officeDocument/2006/relationships/hyperlink" Target="http://www.ispch.cl/sites/default/files/resolucion/2020/05/2135-%20Dispone%20incorporaci%C3%B3n%20al%20registro%20de%20fabricantes...3M%20Chile%20S.A..pdf" TargetMode="External"/><Relationship Id="rId34" Type="http://schemas.openxmlformats.org/officeDocument/2006/relationships/hyperlink" Target="https://www.ispch.cl/sites/default/files/resolucion/2018/12/Res.6455%20%2007.12.18%20%20-%20%20Ref.3238-18%20%20%203M%20CHILE.pdf" TargetMode="External"/><Relationship Id="rId50" Type="http://schemas.openxmlformats.org/officeDocument/2006/relationships/hyperlink" Target="http://www.ispch.cl/sites/default/files/resolucion/2018/11/Res.6109%20%2015.11.18%20%20-%20%20Ref.3177-18%20%20%20MASPROT.pdf" TargetMode="External"/><Relationship Id="rId55" Type="http://schemas.openxmlformats.org/officeDocument/2006/relationships/hyperlink" Target="http://www.ispch.cl/sites/default/files/resolucion/2016/02/Res.4036%20%2026.10.15%20%20-%20%20Ref.4324-15%20%20Incorp.%20PENTAGOM.pdf" TargetMode="External"/><Relationship Id="rId76" Type="http://schemas.openxmlformats.org/officeDocument/2006/relationships/hyperlink" Target="http://www.ispch.cl/sites/default/files/resolucion/2019/05/1848-2019.pdf" TargetMode="External"/><Relationship Id="rId97" Type="http://schemas.openxmlformats.org/officeDocument/2006/relationships/hyperlink" Target="http://www.ispch.cl/sites/default/files/resolucion/2018/09/Resoluci%C3%B3n%20N%C2%B05200%2013.09.2018.pdf" TargetMode="External"/><Relationship Id="rId104" Type="http://schemas.openxmlformats.org/officeDocument/2006/relationships/hyperlink" Target="http://www.ispch.cl/sites/default/files/resolucion/2017/01/Resoluci%C3%B3n%20Exenta%20N%C2%B0334%2018.01.2017%20Deniega%20incorporaci%C3%B3n%20al%20registro%20de%20fabricantes%20e%20importadores%20de%20elementos%20de%20protecci%C3%B3n%20personal.pdf" TargetMode="External"/><Relationship Id="rId7" Type="http://schemas.openxmlformats.org/officeDocument/2006/relationships/hyperlink" Target="http://www.ispch.cl/sites/default/files/resolucion/2017/01/Res.4875%20%2016.12.16%20%20-%20%20Ref.7326-16%20%20VICSA.pdf" TargetMode="External"/><Relationship Id="rId71" Type="http://schemas.openxmlformats.org/officeDocument/2006/relationships/hyperlink" Target="http://www.ispch.cl/sites/default/files/resolucion/2018/11/Res.6204%20%2019.11.18%20%20-%20%20Ref.5827-18%20%20%20MOLDEX-METRIC.pdf" TargetMode="External"/><Relationship Id="rId92" Type="http://schemas.openxmlformats.org/officeDocument/2006/relationships/hyperlink" Target="http://www.ispch.cl/sites/default/files/resolucion/2018/11/Res.6204%20%2019.11.18%20%20-%20%20Ref.5827-18%20%20%20MOLDEX-METRIC.pdf" TargetMode="External"/><Relationship Id="rId2" Type="http://schemas.openxmlformats.org/officeDocument/2006/relationships/hyperlink" Target="http://www.ispch.cl/sites/default/files/resolucion/2018/05/Resoluci%C3%B3n%20Exenta%20N%C2%B02490%2030.04.2018.pdf" TargetMode="External"/><Relationship Id="rId29" Type="http://schemas.openxmlformats.org/officeDocument/2006/relationships/hyperlink" Target="http://www.ispch.cl/sites/default/files/resolucion/2020/03/1008-%20Dispone%20incorporaci%C3%B3n..3M%20Chile%20S.A..pdf" TargetMode="External"/><Relationship Id="rId24" Type="http://schemas.openxmlformats.org/officeDocument/2006/relationships/hyperlink" Target="https://www.ispch.cl/sites/default/files/resolucion/2018/12/Res.6455%20%2007.12.18%20%20-%20%20Ref.3238-18%20%20%203M%20CHILE.pdf" TargetMode="External"/><Relationship Id="rId40" Type="http://schemas.openxmlformats.org/officeDocument/2006/relationships/hyperlink" Target="http://www.ispch.cl/sites/default/files/resolucion/2017/10/Res.3770%20%2010.08.17%20%20-%20%20Ref.12505-16%20%20%203M%20CHILE.pdf" TargetMode="External"/><Relationship Id="rId45" Type="http://schemas.openxmlformats.org/officeDocument/2006/relationships/hyperlink" Target="http://www.ispch.cl/sites/default/files/resolucion/2018/11/Res.5402%20%2001.10.18%20%20-%20%20Ref.14531-17%20%20%20HONEYWELL.pdf" TargetMode="External"/><Relationship Id="rId66" Type="http://schemas.openxmlformats.org/officeDocument/2006/relationships/hyperlink" Target="http://s2.achs.cl/sitios/gpr/docs/ProteccionAuditiva/CERTIFICADOS%20VIGENTES/Certificado%20CCO%20N&#176;%2006-2019.pdf" TargetMode="External"/><Relationship Id="rId87" Type="http://schemas.openxmlformats.org/officeDocument/2006/relationships/hyperlink" Target="http://www.ispch.cl/sites/default/files/resolucion/2020/09/3661-%20Dispone%20incorporaci&#243;n%20al%20registro%20de%20fabricantes...Honeywell%20Chile%20S.A..pdf" TargetMode="External"/><Relationship Id="rId61" Type="http://schemas.openxmlformats.org/officeDocument/2006/relationships/hyperlink" Target="http://www.ispch.cl/sites/default/files/resolucion/2017/10/Res.3851%20%2017.08.17%20%20-%20%20Ref.11682-16%20%20PROSEG.pdf" TargetMode="External"/><Relationship Id="rId82" Type="http://schemas.openxmlformats.org/officeDocument/2006/relationships/hyperlink" Target="http://www.ispch.cl/sites/default/files/resolucion/2019/12/Res.4117%20%2024.10.19%20%20-%20%20Ref.1562-19%20%20%20AZLAN.pdf" TargetMode="External"/><Relationship Id="rId19" Type="http://schemas.openxmlformats.org/officeDocument/2006/relationships/hyperlink" Target="http://www.ispch.cl/sites/default/files/resolucion/2016/07/Resolucion%20Exenta%20N%202681.pdf" TargetMode="External"/><Relationship Id="rId14" Type="http://schemas.openxmlformats.org/officeDocument/2006/relationships/hyperlink" Target="http://www.ispch.cl/sites/default/files/resolucion/2020/05/1859-%20Dispone%20incorporaci%C3%B3n%20al%20registro%20de%20fabricantes...MSA%20Chile%20equipos%20de%20seguridad%20Ltda..pdf" TargetMode="External"/><Relationship Id="rId30" Type="http://schemas.openxmlformats.org/officeDocument/2006/relationships/hyperlink" Target="http://www.ispch.cl/sites/default/files/resolucion/2018/01/Res.6082%20%2027.122.17%20%20-%20%20Ref.4926-17%20%203M%20CHILE.pdf" TargetMode="External"/><Relationship Id="rId35" Type="http://schemas.openxmlformats.org/officeDocument/2006/relationships/hyperlink" Target="http://www.ispch.cl/sites/default/files/resolucion/2020/05/2135-%20Dispone%20incorporaci%C3%B3n%20al%20registro%20de%20fabricantes...3M%20Chile%20S.A..pdf" TargetMode="External"/><Relationship Id="rId56" Type="http://schemas.openxmlformats.org/officeDocument/2006/relationships/hyperlink" Target="http://www.ispch.cl/sites/default/files/resolucion/2016/02/Res.4036%20%2026.10.15%20%20-%20%20Ref.4324-15%20%20Incorp.%20PENTAGOM.pdf" TargetMode="External"/><Relationship Id="rId77" Type="http://schemas.openxmlformats.org/officeDocument/2006/relationships/hyperlink" Target="http://www.ispch.cl/sites/default/files/resolucion/2019/09/3645-2019.pdf" TargetMode="External"/><Relationship Id="rId100" Type="http://schemas.openxmlformats.org/officeDocument/2006/relationships/hyperlink" Target="http://www.ispch.cl/sites/default/files/resolucion/2019/02/COMUNICACIONES%20.pdf" TargetMode="External"/><Relationship Id="rId105" Type="http://schemas.openxmlformats.org/officeDocument/2006/relationships/printerSettings" Target="../printerSettings/printerSettings15.bin"/><Relationship Id="rId8" Type="http://schemas.openxmlformats.org/officeDocument/2006/relationships/hyperlink" Target="https://www.ispch.cl/sites/default/files/resolucion/2020/10/Res._Ex_0047_-_Dispone_incorporacion....Vicsa_Safety_Comercial_Ltda..pdf" TargetMode="External"/><Relationship Id="rId51" Type="http://schemas.openxmlformats.org/officeDocument/2006/relationships/hyperlink" Target="http://www.ispch.cl/sites/default/files/resolucion/2017/06/2353.pdf" TargetMode="External"/><Relationship Id="rId72" Type="http://schemas.openxmlformats.org/officeDocument/2006/relationships/hyperlink" Target="http://www.ispch.cl/sites/default/files/resolucion/2018/11/Res.6204%20%2019.11.18%20%20-%20%20Ref.5827-18%20%20%20MOLDEX-METRIC.pdf" TargetMode="External"/><Relationship Id="rId93" Type="http://schemas.openxmlformats.org/officeDocument/2006/relationships/hyperlink" Target="http://www.ispch.cl/sites/default/files/resolucion/2020/05/1859-%20Dispone%20incorporaci%C3%B3n%20al%20registro%20de%20fabricantes...MSA%20Chile%20equipos%20de%20seguridad%20Ltda..pdf" TargetMode="External"/><Relationship Id="rId98" Type="http://schemas.openxmlformats.org/officeDocument/2006/relationships/hyperlink" Target="http://www.ispch.cl/sites/default/files/resolucion/2019/02/COMUNICACIONES%20.pdf" TargetMode="External"/><Relationship Id="rId3" Type="http://schemas.openxmlformats.org/officeDocument/2006/relationships/hyperlink" Target="https://www.ispch.cl/wp-content/uploads/resoluciones/31006_Res._Ex._303_Ref._11629-19___Dispone_incorporacion.pdf" TargetMode="External"/><Relationship Id="rId25" Type="http://schemas.openxmlformats.org/officeDocument/2006/relationships/hyperlink" Target="https://www.ispch.cl/sites/default/files/resolucion/2018/12/Res.6455%20%2007.12.18%20%20-%20%20Ref.3238-18%20%20%203M%20CHILE.pdf" TargetMode="External"/><Relationship Id="rId46" Type="http://schemas.openxmlformats.org/officeDocument/2006/relationships/hyperlink" Target="http://www.ispch.cl/sites/default/files/resolucion/2018/05/Resoluci%C3%B3n%20Exenta%20N%C2%B02488%2030.04.2018%20.pdf" TargetMode="External"/><Relationship Id="rId67" Type="http://schemas.openxmlformats.org/officeDocument/2006/relationships/hyperlink" Target="http://s2.achs.cl/sitios/gpr/docs/ProteccionAuditiva/Forms/AllItems.aspx?FolderCTID=0x01200077CD8F131773B749BBED7B66C606A232&amp;View=%7b210c20d5-6f66-446a-b8e1-bcb763c15f24%7d&amp;RootFolder=%2Fsitios%2Fgpr%2Fdocs%2FProteccionAuditiva%2FCERTIFICADOS%20VIGENTES&amp;TreeField=Folders&amp;TreeValue=CERTIFICADOS%20VIGENTES&amp;ProcessQStringToCAML=1&amp;SortField=Modified&amp;SortDir=Asc"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9.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pramirezd@industria.cl" TargetMode="External"/><Relationship Id="rId1" Type="http://schemas.openxmlformats.org/officeDocument/2006/relationships/hyperlink" Target="mailto:galbornozd@industria.c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P29"/>
  <sheetViews>
    <sheetView tabSelected="1" workbookViewId="0">
      <selection activeCell="E3" sqref="E3"/>
    </sheetView>
  </sheetViews>
  <sheetFormatPr baseColWidth="10" defaultRowHeight="15" x14ac:dyDescent="0.25"/>
  <sheetData>
    <row r="1" spans="1:16" x14ac:dyDescent="0.25">
      <c r="A1" s="8"/>
      <c r="B1" s="8"/>
      <c r="C1" s="8"/>
      <c r="D1" s="8"/>
      <c r="E1" s="8"/>
      <c r="F1" s="8"/>
      <c r="G1" s="8"/>
      <c r="H1" s="8"/>
      <c r="I1" s="8"/>
      <c r="J1" s="8"/>
      <c r="K1" s="8"/>
      <c r="L1" s="8"/>
      <c r="M1" s="8"/>
      <c r="N1" s="8"/>
      <c r="O1" s="8"/>
      <c r="P1" s="8"/>
    </row>
    <row r="2" spans="1:16" x14ac:dyDescent="0.25">
      <c r="A2" s="8"/>
      <c r="B2" s="8"/>
      <c r="C2" s="8"/>
      <c r="D2" s="8"/>
      <c r="E2" s="8"/>
      <c r="F2" s="8"/>
      <c r="G2" s="8"/>
      <c r="H2" s="8"/>
      <c r="I2" s="8"/>
      <c r="J2" s="8"/>
      <c r="K2" s="8"/>
      <c r="L2" s="8"/>
      <c r="M2" s="8"/>
      <c r="N2" s="8"/>
      <c r="O2" s="8"/>
      <c r="P2" s="8"/>
    </row>
    <row r="3" spans="1:16" x14ac:dyDescent="0.25">
      <c r="A3" s="8"/>
      <c r="B3" s="8"/>
      <c r="C3" s="8"/>
      <c r="D3" s="8"/>
      <c r="E3" s="8"/>
      <c r="F3" s="8"/>
      <c r="G3" s="8"/>
      <c r="H3" s="8"/>
      <c r="I3" s="8"/>
      <c r="J3" s="8"/>
      <c r="K3" s="8"/>
      <c r="L3" s="8"/>
      <c r="M3" s="8"/>
      <c r="N3" s="8"/>
      <c r="O3" s="8"/>
      <c r="P3" s="8"/>
    </row>
    <row r="4" spans="1:16" x14ac:dyDescent="0.25">
      <c r="A4" s="8"/>
      <c r="B4" s="8"/>
      <c r="C4" s="8"/>
      <c r="D4" s="8"/>
      <c r="E4" s="8"/>
      <c r="F4" s="8"/>
      <c r="G4" s="8"/>
      <c r="H4" s="8"/>
      <c r="I4" s="8"/>
      <c r="J4" s="8"/>
      <c r="K4" s="8"/>
      <c r="L4" s="8"/>
      <c r="M4" s="8"/>
      <c r="N4" s="8"/>
      <c r="O4" s="8"/>
      <c r="P4" s="8"/>
    </row>
    <row r="5" spans="1:16" x14ac:dyDescent="0.25">
      <c r="A5" s="8"/>
      <c r="B5" s="8"/>
      <c r="C5" s="8"/>
      <c r="D5" s="8"/>
      <c r="E5" s="8"/>
      <c r="F5" s="8"/>
      <c r="G5" s="8"/>
      <c r="H5" s="8"/>
      <c r="I5" s="8"/>
      <c r="J5" s="8"/>
      <c r="K5" s="8"/>
      <c r="L5" s="8"/>
      <c r="M5" s="8"/>
      <c r="N5" s="8"/>
      <c r="O5" s="8"/>
      <c r="P5" s="8"/>
    </row>
    <row r="6" spans="1:16" x14ac:dyDescent="0.25">
      <c r="A6" s="8"/>
      <c r="B6" s="8"/>
      <c r="C6" s="8"/>
      <c r="D6" s="8"/>
      <c r="E6" s="8"/>
      <c r="F6" s="8"/>
      <c r="G6" s="8"/>
      <c r="H6" s="8"/>
      <c r="I6" s="8"/>
      <c r="J6" s="8"/>
      <c r="K6" s="8"/>
      <c r="L6" s="8"/>
      <c r="M6" s="8"/>
      <c r="N6" s="8"/>
      <c r="O6" s="8"/>
      <c r="P6" s="8"/>
    </row>
    <row r="7" spans="1:16" x14ac:dyDescent="0.25">
      <c r="A7" s="8"/>
      <c r="B7" s="8"/>
      <c r="C7" s="8"/>
      <c r="D7" s="8"/>
      <c r="E7" s="8"/>
      <c r="F7" s="8"/>
      <c r="G7" s="8"/>
      <c r="H7" s="8"/>
      <c r="I7" s="8"/>
      <c r="J7" s="8"/>
      <c r="K7" s="8"/>
      <c r="L7" s="8"/>
      <c r="M7" s="8"/>
      <c r="N7" s="8"/>
      <c r="O7" s="8"/>
      <c r="P7" s="8"/>
    </row>
    <row r="8" spans="1:16" x14ac:dyDescent="0.25">
      <c r="A8" s="240" t="s">
        <v>870</v>
      </c>
      <c r="B8" s="241"/>
      <c r="C8" s="241"/>
      <c r="D8" s="241"/>
      <c r="E8" s="241"/>
      <c r="F8" s="241"/>
      <c r="G8" s="241"/>
      <c r="H8" s="241"/>
      <c r="I8" s="241"/>
      <c r="J8" s="241"/>
      <c r="K8" s="241"/>
      <c r="L8" s="241"/>
      <c r="M8" s="242"/>
      <c r="O8" s="8"/>
      <c r="P8" s="8"/>
    </row>
    <row r="9" spans="1:16" x14ac:dyDescent="0.25">
      <c r="A9" s="8"/>
      <c r="B9" s="8"/>
      <c r="C9" s="8"/>
      <c r="D9" s="8"/>
      <c r="E9" s="8"/>
      <c r="F9" s="8"/>
      <c r="G9" s="8"/>
      <c r="H9" s="8"/>
      <c r="I9" s="8"/>
      <c r="J9" s="8"/>
      <c r="K9" s="8"/>
      <c r="L9" s="8"/>
      <c r="M9" s="8"/>
      <c r="N9" s="8"/>
      <c r="O9" s="8"/>
      <c r="P9" s="8"/>
    </row>
    <row r="10" spans="1:16" ht="334.5" customHeight="1" x14ac:dyDescent="0.25">
      <c r="A10" s="243" t="s">
        <v>1216</v>
      </c>
      <c r="B10" s="244"/>
      <c r="C10" s="244"/>
      <c r="D10" s="244"/>
      <c r="E10" s="244"/>
      <c r="F10" s="244"/>
      <c r="G10" s="244"/>
      <c r="H10" s="244"/>
      <c r="I10" s="244"/>
      <c r="J10" s="244"/>
      <c r="K10" s="244"/>
      <c r="L10" s="244"/>
      <c r="M10" s="245"/>
      <c r="O10" s="8"/>
      <c r="P10" s="8"/>
    </row>
    <row r="11" spans="1:16" x14ac:dyDescent="0.25">
      <c r="A11" s="8"/>
      <c r="B11" s="8"/>
      <c r="C11" s="8"/>
      <c r="D11" s="8"/>
      <c r="E11" s="8"/>
      <c r="F11" s="8"/>
      <c r="G11" s="8"/>
      <c r="H11" s="8"/>
      <c r="I11" s="8"/>
      <c r="J11" s="8"/>
      <c r="K11" s="8"/>
      <c r="L11" s="8"/>
      <c r="M11" s="8"/>
      <c r="N11" s="8"/>
      <c r="O11" s="8"/>
      <c r="P11" s="8"/>
    </row>
    <row r="12" spans="1:16" x14ac:dyDescent="0.25">
      <c r="A12" s="240" t="s">
        <v>871</v>
      </c>
      <c r="B12" s="241"/>
      <c r="C12" s="241"/>
      <c r="D12" s="241"/>
      <c r="E12" s="241"/>
      <c r="F12" s="241"/>
      <c r="G12" s="241"/>
      <c r="H12" s="241"/>
      <c r="I12" s="241"/>
      <c r="J12" s="241"/>
      <c r="K12" s="241"/>
      <c r="L12" s="241"/>
      <c r="M12" s="242"/>
      <c r="O12" s="8"/>
      <c r="P12" s="8"/>
    </row>
    <row r="13" spans="1:16" x14ac:dyDescent="0.25">
      <c r="A13" s="8"/>
      <c r="B13" s="8"/>
      <c r="C13" s="8"/>
      <c r="D13" s="8"/>
      <c r="E13" s="8"/>
      <c r="F13" s="8"/>
      <c r="G13" s="8"/>
      <c r="H13" s="8"/>
      <c r="I13" s="8"/>
      <c r="J13" s="8"/>
      <c r="K13" s="8"/>
      <c r="L13" s="8"/>
      <c r="M13" s="8"/>
      <c r="N13" s="8"/>
      <c r="O13" s="8"/>
      <c r="P13" s="8"/>
    </row>
    <row r="14" spans="1:16" x14ac:dyDescent="0.25">
      <c r="A14" s="59" t="s">
        <v>189</v>
      </c>
      <c r="B14" s="8"/>
      <c r="C14" s="8"/>
      <c r="D14" s="8"/>
      <c r="E14" s="8"/>
      <c r="F14" s="8"/>
      <c r="G14" s="8"/>
      <c r="H14" s="8"/>
      <c r="I14" s="8"/>
      <c r="J14" s="8"/>
      <c r="K14" s="8"/>
      <c r="L14" s="8"/>
      <c r="M14" s="8"/>
      <c r="N14" s="8"/>
      <c r="O14" s="8"/>
      <c r="P14" s="8"/>
    </row>
    <row r="15" spans="1:16" ht="37.5" customHeight="1" x14ac:dyDescent="0.25">
      <c r="A15" s="243" t="s">
        <v>868</v>
      </c>
      <c r="B15" s="244"/>
      <c r="C15" s="244"/>
      <c r="D15" s="244"/>
      <c r="E15" s="244"/>
      <c r="F15" s="244"/>
      <c r="G15" s="244"/>
      <c r="H15" s="244"/>
      <c r="I15" s="244"/>
      <c r="J15" s="244"/>
      <c r="K15" s="244"/>
      <c r="L15" s="244"/>
      <c r="M15" s="245"/>
      <c r="O15" s="8"/>
      <c r="P15" s="8"/>
    </row>
    <row r="16" spans="1:16" x14ac:dyDescent="0.25">
      <c r="A16" s="8"/>
      <c r="B16" s="8"/>
      <c r="C16" s="8"/>
      <c r="D16" s="8"/>
      <c r="E16" s="8"/>
      <c r="F16" s="8"/>
      <c r="G16" s="8"/>
      <c r="H16" s="8"/>
      <c r="I16" s="8"/>
      <c r="J16" s="8"/>
      <c r="K16" s="8"/>
      <c r="L16" s="8"/>
      <c r="M16" s="8"/>
      <c r="N16" s="8"/>
      <c r="O16" s="8"/>
      <c r="P16" s="8"/>
    </row>
    <row r="17" spans="1:16" x14ac:dyDescent="0.25">
      <c r="A17" s="59" t="s">
        <v>192</v>
      </c>
      <c r="B17" s="8"/>
      <c r="C17" s="8"/>
      <c r="D17" s="8"/>
      <c r="E17" s="8"/>
      <c r="F17" s="8"/>
      <c r="G17" s="8"/>
      <c r="H17" s="8"/>
      <c r="I17" s="8"/>
      <c r="J17" s="8"/>
      <c r="K17" s="8"/>
      <c r="L17" s="8"/>
      <c r="M17" s="8"/>
      <c r="N17" s="8"/>
      <c r="O17" s="8"/>
      <c r="P17" s="8"/>
    </row>
    <row r="18" spans="1:16" ht="54.6" customHeight="1" x14ac:dyDescent="0.25">
      <c r="A18" s="243" t="s">
        <v>869</v>
      </c>
      <c r="B18" s="244"/>
      <c r="C18" s="244"/>
      <c r="D18" s="244"/>
      <c r="E18" s="244"/>
      <c r="F18" s="244"/>
      <c r="G18" s="244"/>
      <c r="H18" s="244"/>
      <c r="I18" s="244"/>
      <c r="J18" s="244"/>
      <c r="K18" s="244"/>
      <c r="L18" s="244"/>
      <c r="M18" s="245"/>
      <c r="O18" s="8"/>
      <c r="P18" s="8"/>
    </row>
    <row r="19" spans="1:16" x14ac:dyDescent="0.25">
      <c r="A19" s="8"/>
      <c r="B19" s="8"/>
      <c r="C19" s="8"/>
      <c r="D19" s="8"/>
      <c r="E19" s="8"/>
      <c r="F19" s="8"/>
      <c r="G19" s="8"/>
      <c r="H19" s="8"/>
      <c r="I19" s="8"/>
      <c r="J19" s="8"/>
      <c r="K19" s="8"/>
      <c r="L19" s="8"/>
      <c r="M19" s="8"/>
      <c r="N19" s="8"/>
      <c r="O19" s="8"/>
      <c r="P19" s="8"/>
    </row>
    <row r="20" spans="1:16" x14ac:dyDescent="0.25">
      <c r="A20" s="59" t="s">
        <v>190</v>
      </c>
      <c r="B20" s="8"/>
      <c r="C20" s="8"/>
      <c r="D20" s="8"/>
      <c r="E20" s="8"/>
      <c r="F20" s="8"/>
      <c r="G20" s="8"/>
      <c r="H20" s="8"/>
      <c r="I20" s="8"/>
      <c r="J20" s="8"/>
      <c r="K20" s="8"/>
      <c r="L20" s="8"/>
      <c r="M20" s="8"/>
      <c r="N20" s="8"/>
      <c r="O20" s="8"/>
      <c r="P20" s="8"/>
    </row>
    <row r="21" spans="1:16" ht="30" customHeight="1" x14ac:dyDescent="0.25">
      <c r="A21" s="237" t="s">
        <v>193</v>
      </c>
      <c r="B21" s="238"/>
      <c r="C21" s="238"/>
      <c r="D21" s="238"/>
      <c r="E21" s="238"/>
      <c r="F21" s="238"/>
      <c r="G21" s="238"/>
      <c r="H21" s="238"/>
      <c r="I21" s="238"/>
      <c r="J21" s="238"/>
      <c r="K21" s="238"/>
      <c r="L21" s="238"/>
      <c r="M21" s="239"/>
      <c r="N21" s="8"/>
      <c r="O21" s="8"/>
      <c r="P21" s="8"/>
    </row>
    <row r="22" spans="1:16" x14ac:dyDescent="0.25">
      <c r="A22" s="8"/>
      <c r="B22" s="8"/>
      <c r="C22" s="8"/>
      <c r="D22" s="8"/>
      <c r="E22" s="8"/>
      <c r="F22" s="8"/>
      <c r="G22" s="8"/>
      <c r="H22" s="8"/>
      <c r="I22" s="8"/>
      <c r="J22" s="8"/>
      <c r="K22" s="8"/>
      <c r="L22" s="8"/>
      <c r="M22" s="8"/>
      <c r="N22" s="8"/>
      <c r="O22" s="8"/>
      <c r="P22" s="8"/>
    </row>
    <row r="23" spans="1:16" x14ac:dyDescent="0.25">
      <c r="A23" s="59" t="s">
        <v>191</v>
      </c>
      <c r="B23" s="8"/>
      <c r="C23" s="8"/>
      <c r="D23" s="8"/>
      <c r="E23" s="8"/>
      <c r="F23" s="8"/>
      <c r="G23" s="8"/>
      <c r="H23" s="8"/>
      <c r="I23" s="8"/>
      <c r="J23" s="8"/>
      <c r="K23" s="8"/>
      <c r="L23" s="8"/>
      <c r="M23" s="8"/>
      <c r="N23" s="8"/>
      <c r="O23" s="8"/>
      <c r="P23" s="8"/>
    </row>
    <row r="24" spans="1:16" ht="39" customHeight="1" x14ac:dyDescent="0.25">
      <c r="A24" s="234" t="s">
        <v>872</v>
      </c>
      <c r="B24" s="235"/>
      <c r="C24" s="235"/>
      <c r="D24" s="235"/>
      <c r="E24" s="235"/>
      <c r="F24" s="235"/>
      <c r="G24" s="235"/>
      <c r="H24" s="235"/>
      <c r="I24" s="235"/>
      <c r="J24" s="235"/>
      <c r="K24" s="235"/>
      <c r="L24" s="235"/>
      <c r="M24" s="236"/>
      <c r="N24" s="8"/>
      <c r="O24" s="8"/>
      <c r="P24" s="8"/>
    </row>
    <row r="25" spans="1:16" x14ac:dyDescent="0.25">
      <c r="A25" s="8"/>
      <c r="B25" s="8"/>
      <c r="C25" s="8"/>
      <c r="D25" s="8"/>
      <c r="E25" s="8"/>
      <c r="F25" s="8"/>
      <c r="G25" s="8"/>
      <c r="H25" s="8"/>
      <c r="I25" s="8"/>
      <c r="J25" s="8"/>
      <c r="K25" s="8"/>
      <c r="L25" s="8"/>
      <c r="M25" s="8"/>
      <c r="N25" s="8"/>
      <c r="O25" s="8"/>
    </row>
    <row r="26" spans="1:16" x14ac:dyDescent="0.25">
      <c r="A26" s="59" t="s">
        <v>215</v>
      </c>
      <c r="B26" s="8"/>
      <c r="C26" s="8"/>
      <c r="D26" s="8"/>
      <c r="E26" s="8"/>
      <c r="F26" s="8"/>
      <c r="G26" s="8"/>
      <c r="H26" s="8"/>
      <c r="I26" s="8"/>
      <c r="J26" s="8"/>
      <c r="K26" s="8"/>
      <c r="L26" s="8"/>
      <c r="M26" s="8"/>
      <c r="N26" s="8"/>
      <c r="O26" s="8"/>
    </row>
    <row r="27" spans="1:16" ht="33.75" customHeight="1" x14ac:dyDescent="0.25">
      <c r="A27" s="234" t="s">
        <v>216</v>
      </c>
      <c r="B27" s="235"/>
      <c r="C27" s="235"/>
      <c r="D27" s="235"/>
      <c r="E27" s="235"/>
      <c r="F27" s="235"/>
      <c r="G27" s="235"/>
      <c r="H27" s="235"/>
      <c r="I27" s="235"/>
      <c r="J27" s="235"/>
      <c r="K27" s="235"/>
      <c r="L27" s="235"/>
      <c r="M27" s="236"/>
      <c r="N27" s="8"/>
      <c r="O27" s="8"/>
    </row>
    <row r="28" spans="1:16" x14ac:dyDescent="0.25">
      <c r="A28" s="8"/>
      <c r="B28" s="8"/>
      <c r="C28" s="8"/>
      <c r="D28" s="8"/>
      <c r="E28" s="8"/>
      <c r="F28" s="8"/>
      <c r="G28" s="8"/>
      <c r="H28" s="8"/>
      <c r="I28" s="8"/>
      <c r="J28" s="8"/>
      <c r="K28" s="8"/>
      <c r="L28" s="8"/>
      <c r="M28" s="8"/>
      <c r="N28" s="8"/>
      <c r="O28" s="8"/>
    </row>
    <row r="29" spans="1:16" x14ac:dyDescent="0.25">
      <c r="A29" s="8"/>
      <c r="B29" s="8"/>
      <c r="C29" s="8"/>
      <c r="D29" s="8"/>
      <c r="E29" s="8"/>
      <c r="F29" s="8"/>
      <c r="G29" s="8"/>
      <c r="H29" s="8"/>
      <c r="I29" s="8"/>
      <c r="J29" s="8"/>
      <c r="K29" s="8"/>
      <c r="L29" s="8"/>
      <c r="M29" s="8"/>
      <c r="N29" s="8"/>
      <c r="O29" s="8"/>
    </row>
  </sheetData>
  <mergeCells count="8">
    <mergeCell ref="A27:M27"/>
    <mergeCell ref="A21:M21"/>
    <mergeCell ref="A24:M24"/>
    <mergeCell ref="A8:M8"/>
    <mergeCell ref="A10:M10"/>
    <mergeCell ref="A12:M12"/>
    <mergeCell ref="A15:M15"/>
    <mergeCell ref="A18:M18"/>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AL509"/>
  <sheetViews>
    <sheetView showGridLines="0" topLeftCell="A8" zoomScale="90" zoomScaleNormal="90" workbookViewId="0">
      <selection activeCell="W17" sqref="W17:W21"/>
    </sheetView>
  </sheetViews>
  <sheetFormatPr baseColWidth="10" defaultRowHeight="15" x14ac:dyDescent="0.25"/>
  <cols>
    <col min="1" max="1" width="4" customWidth="1"/>
    <col min="2" max="2" width="14.140625" customWidth="1"/>
    <col min="3" max="3" width="16.85546875" hidden="1" customWidth="1"/>
    <col min="4" max="4" width="32.42578125" hidden="1" customWidth="1"/>
    <col min="5" max="5" width="13.85546875" hidden="1" customWidth="1"/>
    <col min="6" max="6" width="11" hidden="1" customWidth="1"/>
    <col min="7" max="7" width="37.85546875" hidden="1" customWidth="1"/>
    <col min="8" max="9" width="14" hidden="1" customWidth="1"/>
    <col min="10" max="11" width="28.42578125" hidden="1" customWidth="1"/>
    <col min="12" max="12" width="4.140625" hidden="1" customWidth="1"/>
    <col min="13" max="13" width="6.140625" customWidth="1"/>
    <col min="14" max="14" width="8.140625" hidden="1" customWidth="1"/>
    <col min="15" max="15" width="12.140625" hidden="1" customWidth="1"/>
    <col min="16" max="17" width="12.85546875" hidden="1" customWidth="1"/>
    <col min="18" max="19" width="14" hidden="1" customWidth="1"/>
    <col min="20" max="20" width="12.85546875" hidden="1" customWidth="1"/>
    <col min="21" max="21" width="8.140625" hidden="1" customWidth="1"/>
    <col min="22" max="22" width="11" customWidth="1"/>
    <col min="23" max="23" width="16.85546875" customWidth="1"/>
    <col min="24" max="24" width="19" hidden="1" customWidth="1"/>
    <col min="25" max="26" width="11.42578125" customWidth="1"/>
    <col min="28" max="29" width="9.140625" customWidth="1"/>
    <col min="31" max="32" width="11.42578125" customWidth="1"/>
    <col min="33" max="33" width="32.85546875" customWidth="1"/>
    <col min="34" max="34" width="26.42578125" customWidth="1"/>
  </cols>
  <sheetData>
    <row r="1" spans="1:38" ht="15" customHeight="1" x14ac:dyDescent="0.25">
      <c r="AI1" s="108" t="s">
        <v>243</v>
      </c>
      <c r="AJ1" s="108" t="s">
        <v>244</v>
      </c>
      <c r="AK1" s="108" t="s">
        <v>245</v>
      </c>
      <c r="AL1" s="108" t="s">
        <v>246</v>
      </c>
    </row>
    <row r="2" spans="1:38" x14ac:dyDescent="0.25">
      <c r="B2" s="107"/>
      <c r="C2" s="356" t="s">
        <v>1018</v>
      </c>
      <c r="D2" s="357"/>
      <c r="E2" s="357"/>
      <c r="F2" s="357"/>
      <c r="G2" s="357"/>
      <c r="H2" s="357"/>
      <c r="I2" s="357"/>
      <c r="J2" s="357"/>
      <c r="K2" s="357"/>
      <c r="L2" s="357"/>
      <c r="M2" s="357"/>
      <c r="N2" s="357"/>
      <c r="O2" s="357"/>
      <c r="P2" s="357"/>
      <c r="Q2" s="357"/>
      <c r="R2" s="357"/>
      <c r="S2" s="357"/>
      <c r="T2" s="357"/>
      <c r="U2" s="357"/>
      <c r="V2" s="357"/>
      <c r="W2" s="357"/>
      <c r="X2" s="357"/>
      <c r="Y2" s="357"/>
      <c r="Z2" s="357"/>
      <c r="AA2" s="358"/>
      <c r="AK2" s="60" t="s">
        <v>61</v>
      </c>
      <c r="AL2" s="60" t="s">
        <v>86</v>
      </c>
    </row>
    <row r="3" spans="1:38" ht="6" customHeight="1" x14ac:dyDescent="0.25">
      <c r="B3" s="106"/>
      <c r="C3" s="8"/>
      <c r="D3" s="8"/>
      <c r="E3" s="8"/>
      <c r="F3" s="66"/>
      <c r="X3" s="34"/>
      <c r="AK3" t="s">
        <v>12</v>
      </c>
      <c r="AL3" t="s">
        <v>87</v>
      </c>
    </row>
    <row r="4" spans="1:38" x14ac:dyDescent="0.25">
      <c r="B4" s="24"/>
      <c r="C4" s="356" t="s">
        <v>84</v>
      </c>
      <c r="D4" s="357"/>
      <c r="E4" s="357"/>
      <c r="F4" s="357"/>
      <c r="G4" s="357"/>
      <c r="H4" s="357"/>
      <c r="I4" s="357"/>
      <c r="J4" s="357"/>
      <c r="K4" s="357"/>
      <c r="L4" s="357"/>
      <c r="M4" s="357"/>
      <c r="N4" s="357"/>
      <c r="O4" s="357"/>
      <c r="P4" s="357"/>
      <c r="Q4" s="357"/>
      <c r="R4" s="357"/>
      <c r="S4" s="357"/>
      <c r="T4" s="357"/>
      <c r="U4" s="357"/>
      <c r="V4" s="357"/>
      <c r="W4" s="357"/>
      <c r="X4" s="357"/>
      <c r="Y4" s="357"/>
      <c r="Z4" s="357"/>
      <c r="AA4" s="358"/>
    </row>
    <row r="5" spans="1:38" ht="15.75" thickBot="1" x14ac:dyDescent="0.3"/>
    <row r="6" spans="1:38" ht="48.75" thickBot="1" x14ac:dyDescent="0.3">
      <c r="A6" s="26" t="s">
        <v>8</v>
      </c>
      <c r="B6" s="27" t="s">
        <v>0</v>
      </c>
      <c r="C6" s="27" t="s">
        <v>1</v>
      </c>
      <c r="D6" s="27" t="s">
        <v>43</v>
      </c>
      <c r="E6" s="27" t="s">
        <v>14</v>
      </c>
      <c r="F6" s="27" t="s">
        <v>11</v>
      </c>
      <c r="G6" s="27" t="s">
        <v>156</v>
      </c>
      <c r="H6" s="27" t="s">
        <v>85</v>
      </c>
      <c r="I6" s="27" t="s">
        <v>130</v>
      </c>
      <c r="J6" s="27" t="s">
        <v>9</v>
      </c>
      <c r="K6" s="27" t="s">
        <v>80</v>
      </c>
      <c r="L6" s="27" t="s">
        <v>18</v>
      </c>
      <c r="M6" s="27" t="s">
        <v>899</v>
      </c>
      <c r="N6" s="27" t="s">
        <v>98</v>
      </c>
      <c r="O6" s="27" t="s">
        <v>78</v>
      </c>
      <c r="P6" s="28" t="s">
        <v>79</v>
      </c>
      <c r="Q6" s="27" t="s">
        <v>90</v>
      </c>
      <c r="R6" s="29" t="s">
        <v>133</v>
      </c>
      <c r="S6" s="29" t="s">
        <v>132</v>
      </c>
      <c r="T6" s="29" t="s">
        <v>91</v>
      </c>
      <c r="U6" s="27" t="s">
        <v>902</v>
      </c>
      <c r="V6" s="27" t="s">
        <v>981</v>
      </c>
      <c r="W6" s="29" t="s">
        <v>983</v>
      </c>
      <c r="X6" s="29" t="s">
        <v>143</v>
      </c>
      <c r="Y6" s="29" t="s">
        <v>62</v>
      </c>
      <c r="Z6" s="27" t="s">
        <v>3</v>
      </c>
      <c r="AA6" s="27" t="s">
        <v>4</v>
      </c>
      <c r="AB6" s="27" t="s">
        <v>28</v>
      </c>
      <c r="AC6" s="27" t="s">
        <v>200</v>
      </c>
      <c r="AD6" s="27" t="s">
        <v>5</v>
      </c>
      <c r="AE6" s="27" t="s">
        <v>6</v>
      </c>
      <c r="AF6" s="30" t="s">
        <v>217</v>
      </c>
      <c r="AG6" s="18" t="s">
        <v>17</v>
      </c>
      <c r="AH6" s="20" t="s">
        <v>226</v>
      </c>
    </row>
    <row r="7" spans="1:38" ht="25.5" customHeight="1" x14ac:dyDescent="0.25">
      <c r="A7" s="341">
        <v>1</v>
      </c>
      <c r="B7" s="344" t="str">
        <f>VLOOKUP(V7,ges,2,FALSE)</f>
        <v>Taller de mantención</v>
      </c>
      <c r="C7" s="320" t="str">
        <f>IF('Puestos de Trabajo Emp'!C7&lt;&gt;0,'Puestos de Trabajo Emp'!C7,"")</f>
        <v>Mantenedor mecánico</v>
      </c>
      <c r="D7" s="61" t="str">
        <f>IF('Puestos de Trabajo Emp'!D7&lt;&gt;0,'Puestos de Trabajo Emp'!D7,"")</f>
        <v>Pintar</v>
      </c>
      <c r="E7" s="62">
        <f>IF('Puestos de Trabajo Emp'!E7&lt;&gt;0,'Puestos de Trabajo Emp'!E7,"")</f>
        <v>1</v>
      </c>
      <c r="F7" s="320" t="str">
        <f>IF('Puestos de Trabajo Emp'!F7&lt;&gt;0,'Puestos de Trabajo Emp'!F7,"")</f>
        <v>NO</v>
      </c>
      <c r="G7" s="61" t="str">
        <f>IF('Puestos de Trabajo Emp'!G7&lt;&gt;0,'Puestos de Trabajo Emp'!G7,"")</f>
        <v>Acción de soldar al arco</v>
      </c>
      <c r="H7" s="62" t="str">
        <f>IF('Puestos de Trabajo Emp'!H7&lt;&gt;0,'Puestos de Trabajo Emp'!H7,"")</f>
        <v>Principal</v>
      </c>
      <c r="I7" s="62" t="str">
        <f>IF('Puestos de Trabajo Emp'!I7&lt;&gt;0,'Puestos de Trabajo Emp'!I7,"")</f>
        <v/>
      </c>
      <c r="J7" s="320" t="str">
        <f>IF('Puestos de Trabajo Emp'!N7&lt;&gt;0,'Puestos de Trabajo Emp'!N7,"")</f>
        <v>Orejera 3M Peltor Optime 95</v>
      </c>
      <c r="K7" s="320" t="str">
        <f>IF('Puestos de Trabajo Emp'!Q7&lt;&gt;0,'Puestos de Trabajo Emp'!Q7,"")</f>
        <v/>
      </c>
      <c r="L7" s="320">
        <f>IF('Puestos de Trabajo Emp'!R7&lt;&gt;0,'Puestos de Trabajo Emp'!R7,"")</f>
        <v>1</v>
      </c>
      <c r="M7" s="344">
        <f>VLOOKUP(V7,ges,6,FALSE)</f>
        <v>8</v>
      </c>
      <c r="N7" s="21">
        <v>1</v>
      </c>
      <c r="O7" s="21">
        <v>88</v>
      </c>
      <c r="P7" s="347">
        <f>MAX(O7:O11)</f>
        <v>100</v>
      </c>
      <c r="Q7" s="43">
        <f t="shared" ref="Q7:Q11" si="0">ROUND(E7/(8/POWER(2,((O7-85)/3))),1)</f>
        <v>0.3</v>
      </c>
      <c r="R7" s="329">
        <f>SUM(Q7:Q11)</f>
        <v>11.299999999999999</v>
      </c>
      <c r="S7" s="329">
        <f>ROUND(M7/(8/POWER(2,((P7-85)/3))),1)</f>
        <v>32</v>
      </c>
      <c r="T7" s="350" t="str">
        <f>IF(S7&gt;=10,"Alta",IF(S7&lt;0.5,"Baja","Media"))</f>
        <v>Alta</v>
      </c>
      <c r="U7" s="353">
        <f>'Puestos de Trabajo Emp'!T7</f>
        <v>47</v>
      </c>
      <c r="V7" s="289">
        <v>1</v>
      </c>
      <c r="W7" s="320" t="str">
        <f>VLOOKUP(V7,ges,3,FALSE)</f>
        <v>Operadores y ayudantes de mantención mecánica</v>
      </c>
      <c r="X7" s="287" t="s">
        <v>246</v>
      </c>
      <c r="Y7" s="326">
        <v>126663</v>
      </c>
      <c r="Z7" s="287" t="s">
        <v>1019</v>
      </c>
      <c r="AA7" s="326" t="s">
        <v>7</v>
      </c>
      <c r="AB7" s="326">
        <v>7</v>
      </c>
      <c r="AC7" s="323">
        <f>ROUND(8/(POWER(2,((AD7-85)/3))),1)</f>
        <v>4</v>
      </c>
      <c r="AD7" s="326">
        <v>88</v>
      </c>
      <c r="AE7" s="329">
        <f>TRUNC(M7/(8/POWER(2,((AD7-85)/3))),1)</f>
        <v>2</v>
      </c>
      <c r="AF7" s="332" t="str">
        <f>IF(AE7&gt;=10,"4",IF(AE7&lt;0.5,"1",IF(AND(AE7&gt;=1,AE7&lt;10),"3","2")))</f>
        <v>3</v>
      </c>
      <c r="AG7" s="335" t="str">
        <f>IF(AE7&gt;=10,"Exposición Ocupacional sobre diez veces la Dosis de Ruido Máxima Permitida.",IF(AE7&gt;=1,"Exposición Ocupacional sobre la Dosis de Ruido Máxima Permitida.",IF(AE7&lt;0.5,"Exposición Ocupacional bajo la Dosis de Acción.","Exposición Ocupacional bajo la Dosis de Ruido Máxima Permitida pero sobre la Dosis de Acción.")))</f>
        <v>Exposición Ocupacional sobre la Dosis de Ruido Máxima Permitida.</v>
      </c>
      <c r="AH7" s="338" t="str">
        <f>IF(AE7&gt;=10,"Se establece un plazo máximo de seis meses para implementar medidas de control.  Remitir al experto asesor de ACHS la nómina de todos los trabajadores de este puesto de trabajo, para su ingreso al Programa de Vigilancia de la Salud ACHS.",IF(AE7&lt;0.5,"Mantener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Se establece un plazo máximo de un año para implementar medidas de control. Remitir al experto asesor de ACHS la nómina de todos los trabajadores de este puesto de trabajo, para su ingreso al Programa de Vigilancia de la Salud ACHS.</v>
      </c>
    </row>
    <row r="8" spans="1:38" ht="25.5" customHeight="1" x14ac:dyDescent="0.25">
      <c r="A8" s="342"/>
      <c r="B8" s="345"/>
      <c r="C8" s="321"/>
      <c r="D8" s="63" t="str">
        <f>IF('Puestos de Trabajo Emp'!D8&lt;&gt;0,'Puestos de Trabajo Emp'!D8,"")</f>
        <v>Corte de perfiles metálicos con esmeril angular</v>
      </c>
      <c r="E8" s="64">
        <f>IF('Puestos de Trabajo Emp'!E8&lt;&gt;0,'Puestos de Trabajo Emp'!E8,"")</f>
        <v>2</v>
      </c>
      <c r="F8" s="321"/>
      <c r="G8" s="63" t="str">
        <f>IF('Puestos de Trabajo Emp'!G8&lt;&gt;0,'Puestos de Trabajo Emp'!G8,"")</f>
        <v>Esmeril Angular con disco de 4,5 pulgadas</v>
      </c>
      <c r="H8" s="64" t="str">
        <f>IF('Puestos de Trabajo Emp'!H8&lt;&gt;0,'Puestos de Trabajo Emp'!H8,"")</f>
        <v>Principal</v>
      </c>
      <c r="I8" s="64" t="str">
        <f>IF('Puestos de Trabajo Emp'!I8&lt;&gt;0,'Puestos de Trabajo Emp'!I8,"")</f>
        <v/>
      </c>
      <c r="J8" s="321"/>
      <c r="K8" s="321"/>
      <c r="L8" s="321"/>
      <c r="M8" s="345"/>
      <c r="N8" s="22">
        <v>2</v>
      </c>
      <c r="O8" s="22">
        <v>99</v>
      </c>
      <c r="P8" s="348"/>
      <c r="Q8" s="41">
        <f t="shared" si="0"/>
        <v>6.3</v>
      </c>
      <c r="R8" s="330"/>
      <c r="S8" s="330"/>
      <c r="T8" s="351"/>
      <c r="U8" s="354"/>
      <c r="V8" s="275"/>
      <c r="W8" s="321"/>
      <c r="X8" s="277"/>
      <c r="Y8" s="327"/>
      <c r="Z8" s="277"/>
      <c r="AA8" s="327"/>
      <c r="AB8" s="327"/>
      <c r="AC8" s="324"/>
      <c r="AD8" s="327"/>
      <c r="AE8" s="330"/>
      <c r="AF8" s="333"/>
      <c r="AG8" s="336"/>
      <c r="AH8" s="339"/>
    </row>
    <row r="9" spans="1:38" ht="25.5" customHeight="1" x14ac:dyDescent="0.25">
      <c r="A9" s="342"/>
      <c r="B9" s="345"/>
      <c r="C9" s="321"/>
      <c r="D9" s="63" t="str">
        <f>IF('Puestos de Trabajo Emp'!D9&lt;&gt;0,'Puestos de Trabajo Emp'!D9,"")</f>
        <v>Actividades en terreno en planta envasado, revisando un circuito de paneles de maquinaria tres veces en el turno</v>
      </c>
      <c r="E9" s="64">
        <f>IF('Puestos de Trabajo Emp'!E9&lt;&gt;0,'Puestos de Trabajo Emp'!E9,"")</f>
        <v>1</v>
      </c>
      <c r="F9" s="321"/>
      <c r="G9" s="63" t="str">
        <f>IF('Puestos de Trabajo Emp'!G9&lt;&gt;0,'Puestos de Trabajo Emp'!G9,"")</f>
        <v>Ruido ambiental en terreno, nave de producción</v>
      </c>
      <c r="H9" s="64" t="str">
        <f>IF('Puestos de Trabajo Emp'!H9&lt;&gt;0,'Puestos de Trabajo Emp'!H9,"")</f>
        <v>Secundaria</v>
      </c>
      <c r="I9" s="64" t="str">
        <f>IF('Puestos de Trabajo Emp'!I9&lt;&gt;0,'Puestos de Trabajo Emp'!I9,"")</f>
        <v/>
      </c>
      <c r="J9" s="321"/>
      <c r="K9" s="321"/>
      <c r="L9" s="321"/>
      <c r="M9" s="345"/>
      <c r="N9" s="22">
        <v>3</v>
      </c>
      <c r="O9" s="22">
        <v>82</v>
      </c>
      <c r="P9" s="348"/>
      <c r="Q9" s="41">
        <f t="shared" si="0"/>
        <v>0.1</v>
      </c>
      <c r="R9" s="330"/>
      <c r="S9" s="330"/>
      <c r="T9" s="351"/>
      <c r="U9" s="354"/>
      <c r="V9" s="275"/>
      <c r="W9" s="321"/>
      <c r="X9" s="277"/>
      <c r="Y9" s="327"/>
      <c r="Z9" s="277"/>
      <c r="AA9" s="327"/>
      <c r="AB9" s="327"/>
      <c r="AC9" s="324"/>
      <c r="AD9" s="327"/>
      <c r="AE9" s="330"/>
      <c r="AF9" s="333"/>
      <c r="AG9" s="336"/>
      <c r="AH9" s="339"/>
    </row>
    <row r="10" spans="1:38" ht="25.5" customHeight="1" x14ac:dyDescent="0.25">
      <c r="A10" s="342"/>
      <c r="B10" s="345"/>
      <c r="C10" s="321"/>
      <c r="D10" s="63" t="str">
        <f>IF('Puestos de Trabajo Emp'!D10&lt;&gt;0,'Puestos de Trabajo Emp'!D10,"")</f>
        <v>Limpieza con aire comprimido de virutas en torno del taller</v>
      </c>
      <c r="E10" s="64">
        <f>IF('Puestos de Trabajo Emp'!E10&lt;&gt;0,'Puestos de Trabajo Emp'!E10,"")</f>
        <v>1</v>
      </c>
      <c r="F10" s="321"/>
      <c r="G10" s="63" t="str">
        <f>IF('Puestos de Trabajo Emp'!G10&lt;&gt;0,'Puestos de Trabajo Emp'!G10,"")</f>
        <v>Pistola de aire comprimido</v>
      </c>
      <c r="H10" s="64" t="str">
        <f>IF('Puestos de Trabajo Emp'!H10&lt;&gt;0,'Puestos de Trabajo Emp'!H10,"")</f>
        <v>Principal</v>
      </c>
      <c r="I10" s="64" t="str">
        <f>IF('Puestos de Trabajo Emp'!I10&lt;&gt;0,'Puestos de Trabajo Emp'!I10,"")</f>
        <v>X</v>
      </c>
      <c r="J10" s="321"/>
      <c r="K10" s="321"/>
      <c r="L10" s="321"/>
      <c r="M10" s="345"/>
      <c r="N10" s="22">
        <v>4</v>
      </c>
      <c r="O10" s="22">
        <v>100</v>
      </c>
      <c r="P10" s="348"/>
      <c r="Q10" s="41">
        <f t="shared" si="0"/>
        <v>4</v>
      </c>
      <c r="R10" s="330"/>
      <c r="S10" s="330"/>
      <c r="T10" s="351"/>
      <c r="U10" s="354"/>
      <c r="V10" s="275"/>
      <c r="W10" s="321"/>
      <c r="X10" s="277"/>
      <c r="Y10" s="327"/>
      <c r="Z10" s="277"/>
      <c r="AA10" s="327"/>
      <c r="AB10" s="327"/>
      <c r="AC10" s="324"/>
      <c r="AD10" s="327"/>
      <c r="AE10" s="330"/>
      <c r="AF10" s="333"/>
      <c r="AG10" s="336"/>
      <c r="AH10" s="339"/>
    </row>
    <row r="11" spans="1:38" ht="25.5" customHeight="1" thickBot="1" x14ac:dyDescent="0.3">
      <c r="A11" s="343"/>
      <c r="B11" s="346"/>
      <c r="C11" s="322"/>
      <c r="D11" s="94" t="str">
        <f>IF('Puestos de Trabajo Emp'!D11&lt;&gt;0,'Puestos de Trabajo Emp'!D11,"")</f>
        <v>Revisión estado de calderas una vez en la jornada</v>
      </c>
      <c r="E11" s="95">
        <f>IF('Puestos de Trabajo Emp'!E11&lt;&gt;0,'Puestos de Trabajo Emp'!E11,"")</f>
        <v>2</v>
      </c>
      <c r="F11" s="322"/>
      <c r="G11" s="94" t="str">
        <f>IF('Puestos de Trabajo Emp'!G11&lt;&gt;0,'Puestos de Trabajo Emp'!G11,"")</f>
        <v>Caldera con purga de aire</v>
      </c>
      <c r="H11" s="95" t="str">
        <f>IF('Puestos de Trabajo Emp'!H11&lt;&gt;0,'Puestos de Trabajo Emp'!H11,"")</f>
        <v>Principal</v>
      </c>
      <c r="I11" s="95" t="str">
        <f>IF('Puestos de Trabajo Emp'!I11&lt;&gt;0,'Puestos de Trabajo Emp'!I11,"")</f>
        <v/>
      </c>
      <c r="J11" s="322"/>
      <c r="K11" s="322"/>
      <c r="L11" s="322"/>
      <c r="M11" s="346"/>
      <c r="N11" s="23">
        <v>5</v>
      </c>
      <c r="O11" s="23">
        <v>89</v>
      </c>
      <c r="P11" s="349"/>
      <c r="Q11" s="42">
        <f t="shared" si="0"/>
        <v>0.6</v>
      </c>
      <c r="R11" s="331"/>
      <c r="S11" s="331"/>
      <c r="T11" s="352"/>
      <c r="U11" s="355"/>
      <c r="V11" s="276"/>
      <c r="W11" s="322"/>
      <c r="X11" s="278"/>
      <c r="Y11" s="328"/>
      <c r="Z11" s="278"/>
      <c r="AA11" s="328"/>
      <c r="AB11" s="328"/>
      <c r="AC11" s="325"/>
      <c r="AD11" s="328"/>
      <c r="AE11" s="331"/>
      <c r="AF11" s="334"/>
      <c r="AG11" s="337"/>
      <c r="AH11" s="340"/>
    </row>
    <row r="12" spans="1:38" ht="25.5" customHeight="1" x14ac:dyDescent="0.25">
      <c r="A12" s="342">
        <v>2</v>
      </c>
      <c r="B12" s="344" t="str">
        <f>VLOOKUP(V12,ges,2,FALSE)</f>
        <v>Horno</v>
      </c>
      <c r="C12" s="320" t="str">
        <f>IF('Puestos de Trabajo Emp'!C12&lt;&gt;0,'Puestos de Trabajo Emp'!C12,"")</f>
        <v>Ayudante mantenedor mecánico</v>
      </c>
      <c r="D12" s="61" t="str">
        <f>IF('Puestos de Trabajo Emp'!D12&lt;&gt;0,'Puestos de Trabajo Emp'!D12,"")</f>
        <v>Soldadura al arco</v>
      </c>
      <c r="E12" s="62">
        <f>IF('Puestos de Trabajo Emp'!E12&lt;&gt;0,'Puestos de Trabajo Emp'!E12,"")</f>
        <v>3</v>
      </c>
      <c r="F12" s="320" t="str">
        <f>IF('Puestos de Trabajo Emp'!F12&lt;&gt;0,'Puestos de Trabajo Emp'!F12,"")</f>
        <v>NO</v>
      </c>
      <c r="G12" s="61" t="str">
        <f>IF('Puestos de Trabajo Emp'!G12&lt;&gt;0,'Puestos de Trabajo Emp'!G12,"")</f>
        <v>Acción de soldar al arco</v>
      </c>
      <c r="H12" s="62" t="str">
        <f>IF('Puestos de Trabajo Emp'!H12&lt;&gt;0,'Puestos de Trabajo Emp'!H12,"")</f>
        <v>Principal</v>
      </c>
      <c r="I12" s="62" t="str">
        <f>IF('Puestos de Trabajo Emp'!I12&lt;&gt;0,'Puestos de Trabajo Emp'!I12,"")</f>
        <v/>
      </c>
      <c r="J12" s="320" t="str">
        <f>IF('Puestos de Trabajo Emp'!N12&lt;&gt;0,'Puestos de Trabajo Emp'!N12,"")</f>
        <v>Orejera 3M Peltor Optime 95</v>
      </c>
      <c r="K12" s="320" t="str">
        <f>IF('Puestos de Trabajo Emp'!Q12&lt;&gt;0,'Puestos de Trabajo Emp'!Q12,"")</f>
        <v/>
      </c>
      <c r="L12" s="320">
        <f>IF('Puestos de Trabajo Emp'!R12&lt;&gt;0,'Puestos de Trabajo Emp'!R12,"")</f>
        <v>1</v>
      </c>
      <c r="M12" s="344">
        <f>VLOOKUP(V12,ges,6,FALSE)</f>
        <v>7</v>
      </c>
      <c r="N12" s="21">
        <v>1</v>
      </c>
      <c r="O12" s="21">
        <v>88</v>
      </c>
      <c r="P12" s="347">
        <f t="shared" ref="P12" si="1">MAX(O12:O16)</f>
        <v>100</v>
      </c>
      <c r="Q12" s="43">
        <f t="shared" ref="Q12:Q75" si="2">ROUND(E12/(8/POWER(2,((O12-85)/3))),1)</f>
        <v>0.8</v>
      </c>
      <c r="R12" s="329" t="e">
        <f t="shared" ref="R12" si="3">SUM(Q12:Q16)</f>
        <v>#VALUE!</v>
      </c>
      <c r="S12" s="329">
        <f t="shared" ref="S12" si="4">ROUND(M12/(8/POWER(2,((P12-85)/3))),1)</f>
        <v>28</v>
      </c>
      <c r="T12" s="350" t="str">
        <f t="shared" ref="T12" si="5">IF(S12&gt;=10,"Alta",IF(S12&lt;0.5,"Baja","Media"))</f>
        <v>Alta</v>
      </c>
      <c r="U12" s="353">
        <f>'Puestos de Trabajo Emp'!T12</f>
        <v>40</v>
      </c>
      <c r="V12" s="289">
        <v>2</v>
      </c>
      <c r="W12" s="320" t="str">
        <f>VLOOKUP(V12,ges,3,FALSE)</f>
        <v>Operadores cabina horno</v>
      </c>
      <c r="X12" s="287" t="s">
        <v>244</v>
      </c>
      <c r="Y12" s="327">
        <v>126663</v>
      </c>
      <c r="Z12" s="277" t="s">
        <v>1019</v>
      </c>
      <c r="AA12" s="327" t="s">
        <v>7</v>
      </c>
      <c r="AB12" s="327">
        <v>2</v>
      </c>
      <c r="AC12" s="324">
        <f>ROUND(8/(POWER(2,((AD12-85)/3))),1)</f>
        <v>10.1</v>
      </c>
      <c r="AD12" s="327">
        <v>84</v>
      </c>
      <c r="AE12" s="329">
        <f t="shared" ref="AE12" si="6">TRUNC(M12/(8/POWER(2,((AD12-85)/3))),1)</f>
        <v>0.6</v>
      </c>
      <c r="AF12" s="332" t="str">
        <f t="shared" ref="AF12" si="7">IF(AE12&gt;=10,"4",IF(AE12&lt;0.5,"1",IF(AND(AE12&gt;=1,AE12&lt;10),"3","2")))</f>
        <v>2</v>
      </c>
      <c r="AG12" s="335" t="str">
        <f>IF(AE12&gt;=10,"Exposición Ocupacional sobre diez veces la Dosis de Ruido Máxima Permitida.",IF(AE12&gt;=1,"Exposición Ocupacional sobre la Dosis de Ruido Máxima Permitida.",IF(AE12&lt;0.5,"Exposición Ocupacional bajo la Dosis de Acción.","Exposición Ocupacional bajo la Dosis de Ruido Máxima Permitida pero sobre la Dosis de Acción.")))</f>
        <v>Exposición Ocupacional bajo la Dosis de Ruido Máxima Permitida pero sobre la Dosis de Acción.</v>
      </c>
      <c r="AH12" s="338" t="str">
        <f>IF(AE12&gt;=10,"Se establece un plazo máximo de seis meses para implementar medidas de control.  Remitir al experto asesor de ACHS la nómina de todos los trabajadores de este puesto de trabajo, para su ingreso al Programa de Vigilancia de la Salud ACHS.",IF(AE12&lt;0.5,"Mantener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Se establece un plazo máximo de un año para implementar medidas de control. Remitir al experto asesor de ACHS la nómina de todos los trabajadores de este puesto de trabajo, para su ingreso al Programa de Vigilancia de la Salud ACHS.</v>
      </c>
    </row>
    <row r="13" spans="1:38" ht="25.5" customHeight="1" x14ac:dyDescent="0.25">
      <c r="A13" s="342"/>
      <c r="B13" s="345"/>
      <c r="C13" s="321"/>
      <c r="D13" s="63" t="str">
        <f>IF('Puestos de Trabajo Emp'!D13&lt;&gt;0,'Puestos de Trabajo Emp'!D13,"")</f>
        <v>Corte de perfiles metálicos con esmeril angular</v>
      </c>
      <c r="E13" s="64">
        <f>IF('Puestos de Trabajo Emp'!E13&lt;&gt;0,'Puestos de Trabajo Emp'!E13,"")</f>
        <v>5</v>
      </c>
      <c r="F13" s="321"/>
      <c r="G13" s="63" t="str">
        <f>IF('Puestos de Trabajo Emp'!G13&lt;&gt;0,'Puestos de Trabajo Emp'!G13,"")</f>
        <v>Esmeril Angular con disco de 4,5 pulgadas</v>
      </c>
      <c r="H13" s="64" t="str">
        <f>IF('Puestos de Trabajo Emp'!H13&lt;&gt;0,'Puestos de Trabajo Emp'!H13,"")</f>
        <v>Principal</v>
      </c>
      <c r="I13" s="64" t="str">
        <f>IF('Puestos de Trabajo Emp'!I13&lt;&gt;0,'Puestos de Trabajo Emp'!I13,"")</f>
        <v>X</v>
      </c>
      <c r="J13" s="321"/>
      <c r="K13" s="321"/>
      <c r="L13" s="321"/>
      <c r="M13" s="345"/>
      <c r="N13" s="22">
        <v>2</v>
      </c>
      <c r="O13" s="22">
        <v>99</v>
      </c>
      <c r="P13" s="348"/>
      <c r="Q13" s="41">
        <f t="shared" si="2"/>
        <v>15.9</v>
      </c>
      <c r="R13" s="330"/>
      <c r="S13" s="330"/>
      <c r="T13" s="351"/>
      <c r="U13" s="354"/>
      <c r="V13" s="275"/>
      <c r="W13" s="321"/>
      <c r="X13" s="277"/>
      <c r="Y13" s="327"/>
      <c r="Z13" s="277"/>
      <c r="AA13" s="327"/>
      <c r="AB13" s="327"/>
      <c r="AC13" s="324"/>
      <c r="AD13" s="327"/>
      <c r="AE13" s="330"/>
      <c r="AF13" s="333"/>
      <c r="AG13" s="336"/>
      <c r="AH13" s="339"/>
    </row>
    <row r="14" spans="1:38" ht="25.5" customHeight="1" x14ac:dyDescent="0.25">
      <c r="A14" s="342"/>
      <c r="B14" s="345"/>
      <c r="C14" s="321"/>
      <c r="D14" s="63" t="str">
        <f>IF('Puestos de Trabajo Emp'!D14&lt;&gt;0,'Puestos de Trabajo Emp'!D14,"")</f>
        <v/>
      </c>
      <c r="E14" s="64" t="str">
        <f>IF('Puestos de Trabajo Emp'!E14&lt;&gt;0,'Puestos de Trabajo Emp'!E14,"")</f>
        <v/>
      </c>
      <c r="F14" s="321"/>
      <c r="G14" s="63" t="str">
        <f>IF('Puestos de Trabajo Emp'!G14&lt;&gt;0,'Puestos de Trabajo Emp'!G14,"")</f>
        <v/>
      </c>
      <c r="H14" s="64" t="str">
        <f>IF('Puestos de Trabajo Emp'!H14&lt;&gt;0,'Puestos de Trabajo Emp'!H14,"")</f>
        <v/>
      </c>
      <c r="I14" s="64" t="str">
        <f>IF('Puestos de Trabajo Emp'!I14&lt;&gt;0,'Puestos de Trabajo Emp'!I14,"")</f>
        <v/>
      </c>
      <c r="J14" s="321"/>
      <c r="K14" s="321"/>
      <c r="L14" s="321"/>
      <c r="M14" s="345"/>
      <c r="N14" s="22">
        <v>3</v>
      </c>
      <c r="O14" s="22">
        <v>82</v>
      </c>
      <c r="P14" s="348"/>
      <c r="Q14" s="41" t="e">
        <f t="shared" si="2"/>
        <v>#VALUE!</v>
      </c>
      <c r="R14" s="330"/>
      <c r="S14" s="330"/>
      <c r="T14" s="351"/>
      <c r="U14" s="354"/>
      <c r="V14" s="275"/>
      <c r="W14" s="321"/>
      <c r="X14" s="277"/>
      <c r="Y14" s="327"/>
      <c r="Z14" s="277"/>
      <c r="AA14" s="327"/>
      <c r="AB14" s="327"/>
      <c r="AC14" s="324"/>
      <c r="AD14" s="327"/>
      <c r="AE14" s="330"/>
      <c r="AF14" s="333"/>
      <c r="AG14" s="336"/>
      <c r="AH14" s="339"/>
    </row>
    <row r="15" spans="1:38" ht="25.5" customHeight="1" x14ac:dyDescent="0.25">
      <c r="A15" s="342"/>
      <c r="B15" s="345"/>
      <c r="C15" s="321"/>
      <c r="D15" s="63" t="str">
        <f>IF('Puestos de Trabajo Emp'!D15&lt;&gt;0,'Puestos de Trabajo Emp'!D15,"")</f>
        <v/>
      </c>
      <c r="E15" s="64" t="str">
        <f>IF('Puestos de Trabajo Emp'!E15&lt;&gt;0,'Puestos de Trabajo Emp'!E15,"")</f>
        <v/>
      </c>
      <c r="F15" s="321"/>
      <c r="G15" s="63" t="str">
        <f>IF('Puestos de Trabajo Emp'!G15&lt;&gt;0,'Puestos de Trabajo Emp'!G15,"")</f>
        <v/>
      </c>
      <c r="H15" s="64" t="str">
        <f>IF('Puestos de Trabajo Emp'!H15&lt;&gt;0,'Puestos de Trabajo Emp'!H15,"")</f>
        <v/>
      </c>
      <c r="I15" s="64" t="str">
        <f>IF('Puestos de Trabajo Emp'!I15&lt;&gt;0,'Puestos de Trabajo Emp'!I15,"")</f>
        <v/>
      </c>
      <c r="J15" s="321"/>
      <c r="K15" s="321"/>
      <c r="L15" s="321"/>
      <c r="M15" s="345"/>
      <c r="N15" s="22">
        <v>4</v>
      </c>
      <c r="O15" s="22">
        <v>100</v>
      </c>
      <c r="P15" s="348"/>
      <c r="Q15" s="41" t="e">
        <f t="shared" si="2"/>
        <v>#VALUE!</v>
      </c>
      <c r="R15" s="330"/>
      <c r="S15" s="330"/>
      <c r="T15" s="351"/>
      <c r="U15" s="354"/>
      <c r="V15" s="275"/>
      <c r="W15" s="321"/>
      <c r="X15" s="277"/>
      <c r="Y15" s="327"/>
      <c r="Z15" s="277"/>
      <c r="AA15" s="327"/>
      <c r="AB15" s="327"/>
      <c r="AC15" s="324"/>
      <c r="AD15" s="327"/>
      <c r="AE15" s="330"/>
      <c r="AF15" s="333"/>
      <c r="AG15" s="336"/>
      <c r="AH15" s="339"/>
    </row>
    <row r="16" spans="1:38" ht="25.5" customHeight="1" thickBot="1" x14ac:dyDescent="0.3">
      <c r="A16" s="343"/>
      <c r="B16" s="346"/>
      <c r="C16" s="322"/>
      <c r="D16" s="94" t="str">
        <f>IF('Puestos de Trabajo Emp'!D16&lt;&gt;0,'Puestos de Trabajo Emp'!D16,"")</f>
        <v/>
      </c>
      <c r="E16" s="95" t="str">
        <f>IF('Puestos de Trabajo Emp'!E16&lt;&gt;0,'Puestos de Trabajo Emp'!E16,"")</f>
        <v/>
      </c>
      <c r="F16" s="322"/>
      <c r="G16" s="94" t="str">
        <f>IF('Puestos de Trabajo Emp'!G16&lt;&gt;0,'Puestos de Trabajo Emp'!G16,"")</f>
        <v/>
      </c>
      <c r="H16" s="95" t="str">
        <f>IF('Puestos de Trabajo Emp'!H16&lt;&gt;0,'Puestos de Trabajo Emp'!H16,"")</f>
        <v/>
      </c>
      <c r="I16" s="95" t="str">
        <f>IF('Puestos de Trabajo Emp'!I16&lt;&gt;0,'Puestos de Trabajo Emp'!I16,"")</f>
        <v/>
      </c>
      <c r="J16" s="322"/>
      <c r="K16" s="322"/>
      <c r="L16" s="322"/>
      <c r="M16" s="346"/>
      <c r="N16" s="23">
        <v>5</v>
      </c>
      <c r="O16" s="23">
        <v>89</v>
      </c>
      <c r="P16" s="349"/>
      <c r="Q16" s="42" t="e">
        <f t="shared" si="2"/>
        <v>#VALUE!</v>
      </c>
      <c r="R16" s="331"/>
      <c r="S16" s="331"/>
      <c r="T16" s="352"/>
      <c r="U16" s="355"/>
      <c r="V16" s="276"/>
      <c r="W16" s="322"/>
      <c r="X16" s="278"/>
      <c r="Y16" s="327"/>
      <c r="Z16" s="277"/>
      <c r="AA16" s="327"/>
      <c r="AB16" s="327"/>
      <c r="AC16" s="325"/>
      <c r="AD16" s="327"/>
      <c r="AE16" s="331"/>
      <c r="AF16" s="334"/>
      <c r="AG16" s="337"/>
      <c r="AH16" s="340"/>
    </row>
    <row r="17" spans="1:34" ht="25.5" customHeight="1" x14ac:dyDescent="0.25">
      <c r="A17" s="341">
        <v>3</v>
      </c>
      <c r="B17" s="344" t="str">
        <f>VLOOKUP(V17,ges,2,FALSE)</f>
        <v>Horno</v>
      </c>
      <c r="C17" s="320" t="str">
        <f>IF('Puestos de Trabajo Emp'!C17&lt;&gt;0,'Puestos de Trabajo Emp'!C17,"")</f>
        <v>Mantenedor mecánico</v>
      </c>
      <c r="D17" s="61" t="str">
        <f>IF('Puestos de Trabajo Emp'!D17&lt;&gt;0,'Puestos de Trabajo Emp'!D17,"")</f>
        <v>Torchado</v>
      </c>
      <c r="E17" s="62">
        <f>IF('Puestos de Trabajo Emp'!E17&lt;&gt;0,'Puestos de Trabajo Emp'!E17,"")</f>
        <v>5</v>
      </c>
      <c r="F17" s="320" t="str">
        <f>IF('Puestos de Trabajo Emp'!F17&lt;&gt;0,'Puestos de Trabajo Emp'!F17,"")</f>
        <v>NO</v>
      </c>
      <c r="G17" s="61" t="str">
        <f>IF('Puestos de Trabajo Emp'!G17&lt;&gt;0,'Puestos de Trabajo Emp'!G17,"")</f>
        <v>Máquina de torchado</v>
      </c>
      <c r="H17" s="62" t="str">
        <f>IF('Puestos de Trabajo Emp'!H17&lt;&gt;0,'Puestos de Trabajo Emp'!H17,"")</f>
        <v>Principal</v>
      </c>
      <c r="I17" s="62" t="str">
        <f>IF('Puestos de Trabajo Emp'!I17&lt;&gt;0,'Puestos de Trabajo Emp'!I17,"")</f>
        <v>X</v>
      </c>
      <c r="J17" s="320" t="str">
        <f>IF('Puestos de Trabajo Emp'!N17&lt;&gt;0,'Puestos de Trabajo Emp'!N17,"")</f>
        <v>Orejera 3M Peltor Optime 95</v>
      </c>
      <c r="K17" s="320" t="str">
        <f>IF('Puestos de Trabajo Emp'!Q17&lt;&gt;0,'Puestos de Trabajo Emp'!Q17,"")</f>
        <v/>
      </c>
      <c r="L17" s="320">
        <f>IF('Puestos de Trabajo Emp'!R17&lt;&gt;0,'Puestos de Trabajo Emp'!R17,"")</f>
        <v>1</v>
      </c>
      <c r="M17" s="344">
        <f>VLOOKUP(V17,ges,6,FALSE)</f>
        <v>7</v>
      </c>
      <c r="N17" s="21">
        <v>1</v>
      </c>
      <c r="O17" s="21">
        <v>88</v>
      </c>
      <c r="P17" s="347">
        <f t="shared" ref="P17" si="8">MAX(O17:O21)</f>
        <v>100</v>
      </c>
      <c r="Q17" s="43">
        <f t="shared" si="2"/>
        <v>1.3</v>
      </c>
      <c r="R17" s="329" t="e">
        <f t="shared" ref="R17" si="9">SUM(Q17:Q21)</f>
        <v>#VALUE!</v>
      </c>
      <c r="S17" s="329">
        <f t="shared" ref="S17" si="10">ROUND(M17/(8/POWER(2,((P17-85)/3))),1)</f>
        <v>28</v>
      </c>
      <c r="T17" s="350" t="str">
        <f t="shared" ref="T17" si="11">IF(S17&gt;=10,"Alta",IF(S17&lt;0.5,"Baja","Media"))</f>
        <v>Alta</v>
      </c>
      <c r="U17" s="353">
        <f>'Puestos de Trabajo Emp'!T17</f>
        <v>39</v>
      </c>
      <c r="V17" s="289">
        <v>2</v>
      </c>
      <c r="W17" s="320" t="str">
        <f>VLOOKUP(V17,ges,3,FALSE)</f>
        <v>Operadores cabina horno</v>
      </c>
      <c r="X17" s="287" t="s">
        <v>246</v>
      </c>
      <c r="Y17" s="326">
        <v>126663</v>
      </c>
      <c r="Z17" s="287" t="s">
        <v>1019</v>
      </c>
      <c r="AA17" s="326" t="s">
        <v>7</v>
      </c>
      <c r="AB17" s="326">
        <v>0.5</v>
      </c>
      <c r="AC17" s="323">
        <f>ROUND(8/(POWER(2,((AD17-85)/3))),1)</f>
        <v>0.8</v>
      </c>
      <c r="AD17" s="326">
        <v>95</v>
      </c>
      <c r="AE17" s="329">
        <f t="shared" ref="AE17" si="12">TRUNC(M17/(8/POWER(2,((AD17-85)/3))),1)</f>
        <v>8.8000000000000007</v>
      </c>
      <c r="AF17" s="332" t="str">
        <f t="shared" ref="AF17" si="13">IF(AE17&gt;=10,"4",IF(AE17&lt;0.5,"1",IF(AND(AE17&gt;=1,AE17&lt;10),"3","2")))</f>
        <v>3</v>
      </c>
      <c r="AG17" s="335" t="str">
        <f>IF(AE17&gt;=10,"Exposición Ocupacional sobre diez veces la Dosis de Ruido Máxima Permitida.",IF(AE17&gt;=1,"Exposición Ocupacional sobre la Dosis de Ruido Máxima Permitida.",IF(AE17&lt;0.5,"Exposición Ocupacional bajo la Dosis de Acción.","Exposición Ocupacional bajo la Dosis de Ruido Máxima Permitida pero sobre la Dosis de Acción.")))</f>
        <v>Exposición Ocupacional sobre la Dosis de Ruido Máxima Permitida.</v>
      </c>
      <c r="AH17" s="338" t="str">
        <f>IF(AE17&gt;=10,"Se establece un plazo máximo de seis meses para implementar medidas de control.  Remitir al experto asesor de ACHS la nómina de todos los trabajadores de este puesto de trabajo, para su ingreso al Programa de Vigilancia de la Salud ACHS.",IF(AE17&lt;0.5,"Mantener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Se establece un plazo máximo de un año para implementar medidas de control. Remitir al experto asesor de ACHS la nómina de todos los trabajadores de este puesto de trabajo, para su ingreso al Programa de Vigilancia de la Salud ACHS.</v>
      </c>
    </row>
    <row r="18" spans="1:34" ht="25.5" customHeight="1" x14ac:dyDescent="0.25">
      <c r="A18" s="342"/>
      <c r="B18" s="345"/>
      <c r="C18" s="321"/>
      <c r="D18" s="63" t="str">
        <f>IF('Puestos de Trabajo Emp'!D18&lt;&gt;0,'Puestos de Trabajo Emp'!D18,"")</f>
        <v>Soldadura al arco</v>
      </c>
      <c r="E18" s="64">
        <f>IF('Puestos de Trabajo Emp'!E18&lt;&gt;0,'Puestos de Trabajo Emp'!E18,"")</f>
        <v>2</v>
      </c>
      <c r="F18" s="321"/>
      <c r="G18" s="63" t="str">
        <f>IF('Puestos de Trabajo Emp'!G18&lt;&gt;0,'Puestos de Trabajo Emp'!G18,"")</f>
        <v>Acción de soldar al arco</v>
      </c>
      <c r="H18" s="64" t="str">
        <f>IF('Puestos de Trabajo Emp'!H18&lt;&gt;0,'Puestos de Trabajo Emp'!H18,"")</f>
        <v>Principal</v>
      </c>
      <c r="I18" s="64" t="str">
        <f>IF('Puestos de Trabajo Emp'!I18&lt;&gt;0,'Puestos de Trabajo Emp'!I18,"")</f>
        <v/>
      </c>
      <c r="J18" s="321"/>
      <c r="K18" s="321"/>
      <c r="L18" s="321"/>
      <c r="M18" s="345"/>
      <c r="N18" s="22">
        <v>2</v>
      </c>
      <c r="O18" s="22">
        <v>99</v>
      </c>
      <c r="P18" s="348"/>
      <c r="Q18" s="41">
        <f t="shared" si="2"/>
        <v>6.3</v>
      </c>
      <c r="R18" s="330"/>
      <c r="S18" s="330"/>
      <c r="T18" s="351"/>
      <c r="U18" s="354"/>
      <c r="V18" s="275"/>
      <c r="W18" s="321"/>
      <c r="X18" s="277"/>
      <c r="Y18" s="327"/>
      <c r="Z18" s="277"/>
      <c r="AA18" s="327"/>
      <c r="AB18" s="327"/>
      <c r="AC18" s="324"/>
      <c r="AD18" s="327"/>
      <c r="AE18" s="330"/>
      <c r="AF18" s="333"/>
      <c r="AG18" s="336"/>
      <c r="AH18" s="339"/>
    </row>
    <row r="19" spans="1:34" ht="25.5" customHeight="1" x14ac:dyDescent="0.25">
      <c r="A19" s="342"/>
      <c r="B19" s="345"/>
      <c r="C19" s="321"/>
      <c r="D19" s="63" t="str">
        <f>IF('Puestos de Trabajo Emp'!D19&lt;&gt;0,'Puestos de Trabajo Emp'!D19,"")</f>
        <v>Corte de perfiles metálicos con esmeril angular</v>
      </c>
      <c r="E19" s="64">
        <f>IF('Puestos de Trabajo Emp'!E19&lt;&gt;0,'Puestos de Trabajo Emp'!E19,"")</f>
        <v>1</v>
      </c>
      <c r="F19" s="321"/>
      <c r="G19" s="63" t="str">
        <f>IF('Puestos de Trabajo Emp'!G19&lt;&gt;0,'Puestos de Trabajo Emp'!G19,"")</f>
        <v>Esmeril Angular con disco de 4,5 pulgadas</v>
      </c>
      <c r="H19" s="64" t="str">
        <f>IF('Puestos de Trabajo Emp'!H19&lt;&gt;0,'Puestos de Trabajo Emp'!H19,"")</f>
        <v>Principal</v>
      </c>
      <c r="I19" s="64" t="str">
        <f>IF('Puestos de Trabajo Emp'!I19&lt;&gt;0,'Puestos de Trabajo Emp'!I19,"")</f>
        <v/>
      </c>
      <c r="J19" s="321"/>
      <c r="K19" s="321"/>
      <c r="L19" s="321"/>
      <c r="M19" s="345"/>
      <c r="N19" s="22">
        <v>3</v>
      </c>
      <c r="O19" s="22">
        <v>82</v>
      </c>
      <c r="P19" s="348"/>
      <c r="Q19" s="41">
        <f t="shared" si="2"/>
        <v>0.1</v>
      </c>
      <c r="R19" s="330"/>
      <c r="S19" s="330"/>
      <c r="T19" s="351"/>
      <c r="U19" s="354"/>
      <c r="V19" s="275"/>
      <c r="W19" s="321"/>
      <c r="X19" s="277"/>
      <c r="Y19" s="327"/>
      <c r="Z19" s="277"/>
      <c r="AA19" s="327"/>
      <c r="AB19" s="327"/>
      <c r="AC19" s="324"/>
      <c r="AD19" s="327"/>
      <c r="AE19" s="330"/>
      <c r="AF19" s="333"/>
      <c r="AG19" s="336"/>
      <c r="AH19" s="339"/>
    </row>
    <row r="20" spans="1:34" ht="25.5" customHeight="1" x14ac:dyDescent="0.25">
      <c r="A20" s="342"/>
      <c r="B20" s="345"/>
      <c r="C20" s="321"/>
      <c r="D20" s="63" t="str">
        <f>IF('Puestos de Trabajo Emp'!D20&lt;&gt;0,'Puestos de Trabajo Emp'!D20,"")</f>
        <v/>
      </c>
      <c r="E20" s="64" t="str">
        <f>IF('Puestos de Trabajo Emp'!E20&lt;&gt;0,'Puestos de Trabajo Emp'!E20,"")</f>
        <v/>
      </c>
      <c r="F20" s="321"/>
      <c r="G20" s="63" t="str">
        <f>IF('Puestos de Trabajo Emp'!G20&lt;&gt;0,'Puestos de Trabajo Emp'!G20,"")</f>
        <v/>
      </c>
      <c r="H20" s="64" t="str">
        <f>IF('Puestos de Trabajo Emp'!H20&lt;&gt;0,'Puestos de Trabajo Emp'!H20,"")</f>
        <v/>
      </c>
      <c r="I20" s="64" t="str">
        <f>IF('Puestos de Trabajo Emp'!I20&lt;&gt;0,'Puestos de Trabajo Emp'!I20,"")</f>
        <v/>
      </c>
      <c r="J20" s="321"/>
      <c r="K20" s="321"/>
      <c r="L20" s="321"/>
      <c r="M20" s="345"/>
      <c r="N20" s="22">
        <v>4</v>
      </c>
      <c r="O20" s="22">
        <v>100</v>
      </c>
      <c r="P20" s="348"/>
      <c r="Q20" s="41" t="e">
        <f t="shared" si="2"/>
        <v>#VALUE!</v>
      </c>
      <c r="R20" s="330"/>
      <c r="S20" s="330"/>
      <c r="T20" s="351"/>
      <c r="U20" s="354"/>
      <c r="V20" s="275"/>
      <c r="W20" s="321"/>
      <c r="X20" s="277"/>
      <c r="Y20" s="327"/>
      <c r="Z20" s="277"/>
      <c r="AA20" s="327"/>
      <c r="AB20" s="327"/>
      <c r="AC20" s="324"/>
      <c r="AD20" s="327"/>
      <c r="AE20" s="330"/>
      <c r="AF20" s="333"/>
      <c r="AG20" s="336"/>
      <c r="AH20" s="339"/>
    </row>
    <row r="21" spans="1:34" ht="25.5" customHeight="1" thickBot="1" x14ac:dyDescent="0.3">
      <c r="A21" s="343"/>
      <c r="B21" s="346"/>
      <c r="C21" s="322"/>
      <c r="D21" s="94" t="str">
        <f>IF('Puestos de Trabajo Emp'!D21&lt;&gt;0,'Puestos de Trabajo Emp'!D21,"")</f>
        <v/>
      </c>
      <c r="E21" s="95" t="str">
        <f>IF('Puestos de Trabajo Emp'!E21&lt;&gt;0,'Puestos de Trabajo Emp'!E21,"")</f>
        <v/>
      </c>
      <c r="F21" s="322"/>
      <c r="G21" s="94" t="str">
        <f>IF('Puestos de Trabajo Emp'!G21&lt;&gt;0,'Puestos de Trabajo Emp'!G21,"")</f>
        <v/>
      </c>
      <c r="H21" s="95" t="str">
        <f>IF('Puestos de Trabajo Emp'!H21&lt;&gt;0,'Puestos de Trabajo Emp'!H21,"")</f>
        <v/>
      </c>
      <c r="I21" s="95" t="str">
        <f>IF('Puestos de Trabajo Emp'!I21&lt;&gt;0,'Puestos de Trabajo Emp'!I21,"")</f>
        <v/>
      </c>
      <c r="J21" s="322"/>
      <c r="K21" s="322"/>
      <c r="L21" s="322"/>
      <c r="M21" s="346"/>
      <c r="N21" s="23">
        <v>5</v>
      </c>
      <c r="O21" s="23">
        <v>89</v>
      </c>
      <c r="P21" s="349"/>
      <c r="Q21" s="42" t="e">
        <f t="shared" si="2"/>
        <v>#VALUE!</v>
      </c>
      <c r="R21" s="331"/>
      <c r="S21" s="331"/>
      <c r="T21" s="352"/>
      <c r="U21" s="355"/>
      <c r="V21" s="276"/>
      <c r="W21" s="322"/>
      <c r="X21" s="278"/>
      <c r="Y21" s="328"/>
      <c r="Z21" s="278"/>
      <c r="AA21" s="328"/>
      <c r="AB21" s="328"/>
      <c r="AC21" s="325"/>
      <c r="AD21" s="328"/>
      <c r="AE21" s="331"/>
      <c r="AF21" s="334"/>
      <c r="AG21" s="337"/>
      <c r="AH21" s="340"/>
    </row>
    <row r="22" spans="1:34" ht="25.5" hidden="1" customHeight="1" x14ac:dyDescent="0.25">
      <c r="A22" s="341">
        <v>4</v>
      </c>
      <c r="B22" s="344" t="str">
        <f>VLOOKUP(V22,ges,2,FALSE)</f>
        <v>Horno</v>
      </c>
      <c r="C22" s="320" t="str">
        <f>IF('Puestos de Trabajo Emp'!C22&lt;&gt;0,'Puestos de Trabajo Emp'!C22,"")</f>
        <v>Operador Cabina</v>
      </c>
      <c r="D22" s="61" t="str">
        <f>IF('Puestos de Trabajo Emp'!D22&lt;&gt;0,'Puestos de Trabajo Emp'!D22,"")</f>
        <v>Opera grúa Jonsered desde la cabina de control, efectuando mezcla y traslado de subproductos entre las fosas del taller y el trirurador</v>
      </c>
      <c r="E22" s="62">
        <f>IF('Puestos de Trabajo Emp'!E22&lt;&gt;0,'Puestos de Trabajo Emp'!E22,"")</f>
        <v>7</v>
      </c>
      <c r="F22" s="320" t="str">
        <f>IF('Puestos de Trabajo Emp'!F22&lt;&gt;0,'Puestos de Trabajo Emp'!F22,"")</f>
        <v>SI</v>
      </c>
      <c r="G22" s="61" t="str">
        <f>IF('Puestos de Trabajo Emp'!G22&lt;&gt;0,'Puestos de Trabajo Emp'!G22,"")</f>
        <v>Triturador</v>
      </c>
      <c r="H22" s="62" t="str">
        <f>IF('Puestos de Trabajo Emp'!H22&lt;&gt;0,'Puestos de Trabajo Emp'!H22,"")</f>
        <v>Principal</v>
      </c>
      <c r="I22" s="62" t="str">
        <f>IF('Puestos de Trabajo Emp'!I22&lt;&gt;0,'Puestos de Trabajo Emp'!I22,"")</f>
        <v/>
      </c>
      <c r="J22" s="320" t="str">
        <f>IF('Puestos de Trabajo Emp'!N22&lt;&gt;0,'Puestos de Trabajo Emp'!N22,"")</f>
        <v>Orejera 3M Peltor Optime 95</v>
      </c>
      <c r="K22" s="320" t="str">
        <f>IF('Puestos de Trabajo Emp'!Q22&lt;&gt;0,'Puestos de Trabajo Emp'!Q22,"")</f>
        <v/>
      </c>
      <c r="L22" s="320">
        <f>IF('Puestos de Trabajo Emp'!R22&lt;&gt;0,'Puestos de Trabajo Emp'!R22,"")</f>
        <v>1</v>
      </c>
      <c r="M22" s="344">
        <f>VLOOKUP(V22,ges,6,FALSE)</f>
        <v>7</v>
      </c>
      <c r="N22" s="21">
        <v>1</v>
      </c>
      <c r="O22" s="21">
        <v>88</v>
      </c>
      <c r="P22" s="347">
        <f t="shared" ref="P22" si="14">MAX(O22:O26)</f>
        <v>100</v>
      </c>
      <c r="Q22" s="43">
        <f t="shared" si="2"/>
        <v>1.8</v>
      </c>
      <c r="R22" s="329" t="e">
        <f t="shared" ref="R22" si="15">SUM(Q22:Q26)</f>
        <v>#VALUE!</v>
      </c>
      <c r="S22" s="329">
        <f t="shared" ref="S22" si="16">ROUND(M22/(8/POWER(2,((P22-85)/3))),1)</f>
        <v>28</v>
      </c>
      <c r="T22" s="350" t="str">
        <f t="shared" ref="T22" si="17">IF(S22&gt;=10,"Alta",IF(S22&lt;0.5,"Baja","Media"))</f>
        <v>Alta</v>
      </c>
      <c r="U22" s="353">
        <f>'Puestos de Trabajo Emp'!T22</f>
        <v>38</v>
      </c>
      <c r="V22" s="289">
        <v>2</v>
      </c>
      <c r="W22" s="320" t="str">
        <f>VLOOKUP(V22,ges,3,FALSE)</f>
        <v>Operadores cabina horno</v>
      </c>
      <c r="X22" s="287" t="s">
        <v>245</v>
      </c>
      <c r="Y22" s="327">
        <v>126663</v>
      </c>
      <c r="Z22" s="277" t="s">
        <v>1019</v>
      </c>
      <c r="AA22" s="327" t="s">
        <v>7</v>
      </c>
      <c r="AB22" s="327">
        <v>7</v>
      </c>
      <c r="AC22" s="323">
        <f>ROUND(8/(POWER(2,((AD22-85)/3))),1)</f>
        <v>16</v>
      </c>
      <c r="AD22" s="327">
        <v>82</v>
      </c>
      <c r="AE22" s="329">
        <f t="shared" ref="AE22" si="18">TRUNC(M22/(8/POWER(2,((AD22-85)/3))),1)</f>
        <v>0.4</v>
      </c>
      <c r="AF22" s="332" t="str">
        <f t="shared" ref="AF22" si="19">IF(AE22&gt;=10,"4",IF(AE22&lt;0.5,"1",IF(AND(AE22&gt;=1,AE22&lt;10),"3","2")))</f>
        <v>1</v>
      </c>
      <c r="AG22" s="335" t="str">
        <f>IF(AE22&gt;=10,"Exposición Ocupacional sobre diez veces la Dosis de Ruido Máxima Permitida.",IF(AE22&gt;=1,"Exposición Ocupacional sobre la Dosis de Ruido Máxima Permitida.",IF(AE22&lt;0.5,"Exposición Ocupacional bajo la Dosis de Acción.","Exposición Ocupacional bajo la Dosis de Ruido Máxima Permitida pero sobre la Dosis de Acción.")))</f>
        <v>Exposición Ocupacional bajo la Dosis de Acción.</v>
      </c>
      <c r="AH22" s="338" t="str">
        <f>IF(AE22&gt;=10,"Se establece un plazo máximo de seis meses para implementar medidas de control.  Remitir al experto asesor de ACHS la nómina de todos los trabajadores de este puesto de trabajo, para su ingreso al Programa de Vigilancia de la Salud ACHS.",IF(AE22&lt;0.5,"Mantener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3" spans="1:34" ht="25.5" hidden="1" customHeight="1" x14ac:dyDescent="0.25">
      <c r="A23" s="342"/>
      <c r="B23" s="345"/>
      <c r="C23" s="321"/>
      <c r="D23" s="63" t="str">
        <f>IF('Puestos de Trabajo Emp'!D23&lt;&gt;0,'Puestos de Trabajo Emp'!D23,"")</f>
        <v>Inspección y revisión de equipos en sala hidráulica revisando equipos de trituración al iniciar y detener el funcionamiento de la grúa</v>
      </c>
      <c r="E23" s="64">
        <f>IF('Puestos de Trabajo Emp'!E23&lt;&gt;0,'Puestos de Trabajo Emp'!E23,"")</f>
        <v>0.5</v>
      </c>
      <c r="F23" s="321"/>
      <c r="G23" s="63" t="str">
        <f>IF('Puestos de Trabajo Emp'!G23&lt;&gt;0,'Puestos de Trabajo Emp'!G23,"")</f>
        <v>Motores del triturador</v>
      </c>
      <c r="H23" s="64" t="str">
        <f>IF('Puestos de Trabajo Emp'!H23&lt;&gt;0,'Puestos de Trabajo Emp'!H23,"")</f>
        <v>Principal</v>
      </c>
      <c r="I23" s="64" t="str">
        <f>IF('Puestos de Trabajo Emp'!I23&lt;&gt;0,'Puestos de Trabajo Emp'!I23,"")</f>
        <v>X</v>
      </c>
      <c r="J23" s="321"/>
      <c r="K23" s="321"/>
      <c r="L23" s="321"/>
      <c r="M23" s="345"/>
      <c r="N23" s="22">
        <v>2</v>
      </c>
      <c r="O23" s="22">
        <v>99</v>
      </c>
      <c r="P23" s="348"/>
      <c r="Q23" s="41">
        <f t="shared" si="2"/>
        <v>1.6</v>
      </c>
      <c r="R23" s="330"/>
      <c r="S23" s="330"/>
      <c r="T23" s="351"/>
      <c r="U23" s="354"/>
      <c r="V23" s="275"/>
      <c r="W23" s="321"/>
      <c r="X23" s="277"/>
      <c r="Y23" s="327"/>
      <c r="Z23" s="277"/>
      <c r="AA23" s="327"/>
      <c r="AB23" s="327"/>
      <c r="AC23" s="324"/>
      <c r="AD23" s="327"/>
      <c r="AE23" s="330"/>
      <c r="AF23" s="333"/>
      <c r="AG23" s="336"/>
      <c r="AH23" s="339"/>
    </row>
    <row r="24" spans="1:34" ht="25.5" hidden="1" customHeight="1" x14ac:dyDescent="0.25">
      <c r="A24" s="342"/>
      <c r="B24" s="345"/>
      <c r="C24" s="321"/>
      <c r="D24" s="63" t="str">
        <f>IF('Puestos de Trabajo Emp'!D24&lt;&gt;0,'Puestos de Trabajo Emp'!D24,"")</f>
        <v/>
      </c>
      <c r="E24" s="64" t="str">
        <f>IF('Puestos de Trabajo Emp'!E24&lt;&gt;0,'Puestos de Trabajo Emp'!E24,"")</f>
        <v/>
      </c>
      <c r="F24" s="321"/>
      <c r="G24" s="63" t="str">
        <f>IF('Puestos de Trabajo Emp'!G24&lt;&gt;0,'Puestos de Trabajo Emp'!G24,"")</f>
        <v/>
      </c>
      <c r="H24" s="64" t="str">
        <f>IF('Puestos de Trabajo Emp'!H24&lt;&gt;0,'Puestos de Trabajo Emp'!H24,"")</f>
        <v/>
      </c>
      <c r="I24" s="64" t="str">
        <f>IF('Puestos de Trabajo Emp'!I24&lt;&gt;0,'Puestos de Trabajo Emp'!I24,"")</f>
        <v/>
      </c>
      <c r="J24" s="321"/>
      <c r="K24" s="321"/>
      <c r="L24" s="321"/>
      <c r="M24" s="345"/>
      <c r="N24" s="22">
        <v>3</v>
      </c>
      <c r="O24" s="22">
        <v>82</v>
      </c>
      <c r="P24" s="348"/>
      <c r="Q24" s="41" t="e">
        <f t="shared" si="2"/>
        <v>#VALUE!</v>
      </c>
      <c r="R24" s="330"/>
      <c r="S24" s="330"/>
      <c r="T24" s="351"/>
      <c r="U24" s="354"/>
      <c r="V24" s="275"/>
      <c r="W24" s="321"/>
      <c r="X24" s="277"/>
      <c r="Y24" s="327"/>
      <c r="Z24" s="277"/>
      <c r="AA24" s="327"/>
      <c r="AB24" s="327"/>
      <c r="AC24" s="324"/>
      <c r="AD24" s="327"/>
      <c r="AE24" s="330"/>
      <c r="AF24" s="333"/>
      <c r="AG24" s="336"/>
      <c r="AH24" s="339"/>
    </row>
    <row r="25" spans="1:34" ht="25.5" hidden="1" customHeight="1" x14ac:dyDescent="0.25">
      <c r="A25" s="342"/>
      <c r="B25" s="345"/>
      <c r="C25" s="321"/>
      <c r="D25" s="63" t="str">
        <f>IF('Puestos de Trabajo Emp'!D25&lt;&gt;0,'Puestos de Trabajo Emp'!D25,"")</f>
        <v/>
      </c>
      <c r="E25" s="64" t="str">
        <f>IF('Puestos de Trabajo Emp'!E25&lt;&gt;0,'Puestos de Trabajo Emp'!E25,"")</f>
        <v/>
      </c>
      <c r="F25" s="321"/>
      <c r="G25" s="63" t="str">
        <f>IF('Puestos de Trabajo Emp'!G25&lt;&gt;0,'Puestos de Trabajo Emp'!G25,"")</f>
        <v/>
      </c>
      <c r="H25" s="64" t="str">
        <f>IF('Puestos de Trabajo Emp'!H25&lt;&gt;0,'Puestos de Trabajo Emp'!H25,"")</f>
        <v/>
      </c>
      <c r="I25" s="64" t="str">
        <f>IF('Puestos de Trabajo Emp'!I25&lt;&gt;0,'Puestos de Trabajo Emp'!I25,"")</f>
        <v/>
      </c>
      <c r="J25" s="321"/>
      <c r="K25" s="321"/>
      <c r="L25" s="321"/>
      <c r="M25" s="345"/>
      <c r="N25" s="22">
        <v>4</v>
      </c>
      <c r="O25" s="22">
        <v>100</v>
      </c>
      <c r="P25" s="348"/>
      <c r="Q25" s="41" t="e">
        <f t="shared" si="2"/>
        <v>#VALUE!</v>
      </c>
      <c r="R25" s="330"/>
      <c r="S25" s="330"/>
      <c r="T25" s="351"/>
      <c r="U25" s="354"/>
      <c r="V25" s="275"/>
      <c r="W25" s="321"/>
      <c r="X25" s="277"/>
      <c r="Y25" s="327"/>
      <c r="Z25" s="277"/>
      <c r="AA25" s="327"/>
      <c r="AB25" s="327"/>
      <c r="AC25" s="324"/>
      <c r="AD25" s="327"/>
      <c r="AE25" s="330"/>
      <c r="AF25" s="333"/>
      <c r="AG25" s="336"/>
      <c r="AH25" s="339"/>
    </row>
    <row r="26" spans="1:34" ht="25.5" hidden="1" customHeight="1" thickBot="1" x14ac:dyDescent="0.3">
      <c r="A26" s="343"/>
      <c r="B26" s="346"/>
      <c r="C26" s="322"/>
      <c r="D26" s="94" t="str">
        <f>IF('Puestos de Trabajo Emp'!D26&lt;&gt;0,'Puestos de Trabajo Emp'!D26,"")</f>
        <v/>
      </c>
      <c r="E26" s="95" t="str">
        <f>IF('Puestos de Trabajo Emp'!E26&lt;&gt;0,'Puestos de Trabajo Emp'!E26,"")</f>
        <v/>
      </c>
      <c r="F26" s="322"/>
      <c r="G26" s="94" t="str">
        <f>IF('Puestos de Trabajo Emp'!G26&lt;&gt;0,'Puestos de Trabajo Emp'!G26,"")</f>
        <v/>
      </c>
      <c r="H26" s="95" t="str">
        <f>IF('Puestos de Trabajo Emp'!H26&lt;&gt;0,'Puestos de Trabajo Emp'!H26,"")</f>
        <v/>
      </c>
      <c r="I26" s="95" t="str">
        <f>IF('Puestos de Trabajo Emp'!I26&lt;&gt;0,'Puestos de Trabajo Emp'!I26,"")</f>
        <v/>
      </c>
      <c r="J26" s="322"/>
      <c r="K26" s="322"/>
      <c r="L26" s="322"/>
      <c r="M26" s="346"/>
      <c r="N26" s="23">
        <v>5</v>
      </c>
      <c r="O26" s="23">
        <v>89</v>
      </c>
      <c r="P26" s="349"/>
      <c r="Q26" s="42" t="e">
        <f t="shared" si="2"/>
        <v>#VALUE!</v>
      </c>
      <c r="R26" s="331"/>
      <c r="S26" s="331"/>
      <c r="T26" s="352"/>
      <c r="U26" s="355"/>
      <c r="V26" s="276"/>
      <c r="W26" s="322"/>
      <c r="X26" s="278"/>
      <c r="Y26" s="327"/>
      <c r="Z26" s="277"/>
      <c r="AA26" s="327"/>
      <c r="AB26" s="327"/>
      <c r="AC26" s="325"/>
      <c r="AD26" s="327"/>
      <c r="AE26" s="331"/>
      <c r="AF26" s="334"/>
      <c r="AG26" s="337"/>
      <c r="AH26" s="340"/>
    </row>
    <row r="27" spans="1:34" ht="25.5" hidden="1" customHeight="1" x14ac:dyDescent="0.25">
      <c r="A27" s="341">
        <v>5</v>
      </c>
      <c r="B27" s="344" t="str">
        <f>VLOOKUP(V27,ges,2,FALSE)</f>
        <v>Horno</v>
      </c>
      <c r="C27" s="320" t="str">
        <f>IF('Puestos de Trabajo Emp'!C27&lt;&gt;0,'Puestos de Trabajo Emp'!C27,"")</f>
        <v>Operador
 metalúrgico</v>
      </c>
      <c r="D27" s="61" t="str">
        <f>IF('Puestos de Trabajo Emp'!D27&lt;&gt;0,'Puestos de Trabajo Emp'!D27,"")</f>
        <v>Filtrado de muestras</v>
      </c>
      <c r="E27" s="62">
        <f>IF('Puestos de Trabajo Emp'!E27&lt;&gt;0,'Puestos de Trabajo Emp'!E27,"")</f>
        <v>6</v>
      </c>
      <c r="F27" s="320" t="str">
        <f>IF('Puestos de Trabajo Emp'!F27&lt;&gt;0,'Puestos de Trabajo Emp'!F27,"")</f>
        <v>NO</v>
      </c>
      <c r="G27" s="61" t="str">
        <f>IF('Puestos de Trabajo Emp'!G27&lt;&gt;0,'Puestos de Trabajo Emp'!G27,"")</f>
        <v>Filtros de presión</v>
      </c>
      <c r="H27" s="62" t="str">
        <f>IF('Puestos de Trabajo Emp'!H27&lt;&gt;0,'Puestos de Trabajo Emp'!H27,"")</f>
        <v>Principal</v>
      </c>
      <c r="I27" s="62" t="str">
        <f>IF('Puestos de Trabajo Emp'!I27&lt;&gt;0,'Puestos de Trabajo Emp'!I27,"")</f>
        <v/>
      </c>
      <c r="J27" s="320" t="str">
        <f>IF('Puestos de Trabajo Emp'!N27&lt;&gt;0,'Puestos de Trabajo Emp'!N27,"")</f>
        <v>Orejera Masprot MPA-101C, 
Tapon auditivo reutilizable Steelpro modelo EP-T06</v>
      </c>
      <c r="K27" s="320" t="str">
        <f>IF('Puestos de Trabajo Emp'!Q27&lt;&gt;0,'Puestos de Trabajo Emp'!Q27,"")</f>
        <v>Aislación de ro-tap</v>
      </c>
      <c r="L27" s="320">
        <f>IF('Puestos de Trabajo Emp'!R27&lt;&gt;0,'Puestos de Trabajo Emp'!R27,"")</f>
        <v>18</v>
      </c>
      <c r="M27" s="344">
        <f>VLOOKUP(V27,ges,6,FALSE)</f>
        <v>7</v>
      </c>
      <c r="N27" s="21">
        <v>1</v>
      </c>
      <c r="O27" s="21">
        <v>88</v>
      </c>
      <c r="P27" s="347">
        <f t="shared" ref="P27" si="20">MAX(O27:O31)</f>
        <v>100</v>
      </c>
      <c r="Q27" s="43">
        <f t="shared" si="2"/>
        <v>1.5</v>
      </c>
      <c r="R27" s="329" t="e">
        <f t="shared" ref="R27" si="21">SUM(Q27:Q31)</f>
        <v>#VALUE!</v>
      </c>
      <c r="S27" s="329">
        <f t="shared" ref="S27" si="22">ROUND(M27/(8/POWER(2,((P27-85)/3))),1)</f>
        <v>28</v>
      </c>
      <c r="T27" s="350" t="str">
        <f t="shared" ref="T27" si="23">IF(S27&gt;=10,"Alta",IF(S27&lt;0.5,"Baja","Media"))</f>
        <v>Alta</v>
      </c>
      <c r="U27" s="353">
        <f>'Puestos de Trabajo Emp'!T27</f>
        <v>37</v>
      </c>
      <c r="V27" s="289">
        <v>2</v>
      </c>
      <c r="W27" s="320" t="str">
        <f>VLOOKUP(V27,ges,3,FALSE)</f>
        <v>Operadores cabina horno</v>
      </c>
      <c r="X27" s="287" t="s">
        <v>243</v>
      </c>
      <c r="Y27" s="326">
        <v>126663</v>
      </c>
      <c r="Z27" s="287" t="s">
        <v>1019</v>
      </c>
      <c r="AA27" s="326" t="s">
        <v>7</v>
      </c>
      <c r="AB27" s="326">
        <v>7</v>
      </c>
      <c r="AC27" s="323">
        <f>ROUND(8/(POWER(2,((AD27-85)/3))),1)</f>
        <v>14.3</v>
      </c>
      <c r="AD27" s="326">
        <v>82.5</v>
      </c>
      <c r="AE27" s="329">
        <f t="shared" ref="AE27" si="24">TRUNC(M27/(8/POWER(2,((AD27-85)/3))),1)</f>
        <v>0.4</v>
      </c>
      <c r="AF27" s="332" t="str">
        <f t="shared" ref="AF27" si="25">IF(AE27&gt;=10,"4",IF(AE27&lt;0.5,"1",IF(AND(AE27&gt;=1,AE27&lt;10),"3","2")))</f>
        <v>1</v>
      </c>
      <c r="AG27" s="335" t="str">
        <f>IF(AE27&gt;=10,"Exposición Ocupacional sobre diez veces la Dosis de Ruido Máxima Permitida.",IF(AE27&gt;=1,"Exposición Ocupacional sobre la Dosis de Ruido Máxima Permitida.",IF(AE27&lt;0.5,"Exposición Ocupacional bajo la Dosis de Acción.","Exposición Ocupacional bajo la Dosis de Ruido Máxima Permitida pero sobre la Dosis de Acción.")))</f>
        <v>Exposición Ocupacional bajo la Dosis de Acción.</v>
      </c>
      <c r="AH27" s="338" t="str">
        <f>IF(AE27&gt;=10,"Se establece un plazo máximo de seis meses para implementar medidas de control.  Remitir al experto asesor de ACHS la nómina de todos los trabajadores de este puesto de trabajo, para su ingreso al Programa de Vigilancia de la Salud ACHS.",IF(AE27&lt;0.5,"Mantener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8" spans="1:34" ht="25.5" hidden="1" customHeight="1" x14ac:dyDescent="0.25">
      <c r="A28" s="342"/>
      <c r="B28" s="345"/>
      <c r="C28" s="321"/>
      <c r="D28" s="63" t="str">
        <f>IF('Puestos de Trabajo Emp'!D28&lt;&gt;0,'Puestos de Trabajo Emp'!D28,"")</f>
        <v>Uso de ro-tap</v>
      </c>
      <c r="E28" s="64">
        <f>IF('Puestos de Trabajo Emp'!E28&lt;&gt;0,'Puestos de Trabajo Emp'!E28,"")</f>
        <v>3</v>
      </c>
      <c r="F28" s="321"/>
      <c r="G28" s="63" t="str">
        <f>IF('Puestos de Trabajo Emp'!G28&lt;&gt;0,'Puestos de Trabajo Emp'!G28,"")</f>
        <v>Ro-tap</v>
      </c>
      <c r="H28" s="64" t="str">
        <f>IF('Puestos de Trabajo Emp'!H28&lt;&gt;0,'Puestos de Trabajo Emp'!H28,"")</f>
        <v>Principal</v>
      </c>
      <c r="I28" s="64" t="str">
        <f>IF('Puestos de Trabajo Emp'!I28&lt;&gt;0,'Puestos de Trabajo Emp'!I28,"")</f>
        <v>X</v>
      </c>
      <c r="J28" s="321"/>
      <c r="K28" s="321"/>
      <c r="L28" s="321"/>
      <c r="M28" s="345"/>
      <c r="N28" s="22">
        <v>2</v>
      </c>
      <c r="O28" s="22">
        <v>99</v>
      </c>
      <c r="P28" s="348"/>
      <c r="Q28" s="41">
        <f t="shared" si="2"/>
        <v>9.5</v>
      </c>
      <c r="R28" s="330"/>
      <c r="S28" s="330"/>
      <c r="T28" s="351"/>
      <c r="U28" s="354"/>
      <c r="V28" s="275"/>
      <c r="W28" s="321"/>
      <c r="X28" s="277"/>
      <c r="Y28" s="327"/>
      <c r="Z28" s="277"/>
      <c r="AA28" s="327"/>
      <c r="AB28" s="327"/>
      <c r="AC28" s="324"/>
      <c r="AD28" s="327"/>
      <c r="AE28" s="330"/>
      <c r="AF28" s="333"/>
      <c r="AG28" s="336"/>
      <c r="AH28" s="339"/>
    </row>
    <row r="29" spans="1:34" ht="25.5" hidden="1" customHeight="1" x14ac:dyDescent="0.25">
      <c r="A29" s="342"/>
      <c r="B29" s="345"/>
      <c r="C29" s="321"/>
      <c r="D29" s="63" t="str">
        <f>IF('Puestos de Trabajo Emp'!D29&lt;&gt;0,'Puestos de Trabajo Emp'!D29,"")</f>
        <v>Recolección de muestras en planta</v>
      </c>
      <c r="E29" s="64">
        <f>IF('Puestos de Trabajo Emp'!E29&lt;&gt;0,'Puestos de Trabajo Emp'!E29,"")</f>
        <v>2</v>
      </c>
      <c r="F29" s="321"/>
      <c r="G29" s="63" t="str">
        <f>IF('Puestos de Trabajo Emp'!G29&lt;&gt;0,'Puestos de Trabajo Emp'!G29,"")</f>
        <v>Agitador de pulpa</v>
      </c>
      <c r="H29" s="64" t="str">
        <f>IF('Puestos de Trabajo Emp'!H29&lt;&gt;0,'Puestos de Trabajo Emp'!H29,"")</f>
        <v>Secundaria</v>
      </c>
      <c r="I29" s="64" t="str">
        <f>IF('Puestos de Trabajo Emp'!I29&lt;&gt;0,'Puestos de Trabajo Emp'!I29,"")</f>
        <v/>
      </c>
      <c r="J29" s="321"/>
      <c r="K29" s="321"/>
      <c r="L29" s="321"/>
      <c r="M29" s="345"/>
      <c r="N29" s="22">
        <v>3</v>
      </c>
      <c r="O29" s="22">
        <v>82</v>
      </c>
      <c r="P29" s="348"/>
      <c r="Q29" s="41">
        <f t="shared" si="2"/>
        <v>0.1</v>
      </c>
      <c r="R29" s="330"/>
      <c r="S29" s="330"/>
      <c r="T29" s="351"/>
      <c r="U29" s="354"/>
      <c r="V29" s="275"/>
      <c r="W29" s="321"/>
      <c r="X29" s="277"/>
      <c r="Y29" s="327"/>
      <c r="Z29" s="277"/>
      <c r="AA29" s="327"/>
      <c r="AB29" s="327"/>
      <c r="AC29" s="324"/>
      <c r="AD29" s="327"/>
      <c r="AE29" s="330"/>
      <c r="AF29" s="333"/>
      <c r="AG29" s="336"/>
      <c r="AH29" s="339"/>
    </row>
    <row r="30" spans="1:34" ht="25.5" hidden="1" customHeight="1" x14ac:dyDescent="0.25">
      <c r="A30" s="342"/>
      <c r="B30" s="345"/>
      <c r="C30" s="321"/>
      <c r="D30" s="63" t="str">
        <f>IF('Puestos de Trabajo Emp'!D30&lt;&gt;0,'Puestos de Trabajo Emp'!D30,"")</f>
        <v/>
      </c>
      <c r="E30" s="64" t="str">
        <f>IF('Puestos de Trabajo Emp'!E30&lt;&gt;0,'Puestos de Trabajo Emp'!E30,"")</f>
        <v/>
      </c>
      <c r="F30" s="321"/>
      <c r="G30" s="63" t="str">
        <f>IF('Puestos de Trabajo Emp'!G30&lt;&gt;0,'Puestos de Trabajo Emp'!G30,"")</f>
        <v/>
      </c>
      <c r="H30" s="64" t="str">
        <f>IF('Puestos de Trabajo Emp'!H30&lt;&gt;0,'Puestos de Trabajo Emp'!H30,"")</f>
        <v/>
      </c>
      <c r="I30" s="64" t="str">
        <f>IF('Puestos de Trabajo Emp'!I30&lt;&gt;0,'Puestos de Trabajo Emp'!I30,"")</f>
        <v/>
      </c>
      <c r="J30" s="321"/>
      <c r="K30" s="321"/>
      <c r="L30" s="321"/>
      <c r="M30" s="345"/>
      <c r="N30" s="22">
        <v>4</v>
      </c>
      <c r="O30" s="22">
        <v>100</v>
      </c>
      <c r="P30" s="348"/>
      <c r="Q30" s="41" t="e">
        <f t="shared" si="2"/>
        <v>#VALUE!</v>
      </c>
      <c r="R30" s="330"/>
      <c r="S30" s="330"/>
      <c r="T30" s="351"/>
      <c r="U30" s="354"/>
      <c r="V30" s="275"/>
      <c r="W30" s="321"/>
      <c r="X30" s="277"/>
      <c r="Y30" s="327"/>
      <c r="Z30" s="277"/>
      <c r="AA30" s="327"/>
      <c r="AB30" s="327"/>
      <c r="AC30" s="324"/>
      <c r="AD30" s="327"/>
      <c r="AE30" s="330"/>
      <c r="AF30" s="333"/>
      <c r="AG30" s="336"/>
      <c r="AH30" s="339"/>
    </row>
    <row r="31" spans="1:34" ht="25.5" hidden="1" customHeight="1" thickBot="1" x14ac:dyDescent="0.3">
      <c r="A31" s="343"/>
      <c r="B31" s="346"/>
      <c r="C31" s="322"/>
      <c r="D31" s="94" t="str">
        <f>IF('Puestos de Trabajo Emp'!D31&lt;&gt;0,'Puestos de Trabajo Emp'!D31,"")</f>
        <v/>
      </c>
      <c r="E31" s="95" t="str">
        <f>IF('Puestos de Trabajo Emp'!E31&lt;&gt;0,'Puestos de Trabajo Emp'!E31,"")</f>
        <v/>
      </c>
      <c r="F31" s="322"/>
      <c r="G31" s="94" t="str">
        <f>IF('Puestos de Trabajo Emp'!G31&lt;&gt;0,'Puestos de Trabajo Emp'!G31,"")</f>
        <v/>
      </c>
      <c r="H31" s="95" t="str">
        <f>IF('Puestos de Trabajo Emp'!H31&lt;&gt;0,'Puestos de Trabajo Emp'!H31,"")</f>
        <v/>
      </c>
      <c r="I31" s="95" t="str">
        <f>IF('Puestos de Trabajo Emp'!I31&lt;&gt;0,'Puestos de Trabajo Emp'!I31,"")</f>
        <v/>
      </c>
      <c r="J31" s="322"/>
      <c r="K31" s="322"/>
      <c r="L31" s="322"/>
      <c r="M31" s="346"/>
      <c r="N31" s="23">
        <v>5</v>
      </c>
      <c r="O31" s="23">
        <v>89</v>
      </c>
      <c r="P31" s="349"/>
      <c r="Q31" s="42" t="e">
        <f t="shared" si="2"/>
        <v>#VALUE!</v>
      </c>
      <c r="R31" s="331"/>
      <c r="S31" s="331"/>
      <c r="T31" s="352"/>
      <c r="U31" s="355"/>
      <c r="V31" s="276"/>
      <c r="W31" s="322"/>
      <c r="X31" s="278"/>
      <c r="Y31" s="328"/>
      <c r="Z31" s="278"/>
      <c r="AA31" s="328"/>
      <c r="AB31" s="328"/>
      <c r="AC31" s="325"/>
      <c r="AD31" s="328"/>
      <c r="AE31" s="331"/>
      <c r="AF31" s="334"/>
      <c r="AG31" s="337"/>
      <c r="AH31" s="340"/>
    </row>
    <row r="32" spans="1:34" ht="25.5" hidden="1" customHeight="1" x14ac:dyDescent="0.25">
      <c r="A32" s="341">
        <v>6</v>
      </c>
      <c r="B32" s="344" t="str">
        <f>VLOOKUP(V32,ges,2,FALSE)</f>
        <v>Horno</v>
      </c>
      <c r="C32" s="320" t="str">
        <f>IF('Puestos de Trabajo Emp'!C32&lt;&gt;0,'Puestos de Trabajo Emp'!C32,"")</f>
        <v>Cortador de perfiles</v>
      </c>
      <c r="D32" s="61" t="str">
        <f>IF('Puestos de Trabajo Emp'!D32&lt;&gt;0,'Puestos de Trabajo Emp'!D32,"")</f>
        <v>Cortar perfiles de acero con máquina cortadora de huincha</v>
      </c>
      <c r="E32" s="62">
        <f>IF('Puestos de Trabajo Emp'!E32&lt;&gt;0,'Puestos de Trabajo Emp'!E32,"")</f>
        <v>9</v>
      </c>
      <c r="F32" s="320" t="str">
        <f>IF('Puestos de Trabajo Emp'!F32&lt;&gt;0,'Puestos de Trabajo Emp'!F32,"")</f>
        <v>NO</v>
      </c>
      <c r="G32" s="61" t="str">
        <f>IF('Puestos de Trabajo Emp'!G32&lt;&gt;0,'Puestos de Trabajo Emp'!G32,"")</f>
        <v>Acción de soldar al arco</v>
      </c>
      <c r="H32" s="62" t="str">
        <f>IF('Puestos de Trabajo Emp'!H32&lt;&gt;0,'Puestos de Trabajo Emp'!H32,"")</f>
        <v>Principal</v>
      </c>
      <c r="I32" s="62" t="str">
        <f>IF('Puestos de Trabajo Emp'!I32&lt;&gt;0,'Puestos de Trabajo Emp'!I32,"")</f>
        <v/>
      </c>
      <c r="J32" s="320" t="str">
        <f>IF('Puestos de Trabajo Emp'!N32&lt;&gt;0,'Puestos de Trabajo Emp'!N32,"")</f>
        <v>Tapón reutilizable Steelpro EP-T06</v>
      </c>
      <c r="K32" s="320" t="str">
        <f>IF('Puestos de Trabajo Emp'!Q32&lt;&gt;0,'Puestos de Trabajo Emp'!Q32,"")</f>
        <v/>
      </c>
      <c r="L32" s="320">
        <f>IF('Puestos de Trabajo Emp'!R32&lt;&gt;0,'Puestos de Trabajo Emp'!R32,"")</f>
        <v>1</v>
      </c>
      <c r="M32" s="344">
        <f>VLOOKUP(V32,ges,6,FALSE)</f>
        <v>7</v>
      </c>
      <c r="N32" s="21">
        <v>1</v>
      </c>
      <c r="O32" s="21">
        <v>88</v>
      </c>
      <c r="P32" s="347">
        <f t="shared" ref="P32" si="26">MAX(O32:O36)</f>
        <v>100</v>
      </c>
      <c r="Q32" s="43">
        <f t="shared" si="2"/>
        <v>2.2999999999999998</v>
      </c>
      <c r="R32" s="329" t="e">
        <f t="shared" ref="R32" si="27">SUM(Q32:Q36)</f>
        <v>#VALUE!</v>
      </c>
      <c r="S32" s="329">
        <f t="shared" ref="S32" si="28">ROUND(M32/(8/POWER(2,((P32-85)/3))),1)</f>
        <v>28</v>
      </c>
      <c r="T32" s="350" t="str">
        <f t="shared" ref="T32" si="29">IF(S32&gt;=10,"Alta",IF(S32&lt;0.5,"Baja","Media"))</f>
        <v>Alta</v>
      </c>
      <c r="U32" s="353">
        <f>'Puestos de Trabajo Emp'!T32</f>
        <v>36</v>
      </c>
      <c r="V32" s="289">
        <v>2</v>
      </c>
      <c r="W32" s="320" t="str">
        <f>VLOOKUP(V32,ges,3,FALSE)</f>
        <v>Operadores cabina horno</v>
      </c>
      <c r="X32" s="287" t="s">
        <v>243</v>
      </c>
      <c r="Y32" s="327">
        <v>126663</v>
      </c>
      <c r="Z32" s="277" t="s">
        <v>1019</v>
      </c>
      <c r="AA32" s="327" t="s">
        <v>7</v>
      </c>
      <c r="AB32" s="327">
        <v>7</v>
      </c>
      <c r="AC32" s="323">
        <f>ROUND(8/(POWER(2,((AD32-85)/3))),1)</f>
        <v>20.2</v>
      </c>
      <c r="AD32" s="327">
        <v>81</v>
      </c>
      <c r="AE32" s="329">
        <f t="shared" ref="AE32" si="30">TRUNC(M32/(8/POWER(2,((AD32-85)/3))),1)</f>
        <v>0.3</v>
      </c>
      <c r="AF32" s="332" t="str">
        <f t="shared" ref="AF32" si="31">IF(AE32&gt;=10,"4",IF(AE32&lt;0.5,"1",IF(AND(AE32&gt;=1,AE32&lt;10),"3","2")))</f>
        <v>1</v>
      </c>
      <c r="AG32" s="335" t="str">
        <f>IF(AE32&gt;=10,"Exposición Ocupacional sobre diez veces la Dosis de Ruido Máxima Permitida.",IF(AE32&gt;=1,"Exposición Ocupacional sobre la Dosis de Ruido Máxima Permitida.",IF(AE32&lt;0.5,"Exposición Ocupacional bajo la Dosis de Acción.","Exposición Ocupacional bajo la Dosis de Ruido Máxima Permitida pero sobre la Dosis de Acción.")))</f>
        <v>Exposición Ocupacional bajo la Dosis de Acción.</v>
      </c>
      <c r="AH32" s="338" t="str">
        <f>IF(AE32&gt;=10,"Se establece un plazo máximo de seis meses para implementar medidas de control.  Remitir al experto asesor de ACHS la nómina de todos los trabajadores de este puesto de trabajo, para su ingreso al Programa de Vigilancia de la Salud ACHS.",IF(AE32&lt;0.5,"Mantener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33" spans="1:34" ht="25.5" hidden="1" customHeight="1" x14ac:dyDescent="0.25">
      <c r="A33" s="342"/>
      <c r="B33" s="345"/>
      <c r="C33" s="321"/>
      <c r="D33" s="63" t="str">
        <f>IF('Puestos de Trabajo Emp'!D33&lt;&gt;0,'Puestos de Trabajo Emp'!D33,"")</f>
        <v/>
      </c>
      <c r="E33" s="64" t="str">
        <f>IF('Puestos de Trabajo Emp'!E33&lt;&gt;0,'Puestos de Trabajo Emp'!E33,"")</f>
        <v/>
      </c>
      <c r="F33" s="321"/>
      <c r="G33" s="63" t="str">
        <f>IF('Puestos de Trabajo Emp'!G33&lt;&gt;0,'Puestos de Trabajo Emp'!G33,"")</f>
        <v>Esmeril Angular con disco de 4,5 pulgadas</v>
      </c>
      <c r="H33" s="64" t="str">
        <f>IF('Puestos de Trabajo Emp'!H33&lt;&gt;0,'Puestos de Trabajo Emp'!H33,"")</f>
        <v>Principal</v>
      </c>
      <c r="I33" s="64" t="str">
        <f>IF('Puestos de Trabajo Emp'!I33&lt;&gt;0,'Puestos de Trabajo Emp'!I33,"")</f>
        <v>X</v>
      </c>
      <c r="J33" s="321"/>
      <c r="K33" s="321"/>
      <c r="L33" s="321"/>
      <c r="M33" s="345"/>
      <c r="N33" s="22">
        <v>2</v>
      </c>
      <c r="O33" s="22">
        <v>99</v>
      </c>
      <c r="P33" s="348"/>
      <c r="Q33" s="41" t="e">
        <f t="shared" si="2"/>
        <v>#VALUE!</v>
      </c>
      <c r="R33" s="330"/>
      <c r="S33" s="330"/>
      <c r="T33" s="351"/>
      <c r="U33" s="354"/>
      <c r="V33" s="275"/>
      <c r="W33" s="321"/>
      <c r="X33" s="277"/>
      <c r="Y33" s="327"/>
      <c r="Z33" s="277"/>
      <c r="AA33" s="327"/>
      <c r="AB33" s="327"/>
      <c r="AC33" s="324"/>
      <c r="AD33" s="327"/>
      <c r="AE33" s="330"/>
      <c r="AF33" s="333"/>
      <c r="AG33" s="336"/>
      <c r="AH33" s="339"/>
    </row>
    <row r="34" spans="1:34" ht="25.5" hidden="1" customHeight="1" x14ac:dyDescent="0.25">
      <c r="A34" s="342"/>
      <c r="B34" s="345"/>
      <c r="C34" s="321"/>
      <c r="D34" s="63" t="str">
        <f>IF('Puestos de Trabajo Emp'!D34&lt;&gt;0,'Puestos de Trabajo Emp'!D34,"")</f>
        <v/>
      </c>
      <c r="E34" s="64" t="str">
        <f>IF('Puestos de Trabajo Emp'!E34&lt;&gt;0,'Puestos de Trabajo Emp'!E34,"")</f>
        <v/>
      </c>
      <c r="F34" s="321"/>
      <c r="G34" s="63" t="str">
        <f>IF('Puestos de Trabajo Emp'!G34&lt;&gt;0,'Puestos de Trabajo Emp'!G34,"")</f>
        <v>Ruido ambiental en terreno, nave de producción</v>
      </c>
      <c r="H34" s="64" t="str">
        <f>IF('Puestos de Trabajo Emp'!H34&lt;&gt;0,'Puestos de Trabajo Emp'!H34,"")</f>
        <v>Secundaria</v>
      </c>
      <c r="I34" s="64" t="str">
        <f>IF('Puestos de Trabajo Emp'!I34&lt;&gt;0,'Puestos de Trabajo Emp'!I34,"")</f>
        <v/>
      </c>
      <c r="J34" s="321"/>
      <c r="K34" s="321"/>
      <c r="L34" s="321"/>
      <c r="M34" s="345"/>
      <c r="N34" s="22">
        <v>3</v>
      </c>
      <c r="O34" s="22">
        <v>82</v>
      </c>
      <c r="P34" s="348"/>
      <c r="Q34" s="41" t="e">
        <f t="shared" si="2"/>
        <v>#VALUE!</v>
      </c>
      <c r="R34" s="330"/>
      <c r="S34" s="330"/>
      <c r="T34" s="351"/>
      <c r="U34" s="354"/>
      <c r="V34" s="275"/>
      <c r="W34" s="321"/>
      <c r="X34" s="277"/>
      <c r="Y34" s="327"/>
      <c r="Z34" s="277"/>
      <c r="AA34" s="327"/>
      <c r="AB34" s="327"/>
      <c r="AC34" s="324"/>
      <c r="AD34" s="327"/>
      <c r="AE34" s="330"/>
      <c r="AF34" s="333"/>
      <c r="AG34" s="336"/>
      <c r="AH34" s="339"/>
    </row>
    <row r="35" spans="1:34" ht="25.5" hidden="1" customHeight="1" x14ac:dyDescent="0.25">
      <c r="A35" s="342"/>
      <c r="B35" s="345"/>
      <c r="C35" s="321"/>
      <c r="D35" s="63" t="str">
        <f>IF('Puestos de Trabajo Emp'!D35&lt;&gt;0,'Puestos de Trabajo Emp'!D35,"")</f>
        <v/>
      </c>
      <c r="E35" s="64" t="str">
        <f>IF('Puestos de Trabajo Emp'!E35&lt;&gt;0,'Puestos de Trabajo Emp'!E35,"")</f>
        <v/>
      </c>
      <c r="F35" s="321"/>
      <c r="G35" s="63" t="str">
        <f>IF('Puestos de Trabajo Emp'!G35&lt;&gt;0,'Puestos de Trabajo Emp'!G35,"")</f>
        <v/>
      </c>
      <c r="H35" s="64" t="str">
        <f>IF('Puestos de Trabajo Emp'!H35&lt;&gt;0,'Puestos de Trabajo Emp'!H35,"")</f>
        <v/>
      </c>
      <c r="I35" s="64" t="str">
        <f>IF('Puestos de Trabajo Emp'!I35&lt;&gt;0,'Puestos de Trabajo Emp'!I35,"")</f>
        <v/>
      </c>
      <c r="J35" s="321"/>
      <c r="K35" s="321"/>
      <c r="L35" s="321"/>
      <c r="M35" s="345"/>
      <c r="N35" s="22">
        <v>4</v>
      </c>
      <c r="O35" s="22">
        <v>100</v>
      </c>
      <c r="P35" s="348"/>
      <c r="Q35" s="41" t="e">
        <f t="shared" si="2"/>
        <v>#VALUE!</v>
      </c>
      <c r="R35" s="330"/>
      <c r="S35" s="330"/>
      <c r="T35" s="351"/>
      <c r="U35" s="354"/>
      <c r="V35" s="275"/>
      <c r="W35" s="321"/>
      <c r="X35" s="277"/>
      <c r="Y35" s="327"/>
      <c r="Z35" s="277"/>
      <c r="AA35" s="327"/>
      <c r="AB35" s="327"/>
      <c r="AC35" s="324"/>
      <c r="AD35" s="327"/>
      <c r="AE35" s="330"/>
      <c r="AF35" s="333"/>
      <c r="AG35" s="336"/>
      <c r="AH35" s="339"/>
    </row>
    <row r="36" spans="1:34" ht="25.5" hidden="1" customHeight="1" thickBot="1" x14ac:dyDescent="0.3">
      <c r="A36" s="343"/>
      <c r="B36" s="346"/>
      <c r="C36" s="322"/>
      <c r="D36" s="94" t="str">
        <f>IF('Puestos de Trabajo Emp'!D36&lt;&gt;0,'Puestos de Trabajo Emp'!D36,"")</f>
        <v/>
      </c>
      <c r="E36" s="95" t="str">
        <f>IF('Puestos de Trabajo Emp'!E36&lt;&gt;0,'Puestos de Trabajo Emp'!E36,"")</f>
        <v/>
      </c>
      <c r="F36" s="322"/>
      <c r="G36" s="94" t="str">
        <f>IF('Puestos de Trabajo Emp'!G36&lt;&gt;0,'Puestos de Trabajo Emp'!G36,"")</f>
        <v/>
      </c>
      <c r="H36" s="95" t="str">
        <f>IF('Puestos de Trabajo Emp'!H36&lt;&gt;0,'Puestos de Trabajo Emp'!H36,"")</f>
        <v/>
      </c>
      <c r="I36" s="95" t="str">
        <f>IF('Puestos de Trabajo Emp'!I36&lt;&gt;0,'Puestos de Trabajo Emp'!I36,"")</f>
        <v/>
      </c>
      <c r="J36" s="322"/>
      <c r="K36" s="322"/>
      <c r="L36" s="322"/>
      <c r="M36" s="346"/>
      <c r="N36" s="23">
        <v>5</v>
      </c>
      <c r="O36" s="23">
        <v>89</v>
      </c>
      <c r="P36" s="349"/>
      <c r="Q36" s="42" t="e">
        <f t="shared" si="2"/>
        <v>#VALUE!</v>
      </c>
      <c r="R36" s="331"/>
      <c r="S36" s="331"/>
      <c r="T36" s="352"/>
      <c r="U36" s="355"/>
      <c r="V36" s="276"/>
      <c r="W36" s="322"/>
      <c r="X36" s="278"/>
      <c r="Y36" s="327"/>
      <c r="Z36" s="277"/>
      <c r="AA36" s="327"/>
      <c r="AB36" s="327"/>
      <c r="AC36" s="325"/>
      <c r="AD36" s="327"/>
      <c r="AE36" s="331"/>
      <c r="AF36" s="334"/>
      <c r="AG36" s="337"/>
      <c r="AH36" s="340"/>
    </row>
    <row r="37" spans="1:34" ht="25.5" hidden="1" customHeight="1" x14ac:dyDescent="0.25">
      <c r="A37" s="341">
        <v>7</v>
      </c>
      <c r="B37" s="344" t="str">
        <f>VLOOKUP(V37,ges,2,FALSE)</f>
        <v>Taller de mantención</v>
      </c>
      <c r="C37" s="320" t="str">
        <f>IF('Puestos de Trabajo Emp'!C37&lt;&gt;0,'Puestos de Trabajo Emp'!C37,"")</f>
        <v>Mantenedor mecánico</v>
      </c>
      <c r="D37" s="61" t="str">
        <f>IF('Puestos de Trabajo Emp'!D37&lt;&gt;0,'Puestos de Trabajo Emp'!D37,"")</f>
        <v>Soldadura al arco</v>
      </c>
      <c r="E37" s="62">
        <f>IF('Puestos de Trabajo Emp'!E37&lt;&gt;0,'Puestos de Trabajo Emp'!E37,"")</f>
        <v>3</v>
      </c>
      <c r="F37" s="320" t="str">
        <f>IF('Puestos de Trabajo Emp'!F37&lt;&gt;0,'Puestos de Trabajo Emp'!F37,"")</f>
        <v>NO</v>
      </c>
      <c r="G37" s="61" t="str">
        <f>IF('Puestos de Trabajo Emp'!G37&lt;&gt;0,'Puestos de Trabajo Emp'!G37,"")</f>
        <v>Acción de soldar al arco</v>
      </c>
      <c r="H37" s="62" t="str">
        <f>IF('Puestos de Trabajo Emp'!H37&lt;&gt;0,'Puestos de Trabajo Emp'!H37,"")</f>
        <v>Principal</v>
      </c>
      <c r="I37" s="62" t="str">
        <f>IF('Puestos de Trabajo Emp'!I37&lt;&gt;0,'Puestos de Trabajo Emp'!I37,"")</f>
        <v/>
      </c>
      <c r="J37" s="320" t="str">
        <f>IF('Puestos de Trabajo Emp'!N37&lt;&gt;0,'Puestos de Trabajo Emp'!N37,"")</f>
        <v>Orejera 3M Peltor Optime 95</v>
      </c>
      <c r="K37" s="320" t="str">
        <f>IF('Puestos de Trabajo Emp'!Q37&lt;&gt;0,'Puestos de Trabajo Emp'!Q37,"")</f>
        <v/>
      </c>
      <c r="L37" s="320">
        <f>IF('Puestos de Trabajo Emp'!R37&lt;&gt;0,'Puestos de Trabajo Emp'!R37,"")</f>
        <v>1</v>
      </c>
      <c r="M37" s="344">
        <f>VLOOKUP(V37,ges,6,FALSE)</f>
        <v>8</v>
      </c>
      <c r="N37" s="21">
        <v>1</v>
      </c>
      <c r="O37" s="21">
        <v>88</v>
      </c>
      <c r="P37" s="347">
        <f t="shared" ref="P37" si="32">MAX(O37:O41)</f>
        <v>100</v>
      </c>
      <c r="Q37" s="43">
        <f t="shared" si="2"/>
        <v>0.8</v>
      </c>
      <c r="R37" s="329" t="e">
        <f t="shared" ref="R37" si="33">SUM(Q37:Q41)</f>
        <v>#VALUE!</v>
      </c>
      <c r="S37" s="329">
        <f t="shared" ref="S37" si="34">ROUND(M37/(8/POWER(2,((P37-85)/3))),1)</f>
        <v>32</v>
      </c>
      <c r="T37" s="350" t="str">
        <f t="shared" ref="T37" si="35">IF(S37&gt;=10,"Alta",IF(S37&lt;0.5,"Baja","Media"))</f>
        <v>Alta</v>
      </c>
      <c r="U37" s="353">
        <f>'Puestos de Trabajo Emp'!T37</f>
        <v>35</v>
      </c>
      <c r="V37" s="289">
        <v>1</v>
      </c>
      <c r="W37" s="320" t="str">
        <f>VLOOKUP(V37,ges,3,FALSE)</f>
        <v>Operadores y ayudantes de mantención mecánica</v>
      </c>
      <c r="X37" s="287" t="s">
        <v>243</v>
      </c>
      <c r="Y37" s="326">
        <v>126663</v>
      </c>
      <c r="Z37" s="287" t="s">
        <v>1019</v>
      </c>
      <c r="AA37" s="326" t="s">
        <v>7</v>
      </c>
      <c r="AB37" s="326">
        <v>7</v>
      </c>
      <c r="AC37" s="323">
        <f>ROUND(8/(POWER(2,((AD37-85)/3))),1)</f>
        <v>25.4</v>
      </c>
      <c r="AD37" s="326">
        <v>80</v>
      </c>
      <c r="AE37" s="329">
        <f t="shared" ref="AE37" si="36">TRUNC(M37/(8/POWER(2,((AD37-85)/3))),1)</f>
        <v>0.3</v>
      </c>
      <c r="AF37" s="332" t="str">
        <f t="shared" ref="AF37" si="37">IF(AE37&gt;=10,"4",IF(AE37&lt;0.5,"1",IF(AND(AE37&gt;=1,AE37&lt;10),"3","2")))</f>
        <v>1</v>
      </c>
      <c r="AG37" s="335" t="str">
        <f>IF(AE37&gt;=10,"Exposición Ocupacional sobre diez veces la Dosis de Ruido Máxima Permitida.",IF(AE37&gt;=1,"Exposición Ocupacional sobre la Dosis de Ruido Máxima Permitida.",IF(AE37&lt;0.5,"Exposición Ocupacional bajo la Dosis de Acción.","Exposición Ocupacional bajo la Dosis de Ruido Máxima Permitida pero sobre la Dosis de Acción.")))</f>
        <v>Exposición Ocupacional bajo la Dosis de Acción.</v>
      </c>
      <c r="AH37" s="338" t="str">
        <f>IF(AE37&gt;=10,"Se establece un plazo máximo de seis meses para implementar medidas de control.  Remitir al experto asesor de ACHS la nómina de todos los trabajadores de este puesto de trabajo, para su ingreso al Programa de Vigilancia de la Salud ACHS.",IF(AE37&lt;0.5,"Mantener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38" spans="1:34" ht="25.5" hidden="1" customHeight="1" x14ac:dyDescent="0.25">
      <c r="A38" s="342"/>
      <c r="B38" s="345"/>
      <c r="C38" s="321"/>
      <c r="D38" s="63" t="str">
        <f>IF('Puestos de Trabajo Emp'!D38&lt;&gt;0,'Puestos de Trabajo Emp'!D38,"")</f>
        <v>Corte de perfiles metálicos con esmeril angular</v>
      </c>
      <c r="E38" s="64">
        <f>IF('Puestos de Trabajo Emp'!E38&lt;&gt;0,'Puestos de Trabajo Emp'!E38,"")</f>
        <v>2</v>
      </c>
      <c r="F38" s="321"/>
      <c r="G38" s="63" t="str">
        <f>IF('Puestos de Trabajo Emp'!G38&lt;&gt;0,'Puestos de Trabajo Emp'!G38,"")</f>
        <v>Esmeril Angular con disco de 4,5 pulgadas</v>
      </c>
      <c r="H38" s="64" t="str">
        <f>IF('Puestos de Trabajo Emp'!H38&lt;&gt;0,'Puestos de Trabajo Emp'!H38,"")</f>
        <v>Principal</v>
      </c>
      <c r="I38" s="64" t="str">
        <f>IF('Puestos de Trabajo Emp'!I38&lt;&gt;0,'Puestos de Trabajo Emp'!I38,"")</f>
        <v>X</v>
      </c>
      <c r="J38" s="321"/>
      <c r="K38" s="321"/>
      <c r="L38" s="321"/>
      <c r="M38" s="345"/>
      <c r="N38" s="22">
        <v>2</v>
      </c>
      <c r="O38" s="22">
        <v>99</v>
      </c>
      <c r="P38" s="348"/>
      <c r="Q38" s="41">
        <f t="shared" si="2"/>
        <v>6.3</v>
      </c>
      <c r="R38" s="330"/>
      <c r="S38" s="330"/>
      <c r="T38" s="351"/>
      <c r="U38" s="354"/>
      <c r="V38" s="275"/>
      <c r="W38" s="321"/>
      <c r="X38" s="277"/>
      <c r="Y38" s="327"/>
      <c r="Z38" s="277"/>
      <c r="AA38" s="327"/>
      <c r="AB38" s="327"/>
      <c r="AC38" s="324"/>
      <c r="AD38" s="327"/>
      <c r="AE38" s="330"/>
      <c r="AF38" s="333"/>
      <c r="AG38" s="336"/>
      <c r="AH38" s="339"/>
    </row>
    <row r="39" spans="1:34" ht="25.5" hidden="1" customHeight="1" x14ac:dyDescent="0.25">
      <c r="A39" s="342"/>
      <c r="B39" s="345"/>
      <c r="C39" s="321"/>
      <c r="D39" s="63" t="str">
        <f>IF('Puestos de Trabajo Emp'!D39&lt;&gt;0,'Puestos de Trabajo Emp'!D39,"")</f>
        <v>Actividades en terreno en planta envasado, revisando un circuito de paneles de maquinaria tres veces en el turno</v>
      </c>
      <c r="E39" s="64">
        <f>IF('Puestos de Trabajo Emp'!E39&lt;&gt;0,'Puestos de Trabajo Emp'!E39,"")</f>
        <v>3</v>
      </c>
      <c r="F39" s="321"/>
      <c r="G39" s="63" t="str">
        <f>IF('Puestos de Trabajo Emp'!G39&lt;&gt;0,'Puestos de Trabajo Emp'!G39,"")</f>
        <v>Ruido ambiental en terreno, nave de producción</v>
      </c>
      <c r="H39" s="64" t="str">
        <f>IF('Puestos de Trabajo Emp'!H39&lt;&gt;0,'Puestos de Trabajo Emp'!H39,"")</f>
        <v>Secundaria</v>
      </c>
      <c r="I39" s="64" t="str">
        <f>IF('Puestos de Trabajo Emp'!I39&lt;&gt;0,'Puestos de Trabajo Emp'!I39,"")</f>
        <v/>
      </c>
      <c r="J39" s="321"/>
      <c r="K39" s="321"/>
      <c r="L39" s="321"/>
      <c r="M39" s="345"/>
      <c r="N39" s="22">
        <v>3</v>
      </c>
      <c r="O39" s="22">
        <v>82</v>
      </c>
      <c r="P39" s="348"/>
      <c r="Q39" s="41">
        <f t="shared" si="2"/>
        <v>0.2</v>
      </c>
      <c r="R39" s="330"/>
      <c r="S39" s="330"/>
      <c r="T39" s="351"/>
      <c r="U39" s="354"/>
      <c r="V39" s="275"/>
      <c r="W39" s="321"/>
      <c r="X39" s="277"/>
      <c r="Y39" s="327"/>
      <c r="Z39" s="277"/>
      <c r="AA39" s="327"/>
      <c r="AB39" s="327"/>
      <c r="AC39" s="324"/>
      <c r="AD39" s="327"/>
      <c r="AE39" s="330"/>
      <c r="AF39" s="333"/>
      <c r="AG39" s="336"/>
      <c r="AH39" s="339"/>
    </row>
    <row r="40" spans="1:34" ht="25.5" hidden="1" customHeight="1" x14ac:dyDescent="0.25">
      <c r="A40" s="342"/>
      <c r="B40" s="345"/>
      <c r="C40" s="321"/>
      <c r="D40" s="63" t="str">
        <f>IF('Puestos de Trabajo Emp'!D40&lt;&gt;0,'Puestos de Trabajo Emp'!D40,"")</f>
        <v/>
      </c>
      <c r="E40" s="64" t="str">
        <f>IF('Puestos de Trabajo Emp'!E40&lt;&gt;0,'Puestos de Trabajo Emp'!E40,"")</f>
        <v/>
      </c>
      <c r="F40" s="321"/>
      <c r="G40" s="63" t="str">
        <f>IF('Puestos de Trabajo Emp'!G40&lt;&gt;0,'Puestos de Trabajo Emp'!G40,"")</f>
        <v/>
      </c>
      <c r="H40" s="64" t="str">
        <f>IF('Puestos de Trabajo Emp'!H40&lt;&gt;0,'Puestos de Trabajo Emp'!H40,"")</f>
        <v/>
      </c>
      <c r="I40" s="64" t="str">
        <f>IF('Puestos de Trabajo Emp'!I40&lt;&gt;0,'Puestos de Trabajo Emp'!I40,"")</f>
        <v/>
      </c>
      <c r="J40" s="321"/>
      <c r="K40" s="321"/>
      <c r="L40" s="321"/>
      <c r="M40" s="345"/>
      <c r="N40" s="22">
        <v>4</v>
      </c>
      <c r="O40" s="22">
        <v>100</v>
      </c>
      <c r="P40" s="348"/>
      <c r="Q40" s="41" t="e">
        <f t="shared" si="2"/>
        <v>#VALUE!</v>
      </c>
      <c r="R40" s="330"/>
      <c r="S40" s="330"/>
      <c r="T40" s="351"/>
      <c r="U40" s="354"/>
      <c r="V40" s="275"/>
      <c r="W40" s="321"/>
      <c r="X40" s="277"/>
      <c r="Y40" s="327"/>
      <c r="Z40" s="277"/>
      <c r="AA40" s="327"/>
      <c r="AB40" s="327"/>
      <c r="AC40" s="324"/>
      <c r="AD40" s="327"/>
      <c r="AE40" s="330"/>
      <c r="AF40" s="333"/>
      <c r="AG40" s="336"/>
      <c r="AH40" s="339"/>
    </row>
    <row r="41" spans="1:34" ht="25.5" hidden="1" customHeight="1" thickBot="1" x14ac:dyDescent="0.3">
      <c r="A41" s="343"/>
      <c r="B41" s="346"/>
      <c r="C41" s="322"/>
      <c r="D41" s="94" t="str">
        <f>IF('Puestos de Trabajo Emp'!D41&lt;&gt;0,'Puestos de Trabajo Emp'!D41,"")</f>
        <v/>
      </c>
      <c r="E41" s="95" t="str">
        <f>IF('Puestos de Trabajo Emp'!E41&lt;&gt;0,'Puestos de Trabajo Emp'!E41,"")</f>
        <v/>
      </c>
      <c r="F41" s="322"/>
      <c r="G41" s="94" t="str">
        <f>IF('Puestos de Trabajo Emp'!G41&lt;&gt;0,'Puestos de Trabajo Emp'!G41,"")</f>
        <v/>
      </c>
      <c r="H41" s="95" t="str">
        <f>IF('Puestos de Trabajo Emp'!H41&lt;&gt;0,'Puestos de Trabajo Emp'!H41,"")</f>
        <v/>
      </c>
      <c r="I41" s="95" t="str">
        <f>IF('Puestos de Trabajo Emp'!I41&lt;&gt;0,'Puestos de Trabajo Emp'!I41,"")</f>
        <v/>
      </c>
      <c r="J41" s="322"/>
      <c r="K41" s="322"/>
      <c r="L41" s="322"/>
      <c r="M41" s="346"/>
      <c r="N41" s="23">
        <v>5</v>
      </c>
      <c r="O41" s="23">
        <v>89</v>
      </c>
      <c r="P41" s="349"/>
      <c r="Q41" s="42" t="e">
        <f t="shared" si="2"/>
        <v>#VALUE!</v>
      </c>
      <c r="R41" s="331"/>
      <c r="S41" s="331"/>
      <c r="T41" s="352"/>
      <c r="U41" s="355"/>
      <c r="V41" s="276"/>
      <c r="W41" s="322"/>
      <c r="X41" s="278"/>
      <c r="Y41" s="328"/>
      <c r="Z41" s="278"/>
      <c r="AA41" s="328"/>
      <c r="AB41" s="328"/>
      <c r="AC41" s="325"/>
      <c r="AD41" s="328"/>
      <c r="AE41" s="331"/>
      <c r="AF41" s="334"/>
      <c r="AG41" s="337"/>
      <c r="AH41" s="340"/>
    </row>
    <row r="42" spans="1:34" ht="25.5" hidden="1" customHeight="1" x14ac:dyDescent="0.25">
      <c r="A42" s="341">
        <v>8</v>
      </c>
      <c r="B42" s="344" t="str">
        <f>VLOOKUP(V42,ges,2,FALSE)</f>
        <v>Taller de mantención</v>
      </c>
      <c r="C42" s="320" t="str">
        <f>IF('Puestos de Trabajo Emp'!C42&lt;&gt;0,'Puestos de Trabajo Emp'!C42,"")</f>
        <v>Mantenedor mecánico</v>
      </c>
      <c r="D42" s="61" t="str">
        <f>IF('Puestos de Trabajo Emp'!D42&lt;&gt;0,'Puestos de Trabajo Emp'!D42,"")</f>
        <v>Soldadura al arco</v>
      </c>
      <c r="E42" s="62">
        <f>IF('Puestos de Trabajo Emp'!E42&lt;&gt;0,'Puestos de Trabajo Emp'!E42,"")</f>
        <v>3</v>
      </c>
      <c r="F42" s="320" t="str">
        <f>IF('Puestos de Trabajo Emp'!F42&lt;&gt;0,'Puestos de Trabajo Emp'!F42,"")</f>
        <v>NO</v>
      </c>
      <c r="G42" s="61" t="str">
        <f>IF('Puestos de Trabajo Emp'!G42&lt;&gt;0,'Puestos de Trabajo Emp'!G42,"")</f>
        <v>Acción de soldar al arco</v>
      </c>
      <c r="H42" s="62" t="str">
        <f>IF('Puestos de Trabajo Emp'!H42&lt;&gt;0,'Puestos de Trabajo Emp'!H42,"")</f>
        <v>Principal</v>
      </c>
      <c r="I42" s="62" t="str">
        <f>IF('Puestos de Trabajo Emp'!I42&lt;&gt;0,'Puestos de Trabajo Emp'!I42,"")</f>
        <v/>
      </c>
      <c r="J42" s="320" t="str">
        <f>IF('Puestos de Trabajo Emp'!N42&lt;&gt;0,'Puestos de Trabajo Emp'!N42,"")</f>
        <v>Orejera 3M Peltor Optime 95</v>
      </c>
      <c r="K42" s="320" t="str">
        <f>IF('Puestos de Trabajo Emp'!Q42&lt;&gt;0,'Puestos de Trabajo Emp'!Q42,"")</f>
        <v/>
      </c>
      <c r="L42" s="320">
        <f>IF('Puestos de Trabajo Emp'!R42&lt;&gt;0,'Puestos de Trabajo Emp'!R42,"")</f>
        <v>1</v>
      </c>
      <c r="M42" s="344">
        <f>VLOOKUP(V42,ges,6,FALSE)</f>
        <v>8</v>
      </c>
      <c r="N42" s="21">
        <v>1</v>
      </c>
      <c r="O42" s="21">
        <v>88</v>
      </c>
      <c r="P42" s="347">
        <f t="shared" ref="P42" si="38">MAX(O42:O46)</f>
        <v>100</v>
      </c>
      <c r="Q42" s="43">
        <f t="shared" si="2"/>
        <v>0.8</v>
      </c>
      <c r="R42" s="329" t="e">
        <f t="shared" ref="R42" si="39">SUM(Q42:Q46)</f>
        <v>#VALUE!</v>
      </c>
      <c r="S42" s="329">
        <f t="shared" ref="S42" si="40">ROUND(M42/(8/POWER(2,((P42-85)/3))),1)</f>
        <v>32</v>
      </c>
      <c r="T42" s="350" t="str">
        <f t="shared" ref="T42" si="41">IF(S42&gt;=10,"Alta",IF(S42&lt;0.5,"Baja","Media"))</f>
        <v>Alta</v>
      </c>
      <c r="U42" s="353">
        <f>'Puestos de Trabajo Emp'!T42</f>
        <v>34</v>
      </c>
      <c r="V42" s="289">
        <v>1</v>
      </c>
      <c r="W42" s="320" t="str">
        <f>VLOOKUP(V42,ges,3,FALSE)</f>
        <v>Operadores y ayudantes de mantención mecánica</v>
      </c>
      <c r="X42" s="287" t="s">
        <v>243</v>
      </c>
      <c r="Y42" s="326">
        <v>126663</v>
      </c>
      <c r="Z42" s="287" t="s">
        <v>1019</v>
      </c>
      <c r="AA42" s="326" t="s">
        <v>7</v>
      </c>
      <c r="AB42" s="326">
        <v>7</v>
      </c>
      <c r="AC42" s="323">
        <f>ROUND(8/(POWER(2,((AD42-85)/3))),1)</f>
        <v>25.4</v>
      </c>
      <c r="AD42" s="326">
        <v>80</v>
      </c>
      <c r="AE42" s="329">
        <f t="shared" ref="AE42" si="42">TRUNC(M42/(8/POWER(2,((AD42-85)/3))),1)</f>
        <v>0.3</v>
      </c>
      <c r="AF42" s="332" t="str">
        <f t="shared" ref="AF42" si="43">IF(AE42&gt;=10,"4",IF(AE42&lt;0.5,"1",IF(AND(AE42&gt;=1,AE42&lt;10),"3","2")))</f>
        <v>1</v>
      </c>
      <c r="AG42" s="335" t="str">
        <f>IF(AE42&gt;=10,"Exposición Ocupacional sobre diez veces la Dosis de Ruido Máxima Permitida.",IF(AE42&gt;=1,"Exposición Ocupacional sobre la Dosis de Ruido Máxima Permitida.",IF(AE42&lt;0.5,"Exposición Ocupacional bajo la Dosis de Acción.","Exposición Ocupacional bajo la Dosis de Ruido Máxima Permitida pero sobre la Dosis de Acción.")))</f>
        <v>Exposición Ocupacional bajo la Dosis de Acción.</v>
      </c>
      <c r="AH42" s="338" t="str">
        <f>IF(AE42&gt;=10,"Se establece un plazo máximo de seis meses para implementar medidas de control.  Remitir al experto asesor de ACHS la nómina de todos los trabajadores de este puesto de trabajo, para su ingreso al Programa de Vigilancia de la Salud ACHS.",IF(AE42&lt;0.5,"Mantener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43" spans="1:34" ht="25.5" hidden="1" customHeight="1" x14ac:dyDescent="0.25">
      <c r="A43" s="342"/>
      <c r="B43" s="345"/>
      <c r="C43" s="321"/>
      <c r="D43" s="63" t="str">
        <f>IF('Puestos de Trabajo Emp'!D43&lt;&gt;0,'Puestos de Trabajo Emp'!D43,"")</f>
        <v>Corte de perfiles metálicos con esmeril angular</v>
      </c>
      <c r="E43" s="64">
        <f>IF('Puestos de Trabajo Emp'!E43&lt;&gt;0,'Puestos de Trabajo Emp'!E43,"")</f>
        <v>2</v>
      </c>
      <c r="F43" s="321"/>
      <c r="G43" s="63" t="str">
        <f>IF('Puestos de Trabajo Emp'!G43&lt;&gt;0,'Puestos de Trabajo Emp'!G43,"")</f>
        <v>Esmeril Angular con disco de 4,5 pulgadas</v>
      </c>
      <c r="H43" s="64" t="str">
        <f>IF('Puestos de Trabajo Emp'!H43&lt;&gt;0,'Puestos de Trabajo Emp'!H43,"")</f>
        <v>Principal</v>
      </c>
      <c r="I43" s="64" t="str">
        <f>IF('Puestos de Trabajo Emp'!I43&lt;&gt;0,'Puestos de Trabajo Emp'!I43,"")</f>
        <v>X</v>
      </c>
      <c r="J43" s="321"/>
      <c r="K43" s="321"/>
      <c r="L43" s="321"/>
      <c r="M43" s="345"/>
      <c r="N43" s="22">
        <v>2</v>
      </c>
      <c r="O43" s="22">
        <v>99</v>
      </c>
      <c r="P43" s="348"/>
      <c r="Q43" s="41">
        <f t="shared" si="2"/>
        <v>6.3</v>
      </c>
      <c r="R43" s="330"/>
      <c r="S43" s="330"/>
      <c r="T43" s="351"/>
      <c r="U43" s="354"/>
      <c r="V43" s="275"/>
      <c r="W43" s="321"/>
      <c r="X43" s="277"/>
      <c r="Y43" s="327"/>
      <c r="Z43" s="277"/>
      <c r="AA43" s="327"/>
      <c r="AB43" s="327"/>
      <c r="AC43" s="324"/>
      <c r="AD43" s="327"/>
      <c r="AE43" s="330"/>
      <c r="AF43" s="333"/>
      <c r="AG43" s="336"/>
      <c r="AH43" s="339"/>
    </row>
    <row r="44" spans="1:34" ht="25.5" hidden="1" customHeight="1" x14ac:dyDescent="0.25">
      <c r="A44" s="342"/>
      <c r="B44" s="345"/>
      <c r="C44" s="321"/>
      <c r="D44" s="63" t="str">
        <f>IF('Puestos de Trabajo Emp'!D44&lt;&gt;0,'Puestos de Trabajo Emp'!D44,"")</f>
        <v>Actividades en terreno en planta envasado, revisando un circuito de paneles de maquinaria tres veces en el turno</v>
      </c>
      <c r="E44" s="64">
        <f>IF('Puestos de Trabajo Emp'!E44&lt;&gt;0,'Puestos de Trabajo Emp'!E44,"")</f>
        <v>3</v>
      </c>
      <c r="F44" s="321"/>
      <c r="G44" s="63" t="str">
        <f>IF('Puestos de Trabajo Emp'!G44&lt;&gt;0,'Puestos de Trabajo Emp'!G44,"")</f>
        <v>Ruido ambiental en terreno, nave de producción</v>
      </c>
      <c r="H44" s="64" t="str">
        <f>IF('Puestos de Trabajo Emp'!H44&lt;&gt;0,'Puestos de Trabajo Emp'!H44,"")</f>
        <v>Secundaria</v>
      </c>
      <c r="I44" s="64" t="str">
        <f>IF('Puestos de Trabajo Emp'!I44&lt;&gt;0,'Puestos de Trabajo Emp'!I44,"")</f>
        <v/>
      </c>
      <c r="J44" s="321"/>
      <c r="K44" s="321"/>
      <c r="L44" s="321"/>
      <c r="M44" s="345"/>
      <c r="N44" s="22">
        <v>3</v>
      </c>
      <c r="O44" s="22">
        <v>82</v>
      </c>
      <c r="P44" s="348"/>
      <c r="Q44" s="41">
        <f t="shared" si="2"/>
        <v>0.2</v>
      </c>
      <c r="R44" s="330"/>
      <c r="S44" s="330"/>
      <c r="T44" s="351"/>
      <c r="U44" s="354"/>
      <c r="V44" s="275"/>
      <c r="W44" s="321"/>
      <c r="X44" s="277"/>
      <c r="Y44" s="327"/>
      <c r="Z44" s="277"/>
      <c r="AA44" s="327"/>
      <c r="AB44" s="327"/>
      <c r="AC44" s="324"/>
      <c r="AD44" s="327"/>
      <c r="AE44" s="330"/>
      <c r="AF44" s="333"/>
      <c r="AG44" s="336"/>
      <c r="AH44" s="339"/>
    </row>
    <row r="45" spans="1:34" ht="25.5" hidden="1" customHeight="1" x14ac:dyDescent="0.25">
      <c r="A45" s="342"/>
      <c r="B45" s="345"/>
      <c r="C45" s="321"/>
      <c r="D45" s="63" t="str">
        <f>IF('Puestos de Trabajo Emp'!D45&lt;&gt;0,'Puestos de Trabajo Emp'!D45,"")</f>
        <v/>
      </c>
      <c r="E45" s="64" t="str">
        <f>IF('Puestos de Trabajo Emp'!E45&lt;&gt;0,'Puestos de Trabajo Emp'!E45,"")</f>
        <v/>
      </c>
      <c r="F45" s="321"/>
      <c r="G45" s="63" t="str">
        <f>IF('Puestos de Trabajo Emp'!G45&lt;&gt;0,'Puestos de Trabajo Emp'!G45,"")</f>
        <v/>
      </c>
      <c r="H45" s="64" t="str">
        <f>IF('Puestos de Trabajo Emp'!H45&lt;&gt;0,'Puestos de Trabajo Emp'!H45,"")</f>
        <v/>
      </c>
      <c r="I45" s="64" t="str">
        <f>IF('Puestos de Trabajo Emp'!I45&lt;&gt;0,'Puestos de Trabajo Emp'!I45,"")</f>
        <v/>
      </c>
      <c r="J45" s="321"/>
      <c r="K45" s="321"/>
      <c r="L45" s="321"/>
      <c r="M45" s="345"/>
      <c r="N45" s="22">
        <v>4</v>
      </c>
      <c r="O45" s="22">
        <v>100</v>
      </c>
      <c r="P45" s="348"/>
      <c r="Q45" s="41" t="e">
        <f t="shared" si="2"/>
        <v>#VALUE!</v>
      </c>
      <c r="R45" s="330"/>
      <c r="S45" s="330"/>
      <c r="T45" s="351"/>
      <c r="U45" s="354"/>
      <c r="V45" s="275"/>
      <c r="W45" s="321"/>
      <c r="X45" s="277"/>
      <c r="Y45" s="327"/>
      <c r="Z45" s="277"/>
      <c r="AA45" s="327"/>
      <c r="AB45" s="327"/>
      <c r="AC45" s="324"/>
      <c r="AD45" s="327"/>
      <c r="AE45" s="330"/>
      <c r="AF45" s="333"/>
      <c r="AG45" s="336"/>
      <c r="AH45" s="339"/>
    </row>
    <row r="46" spans="1:34" ht="25.5" hidden="1" customHeight="1" thickBot="1" x14ac:dyDescent="0.3">
      <c r="A46" s="343"/>
      <c r="B46" s="346"/>
      <c r="C46" s="322"/>
      <c r="D46" s="94" t="str">
        <f>IF('Puestos de Trabajo Emp'!D46&lt;&gt;0,'Puestos de Trabajo Emp'!D46,"")</f>
        <v/>
      </c>
      <c r="E46" s="95" t="str">
        <f>IF('Puestos de Trabajo Emp'!E46&lt;&gt;0,'Puestos de Trabajo Emp'!E46,"")</f>
        <v/>
      </c>
      <c r="F46" s="322"/>
      <c r="G46" s="94" t="str">
        <f>IF('Puestos de Trabajo Emp'!G46&lt;&gt;0,'Puestos de Trabajo Emp'!G46,"")</f>
        <v/>
      </c>
      <c r="H46" s="95" t="str">
        <f>IF('Puestos de Trabajo Emp'!H46&lt;&gt;0,'Puestos de Trabajo Emp'!H46,"")</f>
        <v/>
      </c>
      <c r="I46" s="95" t="str">
        <f>IF('Puestos de Trabajo Emp'!I46&lt;&gt;0,'Puestos de Trabajo Emp'!I46,"")</f>
        <v/>
      </c>
      <c r="J46" s="322"/>
      <c r="K46" s="322"/>
      <c r="L46" s="322"/>
      <c r="M46" s="346"/>
      <c r="N46" s="23">
        <v>5</v>
      </c>
      <c r="O46" s="23">
        <v>89</v>
      </c>
      <c r="P46" s="349"/>
      <c r="Q46" s="42" t="e">
        <f t="shared" si="2"/>
        <v>#VALUE!</v>
      </c>
      <c r="R46" s="331"/>
      <c r="S46" s="331"/>
      <c r="T46" s="352"/>
      <c r="U46" s="355"/>
      <c r="V46" s="276"/>
      <c r="W46" s="322"/>
      <c r="X46" s="278"/>
      <c r="Y46" s="328"/>
      <c r="Z46" s="278"/>
      <c r="AA46" s="328"/>
      <c r="AB46" s="328"/>
      <c r="AC46" s="325"/>
      <c r="AD46" s="328"/>
      <c r="AE46" s="331"/>
      <c r="AF46" s="334"/>
      <c r="AG46" s="337"/>
      <c r="AH46" s="340"/>
    </row>
    <row r="47" spans="1:34" ht="25.5" hidden="1" customHeight="1" x14ac:dyDescent="0.25">
      <c r="A47" s="341">
        <v>9</v>
      </c>
      <c r="B47" s="344" t="str">
        <f>VLOOKUP(V47,ges,2,FALSE)</f>
        <v>Taller de mantención</v>
      </c>
      <c r="C47" s="320" t="str">
        <f>IF('Puestos de Trabajo Emp'!C47&lt;&gt;0,'Puestos de Trabajo Emp'!C47,"")</f>
        <v>Mantenedor mecánico</v>
      </c>
      <c r="D47" s="61" t="str">
        <f>IF('Puestos de Trabajo Emp'!D47&lt;&gt;0,'Puestos de Trabajo Emp'!D47,"")</f>
        <v>Soldadura al arco</v>
      </c>
      <c r="E47" s="62">
        <f>IF('Puestos de Trabajo Emp'!E47&lt;&gt;0,'Puestos de Trabajo Emp'!E47,"")</f>
        <v>3</v>
      </c>
      <c r="F47" s="320" t="str">
        <f>IF('Puestos de Trabajo Emp'!F47&lt;&gt;0,'Puestos de Trabajo Emp'!F47,"")</f>
        <v>NO</v>
      </c>
      <c r="G47" s="61" t="str">
        <f>IF('Puestos de Trabajo Emp'!G47&lt;&gt;0,'Puestos de Trabajo Emp'!G47,"")</f>
        <v>Acción de soldar al arco</v>
      </c>
      <c r="H47" s="62" t="str">
        <f>IF('Puestos de Trabajo Emp'!H47&lt;&gt;0,'Puestos de Trabajo Emp'!H47,"")</f>
        <v>Principal</v>
      </c>
      <c r="I47" s="62" t="str">
        <f>IF('Puestos de Trabajo Emp'!I47&lt;&gt;0,'Puestos de Trabajo Emp'!I47,"")</f>
        <v/>
      </c>
      <c r="J47" s="320" t="str">
        <f>IF('Puestos de Trabajo Emp'!N47&lt;&gt;0,'Puestos de Trabajo Emp'!N47,"")</f>
        <v>Orejera 3M Peltor Optime 95</v>
      </c>
      <c r="K47" s="320" t="str">
        <f>IF('Puestos de Trabajo Emp'!Q47&lt;&gt;0,'Puestos de Trabajo Emp'!Q47,"")</f>
        <v/>
      </c>
      <c r="L47" s="320">
        <f>IF('Puestos de Trabajo Emp'!R47&lt;&gt;0,'Puestos de Trabajo Emp'!R47,"")</f>
        <v>1</v>
      </c>
      <c r="M47" s="344">
        <f>VLOOKUP(V47,ges,6,FALSE)</f>
        <v>8</v>
      </c>
      <c r="N47" s="21">
        <v>1</v>
      </c>
      <c r="O47" s="21">
        <v>88</v>
      </c>
      <c r="P47" s="347">
        <f t="shared" ref="P47" si="44">MAX(O47:O51)</f>
        <v>100</v>
      </c>
      <c r="Q47" s="43">
        <f t="shared" si="2"/>
        <v>0.8</v>
      </c>
      <c r="R47" s="329" t="e">
        <f t="shared" ref="R47" si="45">SUM(Q47:Q51)</f>
        <v>#VALUE!</v>
      </c>
      <c r="S47" s="329">
        <f t="shared" ref="S47" si="46">ROUND(M47/(8/POWER(2,((P47-85)/3))),1)</f>
        <v>32</v>
      </c>
      <c r="T47" s="350" t="str">
        <f t="shared" ref="T47" si="47">IF(S47&gt;=10,"Alta",IF(S47&lt;0.5,"Baja","Media"))</f>
        <v>Alta</v>
      </c>
      <c r="U47" s="353">
        <f>'Puestos de Trabajo Emp'!T47</f>
        <v>33</v>
      </c>
      <c r="V47" s="289">
        <v>1</v>
      </c>
      <c r="W47" s="320" t="str">
        <f>VLOOKUP(V47,ges,3,FALSE)</f>
        <v>Operadores y ayudantes de mantención mecánica</v>
      </c>
      <c r="X47" s="287" t="s">
        <v>243</v>
      </c>
      <c r="Y47" s="326">
        <v>126663</v>
      </c>
      <c r="Z47" s="287" t="s">
        <v>1019</v>
      </c>
      <c r="AA47" s="326" t="s">
        <v>7</v>
      </c>
      <c r="AB47" s="326">
        <v>7</v>
      </c>
      <c r="AC47" s="323">
        <f>ROUND(8/(POWER(2,((AD47-85)/3))),1)</f>
        <v>25.4</v>
      </c>
      <c r="AD47" s="326">
        <v>80</v>
      </c>
      <c r="AE47" s="329">
        <f t="shared" ref="AE47" si="48">TRUNC(M47/(8/POWER(2,((AD47-85)/3))),1)</f>
        <v>0.3</v>
      </c>
      <c r="AF47" s="332" t="str">
        <f t="shared" ref="AF47" si="49">IF(AE47&gt;=10,"4",IF(AE47&lt;0.5,"1",IF(AND(AE47&gt;=1,AE47&lt;10),"3","2")))</f>
        <v>1</v>
      </c>
      <c r="AG47" s="335" t="str">
        <f>IF(AE47&gt;=10,"Exposición Ocupacional sobre diez veces la Dosis de Ruido Máxima Permitida.",IF(AE47&gt;=1,"Exposición Ocupacional sobre la Dosis de Ruido Máxima Permitida.",IF(AE47&lt;0.5,"Exposición Ocupacional bajo la Dosis de Acción.","Exposición Ocupacional bajo la Dosis de Ruido Máxima Permitida pero sobre la Dosis de Acción.")))</f>
        <v>Exposición Ocupacional bajo la Dosis de Acción.</v>
      </c>
      <c r="AH47" s="338" t="str">
        <f>IF(AE47&gt;=10,"Se establece un plazo máximo de seis meses para implementar medidas de control.  Remitir al experto asesor de ACHS la nómina de todos los trabajadores de este puesto de trabajo, para su ingreso al Programa de Vigilancia de la Salud ACHS.",IF(AE47&lt;0.5,"Mantener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48" spans="1:34" ht="25.5" hidden="1" customHeight="1" x14ac:dyDescent="0.25">
      <c r="A48" s="342"/>
      <c r="B48" s="345"/>
      <c r="C48" s="321"/>
      <c r="D48" s="63" t="str">
        <f>IF('Puestos de Trabajo Emp'!D48&lt;&gt;0,'Puestos de Trabajo Emp'!D48,"")</f>
        <v>Corte de perfiles metálicos con esmeril angular</v>
      </c>
      <c r="E48" s="64">
        <f>IF('Puestos de Trabajo Emp'!E48&lt;&gt;0,'Puestos de Trabajo Emp'!E48,"")</f>
        <v>2</v>
      </c>
      <c r="F48" s="321"/>
      <c r="G48" s="63" t="str">
        <f>IF('Puestos de Trabajo Emp'!G48&lt;&gt;0,'Puestos de Trabajo Emp'!G48,"")</f>
        <v>Esmeril Angular con disco de 4,5 pulgadas</v>
      </c>
      <c r="H48" s="64" t="str">
        <f>IF('Puestos de Trabajo Emp'!H48&lt;&gt;0,'Puestos de Trabajo Emp'!H48,"")</f>
        <v>Principal</v>
      </c>
      <c r="I48" s="64" t="str">
        <f>IF('Puestos de Trabajo Emp'!I48&lt;&gt;0,'Puestos de Trabajo Emp'!I48,"")</f>
        <v>X</v>
      </c>
      <c r="J48" s="321"/>
      <c r="K48" s="321"/>
      <c r="L48" s="321"/>
      <c r="M48" s="345"/>
      <c r="N48" s="22">
        <v>2</v>
      </c>
      <c r="O48" s="22">
        <v>99</v>
      </c>
      <c r="P48" s="348"/>
      <c r="Q48" s="41">
        <f t="shared" si="2"/>
        <v>6.3</v>
      </c>
      <c r="R48" s="330"/>
      <c r="S48" s="330"/>
      <c r="T48" s="351"/>
      <c r="U48" s="354"/>
      <c r="V48" s="275"/>
      <c r="W48" s="321"/>
      <c r="X48" s="277"/>
      <c r="Y48" s="327"/>
      <c r="Z48" s="277"/>
      <c r="AA48" s="327"/>
      <c r="AB48" s="327"/>
      <c r="AC48" s="324"/>
      <c r="AD48" s="327"/>
      <c r="AE48" s="330"/>
      <c r="AF48" s="333"/>
      <c r="AG48" s="336"/>
      <c r="AH48" s="339"/>
    </row>
    <row r="49" spans="1:34" ht="25.5" hidden="1" customHeight="1" x14ac:dyDescent="0.25">
      <c r="A49" s="342"/>
      <c r="B49" s="345"/>
      <c r="C49" s="321"/>
      <c r="D49" s="63" t="str">
        <f>IF('Puestos de Trabajo Emp'!D49&lt;&gt;0,'Puestos de Trabajo Emp'!D49,"")</f>
        <v>Actividades en terreno en planta envasado, revisando un circuito de paneles de maquinaria tres veces en el turno</v>
      </c>
      <c r="E49" s="64">
        <f>IF('Puestos de Trabajo Emp'!E49&lt;&gt;0,'Puestos de Trabajo Emp'!E49,"")</f>
        <v>3</v>
      </c>
      <c r="F49" s="321"/>
      <c r="G49" s="63" t="str">
        <f>IF('Puestos de Trabajo Emp'!G49&lt;&gt;0,'Puestos de Trabajo Emp'!G49,"")</f>
        <v>Ruido ambiental en terreno, nave de producción</v>
      </c>
      <c r="H49" s="64" t="str">
        <f>IF('Puestos de Trabajo Emp'!H49&lt;&gt;0,'Puestos de Trabajo Emp'!H49,"")</f>
        <v>Secundaria</v>
      </c>
      <c r="I49" s="64" t="str">
        <f>IF('Puestos de Trabajo Emp'!I49&lt;&gt;0,'Puestos de Trabajo Emp'!I49,"")</f>
        <v/>
      </c>
      <c r="J49" s="321"/>
      <c r="K49" s="321"/>
      <c r="L49" s="321"/>
      <c r="M49" s="345"/>
      <c r="N49" s="22">
        <v>3</v>
      </c>
      <c r="O49" s="22">
        <v>82</v>
      </c>
      <c r="P49" s="348"/>
      <c r="Q49" s="41">
        <f t="shared" si="2"/>
        <v>0.2</v>
      </c>
      <c r="R49" s="330"/>
      <c r="S49" s="330"/>
      <c r="T49" s="351"/>
      <c r="U49" s="354"/>
      <c r="V49" s="275"/>
      <c r="W49" s="321"/>
      <c r="X49" s="277"/>
      <c r="Y49" s="327"/>
      <c r="Z49" s="277"/>
      <c r="AA49" s="327"/>
      <c r="AB49" s="327"/>
      <c r="AC49" s="324"/>
      <c r="AD49" s="327"/>
      <c r="AE49" s="330"/>
      <c r="AF49" s="333"/>
      <c r="AG49" s="336"/>
      <c r="AH49" s="339"/>
    </row>
    <row r="50" spans="1:34" ht="25.5" hidden="1" customHeight="1" x14ac:dyDescent="0.25">
      <c r="A50" s="342"/>
      <c r="B50" s="345"/>
      <c r="C50" s="321"/>
      <c r="D50" s="63" t="str">
        <f>IF('Puestos de Trabajo Emp'!D50&lt;&gt;0,'Puestos de Trabajo Emp'!D50,"")</f>
        <v/>
      </c>
      <c r="E50" s="64" t="str">
        <f>IF('Puestos de Trabajo Emp'!E50&lt;&gt;0,'Puestos de Trabajo Emp'!E50,"")</f>
        <v/>
      </c>
      <c r="F50" s="321"/>
      <c r="G50" s="63" t="str">
        <f>IF('Puestos de Trabajo Emp'!G50&lt;&gt;0,'Puestos de Trabajo Emp'!G50,"")</f>
        <v/>
      </c>
      <c r="H50" s="64" t="str">
        <f>IF('Puestos de Trabajo Emp'!H50&lt;&gt;0,'Puestos de Trabajo Emp'!H50,"")</f>
        <v/>
      </c>
      <c r="I50" s="64" t="str">
        <f>IF('Puestos de Trabajo Emp'!I50&lt;&gt;0,'Puestos de Trabajo Emp'!I50,"")</f>
        <v/>
      </c>
      <c r="J50" s="321"/>
      <c r="K50" s="321"/>
      <c r="L50" s="321"/>
      <c r="M50" s="345"/>
      <c r="N50" s="22">
        <v>4</v>
      </c>
      <c r="O50" s="22">
        <v>100</v>
      </c>
      <c r="P50" s="348"/>
      <c r="Q50" s="41" t="e">
        <f t="shared" si="2"/>
        <v>#VALUE!</v>
      </c>
      <c r="R50" s="330"/>
      <c r="S50" s="330"/>
      <c r="T50" s="351"/>
      <c r="U50" s="354"/>
      <c r="V50" s="275"/>
      <c r="W50" s="321"/>
      <c r="X50" s="277"/>
      <c r="Y50" s="327"/>
      <c r="Z50" s="277"/>
      <c r="AA50" s="327"/>
      <c r="AB50" s="327"/>
      <c r="AC50" s="324"/>
      <c r="AD50" s="327"/>
      <c r="AE50" s="330"/>
      <c r="AF50" s="333"/>
      <c r="AG50" s="336"/>
      <c r="AH50" s="339"/>
    </row>
    <row r="51" spans="1:34" ht="25.5" hidden="1" customHeight="1" thickBot="1" x14ac:dyDescent="0.3">
      <c r="A51" s="343"/>
      <c r="B51" s="346"/>
      <c r="C51" s="322"/>
      <c r="D51" s="94" t="str">
        <f>IF('Puestos de Trabajo Emp'!D51&lt;&gt;0,'Puestos de Trabajo Emp'!D51,"")</f>
        <v/>
      </c>
      <c r="E51" s="95" t="str">
        <f>IF('Puestos de Trabajo Emp'!E51&lt;&gt;0,'Puestos de Trabajo Emp'!E51,"")</f>
        <v/>
      </c>
      <c r="F51" s="322"/>
      <c r="G51" s="94" t="str">
        <f>IF('Puestos de Trabajo Emp'!G51&lt;&gt;0,'Puestos de Trabajo Emp'!G51,"")</f>
        <v/>
      </c>
      <c r="H51" s="95" t="str">
        <f>IF('Puestos de Trabajo Emp'!H51&lt;&gt;0,'Puestos de Trabajo Emp'!H51,"")</f>
        <v/>
      </c>
      <c r="I51" s="95" t="str">
        <f>IF('Puestos de Trabajo Emp'!I51&lt;&gt;0,'Puestos de Trabajo Emp'!I51,"")</f>
        <v/>
      </c>
      <c r="J51" s="322"/>
      <c r="K51" s="322"/>
      <c r="L51" s="322"/>
      <c r="M51" s="346"/>
      <c r="N51" s="23">
        <v>5</v>
      </c>
      <c r="O51" s="23">
        <v>89</v>
      </c>
      <c r="P51" s="349"/>
      <c r="Q51" s="42" t="e">
        <f t="shared" si="2"/>
        <v>#VALUE!</v>
      </c>
      <c r="R51" s="331"/>
      <c r="S51" s="331"/>
      <c r="T51" s="352"/>
      <c r="U51" s="355"/>
      <c r="V51" s="276"/>
      <c r="W51" s="322"/>
      <c r="X51" s="278"/>
      <c r="Y51" s="328"/>
      <c r="Z51" s="278"/>
      <c r="AA51" s="328"/>
      <c r="AB51" s="328"/>
      <c r="AC51" s="325"/>
      <c r="AD51" s="328"/>
      <c r="AE51" s="331"/>
      <c r="AF51" s="334"/>
      <c r="AG51" s="337"/>
      <c r="AH51" s="340"/>
    </row>
    <row r="52" spans="1:34" ht="25.5" hidden="1" customHeight="1" x14ac:dyDescent="0.25">
      <c r="A52" s="341">
        <v>10</v>
      </c>
      <c r="B52" s="344" t="str">
        <f>VLOOKUP(V52,ges,2,FALSE)</f>
        <v>Taller de mantención</v>
      </c>
      <c r="C52" s="320" t="str">
        <f>IF('Puestos de Trabajo Emp'!C52&lt;&gt;0,'Puestos de Trabajo Emp'!C52,"")</f>
        <v/>
      </c>
      <c r="D52" s="61" t="str">
        <f>IF('Puestos de Trabajo Emp'!D52&lt;&gt;0,'Puestos de Trabajo Emp'!D52,"")</f>
        <v/>
      </c>
      <c r="E52" s="62" t="str">
        <f>IF('Puestos de Trabajo Emp'!E52&lt;&gt;0,'Puestos de Trabajo Emp'!E52,"")</f>
        <v/>
      </c>
      <c r="F52" s="320" t="str">
        <f>IF('Puestos de Trabajo Emp'!F52&lt;&gt;0,'Puestos de Trabajo Emp'!F52,"")</f>
        <v/>
      </c>
      <c r="G52" s="61" t="str">
        <f>IF('Puestos de Trabajo Emp'!G52&lt;&gt;0,'Puestos de Trabajo Emp'!G52,"")</f>
        <v/>
      </c>
      <c r="H52" s="62" t="str">
        <f>IF('Puestos de Trabajo Emp'!H52&lt;&gt;0,'Puestos de Trabajo Emp'!H52,"")</f>
        <v/>
      </c>
      <c r="I52" s="62" t="str">
        <f>IF('Puestos de Trabajo Emp'!I52&lt;&gt;0,'Puestos de Trabajo Emp'!I52,"")</f>
        <v/>
      </c>
      <c r="J52" s="320" t="str">
        <f>IF('Puestos de Trabajo Emp'!N52&lt;&gt;0,'Puestos de Trabajo Emp'!N52,"")</f>
        <v/>
      </c>
      <c r="K52" s="320" t="str">
        <f>IF('Puestos de Trabajo Emp'!Q52&lt;&gt;0,'Puestos de Trabajo Emp'!Q52,"")</f>
        <v/>
      </c>
      <c r="L52" s="320" t="str">
        <f>IF('Puestos de Trabajo Emp'!R52&lt;&gt;0,'Puestos de Trabajo Emp'!R52,"")</f>
        <v/>
      </c>
      <c r="M52" s="344">
        <f>VLOOKUP(V52,ges,6,FALSE)</f>
        <v>8</v>
      </c>
      <c r="N52" s="21">
        <v>1</v>
      </c>
      <c r="O52" s="21">
        <v>88</v>
      </c>
      <c r="P52" s="347">
        <f t="shared" ref="P52" si="50">MAX(O52:O56)</f>
        <v>100</v>
      </c>
      <c r="Q52" s="43" t="e">
        <f t="shared" si="2"/>
        <v>#VALUE!</v>
      </c>
      <c r="R52" s="329" t="e">
        <f t="shared" ref="R52" si="51">SUM(Q52:Q56)</f>
        <v>#VALUE!</v>
      </c>
      <c r="S52" s="329">
        <f t="shared" ref="S52" si="52">ROUND(M52/(8/POWER(2,((P52-85)/3))),1)</f>
        <v>32</v>
      </c>
      <c r="T52" s="350" t="str">
        <f t="shared" ref="T52" si="53">IF(S52&gt;=10,"Alta",IF(S52&lt;0.5,"Baja","Media"))</f>
        <v>Alta</v>
      </c>
      <c r="U52" s="353">
        <f>'Puestos de Trabajo Emp'!T52</f>
        <v>0</v>
      </c>
      <c r="V52" s="289">
        <v>1</v>
      </c>
      <c r="W52" s="320" t="str">
        <f>VLOOKUP(V52,ges,3,FALSE)</f>
        <v>Operadores y ayudantes de mantención mecánica</v>
      </c>
      <c r="X52" s="287" t="s">
        <v>243</v>
      </c>
      <c r="Y52" s="326">
        <v>126663</v>
      </c>
      <c r="Z52" s="287" t="s">
        <v>1019</v>
      </c>
      <c r="AA52" s="326" t="s">
        <v>7</v>
      </c>
      <c r="AB52" s="326">
        <v>7</v>
      </c>
      <c r="AC52" s="323">
        <f>ROUND(8/(POWER(2,((AD52-85)/3))),1)</f>
        <v>25.4</v>
      </c>
      <c r="AD52" s="326">
        <v>80</v>
      </c>
      <c r="AE52" s="329">
        <f t="shared" ref="AE52" si="54">TRUNC(M52/(8/POWER(2,((AD52-85)/3))),1)</f>
        <v>0.3</v>
      </c>
      <c r="AF52" s="332" t="str">
        <f t="shared" ref="AF52" si="55">IF(AE52&gt;=10,"4",IF(AE52&lt;0.5,"1",IF(AND(AE52&gt;=1,AE52&lt;10),"3","2")))</f>
        <v>1</v>
      </c>
      <c r="AG52" s="335" t="str">
        <f>IF(AE52&gt;=10,"Exposición Ocupacional sobre diez veces la Dosis de Ruido Máxima Permitida.",IF(AE52&gt;=1,"Exposición Ocupacional sobre la Dosis de Ruido Máxima Permitida.",IF(AE52&lt;0.5,"Exposición Ocupacional bajo la Dosis de Acción.","Exposición Ocupacional bajo la Dosis de Ruido Máxima Permitida pero sobre la Dosis de Acción.")))</f>
        <v>Exposición Ocupacional bajo la Dosis de Acción.</v>
      </c>
      <c r="AH52" s="338" t="str">
        <f>IF(AE52&gt;=10,"Se establece un plazo máximo de seis meses para implementar medidas de control.  Remitir al experto asesor de ACHS la nómina de todos los trabajadores de este puesto de trabajo, para su ingreso al Programa de Vigilancia de la Salud ACHS.",IF(AE52&lt;0.5,"Mantener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53" spans="1:34" ht="25.5" hidden="1" customHeight="1" x14ac:dyDescent="0.25">
      <c r="A53" s="342"/>
      <c r="B53" s="345"/>
      <c r="C53" s="321"/>
      <c r="D53" s="63" t="str">
        <f>IF('Puestos de Trabajo Emp'!D53&lt;&gt;0,'Puestos de Trabajo Emp'!D53,"")</f>
        <v/>
      </c>
      <c r="E53" s="64" t="str">
        <f>IF('Puestos de Trabajo Emp'!E53&lt;&gt;0,'Puestos de Trabajo Emp'!E53,"")</f>
        <v/>
      </c>
      <c r="F53" s="321"/>
      <c r="G53" s="63" t="str">
        <f>IF('Puestos de Trabajo Emp'!G53&lt;&gt;0,'Puestos de Trabajo Emp'!G53,"")</f>
        <v/>
      </c>
      <c r="H53" s="64" t="str">
        <f>IF('Puestos de Trabajo Emp'!H53&lt;&gt;0,'Puestos de Trabajo Emp'!H53,"")</f>
        <v/>
      </c>
      <c r="I53" s="64" t="str">
        <f>IF('Puestos de Trabajo Emp'!I53&lt;&gt;0,'Puestos de Trabajo Emp'!I53,"")</f>
        <v/>
      </c>
      <c r="J53" s="321"/>
      <c r="K53" s="321"/>
      <c r="L53" s="321"/>
      <c r="M53" s="345"/>
      <c r="N53" s="22">
        <v>2</v>
      </c>
      <c r="O53" s="22">
        <v>99</v>
      </c>
      <c r="P53" s="348"/>
      <c r="Q53" s="41" t="e">
        <f t="shared" si="2"/>
        <v>#VALUE!</v>
      </c>
      <c r="R53" s="330"/>
      <c r="S53" s="330"/>
      <c r="T53" s="351"/>
      <c r="U53" s="354"/>
      <c r="V53" s="275"/>
      <c r="W53" s="321"/>
      <c r="X53" s="277"/>
      <c r="Y53" s="327"/>
      <c r="Z53" s="277"/>
      <c r="AA53" s="327"/>
      <c r="AB53" s="327"/>
      <c r="AC53" s="324"/>
      <c r="AD53" s="327"/>
      <c r="AE53" s="330"/>
      <c r="AF53" s="333"/>
      <c r="AG53" s="336"/>
      <c r="AH53" s="339"/>
    </row>
    <row r="54" spans="1:34" ht="25.5" hidden="1" customHeight="1" x14ac:dyDescent="0.25">
      <c r="A54" s="342"/>
      <c r="B54" s="345"/>
      <c r="C54" s="321"/>
      <c r="D54" s="63" t="str">
        <f>IF('Puestos de Trabajo Emp'!D54&lt;&gt;0,'Puestos de Trabajo Emp'!D54,"")</f>
        <v/>
      </c>
      <c r="E54" s="64" t="str">
        <f>IF('Puestos de Trabajo Emp'!E54&lt;&gt;0,'Puestos de Trabajo Emp'!E54,"")</f>
        <v/>
      </c>
      <c r="F54" s="321"/>
      <c r="G54" s="63" t="str">
        <f>IF('Puestos de Trabajo Emp'!G54&lt;&gt;0,'Puestos de Trabajo Emp'!G54,"")</f>
        <v/>
      </c>
      <c r="H54" s="64" t="str">
        <f>IF('Puestos de Trabajo Emp'!H54&lt;&gt;0,'Puestos de Trabajo Emp'!H54,"")</f>
        <v/>
      </c>
      <c r="I54" s="64" t="str">
        <f>IF('Puestos de Trabajo Emp'!I54&lt;&gt;0,'Puestos de Trabajo Emp'!I54,"")</f>
        <v/>
      </c>
      <c r="J54" s="321"/>
      <c r="K54" s="321"/>
      <c r="L54" s="321"/>
      <c r="M54" s="345"/>
      <c r="N54" s="22">
        <v>3</v>
      </c>
      <c r="O54" s="22">
        <v>82</v>
      </c>
      <c r="P54" s="348"/>
      <c r="Q54" s="41" t="e">
        <f t="shared" si="2"/>
        <v>#VALUE!</v>
      </c>
      <c r="R54" s="330"/>
      <c r="S54" s="330"/>
      <c r="T54" s="351"/>
      <c r="U54" s="354"/>
      <c r="V54" s="275"/>
      <c r="W54" s="321"/>
      <c r="X54" s="277"/>
      <c r="Y54" s="327"/>
      <c r="Z54" s="277"/>
      <c r="AA54" s="327"/>
      <c r="AB54" s="327"/>
      <c r="AC54" s="324"/>
      <c r="AD54" s="327"/>
      <c r="AE54" s="330"/>
      <c r="AF54" s="333"/>
      <c r="AG54" s="336"/>
      <c r="AH54" s="339"/>
    </row>
    <row r="55" spans="1:34" ht="25.5" hidden="1" customHeight="1" x14ac:dyDescent="0.25">
      <c r="A55" s="342"/>
      <c r="B55" s="345"/>
      <c r="C55" s="321"/>
      <c r="D55" s="63" t="str">
        <f>IF('Puestos de Trabajo Emp'!D55&lt;&gt;0,'Puestos de Trabajo Emp'!D55,"")</f>
        <v/>
      </c>
      <c r="E55" s="64" t="str">
        <f>IF('Puestos de Trabajo Emp'!E55&lt;&gt;0,'Puestos de Trabajo Emp'!E55,"")</f>
        <v/>
      </c>
      <c r="F55" s="321"/>
      <c r="G55" s="63" t="str">
        <f>IF('Puestos de Trabajo Emp'!G55&lt;&gt;0,'Puestos de Trabajo Emp'!G55,"")</f>
        <v/>
      </c>
      <c r="H55" s="64" t="str">
        <f>IF('Puestos de Trabajo Emp'!H55&lt;&gt;0,'Puestos de Trabajo Emp'!H55,"")</f>
        <v/>
      </c>
      <c r="I55" s="64" t="str">
        <f>IF('Puestos de Trabajo Emp'!I55&lt;&gt;0,'Puestos de Trabajo Emp'!I55,"")</f>
        <v/>
      </c>
      <c r="J55" s="321"/>
      <c r="K55" s="321"/>
      <c r="L55" s="321"/>
      <c r="M55" s="345"/>
      <c r="N55" s="22">
        <v>4</v>
      </c>
      <c r="O55" s="22">
        <v>100</v>
      </c>
      <c r="P55" s="348"/>
      <c r="Q55" s="41" t="e">
        <f t="shared" si="2"/>
        <v>#VALUE!</v>
      </c>
      <c r="R55" s="330"/>
      <c r="S55" s="330"/>
      <c r="T55" s="351"/>
      <c r="U55" s="354"/>
      <c r="V55" s="275"/>
      <c r="W55" s="321"/>
      <c r="X55" s="277"/>
      <c r="Y55" s="327"/>
      <c r="Z55" s="277"/>
      <c r="AA55" s="327"/>
      <c r="AB55" s="327"/>
      <c r="AC55" s="324"/>
      <c r="AD55" s="327"/>
      <c r="AE55" s="330"/>
      <c r="AF55" s="333"/>
      <c r="AG55" s="336"/>
      <c r="AH55" s="339"/>
    </row>
    <row r="56" spans="1:34" ht="25.5" hidden="1" customHeight="1" thickBot="1" x14ac:dyDescent="0.3">
      <c r="A56" s="343"/>
      <c r="B56" s="346"/>
      <c r="C56" s="322"/>
      <c r="D56" s="94" t="str">
        <f>IF('Puestos de Trabajo Emp'!D56&lt;&gt;0,'Puestos de Trabajo Emp'!D56,"")</f>
        <v/>
      </c>
      <c r="E56" s="95" t="str">
        <f>IF('Puestos de Trabajo Emp'!E56&lt;&gt;0,'Puestos de Trabajo Emp'!E56,"")</f>
        <v/>
      </c>
      <c r="F56" s="322"/>
      <c r="G56" s="94" t="str">
        <f>IF('Puestos de Trabajo Emp'!G56&lt;&gt;0,'Puestos de Trabajo Emp'!G56,"")</f>
        <v/>
      </c>
      <c r="H56" s="95" t="str">
        <f>IF('Puestos de Trabajo Emp'!H56&lt;&gt;0,'Puestos de Trabajo Emp'!H56,"")</f>
        <v/>
      </c>
      <c r="I56" s="95" t="str">
        <f>IF('Puestos de Trabajo Emp'!I56&lt;&gt;0,'Puestos de Trabajo Emp'!I56,"")</f>
        <v/>
      </c>
      <c r="J56" s="322"/>
      <c r="K56" s="322"/>
      <c r="L56" s="322"/>
      <c r="M56" s="346"/>
      <c r="N56" s="23">
        <v>5</v>
      </c>
      <c r="O56" s="23">
        <v>89</v>
      </c>
      <c r="P56" s="349"/>
      <c r="Q56" s="42" t="e">
        <f t="shared" si="2"/>
        <v>#VALUE!</v>
      </c>
      <c r="R56" s="331"/>
      <c r="S56" s="331"/>
      <c r="T56" s="352"/>
      <c r="U56" s="355"/>
      <c r="V56" s="276"/>
      <c r="W56" s="322"/>
      <c r="X56" s="278"/>
      <c r="Y56" s="328"/>
      <c r="Z56" s="278"/>
      <c r="AA56" s="328"/>
      <c r="AB56" s="328"/>
      <c r="AC56" s="325"/>
      <c r="AD56" s="328"/>
      <c r="AE56" s="331"/>
      <c r="AF56" s="334"/>
      <c r="AG56" s="337"/>
      <c r="AH56" s="340"/>
    </row>
    <row r="57" spans="1:34" ht="25.5" hidden="1" customHeight="1" x14ac:dyDescent="0.25">
      <c r="A57" s="341">
        <v>11</v>
      </c>
      <c r="B57" s="344" t="str">
        <f>VLOOKUP(V57,ges,2,FALSE)</f>
        <v>Taller de mantención</v>
      </c>
      <c r="C57" s="320" t="str">
        <f>IF('Puestos de Trabajo Emp'!C57&lt;&gt;0,'Puestos de Trabajo Emp'!C57,"")</f>
        <v/>
      </c>
      <c r="D57" s="61" t="str">
        <f>IF('Puestos de Trabajo Emp'!D57&lt;&gt;0,'Puestos de Trabajo Emp'!D57,"")</f>
        <v/>
      </c>
      <c r="E57" s="62" t="str">
        <f>IF('Puestos de Trabajo Emp'!E57&lt;&gt;0,'Puestos de Trabajo Emp'!E57,"")</f>
        <v/>
      </c>
      <c r="F57" s="320" t="str">
        <f>IF('Puestos de Trabajo Emp'!F57&lt;&gt;0,'Puestos de Trabajo Emp'!F57,"")</f>
        <v/>
      </c>
      <c r="G57" s="61" t="str">
        <f>IF('Puestos de Trabajo Emp'!G57&lt;&gt;0,'Puestos de Trabajo Emp'!G57,"")</f>
        <v/>
      </c>
      <c r="H57" s="62" t="str">
        <f>IF('Puestos de Trabajo Emp'!H57&lt;&gt;0,'Puestos de Trabajo Emp'!H57,"")</f>
        <v/>
      </c>
      <c r="I57" s="62" t="str">
        <f>IF('Puestos de Trabajo Emp'!I57&lt;&gt;0,'Puestos de Trabajo Emp'!I57,"")</f>
        <v/>
      </c>
      <c r="J57" s="320" t="str">
        <f>IF('Puestos de Trabajo Emp'!N57&lt;&gt;0,'Puestos de Trabajo Emp'!N57,"")</f>
        <v/>
      </c>
      <c r="K57" s="320" t="str">
        <f>IF('Puestos de Trabajo Emp'!Q57&lt;&gt;0,'Puestos de Trabajo Emp'!Q57,"")</f>
        <v/>
      </c>
      <c r="L57" s="320" t="str">
        <f>IF('Puestos de Trabajo Emp'!R57&lt;&gt;0,'Puestos de Trabajo Emp'!R57,"")</f>
        <v/>
      </c>
      <c r="M57" s="344">
        <f>VLOOKUP(V57,ges,6,FALSE)</f>
        <v>8</v>
      </c>
      <c r="N57" s="21">
        <v>1</v>
      </c>
      <c r="O57" s="21">
        <v>88</v>
      </c>
      <c r="P57" s="347">
        <f t="shared" ref="P57" si="56">MAX(O57:O61)</f>
        <v>100</v>
      </c>
      <c r="Q57" s="43" t="e">
        <f t="shared" si="2"/>
        <v>#VALUE!</v>
      </c>
      <c r="R57" s="329" t="e">
        <f t="shared" ref="R57" si="57">SUM(Q57:Q61)</f>
        <v>#VALUE!</v>
      </c>
      <c r="S57" s="329">
        <f t="shared" ref="S57" si="58">ROUND(M57/(8/POWER(2,((P57-85)/3))),1)</f>
        <v>32</v>
      </c>
      <c r="T57" s="350" t="str">
        <f t="shared" ref="T57" si="59">IF(S57&gt;=10,"Alta",IF(S57&lt;0.5,"Baja","Media"))</f>
        <v>Alta</v>
      </c>
      <c r="U57" s="353">
        <f>'Puestos de Trabajo Emp'!T57</f>
        <v>0</v>
      </c>
      <c r="V57" s="289">
        <v>1</v>
      </c>
      <c r="W57" s="320" t="str">
        <f>VLOOKUP(V57,ges,3,FALSE)</f>
        <v>Operadores y ayudantes de mantención mecánica</v>
      </c>
      <c r="X57" s="287" t="s">
        <v>243</v>
      </c>
      <c r="Y57" s="326">
        <v>126663</v>
      </c>
      <c r="Z57" s="287" t="s">
        <v>1019</v>
      </c>
      <c r="AA57" s="326" t="s">
        <v>7</v>
      </c>
      <c r="AB57" s="326">
        <v>7</v>
      </c>
      <c r="AC57" s="323">
        <f>ROUND(8/(POWER(2,((AD57-85)/3))),1)</f>
        <v>25.4</v>
      </c>
      <c r="AD57" s="326">
        <v>80</v>
      </c>
      <c r="AE57" s="329">
        <f t="shared" ref="AE57" si="60">TRUNC(M57/(8/POWER(2,((AD57-85)/3))),1)</f>
        <v>0.3</v>
      </c>
      <c r="AF57" s="332" t="str">
        <f t="shared" ref="AF57" si="61">IF(AE57&gt;=10,"4",IF(AE57&lt;0.5,"1",IF(AND(AE57&gt;=1,AE57&lt;10),"3","2")))</f>
        <v>1</v>
      </c>
      <c r="AG57" s="335" t="str">
        <f>IF(AE57&gt;=10,"Exposición Ocupacional sobre diez veces la Dosis de Ruido Máxima Permitida.",IF(AE57&gt;=1,"Exposición Ocupacional sobre la Dosis de Ruido Máxima Permitida.",IF(AE57&lt;0.5,"Exposición Ocupacional bajo la Dosis de Acción.","Exposición Ocupacional bajo la Dosis de Ruido Máxima Permitida pero sobre la Dosis de Acción.")))</f>
        <v>Exposición Ocupacional bajo la Dosis de Acción.</v>
      </c>
      <c r="AH57" s="338" t="str">
        <f>IF(AE57&gt;=10,"Se establece un plazo máximo de seis meses para implementar medidas de control.  Remitir al experto asesor de ACHS la nómina de todos los trabajadores de este puesto de trabajo, para su ingreso al Programa de Vigilancia de la Salud ACHS.",IF(AE57&lt;0.5,"Mantener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58" spans="1:34" ht="25.5" hidden="1" customHeight="1" x14ac:dyDescent="0.25">
      <c r="A58" s="342"/>
      <c r="B58" s="345"/>
      <c r="C58" s="321"/>
      <c r="D58" s="63" t="str">
        <f>IF('Puestos de Trabajo Emp'!D58&lt;&gt;0,'Puestos de Trabajo Emp'!D58,"")</f>
        <v/>
      </c>
      <c r="E58" s="64" t="str">
        <f>IF('Puestos de Trabajo Emp'!E58&lt;&gt;0,'Puestos de Trabajo Emp'!E58,"")</f>
        <v/>
      </c>
      <c r="F58" s="321"/>
      <c r="G58" s="63" t="str">
        <f>IF('Puestos de Trabajo Emp'!G58&lt;&gt;0,'Puestos de Trabajo Emp'!G58,"")</f>
        <v/>
      </c>
      <c r="H58" s="64" t="str">
        <f>IF('Puestos de Trabajo Emp'!H58&lt;&gt;0,'Puestos de Trabajo Emp'!H58,"")</f>
        <v/>
      </c>
      <c r="I58" s="64" t="str">
        <f>IF('Puestos de Trabajo Emp'!I58&lt;&gt;0,'Puestos de Trabajo Emp'!I58,"")</f>
        <v/>
      </c>
      <c r="J58" s="321"/>
      <c r="K58" s="321"/>
      <c r="L58" s="321"/>
      <c r="M58" s="345"/>
      <c r="N58" s="22">
        <v>2</v>
      </c>
      <c r="O58" s="22">
        <v>99</v>
      </c>
      <c r="P58" s="348"/>
      <c r="Q58" s="41" t="e">
        <f t="shared" si="2"/>
        <v>#VALUE!</v>
      </c>
      <c r="R58" s="330"/>
      <c r="S58" s="330"/>
      <c r="T58" s="351"/>
      <c r="U58" s="354"/>
      <c r="V58" s="275"/>
      <c r="W58" s="321"/>
      <c r="X58" s="277"/>
      <c r="Y58" s="327"/>
      <c r="Z58" s="277"/>
      <c r="AA58" s="327"/>
      <c r="AB58" s="327"/>
      <c r="AC58" s="324"/>
      <c r="AD58" s="327"/>
      <c r="AE58" s="330"/>
      <c r="AF58" s="333"/>
      <c r="AG58" s="336"/>
      <c r="AH58" s="339"/>
    </row>
    <row r="59" spans="1:34" ht="25.5" hidden="1" customHeight="1" x14ac:dyDescent="0.25">
      <c r="A59" s="342"/>
      <c r="B59" s="345"/>
      <c r="C59" s="321"/>
      <c r="D59" s="63" t="str">
        <f>IF('Puestos de Trabajo Emp'!D59&lt;&gt;0,'Puestos de Trabajo Emp'!D59,"")</f>
        <v/>
      </c>
      <c r="E59" s="64" t="str">
        <f>IF('Puestos de Trabajo Emp'!E59&lt;&gt;0,'Puestos de Trabajo Emp'!E59,"")</f>
        <v/>
      </c>
      <c r="F59" s="321"/>
      <c r="G59" s="63" t="str">
        <f>IF('Puestos de Trabajo Emp'!G59&lt;&gt;0,'Puestos de Trabajo Emp'!G59,"")</f>
        <v/>
      </c>
      <c r="H59" s="64" t="str">
        <f>IF('Puestos de Trabajo Emp'!H59&lt;&gt;0,'Puestos de Trabajo Emp'!H59,"")</f>
        <v/>
      </c>
      <c r="I59" s="64" t="str">
        <f>IF('Puestos de Trabajo Emp'!I59&lt;&gt;0,'Puestos de Trabajo Emp'!I59,"")</f>
        <v/>
      </c>
      <c r="J59" s="321"/>
      <c r="K59" s="321"/>
      <c r="L59" s="321"/>
      <c r="M59" s="345"/>
      <c r="N59" s="22">
        <v>3</v>
      </c>
      <c r="O59" s="22">
        <v>82</v>
      </c>
      <c r="P59" s="348"/>
      <c r="Q59" s="41" t="e">
        <f t="shared" si="2"/>
        <v>#VALUE!</v>
      </c>
      <c r="R59" s="330"/>
      <c r="S59" s="330"/>
      <c r="T59" s="351"/>
      <c r="U59" s="354"/>
      <c r="V59" s="275"/>
      <c r="W59" s="321"/>
      <c r="X59" s="277"/>
      <c r="Y59" s="327"/>
      <c r="Z59" s="277"/>
      <c r="AA59" s="327"/>
      <c r="AB59" s="327"/>
      <c r="AC59" s="324"/>
      <c r="AD59" s="327"/>
      <c r="AE59" s="330"/>
      <c r="AF59" s="333"/>
      <c r="AG59" s="336"/>
      <c r="AH59" s="339"/>
    </row>
    <row r="60" spans="1:34" ht="25.5" hidden="1" customHeight="1" x14ac:dyDescent="0.25">
      <c r="A60" s="342"/>
      <c r="B60" s="345"/>
      <c r="C60" s="321"/>
      <c r="D60" s="63" t="str">
        <f>IF('Puestos de Trabajo Emp'!D60&lt;&gt;0,'Puestos de Trabajo Emp'!D60,"")</f>
        <v/>
      </c>
      <c r="E60" s="64" t="str">
        <f>IF('Puestos de Trabajo Emp'!E60&lt;&gt;0,'Puestos de Trabajo Emp'!E60,"")</f>
        <v/>
      </c>
      <c r="F60" s="321"/>
      <c r="G60" s="63" t="str">
        <f>IF('Puestos de Trabajo Emp'!G60&lt;&gt;0,'Puestos de Trabajo Emp'!G60,"")</f>
        <v/>
      </c>
      <c r="H60" s="64" t="str">
        <f>IF('Puestos de Trabajo Emp'!H60&lt;&gt;0,'Puestos de Trabajo Emp'!H60,"")</f>
        <v/>
      </c>
      <c r="I60" s="64" t="str">
        <f>IF('Puestos de Trabajo Emp'!I60&lt;&gt;0,'Puestos de Trabajo Emp'!I60,"")</f>
        <v/>
      </c>
      <c r="J60" s="321"/>
      <c r="K60" s="321"/>
      <c r="L60" s="321"/>
      <c r="M60" s="345"/>
      <c r="N60" s="22">
        <v>4</v>
      </c>
      <c r="O60" s="22">
        <v>100</v>
      </c>
      <c r="P60" s="348"/>
      <c r="Q60" s="41" t="e">
        <f t="shared" si="2"/>
        <v>#VALUE!</v>
      </c>
      <c r="R60" s="330"/>
      <c r="S60" s="330"/>
      <c r="T60" s="351"/>
      <c r="U60" s="354"/>
      <c r="V60" s="275"/>
      <c r="W60" s="321"/>
      <c r="X60" s="277"/>
      <c r="Y60" s="327"/>
      <c r="Z60" s="277"/>
      <c r="AA60" s="327"/>
      <c r="AB60" s="327"/>
      <c r="AC60" s="324"/>
      <c r="AD60" s="327"/>
      <c r="AE60" s="330"/>
      <c r="AF60" s="333"/>
      <c r="AG60" s="336"/>
      <c r="AH60" s="339"/>
    </row>
    <row r="61" spans="1:34" ht="25.5" hidden="1" customHeight="1" thickBot="1" x14ac:dyDescent="0.3">
      <c r="A61" s="343"/>
      <c r="B61" s="346"/>
      <c r="C61" s="322"/>
      <c r="D61" s="94" t="str">
        <f>IF('Puestos de Trabajo Emp'!D61&lt;&gt;0,'Puestos de Trabajo Emp'!D61,"")</f>
        <v/>
      </c>
      <c r="E61" s="95" t="str">
        <f>IF('Puestos de Trabajo Emp'!E61&lt;&gt;0,'Puestos de Trabajo Emp'!E61,"")</f>
        <v/>
      </c>
      <c r="F61" s="322"/>
      <c r="G61" s="94" t="str">
        <f>IF('Puestos de Trabajo Emp'!G61&lt;&gt;0,'Puestos de Trabajo Emp'!G61,"")</f>
        <v/>
      </c>
      <c r="H61" s="95" t="str">
        <f>IF('Puestos de Trabajo Emp'!H61&lt;&gt;0,'Puestos de Trabajo Emp'!H61,"")</f>
        <v/>
      </c>
      <c r="I61" s="95" t="str">
        <f>IF('Puestos de Trabajo Emp'!I61&lt;&gt;0,'Puestos de Trabajo Emp'!I61,"")</f>
        <v/>
      </c>
      <c r="J61" s="322"/>
      <c r="K61" s="322"/>
      <c r="L61" s="322"/>
      <c r="M61" s="346"/>
      <c r="N61" s="23">
        <v>5</v>
      </c>
      <c r="O61" s="23">
        <v>89</v>
      </c>
      <c r="P61" s="349"/>
      <c r="Q61" s="42" t="e">
        <f t="shared" si="2"/>
        <v>#VALUE!</v>
      </c>
      <c r="R61" s="331"/>
      <c r="S61" s="331"/>
      <c r="T61" s="352"/>
      <c r="U61" s="355"/>
      <c r="V61" s="276"/>
      <c r="W61" s="322"/>
      <c r="X61" s="278"/>
      <c r="Y61" s="328"/>
      <c r="Z61" s="278"/>
      <c r="AA61" s="328"/>
      <c r="AB61" s="328"/>
      <c r="AC61" s="325"/>
      <c r="AD61" s="328"/>
      <c r="AE61" s="331"/>
      <c r="AF61" s="334"/>
      <c r="AG61" s="337"/>
      <c r="AH61" s="340"/>
    </row>
    <row r="62" spans="1:34" ht="25.5" hidden="1" customHeight="1" x14ac:dyDescent="0.25">
      <c r="A62" s="341">
        <v>12</v>
      </c>
      <c r="B62" s="344" t="str">
        <f>VLOOKUP(V62,ges,2,FALSE)</f>
        <v>Taller de mantención</v>
      </c>
      <c r="C62" s="320" t="str">
        <f>IF('Puestos de Trabajo Emp'!C62&lt;&gt;0,'Puestos de Trabajo Emp'!C62,"")</f>
        <v/>
      </c>
      <c r="D62" s="61" t="str">
        <f>IF('Puestos de Trabajo Emp'!D62&lt;&gt;0,'Puestos de Trabajo Emp'!D62,"")</f>
        <v/>
      </c>
      <c r="E62" s="62" t="str">
        <f>IF('Puestos de Trabajo Emp'!E62&lt;&gt;0,'Puestos de Trabajo Emp'!E62,"")</f>
        <v/>
      </c>
      <c r="F62" s="320" t="str">
        <f>IF('Puestos de Trabajo Emp'!F62&lt;&gt;0,'Puestos de Trabajo Emp'!F62,"")</f>
        <v/>
      </c>
      <c r="G62" s="61" t="str">
        <f>IF('Puestos de Trabajo Emp'!G62&lt;&gt;0,'Puestos de Trabajo Emp'!G62,"")</f>
        <v/>
      </c>
      <c r="H62" s="62" t="str">
        <f>IF('Puestos de Trabajo Emp'!H62&lt;&gt;0,'Puestos de Trabajo Emp'!H62,"")</f>
        <v/>
      </c>
      <c r="I62" s="62" t="str">
        <f>IF('Puestos de Trabajo Emp'!I62&lt;&gt;0,'Puestos de Trabajo Emp'!I62,"")</f>
        <v/>
      </c>
      <c r="J62" s="320" t="str">
        <f>IF('Puestos de Trabajo Emp'!N62&lt;&gt;0,'Puestos de Trabajo Emp'!N62,"")</f>
        <v/>
      </c>
      <c r="K62" s="320" t="str">
        <f>IF('Puestos de Trabajo Emp'!Q62&lt;&gt;0,'Puestos de Trabajo Emp'!Q62,"")</f>
        <v/>
      </c>
      <c r="L62" s="320" t="str">
        <f>IF('Puestos de Trabajo Emp'!R62&lt;&gt;0,'Puestos de Trabajo Emp'!R62,"")</f>
        <v/>
      </c>
      <c r="M62" s="344">
        <f>VLOOKUP(V62,ges,6,FALSE)</f>
        <v>8</v>
      </c>
      <c r="N62" s="21">
        <v>1</v>
      </c>
      <c r="O62" s="21">
        <v>88</v>
      </c>
      <c r="P62" s="347">
        <f t="shared" ref="P62" si="62">MAX(O62:O66)</f>
        <v>100</v>
      </c>
      <c r="Q62" s="43" t="e">
        <f t="shared" si="2"/>
        <v>#VALUE!</v>
      </c>
      <c r="R62" s="329" t="e">
        <f t="shared" ref="R62" si="63">SUM(Q62:Q66)</f>
        <v>#VALUE!</v>
      </c>
      <c r="S62" s="329">
        <f t="shared" ref="S62" si="64">ROUND(M62/(8/POWER(2,((P62-85)/3))),1)</f>
        <v>32</v>
      </c>
      <c r="T62" s="350" t="str">
        <f t="shared" ref="T62" si="65">IF(S62&gt;=10,"Alta",IF(S62&lt;0.5,"Baja","Media"))</f>
        <v>Alta</v>
      </c>
      <c r="U62" s="353">
        <f>'Puestos de Trabajo Emp'!T62</f>
        <v>0</v>
      </c>
      <c r="V62" s="289">
        <v>1</v>
      </c>
      <c r="W62" s="320" t="str">
        <f>VLOOKUP(V62,ges,3,FALSE)</f>
        <v>Operadores y ayudantes de mantención mecánica</v>
      </c>
      <c r="X62" s="287" t="s">
        <v>243</v>
      </c>
      <c r="Y62" s="327">
        <v>126663</v>
      </c>
      <c r="Z62" s="277" t="s">
        <v>1019</v>
      </c>
      <c r="AA62" s="327" t="s">
        <v>7</v>
      </c>
      <c r="AB62" s="327">
        <v>2</v>
      </c>
      <c r="AC62" s="323">
        <f>ROUND(8/(POWER(2,((AD62-85)/3))),1)</f>
        <v>25.4</v>
      </c>
      <c r="AD62" s="327">
        <v>80</v>
      </c>
      <c r="AE62" s="329">
        <f t="shared" ref="AE62" si="66">TRUNC(M62/(8/POWER(2,((AD62-85)/3))),1)</f>
        <v>0.3</v>
      </c>
      <c r="AF62" s="332" t="str">
        <f t="shared" ref="AF62" si="67">IF(AE62&gt;=10,"4",IF(AE62&lt;0.5,"1",IF(AND(AE62&gt;=1,AE62&lt;10),"3","2")))</f>
        <v>1</v>
      </c>
      <c r="AG62" s="335" t="str">
        <f>IF(AE62&gt;=10,"Exposición Ocupacional sobre diez veces la Dosis de Ruido Máxima Permitida.",IF(AE62&gt;=1,"Exposición Ocupacional sobre la Dosis de Ruido Máxima Permitida.",IF(AE62&lt;0.5,"Exposición Ocupacional bajo la Dosis de Acción.","Exposición Ocupacional bajo la Dosis de Ruido Máxima Permitida pero sobre la Dosis de Acción.")))</f>
        <v>Exposición Ocupacional bajo la Dosis de Acción.</v>
      </c>
      <c r="AH62" s="338" t="str">
        <f>IF(AE62&gt;=10,"Se establece un plazo máximo de seis meses para implementar medidas de control.  Remitir al experto asesor de ACHS la nómina de todos los trabajadores de este puesto de trabajo, para su ingreso al Programa de Vigilancia de la Salud ACHS.",IF(AE62&lt;0.5,"Mantener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63" spans="1:34" ht="25.5" hidden="1" customHeight="1" x14ac:dyDescent="0.25">
      <c r="A63" s="342"/>
      <c r="B63" s="345"/>
      <c r="C63" s="321"/>
      <c r="D63" s="63" t="str">
        <f>IF('Puestos de Trabajo Emp'!D63&lt;&gt;0,'Puestos de Trabajo Emp'!D63,"")</f>
        <v/>
      </c>
      <c r="E63" s="64" t="str">
        <f>IF('Puestos de Trabajo Emp'!E63&lt;&gt;0,'Puestos de Trabajo Emp'!E63,"")</f>
        <v/>
      </c>
      <c r="F63" s="321"/>
      <c r="G63" s="63" t="str">
        <f>IF('Puestos de Trabajo Emp'!G63&lt;&gt;0,'Puestos de Trabajo Emp'!G63,"")</f>
        <v/>
      </c>
      <c r="H63" s="64" t="str">
        <f>IF('Puestos de Trabajo Emp'!H63&lt;&gt;0,'Puestos de Trabajo Emp'!H63,"")</f>
        <v/>
      </c>
      <c r="I63" s="64" t="str">
        <f>IF('Puestos de Trabajo Emp'!I63&lt;&gt;0,'Puestos de Trabajo Emp'!I63,"")</f>
        <v/>
      </c>
      <c r="J63" s="321"/>
      <c r="K63" s="321"/>
      <c r="L63" s="321"/>
      <c r="M63" s="345"/>
      <c r="N63" s="22">
        <v>2</v>
      </c>
      <c r="O63" s="22">
        <v>99</v>
      </c>
      <c r="P63" s="348"/>
      <c r="Q63" s="41" t="e">
        <f t="shared" si="2"/>
        <v>#VALUE!</v>
      </c>
      <c r="R63" s="330"/>
      <c r="S63" s="330"/>
      <c r="T63" s="351"/>
      <c r="U63" s="354"/>
      <c r="V63" s="275"/>
      <c r="W63" s="321"/>
      <c r="X63" s="277"/>
      <c r="Y63" s="327"/>
      <c r="Z63" s="277"/>
      <c r="AA63" s="327"/>
      <c r="AB63" s="327"/>
      <c r="AC63" s="324"/>
      <c r="AD63" s="327"/>
      <c r="AE63" s="330"/>
      <c r="AF63" s="333"/>
      <c r="AG63" s="336"/>
      <c r="AH63" s="339"/>
    </row>
    <row r="64" spans="1:34" ht="25.5" hidden="1" customHeight="1" x14ac:dyDescent="0.25">
      <c r="A64" s="342"/>
      <c r="B64" s="345"/>
      <c r="C64" s="321"/>
      <c r="D64" s="63" t="str">
        <f>IF('Puestos de Trabajo Emp'!D64&lt;&gt;0,'Puestos de Trabajo Emp'!D64,"")</f>
        <v/>
      </c>
      <c r="E64" s="64" t="str">
        <f>IF('Puestos de Trabajo Emp'!E64&lt;&gt;0,'Puestos de Trabajo Emp'!E64,"")</f>
        <v/>
      </c>
      <c r="F64" s="321"/>
      <c r="G64" s="63" t="str">
        <f>IF('Puestos de Trabajo Emp'!G64&lt;&gt;0,'Puestos de Trabajo Emp'!G64,"")</f>
        <v/>
      </c>
      <c r="H64" s="64" t="str">
        <f>IF('Puestos de Trabajo Emp'!H64&lt;&gt;0,'Puestos de Trabajo Emp'!H64,"")</f>
        <v/>
      </c>
      <c r="I64" s="64" t="str">
        <f>IF('Puestos de Trabajo Emp'!I64&lt;&gt;0,'Puestos de Trabajo Emp'!I64,"")</f>
        <v/>
      </c>
      <c r="J64" s="321"/>
      <c r="K64" s="321"/>
      <c r="L64" s="321"/>
      <c r="M64" s="345"/>
      <c r="N64" s="22">
        <v>3</v>
      </c>
      <c r="O64" s="22">
        <v>82</v>
      </c>
      <c r="P64" s="348"/>
      <c r="Q64" s="41" t="e">
        <f t="shared" si="2"/>
        <v>#VALUE!</v>
      </c>
      <c r="R64" s="330"/>
      <c r="S64" s="330"/>
      <c r="T64" s="351"/>
      <c r="U64" s="354"/>
      <c r="V64" s="275"/>
      <c r="W64" s="321"/>
      <c r="X64" s="277"/>
      <c r="Y64" s="327"/>
      <c r="Z64" s="277"/>
      <c r="AA64" s="327"/>
      <c r="AB64" s="327"/>
      <c r="AC64" s="324"/>
      <c r="AD64" s="327"/>
      <c r="AE64" s="330"/>
      <c r="AF64" s="333"/>
      <c r="AG64" s="336"/>
      <c r="AH64" s="339"/>
    </row>
    <row r="65" spans="1:34" ht="25.5" hidden="1" customHeight="1" x14ac:dyDescent="0.25">
      <c r="A65" s="342"/>
      <c r="B65" s="345"/>
      <c r="C65" s="321"/>
      <c r="D65" s="63" t="str">
        <f>IF('Puestos de Trabajo Emp'!D65&lt;&gt;0,'Puestos de Trabajo Emp'!D65,"")</f>
        <v/>
      </c>
      <c r="E65" s="64" t="str">
        <f>IF('Puestos de Trabajo Emp'!E65&lt;&gt;0,'Puestos de Trabajo Emp'!E65,"")</f>
        <v/>
      </c>
      <c r="F65" s="321"/>
      <c r="G65" s="63" t="str">
        <f>IF('Puestos de Trabajo Emp'!G65&lt;&gt;0,'Puestos de Trabajo Emp'!G65,"")</f>
        <v/>
      </c>
      <c r="H65" s="64" t="str">
        <f>IF('Puestos de Trabajo Emp'!H65&lt;&gt;0,'Puestos de Trabajo Emp'!H65,"")</f>
        <v/>
      </c>
      <c r="I65" s="64" t="str">
        <f>IF('Puestos de Trabajo Emp'!I65&lt;&gt;0,'Puestos de Trabajo Emp'!I65,"")</f>
        <v/>
      </c>
      <c r="J65" s="321"/>
      <c r="K65" s="321"/>
      <c r="L65" s="321"/>
      <c r="M65" s="345"/>
      <c r="N65" s="22">
        <v>4</v>
      </c>
      <c r="O65" s="22">
        <v>100</v>
      </c>
      <c r="P65" s="348"/>
      <c r="Q65" s="41" t="e">
        <f t="shared" si="2"/>
        <v>#VALUE!</v>
      </c>
      <c r="R65" s="330"/>
      <c r="S65" s="330"/>
      <c r="T65" s="351"/>
      <c r="U65" s="354"/>
      <c r="V65" s="275"/>
      <c r="W65" s="321"/>
      <c r="X65" s="277"/>
      <c r="Y65" s="327"/>
      <c r="Z65" s="277"/>
      <c r="AA65" s="327"/>
      <c r="AB65" s="327"/>
      <c r="AC65" s="324"/>
      <c r="AD65" s="327"/>
      <c r="AE65" s="330"/>
      <c r="AF65" s="333"/>
      <c r="AG65" s="336"/>
      <c r="AH65" s="339"/>
    </row>
    <row r="66" spans="1:34" ht="25.5" hidden="1" customHeight="1" thickBot="1" x14ac:dyDescent="0.3">
      <c r="A66" s="343"/>
      <c r="B66" s="346"/>
      <c r="C66" s="322"/>
      <c r="D66" s="94" t="str">
        <f>IF('Puestos de Trabajo Emp'!D66&lt;&gt;0,'Puestos de Trabajo Emp'!D66,"")</f>
        <v/>
      </c>
      <c r="E66" s="95" t="str">
        <f>IF('Puestos de Trabajo Emp'!E66&lt;&gt;0,'Puestos de Trabajo Emp'!E66,"")</f>
        <v/>
      </c>
      <c r="F66" s="322"/>
      <c r="G66" s="94" t="str">
        <f>IF('Puestos de Trabajo Emp'!G66&lt;&gt;0,'Puestos de Trabajo Emp'!G66,"")</f>
        <v/>
      </c>
      <c r="H66" s="95" t="str">
        <f>IF('Puestos de Trabajo Emp'!H66&lt;&gt;0,'Puestos de Trabajo Emp'!H66,"")</f>
        <v/>
      </c>
      <c r="I66" s="95" t="str">
        <f>IF('Puestos de Trabajo Emp'!I66&lt;&gt;0,'Puestos de Trabajo Emp'!I66,"")</f>
        <v/>
      </c>
      <c r="J66" s="322"/>
      <c r="K66" s="322"/>
      <c r="L66" s="322"/>
      <c r="M66" s="346"/>
      <c r="N66" s="23">
        <v>5</v>
      </c>
      <c r="O66" s="23">
        <v>89</v>
      </c>
      <c r="P66" s="349"/>
      <c r="Q66" s="42" t="e">
        <f t="shared" si="2"/>
        <v>#VALUE!</v>
      </c>
      <c r="R66" s="331"/>
      <c r="S66" s="331"/>
      <c r="T66" s="352"/>
      <c r="U66" s="355"/>
      <c r="V66" s="276"/>
      <c r="W66" s="322"/>
      <c r="X66" s="278"/>
      <c r="Y66" s="327"/>
      <c r="Z66" s="277"/>
      <c r="AA66" s="327"/>
      <c r="AB66" s="327"/>
      <c r="AC66" s="325"/>
      <c r="AD66" s="327"/>
      <c r="AE66" s="331"/>
      <c r="AF66" s="334"/>
      <c r="AG66" s="337"/>
      <c r="AH66" s="340"/>
    </row>
    <row r="67" spans="1:34" ht="25.5" hidden="1" customHeight="1" x14ac:dyDescent="0.25">
      <c r="A67" s="341">
        <v>13</v>
      </c>
      <c r="B67" s="344" t="str">
        <f>VLOOKUP(V67,ges,2,FALSE)</f>
        <v>Taller de mantención</v>
      </c>
      <c r="C67" s="320" t="str">
        <f>IF('Puestos de Trabajo Emp'!C67&lt;&gt;0,'Puestos de Trabajo Emp'!C67,"")</f>
        <v/>
      </c>
      <c r="D67" s="61" t="str">
        <f>IF('Puestos de Trabajo Emp'!D67&lt;&gt;0,'Puestos de Trabajo Emp'!D67,"")</f>
        <v/>
      </c>
      <c r="E67" s="62" t="str">
        <f>IF('Puestos de Trabajo Emp'!E67&lt;&gt;0,'Puestos de Trabajo Emp'!E67,"")</f>
        <v/>
      </c>
      <c r="F67" s="320" t="str">
        <f>IF('Puestos de Trabajo Emp'!F67&lt;&gt;0,'Puestos de Trabajo Emp'!F67,"")</f>
        <v/>
      </c>
      <c r="G67" s="61" t="str">
        <f>IF('Puestos de Trabajo Emp'!G67&lt;&gt;0,'Puestos de Trabajo Emp'!G67,"")</f>
        <v/>
      </c>
      <c r="H67" s="62" t="str">
        <f>IF('Puestos de Trabajo Emp'!H67&lt;&gt;0,'Puestos de Trabajo Emp'!H67,"")</f>
        <v/>
      </c>
      <c r="I67" s="62" t="str">
        <f>IF('Puestos de Trabajo Emp'!I67&lt;&gt;0,'Puestos de Trabajo Emp'!I67,"")</f>
        <v/>
      </c>
      <c r="J67" s="320" t="str">
        <f>IF('Puestos de Trabajo Emp'!N67&lt;&gt;0,'Puestos de Trabajo Emp'!N67,"")</f>
        <v/>
      </c>
      <c r="K67" s="320" t="str">
        <f>IF('Puestos de Trabajo Emp'!Q67&lt;&gt;0,'Puestos de Trabajo Emp'!Q67,"")</f>
        <v/>
      </c>
      <c r="L67" s="320" t="str">
        <f>IF('Puestos de Trabajo Emp'!R67&lt;&gt;0,'Puestos de Trabajo Emp'!R67,"")</f>
        <v/>
      </c>
      <c r="M67" s="344">
        <f>VLOOKUP(V67,ges,6,FALSE)</f>
        <v>8</v>
      </c>
      <c r="N67" s="21">
        <v>1</v>
      </c>
      <c r="O67" s="21">
        <v>88</v>
      </c>
      <c r="P67" s="347">
        <f t="shared" ref="P67" si="68">MAX(O67:O71)</f>
        <v>100</v>
      </c>
      <c r="Q67" s="43" t="e">
        <f t="shared" si="2"/>
        <v>#VALUE!</v>
      </c>
      <c r="R67" s="329" t="e">
        <f t="shared" ref="R67" si="69">SUM(Q67:Q71)</f>
        <v>#VALUE!</v>
      </c>
      <c r="S67" s="329">
        <f t="shared" ref="S67" si="70">ROUND(M67/(8/POWER(2,((P67-85)/3))),1)</f>
        <v>32</v>
      </c>
      <c r="T67" s="350" t="str">
        <f t="shared" ref="T67" si="71">IF(S67&gt;=10,"Alta",IF(S67&lt;0.5,"Baja","Media"))</f>
        <v>Alta</v>
      </c>
      <c r="U67" s="353">
        <f>'Puestos de Trabajo Emp'!T67</f>
        <v>0</v>
      </c>
      <c r="V67" s="289">
        <v>1</v>
      </c>
      <c r="W67" s="320" t="str">
        <f>VLOOKUP(V67,ges,3,FALSE)</f>
        <v>Operadores y ayudantes de mantención mecánica</v>
      </c>
      <c r="X67" s="287" t="s">
        <v>243</v>
      </c>
      <c r="Y67" s="326">
        <v>126663</v>
      </c>
      <c r="Z67" s="287" t="s">
        <v>1019</v>
      </c>
      <c r="AA67" s="326" t="s">
        <v>7</v>
      </c>
      <c r="AB67" s="326">
        <v>0.5</v>
      </c>
      <c r="AC67" s="323">
        <f>ROUND(8/(POWER(2,((AD67-85)/3))),1)</f>
        <v>25.4</v>
      </c>
      <c r="AD67" s="326">
        <v>80</v>
      </c>
      <c r="AE67" s="329">
        <f t="shared" ref="AE67" si="72">TRUNC(M67/(8/POWER(2,((AD67-85)/3))),1)</f>
        <v>0.3</v>
      </c>
      <c r="AF67" s="332" t="str">
        <f t="shared" ref="AF67" si="73">IF(AE67&gt;=10,"4",IF(AE67&lt;0.5,"1",IF(AND(AE67&gt;=1,AE67&lt;10),"3","2")))</f>
        <v>1</v>
      </c>
      <c r="AG67" s="335" t="str">
        <f>IF(AE67&gt;=10,"Exposición Ocupacional sobre diez veces la Dosis de Ruido Máxima Permitida.",IF(AE67&gt;=1,"Exposición Ocupacional sobre la Dosis de Ruido Máxima Permitida.",IF(AE67&lt;0.5,"Exposición Ocupacional bajo la Dosis de Acción.","Exposición Ocupacional bajo la Dosis de Ruido Máxima Permitida pero sobre la Dosis de Acción.")))</f>
        <v>Exposición Ocupacional bajo la Dosis de Acción.</v>
      </c>
      <c r="AH67" s="338" t="str">
        <f>IF(AE67&gt;=10,"Se establece un plazo máximo de seis meses para implementar medidas de control.  Remitir al experto asesor de ACHS la nómina de todos los trabajadores de este puesto de trabajo, para su ingreso al Programa de Vigilancia de la Salud ACHS.",IF(AE67&lt;0.5,"Mantener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68" spans="1:34" ht="25.5" hidden="1" customHeight="1" x14ac:dyDescent="0.25">
      <c r="A68" s="342"/>
      <c r="B68" s="345"/>
      <c r="C68" s="321"/>
      <c r="D68" s="63" t="str">
        <f>IF('Puestos de Trabajo Emp'!D68&lt;&gt;0,'Puestos de Trabajo Emp'!D68,"")</f>
        <v/>
      </c>
      <c r="E68" s="64" t="str">
        <f>IF('Puestos de Trabajo Emp'!E68&lt;&gt;0,'Puestos de Trabajo Emp'!E68,"")</f>
        <v/>
      </c>
      <c r="F68" s="321"/>
      <c r="G68" s="63" t="str">
        <f>IF('Puestos de Trabajo Emp'!G68&lt;&gt;0,'Puestos de Trabajo Emp'!G68,"")</f>
        <v/>
      </c>
      <c r="H68" s="64" t="str">
        <f>IF('Puestos de Trabajo Emp'!H68&lt;&gt;0,'Puestos de Trabajo Emp'!H68,"")</f>
        <v/>
      </c>
      <c r="I68" s="64" t="str">
        <f>IF('Puestos de Trabajo Emp'!I68&lt;&gt;0,'Puestos de Trabajo Emp'!I68,"")</f>
        <v/>
      </c>
      <c r="J68" s="321"/>
      <c r="K68" s="321"/>
      <c r="L68" s="321"/>
      <c r="M68" s="345"/>
      <c r="N68" s="22">
        <v>2</v>
      </c>
      <c r="O68" s="22">
        <v>99</v>
      </c>
      <c r="P68" s="348"/>
      <c r="Q68" s="41" t="e">
        <f t="shared" si="2"/>
        <v>#VALUE!</v>
      </c>
      <c r="R68" s="330"/>
      <c r="S68" s="330"/>
      <c r="T68" s="351"/>
      <c r="U68" s="354"/>
      <c r="V68" s="275"/>
      <c r="W68" s="321"/>
      <c r="X68" s="277"/>
      <c r="Y68" s="327"/>
      <c r="Z68" s="277"/>
      <c r="AA68" s="327"/>
      <c r="AB68" s="327"/>
      <c r="AC68" s="324"/>
      <c r="AD68" s="327"/>
      <c r="AE68" s="330"/>
      <c r="AF68" s="333"/>
      <c r="AG68" s="336"/>
      <c r="AH68" s="339"/>
    </row>
    <row r="69" spans="1:34" ht="25.5" hidden="1" customHeight="1" x14ac:dyDescent="0.25">
      <c r="A69" s="342"/>
      <c r="B69" s="345"/>
      <c r="C69" s="321"/>
      <c r="D69" s="63" t="str">
        <f>IF('Puestos de Trabajo Emp'!D69&lt;&gt;0,'Puestos de Trabajo Emp'!D69,"")</f>
        <v/>
      </c>
      <c r="E69" s="64" t="str">
        <f>IF('Puestos de Trabajo Emp'!E69&lt;&gt;0,'Puestos de Trabajo Emp'!E69,"")</f>
        <v/>
      </c>
      <c r="F69" s="321"/>
      <c r="G69" s="63" t="str">
        <f>IF('Puestos de Trabajo Emp'!G69&lt;&gt;0,'Puestos de Trabajo Emp'!G69,"")</f>
        <v/>
      </c>
      <c r="H69" s="64" t="str">
        <f>IF('Puestos de Trabajo Emp'!H69&lt;&gt;0,'Puestos de Trabajo Emp'!H69,"")</f>
        <v/>
      </c>
      <c r="I69" s="64" t="str">
        <f>IF('Puestos de Trabajo Emp'!I69&lt;&gt;0,'Puestos de Trabajo Emp'!I69,"")</f>
        <v/>
      </c>
      <c r="J69" s="321"/>
      <c r="K69" s="321"/>
      <c r="L69" s="321"/>
      <c r="M69" s="345"/>
      <c r="N69" s="22">
        <v>3</v>
      </c>
      <c r="O69" s="22">
        <v>82</v>
      </c>
      <c r="P69" s="348"/>
      <c r="Q69" s="41" t="e">
        <f t="shared" si="2"/>
        <v>#VALUE!</v>
      </c>
      <c r="R69" s="330"/>
      <c r="S69" s="330"/>
      <c r="T69" s="351"/>
      <c r="U69" s="354"/>
      <c r="V69" s="275"/>
      <c r="W69" s="321"/>
      <c r="X69" s="277"/>
      <c r="Y69" s="327"/>
      <c r="Z69" s="277"/>
      <c r="AA69" s="327"/>
      <c r="AB69" s="327"/>
      <c r="AC69" s="324"/>
      <c r="AD69" s="327"/>
      <c r="AE69" s="330"/>
      <c r="AF69" s="333"/>
      <c r="AG69" s="336"/>
      <c r="AH69" s="339"/>
    </row>
    <row r="70" spans="1:34" ht="25.5" hidden="1" customHeight="1" x14ac:dyDescent="0.25">
      <c r="A70" s="342"/>
      <c r="B70" s="345"/>
      <c r="C70" s="321"/>
      <c r="D70" s="63" t="str">
        <f>IF('Puestos de Trabajo Emp'!D70&lt;&gt;0,'Puestos de Trabajo Emp'!D70,"")</f>
        <v/>
      </c>
      <c r="E70" s="64" t="str">
        <f>IF('Puestos de Trabajo Emp'!E70&lt;&gt;0,'Puestos de Trabajo Emp'!E70,"")</f>
        <v/>
      </c>
      <c r="F70" s="321"/>
      <c r="G70" s="63" t="str">
        <f>IF('Puestos de Trabajo Emp'!G70&lt;&gt;0,'Puestos de Trabajo Emp'!G70,"")</f>
        <v/>
      </c>
      <c r="H70" s="64" t="str">
        <f>IF('Puestos de Trabajo Emp'!H70&lt;&gt;0,'Puestos de Trabajo Emp'!H70,"")</f>
        <v/>
      </c>
      <c r="I70" s="64" t="str">
        <f>IF('Puestos de Trabajo Emp'!I70&lt;&gt;0,'Puestos de Trabajo Emp'!I70,"")</f>
        <v/>
      </c>
      <c r="J70" s="321"/>
      <c r="K70" s="321"/>
      <c r="L70" s="321"/>
      <c r="M70" s="345"/>
      <c r="N70" s="22">
        <v>4</v>
      </c>
      <c r="O70" s="22">
        <v>100</v>
      </c>
      <c r="P70" s="348"/>
      <c r="Q70" s="41" t="e">
        <f t="shared" si="2"/>
        <v>#VALUE!</v>
      </c>
      <c r="R70" s="330"/>
      <c r="S70" s="330"/>
      <c r="T70" s="351"/>
      <c r="U70" s="354"/>
      <c r="V70" s="275"/>
      <c r="W70" s="321"/>
      <c r="X70" s="277"/>
      <c r="Y70" s="327"/>
      <c r="Z70" s="277"/>
      <c r="AA70" s="327"/>
      <c r="AB70" s="327"/>
      <c r="AC70" s="324"/>
      <c r="AD70" s="327"/>
      <c r="AE70" s="330"/>
      <c r="AF70" s="333"/>
      <c r="AG70" s="336"/>
      <c r="AH70" s="339"/>
    </row>
    <row r="71" spans="1:34" ht="25.5" hidden="1" customHeight="1" thickBot="1" x14ac:dyDescent="0.3">
      <c r="A71" s="343"/>
      <c r="B71" s="346"/>
      <c r="C71" s="322"/>
      <c r="D71" s="94" t="str">
        <f>IF('Puestos de Trabajo Emp'!D71&lt;&gt;0,'Puestos de Trabajo Emp'!D71,"")</f>
        <v/>
      </c>
      <c r="E71" s="95" t="str">
        <f>IF('Puestos de Trabajo Emp'!E71&lt;&gt;0,'Puestos de Trabajo Emp'!E71,"")</f>
        <v/>
      </c>
      <c r="F71" s="322"/>
      <c r="G71" s="94" t="str">
        <f>IF('Puestos de Trabajo Emp'!G71&lt;&gt;0,'Puestos de Trabajo Emp'!G71,"")</f>
        <v/>
      </c>
      <c r="H71" s="95" t="str">
        <f>IF('Puestos de Trabajo Emp'!H71&lt;&gt;0,'Puestos de Trabajo Emp'!H71,"")</f>
        <v/>
      </c>
      <c r="I71" s="95" t="str">
        <f>IF('Puestos de Trabajo Emp'!I71&lt;&gt;0,'Puestos de Trabajo Emp'!I71,"")</f>
        <v/>
      </c>
      <c r="J71" s="322"/>
      <c r="K71" s="322"/>
      <c r="L71" s="322"/>
      <c r="M71" s="346"/>
      <c r="N71" s="23">
        <v>5</v>
      </c>
      <c r="O71" s="23">
        <v>89</v>
      </c>
      <c r="P71" s="349"/>
      <c r="Q71" s="42" t="e">
        <f t="shared" si="2"/>
        <v>#VALUE!</v>
      </c>
      <c r="R71" s="331"/>
      <c r="S71" s="331"/>
      <c r="T71" s="352"/>
      <c r="U71" s="355"/>
      <c r="V71" s="276"/>
      <c r="W71" s="322"/>
      <c r="X71" s="278"/>
      <c r="Y71" s="328"/>
      <c r="Z71" s="278"/>
      <c r="AA71" s="328"/>
      <c r="AB71" s="328"/>
      <c r="AC71" s="325"/>
      <c r="AD71" s="328"/>
      <c r="AE71" s="331"/>
      <c r="AF71" s="334"/>
      <c r="AG71" s="337"/>
      <c r="AH71" s="340"/>
    </row>
    <row r="72" spans="1:34" ht="25.5" hidden="1" customHeight="1" x14ac:dyDescent="0.25">
      <c r="A72" s="341">
        <v>14</v>
      </c>
      <c r="B72" s="344" t="str">
        <f>VLOOKUP(V72,ges,2,FALSE)</f>
        <v>Taller de mantención</v>
      </c>
      <c r="C72" s="320" t="str">
        <f>IF('Puestos de Trabajo Emp'!C72&lt;&gt;0,'Puestos de Trabajo Emp'!C72,"")</f>
        <v/>
      </c>
      <c r="D72" s="61" t="str">
        <f>IF('Puestos de Trabajo Emp'!D72&lt;&gt;0,'Puestos de Trabajo Emp'!D72,"")</f>
        <v/>
      </c>
      <c r="E72" s="62" t="str">
        <f>IF('Puestos de Trabajo Emp'!E72&lt;&gt;0,'Puestos de Trabajo Emp'!E72,"")</f>
        <v/>
      </c>
      <c r="F72" s="320" t="str">
        <f>IF('Puestos de Trabajo Emp'!F72&lt;&gt;0,'Puestos de Trabajo Emp'!F72,"")</f>
        <v/>
      </c>
      <c r="G72" s="61" t="str">
        <f>IF('Puestos de Trabajo Emp'!G72&lt;&gt;0,'Puestos de Trabajo Emp'!G72,"")</f>
        <v/>
      </c>
      <c r="H72" s="62" t="str">
        <f>IF('Puestos de Trabajo Emp'!H72&lt;&gt;0,'Puestos de Trabajo Emp'!H72,"")</f>
        <v/>
      </c>
      <c r="I72" s="62" t="str">
        <f>IF('Puestos de Trabajo Emp'!I72&lt;&gt;0,'Puestos de Trabajo Emp'!I72,"")</f>
        <v/>
      </c>
      <c r="J72" s="320" t="str">
        <f>IF('Puestos de Trabajo Emp'!N72&lt;&gt;0,'Puestos de Trabajo Emp'!N72,"")</f>
        <v/>
      </c>
      <c r="K72" s="320" t="str">
        <f>IF('Puestos de Trabajo Emp'!Q72&lt;&gt;0,'Puestos de Trabajo Emp'!Q72,"")</f>
        <v/>
      </c>
      <c r="L72" s="320" t="str">
        <f>IF('Puestos de Trabajo Emp'!R72&lt;&gt;0,'Puestos de Trabajo Emp'!R72,"")</f>
        <v/>
      </c>
      <c r="M72" s="344">
        <f>VLOOKUP(V72,ges,6,FALSE)</f>
        <v>8</v>
      </c>
      <c r="N72" s="21">
        <v>1</v>
      </c>
      <c r="O72" s="21">
        <v>88</v>
      </c>
      <c r="P72" s="347">
        <f t="shared" ref="P72" si="74">MAX(O72:O76)</f>
        <v>100</v>
      </c>
      <c r="Q72" s="43" t="e">
        <f t="shared" si="2"/>
        <v>#VALUE!</v>
      </c>
      <c r="R72" s="329" t="e">
        <f t="shared" ref="R72" si="75">SUM(Q72:Q76)</f>
        <v>#VALUE!</v>
      </c>
      <c r="S72" s="329">
        <f t="shared" ref="S72" si="76">ROUND(M72/(8/POWER(2,((P72-85)/3))),1)</f>
        <v>32</v>
      </c>
      <c r="T72" s="350" t="str">
        <f t="shared" ref="T72" si="77">IF(S72&gt;=10,"Alta",IF(S72&lt;0.5,"Baja","Media"))</f>
        <v>Alta</v>
      </c>
      <c r="U72" s="353">
        <f>'Puestos de Trabajo Emp'!T72</f>
        <v>0</v>
      </c>
      <c r="V72" s="289">
        <v>1</v>
      </c>
      <c r="W72" s="320" t="str">
        <f>VLOOKUP(V72,ges,3,FALSE)</f>
        <v>Operadores y ayudantes de mantención mecánica</v>
      </c>
      <c r="X72" s="287" t="s">
        <v>243</v>
      </c>
      <c r="Y72" s="327">
        <v>126663</v>
      </c>
      <c r="Z72" s="277" t="s">
        <v>1019</v>
      </c>
      <c r="AA72" s="327" t="s">
        <v>7</v>
      </c>
      <c r="AB72" s="327">
        <v>7</v>
      </c>
      <c r="AC72" s="323">
        <f>ROUND(8/(POWER(2,((AD72-85)/3))),1)</f>
        <v>4</v>
      </c>
      <c r="AD72" s="327">
        <v>88</v>
      </c>
      <c r="AE72" s="329">
        <f t="shared" ref="AE72" si="78">TRUNC(M72/(8/POWER(2,((AD72-85)/3))),1)</f>
        <v>2</v>
      </c>
      <c r="AF72" s="332" t="str">
        <f t="shared" ref="AF72" si="79">IF(AE72&gt;=10,"4",IF(AE72&lt;0.5,"1",IF(AND(AE72&gt;=1,AE72&lt;10),"3","2")))</f>
        <v>3</v>
      </c>
      <c r="AG72" s="335" t="str">
        <f>IF(AE72&gt;=10,"Exposición Ocupacional sobre diez veces la Dosis de Ruido Máxima Permitida.",IF(AE72&gt;=1,"Exposición Ocupacional sobre la Dosis de Ruido Máxima Permitida.",IF(AE72&lt;0.5,"Exposición Ocupacional bajo la Dosis de Acción.","Exposición Ocupacional bajo la Dosis de Ruido Máxima Permitida pero sobre la Dosis de Acción.")))</f>
        <v>Exposición Ocupacional sobre la Dosis de Ruido Máxima Permitida.</v>
      </c>
      <c r="AH72" s="338" t="str">
        <f>IF(AE72&gt;=10,"Se establece un plazo máximo de seis meses para implementar medidas de control.  Remitir al experto asesor de ACHS la nómina de todos los trabajadores de este puesto de trabajo, para su ingreso al Programa de Vigilancia de la Salud ACHS.",IF(AE72&lt;0.5,"Mantener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Se establece un plazo máximo de un año para implementar medidas de control. Remitir al experto asesor de ACHS la nómina de todos los trabajadores de este puesto de trabajo, para su ingreso al Programa de Vigilancia de la Salud ACHS.</v>
      </c>
    </row>
    <row r="73" spans="1:34" ht="25.5" hidden="1" customHeight="1" x14ac:dyDescent="0.25">
      <c r="A73" s="342"/>
      <c r="B73" s="345"/>
      <c r="C73" s="321"/>
      <c r="D73" s="63" t="str">
        <f>IF('Puestos de Trabajo Emp'!D73&lt;&gt;0,'Puestos de Trabajo Emp'!D73,"")</f>
        <v/>
      </c>
      <c r="E73" s="64" t="str">
        <f>IF('Puestos de Trabajo Emp'!E73&lt;&gt;0,'Puestos de Trabajo Emp'!E73,"")</f>
        <v/>
      </c>
      <c r="F73" s="321"/>
      <c r="G73" s="63" t="str">
        <f>IF('Puestos de Trabajo Emp'!G73&lt;&gt;0,'Puestos de Trabajo Emp'!G73,"")</f>
        <v/>
      </c>
      <c r="H73" s="64" t="str">
        <f>IF('Puestos de Trabajo Emp'!H73&lt;&gt;0,'Puestos de Trabajo Emp'!H73,"")</f>
        <v/>
      </c>
      <c r="I73" s="64" t="str">
        <f>IF('Puestos de Trabajo Emp'!I73&lt;&gt;0,'Puestos de Trabajo Emp'!I73,"")</f>
        <v/>
      </c>
      <c r="J73" s="321"/>
      <c r="K73" s="321"/>
      <c r="L73" s="321"/>
      <c r="M73" s="345"/>
      <c r="N73" s="22">
        <v>2</v>
      </c>
      <c r="O73" s="22">
        <v>99</v>
      </c>
      <c r="P73" s="348"/>
      <c r="Q73" s="41" t="e">
        <f t="shared" si="2"/>
        <v>#VALUE!</v>
      </c>
      <c r="R73" s="330"/>
      <c r="S73" s="330"/>
      <c r="T73" s="351"/>
      <c r="U73" s="354"/>
      <c r="V73" s="275"/>
      <c r="W73" s="321"/>
      <c r="X73" s="277"/>
      <c r="Y73" s="327"/>
      <c r="Z73" s="277"/>
      <c r="AA73" s="327"/>
      <c r="AB73" s="327"/>
      <c r="AC73" s="324"/>
      <c r="AD73" s="327"/>
      <c r="AE73" s="330"/>
      <c r="AF73" s="333"/>
      <c r="AG73" s="336"/>
      <c r="AH73" s="339"/>
    </row>
    <row r="74" spans="1:34" ht="25.5" hidden="1" customHeight="1" x14ac:dyDescent="0.25">
      <c r="A74" s="342"/>
      <c r="B74" s="345"/>
      <c r="C74" s="321"/>
      <c r="D74" s="63" t="str">
        <f>IF('Puestos de Trabajo Emp'!D74&lt;&gt;0,'Puestos de Trabajo Emp'!D74,"")</f>
        <v/>
      </c>
      <c r="E74" s="64" t="str">
        <f>IF('Puestos de Trabajo Emp'!E74&lt;&gt;0,'Puestos de Trabajo Emp'!E74,"")</f>
        <v/>
      </c>
      <c r="F74" s="321"/>
      <c r="G74" s="63" t="str">
        <f>IF('Puestos de Trabajo Emp'!G74&lt;&gt;0,'Puestos de Trabajo Emp'!G74,"")</f>
        <v/>
      </c>
      <c r="H74" s="64" t="str">
        <f>IF('Puestos de Trabajo Emp'!H74&lt;&gt;0,'Puestos de Trabajo Emp'!H74,"")</f>
        <v/>
      </c>
      <c r="I74" s="64" t="str">
        <f>IF('Puestos de Trabajo Emp'!I74&lt;&gt;0,'Puestos de Trabajo Emp'!I74,"")</f>
        <v/>
      </c>
      <c r="J74" s="321"/>
      <c r="K74" s="321"/>
      <c r="L74" s="321"/>
      <c r="M74" s="345"/>
      <c r="N74" s="22">
        <v>3</v>
      </c>
      <c r="O74" s="22">
        <v>82</v>
      </c>
      <c r="P74" s="348"/>
      <c r="Q74" s="41" t="e">
        <f t="shared" si="2"/>
        <v>#VALUE!</v>
      </c>
      <c r="R74" s="330"/>
      <c r="S74" s="330"/>
      <c r="T74" s="351"/>
      <c r="U74" s="354"/>
      <c r="V74" s="275"/>
      <c r="W74" s="321"/>
      <c r="X74" s="277"/>
      <c r="Y74" s="327"/>
      <c r="Z74" s="277"/>
      <c r="AA74" s="327"/>
      <c r="AB74" s="327"/>
      <c r="AC74" s="324"/>
      <c r="AD74" s="327"/>
      <c r="AE74" s="330"/>
      <c r="AF74" s="333"/>
      <c r="AG74" s="336"/>
      <c r="AH74" s="339"/>
    </row>
    <row r="75" spans="1:34" ht="25.5" hidden="1" customHeight="1" x14ac:dyDescent="0.25">
      <c r="A75" s="342"/>
      <c r="B75" s="345"/>
      <c r="C75" s="321"/>
      <c r="D75" s="63" t="str">
        <f>IF('Puestos de Trabajo Emp'!D75&lt;&gt;0,'Puestos de Trabajo Emp'!D75,"")</f>
        <v/>
      </c>
      <c r="E75" s="64" t="str">
        <f>IF('Puestos de Trabajo Emp'!E75&lt;&gt;0,'Puestos de Trabajo Emp'!E75,"")</f>
        <v/>
      </c>
      <c r="F75" s="321"/>
      <c r="G75" s="63" t="str">
        <f>IF('Puestos de Trabajo Emp'!G75&lt;&gt;0,'Puestos de Trabajo Emp'!G75,"")</f>
        <v/>
      </c>
      <c r="H75" s="64" t="str">
        <f>IF('Puestos de Trabajo Emp'!H75&lt;&gt;0,'Puestos de Trabajo Emp'!H75,"")</f>
        <v/>
      </c>
      <c r="I75" s="64" t="str">
        <f>IF('Puestos de Trabajo Emp'!I75&lt;&gt;0,'Puestos de Trabajo Emp'!I75,"")</f>
        <v/>
      </c>
      <c r="J75" s="321"/>
      <c r="K75" s="321"/>
      <c r="L75" s="321"/>
      <c r="M75" s="345"/>
      <c r="N75" s="22">
        <v>4</v>
      </c>
      <c r="O75" s="22">
        <v>100</v>
      </c>
      <c r="P75" s="348"/>
      <c r="Q75" s="41" t="e">
        <f t="shared" si="2"/>
        <v>#VALUE!</v>
      </c>
      <c r="R75" s="330"/>
      <c r="S75" s="330"/>
      <c r="T75" s="351"/>
      <c r="U75" s="354"/>
      <c r="V75" s="275"/>
      <c r="W75" s="321"/>
      <c r="X75" s="277"/>
      <c r="Y75" s="327"/>
      <c r="Z75" s="277"/>
      <c r="AA75" s="327"/>
      <c r="AB75" s="327"/>
      <c r="AC75" s="324"/>
      <c r="AD75" s="327"/>
      <c r="AE75" s="330"/>
      <c r="AF75" s="333"/>
      <c r="AG75" s="336"/>
      <c r="AH75" s="339"/>
    </row>
    <row r="76" spans="1:34" ht="25.5" hidden="1" customHeight="1" thickBot="1" x14ac:dyDescent="0.3">
      <c r="A76" s="343"/>
      <c r="B76" s="346"/>
      <c r="C76" s="322"/>
      <c r="D76" s="94" t="str">
        <f>IF('Puestos de Trabajo Emp'!D76&lt;&gt;0,'Puestos de Trabajo Emp'!D76,"")</f>
        <v/>
      </c>
      <c r="E76" s="95" t="str">
        <f>IF('Puestos de Trabajo Emp'!E76&lt;&gt;0,'Puestos de Trabajo Emp'!E76,"")</f>
        <v/>
      </c>
      <c r="F76" s="322"/>
      <c r="G76" s="94" t="str">
        <f>IF('Puestos de Trabajo Emp'!G76&lt;&gt;0,'Puestos de Trabajo Emp'!G76,"")</f>
        <v/>
      </c>
      <c r="H76" s="95" t="str">
        <f>IF('Puestos de Trabajo Emp'!H76&lt;&gt;0,'Puestos de Trabajo Emp'!H76,"")</f>
        <v/>
      </c>
      <c r="I76" s="95" t="str">
        <f>IF('Puestos de Trabajo Emp'!I76&lt;&gt;0,'Puestos de Trabajo Emp'!I76,"")</f>
        <v/>
      </c>
      <c r="J76" s="322"/>
      <c r="K76" s="322"/>
      <c r="L76" s="322"/>
      <c r="M76" s="346"/>
      <c r="N76" s="23">
        <v>5</v>
      </c>
      <c r="O76" s="23">
        <v>89</v>
      </c>
      <c r="P76" s="349"/>
      <c r="Q76" s="42" t="e">
        <f t="shared" ref="Q76:Q139" si="80">ROUND(E76/(8/POWER(2,((O76-85)/3))),1)</f>
        <v>#VALUE!</v>
      </c>
      <c r="R76" s="331"/>
      <c r="S76" s="331"/>
      <c r="T76" s="352"/>
      <c r="U76" s="355"/>
      <c r="V76" s="276"/>
      <c r="W76" s="322"/>
      <c r="X76" s="278"/>
      <c r="Y76" s="327"/>
      <c r="Z76" s="277"/>
      <c r="AA76" s="327"/>
      <c r="AB76" s="327"/>
      <c r="AC76" s="325"/>
      <c r="AD76" s="327"/>
      <c r="AE76" s="331"/>
      <c r="AF76" s="334"/>
      <c r="AG76" s="337"/>
      <c r="AH76" s="340"/>
    </row>
    <row r="77" spans="1:34" ht="25.5" hidden="1" customHeight="1" x14ac:dyDescent="0.25">
      <c r="A77" s="341">
        <v>15</v>
      </c>
      <c r="B77" s="344" t="str">
        <f>VLOOKUP(V77,ges,2,FALSE)</f>
        <v>Taller de mantención</v>
      </c>
      <c r="C77" s="320" t="str">
        <f>IF('Puestos de Trabajo Emp'!C77&lt;&gt;0,'Puestos de Trabajo Emp'!C77,"")</f>
        <v/>
      </c>
      <c r="D77" s="61" t="str">
        <f>IF('Puestos de Trabajo Emp'!D77&lt;&gt;0,'Puestos de Trabajo Emp'!D77,"")</f>
        <v/>
      </c>
      <c r="E77" s="62" t="str">
        <f>IF('Puestos de Trabajo Emp'!E77&lt;&gt;0,'Puestos de Trabajo Emp'!E77,"")</f>
        <v/>
      </c>
      <c r="F77" s="320" t="str">
        <f>IF('Puestos de Trabajo Emp'!F77&lt;&gt;0,'Puestos de Trabajo Emp'!F77,"")</f>
        <v/>
      </c>
      <c r="G77" s="61" t="str">
        <f>IF('Puestos de Trabajo Emp'!G77&lt;&gt;0,'Puestos de Trabajo Emp'!G77,"")</f>
        <v/>
      </c>
      <c r="H77" s="62" t="str">
        <f>IF('Puestos de Trabajo Emp'!H77&lt;&gt;0,'Puestos de Trabajo Emp'!H77,"")</f>
        <v/>
      </c>
      <c r="I77" s="62" t="str">
        <f>IF('Puestos de Trabajo Emp'!I77&lt;&gt;0,'Puestos de Trabajo Emp'!I77,"")</f>
        <v/>
      </c>
      <c r="J77" s="320" t="str">
        <f>IF('Puestos de Trabajo Emp'!N77&lt;&gt;0,'Puestos de Trabajo Emp'!N77,"")</f>
        <v/>
      </c>
      <c r="K77" s="320" t="str">
        <f>IF('Puestos de Trabajo Emp'!Q77&lt;&gt;0,'Puestos de Trabajo Emp'!Q77,"")</f>
        <v/>
      </c>
      <c r="L77" s="320" t="str">
        <f>IF('Puestos de Trabajo Emp'!R77&lt;&gt;0,'Puestos de Trabajo Emp'!R77,"")</f>
        <v/>
      </c>
      <c r="M77" s="344">
        <f>VLOOKUP(V77,ges,6,FALSE)</f>
        <v>8</v>
      </c>
      <c r="N77" s="21">
        <v>1</v>
      </c>
      <c r="O77" s="21">
        <v>88</v>
      </c>
      <c r="P77" s="347">
        <f t="shared" ref="P77" si="81">MAX(O77:O81)</f>
        <v>100</v>
      </c>
      <c r="Q77" s="43" t="e">
        <f t="shared" si="80"/>
        <v>#VALUE!</v>
      </c>
      <c r="R77" s="329" t="e">
        <f t="shared" ref="R77" si="82">SUM(Q77:Q81)</f>
        <v>#VALUE!</v>
      </c>
      <c r="S77" s="329">
        <f t="shared" ref="S77" si="83">ROUND(M77/(8/POWER(2,((P77-85)/3))),1)</f>
        <v>32</v>
      </c>
      <c r="T77" s="350" t="str">
        <f t="shared" ref="T77" si="84">IF(S77&gt;=10,"Alta",IF(S77&lt;0.5,"Baja","Media"))</f>
        <v>Alta</v>
      </c>
      <c r="U77" s="353">
        <f>'Puestos de Trabajo Emp'!T77</f>
        <v>0</v>
      </c>
      <c r="V77" s="289">
        <v>1</v>
      </c>
      <c r="W77" s="320" t="str">
        <f>VLOOKUP(V77,ges,3,FALSE)</f>
        <v>Operadores y ayudantes de mantención mecánica</v>
      </c>
      <c r="X77" s="287" t="s">
        <v>243</v>
      </c>
      <c r="Y77" s="326">
        <v>126663</v>
      </c>
      <c r="Z77" s="287" t="s">
        <v>1019</v>
      </c>
      <c r="AA77" s="326" t="s">
        <v>7</v>
      </c>
      <c r="AB77" s="326">
        <v>7</v>
      </c>
      <c r="AC77" s="323">
        <f>ROUND(8/(POWER(2,((AD77-85)/3))),1)</f>
        <v>25.4</v>
      </c>
      <c r="AD77" s="326">
        <v>80</v>
      </c>
      <c r="AE77" s="329">
        <f t="shared" ref="AE77" si="85">TRUNC(M77/(8/POWER(2,((AD77-85)/3))),1)</f>
        <v>0.3</v>
      </c>
      <c r="AF77" s="332" t="str">
        <f t="shared" ref="AF77" si="86">IF(AE77&gt;=10,"4",IF(AE77&lt;0.5,"1",IF(AND(AE77&gt;=1,AE77&lt;10),"3","2")))</f>
        <v>1</v>
      </c>
      <c r="AG77" s="335" t="str">
        <f>IF(AE77&gt;=10,"Exposición Ocupacional sobre diez veces la Dosis de Ruido Máxima Permitida.",IF(AE77&gt;=1,"Exposición Ocupacional sobre la Dosis de Ruido Máxima Permitida.",IF(AE77&lt;0.5,"Exposición Ocupacional bajo la Dosis de Acción.","Exposición Ocupacional bajo la Dosis de Ruido Máxima Permitida pero sobre la Dosis de Acción.")))</f>
        <v>Exposición Ocupacional bajo la Dosis de Acción.</v>
      </c>
      <c r="AH77" s="338" t="str">
        <f>IF(AE77&gt;=10,"Se establece un plazo máximo de seis meses para implementar medidas de control.  Remitir al experto asesor de ACHS la nómina de todos los trabajadores de este puesto de trabajo, para su ingreso al Programa de Vigilancia de la Salud ACHS.",IF(AE77&lt;0.5,"Mantener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78" spans="1:34" ht="25.5" hidden="1" customHeight="1" x14ac:dyDescent="0.25">
      <c r="A78" s="342"/>
      <c r="B78" s="345"/>
      <c r="C78" s="321"/>
      <c r="D78" s="63" t="str">
        <f>IF('Puestos de Trabajo Emp'!D78&lt;&gt;0,'Puestos de Trabajo Emp'!D78,"")</f>
        <v/>
      </c>
      <c r="E78" s="64" t="str">
        <f>IF('Puestos de Trabajo Emp'!E78&lt;&gt;0,'Puestos de Trabajo Emp'!E78,"")</f>
        <v/>
      </c>
      <c r="F78" s="321"/>
      <c r="G78" s="63" t="str">
        <f>IF('Puestos de Trabajo Emp'!G78&lt;&gt;0,'Puestos de Trabajo Emp'!G78,"")</f>
        <v/>
      </c>
      <c r="H78" s="64" t="str">
        <f>IF('Puestos de Trabajo Emp'!H78&lt;&gt;0,'Puestos de Trabajo Emp'!H78,"")</f>
        <v/>
      </c>
      <c r="I78" s="64" t="str">
        <f>IF('Puestos de Trabajo Emp'!I78&lt;&gt;0,'Puestos de Trabajo Emp'!I78,"")</f>
        <v/>
      </c>
      <c r="J78" s="321"/>
      <c r="K78" s="321"/>
      <c r="L78" s="321"/>
      <c r="M78" s="345"/>
      <c r="N78" s="22">
        <v>2</v>
      </c>
      <c r="O78" s="22">
        <v>99</v>
      </c>
      <c r="P78" s="348"/>
      <c r="Q78" s="41" t="e">
        <f t="shared" si="80"/>
        <v>#VALUE!</v>
      </c>
      <c r="R78" s="330"/>
      <c r="S78" s="330"/>
      <c r="T78" s="351"/>
      <c r="U78" s="354"/>
      <c r="V78" s="275"/>
      <c r="W78" s="321"/>
      <c r="X78" s="277"/>
      <c r="Y78" s="327"/>
      <c r="Z78" s="277"/>
      <c r="AA78" s="327"/>
      <c r="AB78" s="327"/>
      <c r="AC78" s="324"/>
      <c r="AD78" s="327"/>
      <c r="AE78" s="330"/>
      <c r="AF78" s="333"/>
      <c r="AG78" s="336"/>
      <c r="AH78" s="339"/>
    </row>
    <row r="79" spans="1:34" ht="25.5" hidden="1" customHeight="1" x14ac:dyDescent="0.25">
      <c r="A79" s="342"/>
      <c r="B79" s="345"/>
      <c r="C79" s="321"/>
      <c r="D79" s="63" t="str">
        <f>IF('Puestos de Trabajo Emp'!D79&lt;&gt;0,'Puestos de Trabajo Emp'!D79,"")</f>
        <v/>
      </c>
      <c r="E79" s="64" t="str">
        <f>IF('Puestos de Trabajo Emp'!E79&lt;&gt;0,'Puestos de Trabajo Emp'!E79,"")</f>
        <v/>
      </c>
      <c r="F79" s="321"/>
      <c r="G79" s="63" t="str">
        <f>IF('Puestos de Trabajo Emp'!G79&lt;&gt;0,'Puestos de Trabajo Emp'!G79,"")</f>
        <v/>
      </c>
      <c r="H79" s="64" t="str">
        <f>IF('Puestos de Trabajo Emp'!H79&lt;&gt;0,'Puestos de Trabajo Emp'!H79,"")</f>
        <v/>
      </c>
      <c r="I79" s="64" t="str">
        <f>IF('Puestos de Trabajo Emp'!I79&lt;&gt;0,'Puestos de Trabajo Emp'!I79,"")</f>
        <v/>
      </c>
      <c r="J79" s="321"/>
      <c r="K79" s="321"/>
      <c r="L79" s="321"/>
      <c r="M79" s="345"/>
      <c r="N79" s="22">
        <v>3</v>
      </c>
      <c r="O79" s="22">
        <v>82</v>
      </c>
      <c r="P79" s="348"/>
      <c r="Q79" s="41" t="e">
        <f t="shared" si="80"/>
        <v>#VALUE!</v>
      </c>
      <c r="R79" s="330"/>
      <c r="S79" s="330"/>
      <c r="T79" s="351"/>
      <c r="U79" s="354"/>
      <c r="V79" s="275"/>
      <c r="W79" s="321"/>
      <c r="X79" s="277"/>
      <c r="Y79" s="327"/>
      <c r="Z79" s="277"/>
      <c r="AA79" s="327"/>
      <c r="AB79" s="327"/>
      <c r="AC79" s="324"/>
      <c r="AD79" s="327"/>
      <c r="AE79" s="330"/>
      <c r="AF79" s="333"/>
      <c r="AG79" s="336"/>
      <c r="AH79" s="339"/>
    </row>
    <row r="80" spans="1:34" ht="25.5" hidden="1" customHeight="1" x14ac:dyDescent="0.25">
      <c r="A80" s="342"/>
      <c r="B80" s="345"/>
      <c r="C80" s="321"/>
      <c r="D80" s="63" t="str">
        <f>IF('Puestos de Trabajo Emp'!D80&lt;&gt;0,'Puestos de Trabajo Emp'!D80,"")</f>
        <v/>
      </c>
      <c r="E80" s="64" t="str">
        <f>IF('Puestos de Trabajo Emp'!E80&lt;&gt;0,'Puestos de Trabajo Emp'!E80,"")</f>
        <v/>
      </c>
      <c r="F80" s="321"/>
      <c r="G80" s="63" t="str">
        <f>IF('Puestos de Trabajo Emp'!G80&lt;&gt;0,'Puestos de Trabajo Emp'!G80,"")</f>
        <v/>
      </c>
      <c r="H80" s="64" t="str">
        <f>IF('Puestos de Trabajo Emp'!H80&lt;&gt;0,'Puestos de Trabajo Emp'!H80,"")</f>
        <v/>
      </c>
      <c r="I80" s="64" t="str">
        <f>IF('Puestos de Trabajo Emp'!I80&lt;&gt;0,'Puestos de Trabajo Emp'!I80,"")</f>
        <v/>
      </c>
      <c r="J80" s="321"/>
      <c r="K80" s="321"/>
      <c r="L80" s="321"/>
      <c r="M80" s="345"/>
      <c r="N80" s="22">
        <v>4</v>
      </c>
      <c r="O80" s="22">
        <v>100</v>
      </c>
      <c r="P80" s="348"/>
      <c r="Q80" s="41" t="e">
        <f t="shared" si="80"/>
        <v>#VALUE!</v>
      </c>
      <c r="R80" s="330"/>
      <c r="S80" s="330"/>
      <c r="T80" s="351"/>
      <c r="U80" s="354"/>
      <c r="V80" s="275"/>
      <c r="W80" s="321"/>
      <c r="X80" s="277"/>
      <c r="Y80" s="327"/>
      <c r="Z80" s="277"/>
      <c r="AA80" s="327"/>
      <c r="AB80" s="327"/>
      <c r="AC80" s="324"/>
      <c r="AD80" s="327"/>
      <c r="AE80" s="330"/>
      <c r="AF80" s="333"/>
      <c r="AG80" s="336"/>
      <c r="AH80" s="339"/>
    </row>
    <row r="81" spans="1:34" ht="25.5" hidden="1" customHeight="1" thickBot="1" x14ac:dyDescent="0.3">
      <c r="A81" s="343"/>
      <c r="B81" s="346"/>
      <c r="C81" s="322"/>
      <c r="D81" s="94" t="str">
        <f>IF('Puestos de Trabajo Emp'!D81&lt;&gt;0,'Puestos de Trabajo Emp'!D81,"")</f>
        <v/>
      </c>
      <c r="E81" s="95" t="str">
        <f>IF('Puestos de Trabajo Emp'!E81&lt;&gt;0,'Puestos de Trabajo Emp'!E81,"")</f>
        <v/>
      </c>
      <c r="F81" s="322"/>
      <c r="G81" s="94" t="str">
        <f>IF('Puestos de Trabajo Emp'!G81&lt;&gt;0,'Puestos de Trabajo Emp'!G81,"")</f>
        <v/>
      </c>
      <c r="H81" s="95" t="str">
        <f>IF('Puestos de Trabajo Emp'!H81&lt;&gt;0,'Puestos de Trabajo Emp'!H81,"")</f>
        <v/>
      </c>
      <c r="I81" s="95" t="str">
        <f>IF('Puestos de Trabajo Emp'!I81&lt;&gt;0,'Puestos de Trabajo Emp'!I81,"")</f>
        <v/>
      </c>
      <c r="J81" s="322"/>
      <c r="K81" s="322"/>
      <c r="L81" s="322"/>
      <c r="M81" s="346"/>
      <c r="N81" s="23">
        <v>5</v>
      </c>
      <c r="O81" s="23">
        <v>89</v>
      </c>
      <c r="P81" s="349"/>
      <c r="Q81" s="42" t="e">
        <f t="shared" si="80"/>
        <v>#VALUE!</v>
      </c>
      <c r="R81" s="331"/>
      <c r="S81" s="331"/>
      <c r="T81" s="352"/>
      <c r="U81" s="355"/>
      <c r="V81" s="276"/>
      <c r="W81" s="322"/>
      <c r="X81" s="278"/>
      <c r="Y81" s="328"/>
      <c r="Z81" s="278"/>
      <c r="AA81" s="328"/>
      <c r="AB81" s="328"/>
      <c r="AC81" s="325"/>
      <c r="AD81" s="328"/>
      <c r="AE81" s="331"/>
      <c r="AF81" s="334"/>
      <c r="AG81" s="337"/>
      <c r="AH81" s="340"/>
    </row>
    <row r="82" spans="1:34" ht="25.5" hidden="1" customHeight="1" x14ac:dyDescent="0.25">
      <c r="A82" s="341">
        <v>16</v>
      </c>
      <c r="B82" s="344" t="str">
        <f>VLOOKUP(V82,ges,2,FALSE)</f>
        <v>Taller de mantención</v>
      </c>
      <c r="C82" s="320" t="str">
        <f>IF('Puestos de Trabajo Emp'!C82&lt;&gt;0,'Puestos de Trabajo Emp'!C82,"")</f>
        <v/>
      </c>
      <c r="D82" s="61" t="str">
        <f>IF('Puestos de Trabajo Emp'!D82&lt;&gt;0,'Puestos de Trabajo Emp'!D82,"")</f>
        <v/>
      </c>
      <c r="E82" s="62" t="str">
        <f>IF('Puestos de Trabajo Emp'!E82&lt;&gt;0,'Puestos de Trabajo Emp'!E82,"")</f>
        <v/>
      </c>
      <c r="F82" s="320" t="str">
        <f>IF('Puestos de Trabajo Emp'!F82&lt;&gt;0,'Puestos de Trabajo Emp'!F82,"")</f>
        <v/>
      </c>
      <c r="G82" s="61" t="str">
        <f>IF('Puestos de Trabajo Emp'!G82&lt;&gt;0,'Puestos de Trabajo Emp'!G82,"")</f>
        <v/>
      </c>
      <c r="H82" s="62" t="str">
        <f>IF('Puestos de Trabajo Emp'!H82&lt;&gt;0,'Puestos de Trabajo Emp'!H82,"")</f>
        <v/>
      </c>
      <c r="I82" s="62" t="str">
        <f>IF('Puestos de Trabajo Emp'!I82&lt;&gt;0,'Puestos de Trabajo Emp'!I82,"")</f>
        <v/>
      </c>
      <c r="J82" s="320" t="str">
        <f>IF('Puestos de Trabajo Emp'!N82&lt;&gt;0,'Puestos de Trabajo Emp'!N82,"")</f>
        <v/>
      </c>
      <c r="K82" s="320" t="str">
        <f>IF('Puestos de Trabajo Emp'!Q82&lt;&gt;0,'Puestos de Trabajo Emp'!Q82,"")</f>
        <v/>
      </c>
      <c r="L82" s="320" t="str">
        <f>IF('Puestos de Trabajo Emp'!R82&lt;&gt;0,'Puestos de Trabajo Emp'!R82,"")</f>
        <v/>
      </c>
      <c r="M82" s="344">
        <f>VLOOKUP(V82,ges,6,FALSE)</f>
        <v>8</v>
      </c>
      <c r="N82" s="21">
        <v>1</v>
      </c>
      <c r="O82" s="21">
        <v>88</v>
      </c>
      <c r="P82" s="347">
        <f t="shared" ref="P82" si="87">MAX(O82:O86)</f>
        <v>100</v>
      </c>
      <c r="Q82" s="43" t="e">
        <f t="shared" si="80"/>
        <v>#VALUE!</v>
      </c>
      <c r="R82" s="329" t="e">
        <f t="shared" ref="R82" si="88">SUM(Q82:Q86)</f>
        <v>#VALUE!</v>
      </c>
      <c r="S82" s="329">
        <f t="shared" ref="S82" si="89">ROUND(M82/(8/POWER(2,((P82-85)/3))),1)</f>
        <v>32</v>
      </c>
      <c r="T82" s="350" t="str">
        <f t="shared" ref="T82" si="90">IF(S82&gt;=10,"Alta",IF(S82&lt;0.5,"Baja","Media"))</f>
        <v>Alta</v>
      </c>
      <c r="U82" s="353">
        <f>'Puestos de Trabajo Emp'!T82</f>
        <v>0</v>
      </c>
      <c r="V82" s="289">
        <v>1</v>
      </c>
      <c r="W82" s="320" t="str">
        <f>VLOOKUP(V82,ges,3,FALSE)</f>
        <v>Operadores y ayudantes de mantención mecánica</v>
      </c>
      <c r="X82" s="287" t="s">
        <v>243</v>
      </c>
      <c r="Y82" s="327"/>
      <c r="Z82" s="277" t="s">
        <v>1019</v>
      </c>
      <c r="AA82" s="327"/>
      <c r="AB82" s="327"/>
      <c r="AC82" s="323">
        <f>ROUND(8/(POWER(2,((AD82-85)/3))),1)</f>
        <v>2705659852.4000001</v>
      </c>
      <c r="AD82" s="327"/>
      <c r="AE82" s="329">
        <f t="shared" ref="AE82" si="91">TRUNC(M82/(8/POWER(2,((AD82-85)/3))),1)</f>
        <v>0</v>
      </c>
      <c r="AF82" s="332" t="str">
        <f t="shared" ref="AF82" si="92">IF(AE82&gt;=10,"4",IF(AE82&lt;0.5,"1",IF(AND(AE82&gt;=1,AE82&lt;10),"3","2")))</f>
        <v>1</v>
      </c>
      <c r="AG82" s="335" t="str">
        <f>IF(AE82&gt;=10,"Exposición Ocupacional sobre diez veces la Dosis de Ruido Máxima Permitida.",IF(AE82&gt;=1,"Exposición Ocupacional sobre la Dosis de Ruido Máxima Permitida.",IF(AE82&lt;0.5,"Exposición Ocupacional bajo la Dosis de Acción.","Exposición Ocupacional bajo la Dosis de Ruido Máxima Permitida pero sobre la Dosis de Acción.")))</f>
        <v>Exposición Ocupacional bajo la Dosis de Acción.</v>
      </c>
      <c r="AH82" s="338" t="str">
        <f>IF(AE82&gt;=10,"Se establece un plazo máximo de seis meses para implementar medidas de control.  Remitir al experto asesor de ACHS la nómina de todos los trabajadores de este puesto de trabajo, para su ingreso al Programa de Vigilancia de la Salud ACHS.",IF(AE82&lt;0.5,"Mantener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83" spans="1:34" ht="25.5" hidden="1" customHeight="1" x14ac:dyDescent="0.25">
      <c r="A83" s="342"/>
      <c r="B83" s="345"/>
      <c r="C83" s="321"/>
      <c r="D83" s="63" t="str">
        <f>IF('Puestos de Trabajo Emp'!D83&lt;&gt;0,'Puestos de Trabajo Emp'!D83,"")</f>
        <v/>
      </c>
      <c r="E83" s="64" t="str">
        <f>IF('Puestos de Trabajo Emp'!E83&lt;&gt;0,'Puestos de Trabajo Emp'!E83,"")</f>
        <v/>
      </c>
      <c r="F83" s="321"/>
      <c r="G83" s="63" t="str">
        <f>IF('Puestos de Trabajo Emp'!G83&lt;&gt;0,'Puestos de Trabajo Emp'!G83,"")</f>
        <v/>
      </c>
      <c r="H83" s="64" t="str">
        <f>IF('Puestos de Trabajo Emp'!H83&lt;&gt;0,'Puestos de Trabajo Emp'!H83,"")</f>
        <v/>
      </c>
      <c r="I83" s="64" t="str">
        <f>IF('Puestos de Trabajo Emp'!I83&lt;&gt;0,'Puestos de Trabajo Emp'!I83,"")</f>
        <v/>
      </c>
      <c r="J83" s="321"/>
      <c r="K83" s="321"/>
      <c r="L83" s="321"/>
      <c r="M83" s="345"/>
      <c r="N83" s="22">
        <v>2</v>
      </c>
      <c r="O83" s="22">
        <v>99</v>
      </c>
      <c r="P83" s="348"/>
      <c r="Q83" s="41" t="e">
        <f t="shared" si="80"/>
        <v>#VALUE!</v>
      </c>
      <c r="R83" s="330"/>
      <c r="S83" s="330"/>
      <c r="T83" s="351"/>
      <c r="U83" s="354"/>
      <c r="V83" s="275"/>
      <c r="W83" s="321"/>
      <c r="X83" s="277"/>
      <c r="Y83" s="327"/>
      <c r="Z83" s="277"/>
      <c r="AA83" s="327"/>
      <c r="AB83" s="327"/>
      <c r="AC83" s="324"/>
      <c r="AD83" s="327"/>
      <c r="AE83" s="330"/>
      <c r="AF83" s="333"/>
      <c r="AG83" s="336"/>
      <c r="AH83" s="339"/>
    </row>
    <row r="84" spans="1:34" ht="25.5" hidden="1" customHeight="1" x14ac:dyDescent="0.25">
      <c r="A84" s="342"/>
      <c r="B84" s="345"/>
      <c r="C84" s="321"/>
      <c r="D84" s="63" t="str">
        <f>IF('Puestos de Trabajo Emp'!D84&lt;&gt;0,'Puestos de Trabajo Emp'!D84,"")</f>
        <v/>
      </c>
      <c r="E84" s="64" t="str">
        <f>IF('Puestos de Trabajo Emp'!E84&lt;&gt;0,'Puestos de Trabajo Emp'!E84,"")</f>
        <v/>
      </c>
      <c r="F84" s="321"/>
      <c r="G84" s="63" t="str">
        <f>IF('Puestos de Trabajo Emp'!G84&lt;&gt;0,'Puestos de Trabajo Emp'!G84,"")</f>
        <v/>
      </c>
      <c r="H84" s="64" t="str">
        <f>IF('Puestos de Trabajo Emp'!H84&lt;&gt;0,'Puestos de Trabajo Emp'!H84,"")</f>
        <v/>
      </c>
      <c r="I84" s="64" t="str">
        <f>IF('Puestos de Trabajo Emp'!I84&lt;&gt;0,'Puestos de Trabajo Emp'!I84,"")</f>
        <v/>
      </c>
      <c r="J84" s="321"/>
      <c r="K84" s="321"/>
      <c r="L84" s="321"/>
      <c r="M84" s="345"/>
      <c r="N84" s="22">
        <v>3</v>
      </c>
      <c r="O84" s="22">
        <v>82</v>
      </c>
      <c r="P84" s="348"/>
      <c r="Q84" s="41" t="e">
        <f t="shared" si="80"/>
        <v>#VALUE!</v>
      </c>
      <c r="R84" s="330"/>
      <c r="S84" s="330"/>
      <c r="T84" s="351"/>
      <c r="U84" s="354"/>
      <c r="V84" s="275"/>
      <c r="W84" s="321"/>
      <c r="X84" s="277"/>
      <c r="Y84" s="327"/>
      <c r="Z84" s="277"/>
      <c r="AA84" s="327"/>
      <c r="AB84" s="327"/>
      <c r="AC84" s="324"/>
      <c r="AD84" s="327"/>
      <c r="AE84" s="330"/>
      <c r="AF84" s="333"/>
      <c r="AG84" s="336"/>
      <c r="AH84" s="339"/>
    </row>
    <row r="85" spans="1:34" ht="25.5" hidden="1" customHeight="1" x14ac:dyDescent="0.25">
      <c r="A85" s="342"/>
      <c r="B85" s="345"/>
      <c r="C85" s="321"/>
      <c r="D85" s="63" t="str">
        <f>IF('Puestos de Trabajo Emp'!D85&lt;&gt;0,'Puestos de Trabajo Emp'!D85,"")</f>
        <v/>
      </c>
      <c r="E85" s="64" t="str">
        <f>IF('Puestos de Trabajo Emp'!E85&lt;&gt;0,'Puestos de Trabajo Emp'!E85,"")</f>
        <v/>
      </c>
      <c r="F85" s="321"/>
      <c r="G85" s="63" t="str">
        <f>IF('Puestos de Trabajo Emp'!G85&lt;&gt;0,'Puestos de Trabajo Emp'!G85,"")</f>
        <v/>
      </c>
      <c r="H85" s="64" t="str">
        <f>IF('Puestos de Trabajo Emp'!H85&lt;&gt;0,'Puestos de Trabajo Emp'!H85,"")</f>
        <v/>
      </c>
      <c r="I85" s="64" t="str">
        <f>IF('Puestos de Trabajo Emp'!I85&lt;&gt;0,'Puestos de Trabajo Emp'!I85,"")</f>
        <v/>
      </c>
      <c r="J85" s="321"/>
      <c r="K85" s="321"/>
      <c r="L85" s="321"/>
      <c r="M85" s="345"/>
      <c r="N85" s="22">
        <v>4</v>
      </c>
      <c r="O85" s="22">
        <v>100</v>
      </c>
      <c r="P85" s="348"/>
      <c r="Q85" s="41" t="e">
        <f t="shared" si="80"/>
        <v>#VALUE!</v>
      </c>
      <c r="R85" s="330"/>
      <c r="S85" s="330"/>
      <c r="T85" s="351"/>
      <c r="U85" s="354"/>
      <c r="V85" s="275"/>
      <c r="W85" s="321"/>
      <c r="X85" s="277"/>
      <c r="Y85" s="327"/>
      <c r="Z85" s="277"/>
      <c r="AA85" s="327"/>
      <c r="AB85" s="327"/>
      <c r="AC85" s="324"/>
      <c r="AD85" s="327"/>
      <c r="AE85" s="330"/>
      <c r="AF85" s="333"/>
      <c r="AG85" s="336"/>
      <c r="AH85" s="339"/>
    </row>
    <row r="86" spans="1:34" ht="25.5" hidden="1" customHeight="1" thickBot="1" x14ac:dyDescent="0.3">
      <c r="A86" s="343"/>
      <c r="B86" s="346"/>
      <c r="C86" s="322"/>
      <c r="D86" s="94" t="str">
        <f>IF('Puestos de Trabajo Emp'!D86&lt;&gt;0,'Puestos de Trabajo Emp'!D86,"")</f>
        <v/>
      </c>
      <c r="E86" s="95" t="str">
        <f>IF('Puestos de Trabajo Emp'!E86&lt;&gt;0,'Puestos de Trabajo Emp'!E86,"")</f>
        <v/>
      </c>
      <c r="F86" s="322"/>
      <c r="G86" s="94" t="str">
        <f>IF('Puestos de Trabajo Emp'!G86&lt;&gt;0,'Puestos de Trabajo Emp'!G86,"")</f>
        <v/>
      </c>
      <c r="H86" s="95" t="str">
        <f>IF('Puestos de Trabajo Emp'!H86&lt;&gt;0,'Puestos de Trabajo Emp'!H86,"")</f>
        <v/>
      </c>
      <c r="I86" s="95" t="str">
        <f>IF('Puestos de Trabajo Emp'!I86&lt;&gt;0,'Puestos de Trabajo Emp'!I86,"")</f>
        <v/>
      </c>
      <c r="J86" s="322"/>
      <c r="K86" s="322"/>
      <c r="L86" s="322"/>
      <c r="M86" s="346"/>
      <c r="N86" s="23">
        <v>5</v>
      </c>
      <c r="O86" s="23">
        <v>89</v>
      </c>
      <c r="P86" s="349"/>
      <c r="Q86" s="42" t="e">
        <f t="shared" si="80"/>
        <v>#VALUE!</v>
      </c>
      <c r="R86" s="331"/>
      <c r="S86" s="331"/>
      <c r="T86" s="352"/>
      <c r="U86" s="355"/>
      <c r="V86" s="276"/>
      <c r="W86" s="322"/>
      <c r="X86" s="278"/>
      <c r="Y86" s="327"/>
      <c r="Z86" s="277"/>
      <c r="AA86" s="327"/>
      <c r="AB86" s="327"/>
      <c r="AC86" s="325"/>
      <c r="AD86" s="327"/>
      <c r="AE86" s="331"/>
      <c r="AF86" s="334"/>
      <c r="AG86" s="337"/>
      <c r="AH86" s="340"/>
    </row>
    <row r="87" spans="1:34" ht="25.5" hidden="1" customHeight="1" x14ac:dyDescent="0.25">
      <c r="A87" s="341">
        <v>17</v>
      </c>
      <c r="B87" s="344" t="str">
        <f>VLOOKUP(V87,ges,2,FALSE)</f>
        <v>Taller de mantención</v>
      </c>
      <c r="C87" s="320" t="str">
        <f>IF('Puestos de Trabajo Emp'!C87&lt;&gt;0,'Puestos de Trabajo Emp'!C87,"")</f>
        <v/>
      </c>
      <c r="D87" s="61" t="str">
        <f>IF('Puestos de Trabajo Emp'!D87&lt;&gt;0,'Puestos de Trabajo Emp'!D87,"")</f>
        <v/>
      </c>
      <c r="E87" s="62" t="str">
        <f>IF('Puestos de Trabajo Emp'!E87&lt;&gt;0,'Puestos de Trabajo Emp'!E87,"")</f>
        <v/>
      </c>
      <c r="F87" s="320" t="str">
        <f>IF('Puestos de Trabajo Emp'!F87&lt;&gt;0,'Puestos de Trabajo Emp'!F87,"")</f>
        <v/>
      </c>
      <c r="G87" s="61" t="str">
        <f>IF('Puestos de Trabajo Emp'!G87&lt;&gt;0,'Puestos de Trabajo Emp'!G87,"")</f>
        <v/>
      </c>
      <c r="H87" s="62" t="str">
        <f>IF('Puestos de Trabajo Emp'!H87&lt;&gt;0,'Puestos de Trabajo Emp'!H87,"")</f>
        <v/>
      </c>
      <c r="I87" s="62" t="str">
        <f>IF('Puestos de Trabajo Emp'!I87&lt;&gt;0,'Puestos de Trabajo Emp'!I87,"")</f>
        <v/>
      </c>
      <c r="J87" s="320" t="str">
        <f>IF('Puestos de Trabajo Emp'!N87&lt;&gt;0,'Puestos de Trabajo Emp'!N87,"")</f>
        <v/>
      </c>
      <c r="K87" s="320" t="str">
        <f>IF('Puestos de Trabajo Emp'!Q87&lt;&gt;0,'Puestos de Trabajo Emp'!Q87,"")</f>
        <v/>
      </c>
      <c r="L87" s="320" t="str">
        <f>IF('Puestos de Trabajo Emp'!R87&lt;&gt;0,'Puestos de Trabajo Emp'!R87,"")</f>
        <v/>
      </c>
      <c r="M87" s="344">
        <f>VLOOKUP(V87,ges,6,FALSE)</f>
        <v>8</v>
      </c>
      <c r="N87" s="21">
        <v>1</v>
      </c>
      <c r="O87" s="21">
        <v>88</v>
      </c>
      <c r="P87" s="347">
        <f t="shared" ref="P87" si="93">MAX(O87:O91)</f>
        <v>100</v>
      </c>
      <c r="Q87" s="43" t="e">
        <f t="shared" si="80"/>
        <v>#VALUE!</v>
      </c>
      <c r="R87" s="329" t="e">
        <f t="shared" ref="R87" si="94">SUM(Q87:Q91)</f>
        <v>#VALUE!</v>
      </c>
      <c r="S87" s="329">
        <f t="shared" ref="S87" si="95">ROUND(M87/(8/POWER(2,((P87-85)/3))),1)</f>
        <v>32</v>
      </c>
      <c r="T87" s="350" t="str">
        <f t="shared" ref="T87" si="96">IF(S87&gt;=10,"Alta",IF(S87&lt;0.5,"Baja","Media"))</f>
        <v>Alta</v>
      </c>
      <c r="U87" s="353">
        <f>'Puestos de Trabajo Emp'!T87</f>
        <v>0</v>
      </c>
      <c r="V87" s="289">
        <v>1</v>
      </c>
      <c r="W87" s="320" t="str">
        <f>VLOOKUP(V87,ges,3,FALSE)</f>
        <v>Operadores y ayudantes de mantención mecánica</v>
      </c>
      <c r="X87" s="287" t="s">
        <v>243</v>
      </c>
      <c r="Y87" s="326"/>
      <c r="Z87" s="287" t="s">
        <v>1019</v>
      </c>
      <c r="AA87" s="326"/>
      <c r="AB87" s="326"/>
      <c r="AC87" s="323">
        <f>ROUND(8/(POWER(2,((AD87-85)/3))),1)</f>
        <v>2705659852.4000001</v>
      </c>
      <c r="AD87" s="326"/>
      <c r="AE87" s="329">
        <f t="shared" ref="AE87" si="97">TRUNC(M87/(8/POWER(2,((AD87-85)/3))),1)</f>
        <v>0</v>
      </c>
      <c r="AF87" s="332" t="str">
        <f t="shared" ref="AF87" si="98">IF(AE87&gt;=10,"4",IF(AE87&lt;0.5,"1",IF(AND(AE87&gt;=1,AE87&lt;10),"3","2")))</f>
        <v>1</v>
      </c>
      <c r="AG87" s="335" t="str">
        <f>IF(AE87&gt;=10,"Exposición Ocupacional sobre diez veces la Dosis de Ruido Máxima Permitida.",IF(AE87&gt;=1,"Exposición Ocupacional sobre la Dosis de Ruido Máxima Permitida.",IF(AE87&lt;0.5,"Exposición Ocupacional bajo la Dosis de Acción.","Exposición Ocupacional bajo la Dosis de Ruido Máxima Permitida pero sobre la Dosis de Acción.")))</f>
        <v>Exposición Ocupacional bajo la Dosis de Acción.</v>
      </c>
      <c r="AH87" s="338" t="str">
        <f>IF(AE87&gt;=10,"Se establece un plazo máximo de seis meses para implementar medidas de control.  Remitir al experto asesor de ACHS la nómina de todos los trabajadores de este puesto de trabajo, para su ingreso al Programa de Vigilancia de la Salud ACHS.",IF(AE87&lt;0.5,"Mantener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88" spans="1:34" ht="25.5" hidden="1" customHeight="1" x14ac:dyDescent="0.25">
      <c r="A88" s="342"/>
      <c r="B88" s="345"/>
      <c r="C88" s="321"/>
      <c r="D88" s="63" t="str">
        <f>IF('Puestos de Trabajo Emp'!D88&lt;&gt;0,'Puestos de Trabajo Emp'!D88,"")</f>
        <v/>
      </c>
      <c r="E88" s="64" t="str">
        <f>IF('Puestos de Trabajo Emp'!E88&lt;&gt;0,'Puestos de Trabajo Emp'!E88,"")</f>
        <v/>
      </c>
      <c r="F88" s="321"/>
      <c r="G88" s="63" t="str">
        <f>IF('Puestos de Trabajo Emp'!G88&lt;&gt;0,'Puestos de Trabajo Emp'!G88,"")</f>
        <v/>
      </c>
      <c r="H88" s="64" t="str">
        <f>IF('Puestos de Trabajo Emp'!H88&lt;&gt;0,'Puestos de Trabajo Emp'!H88,"")</f>
        <v/>
      </c>
      <c r="I88" s="64" t="str">
        <f>IF('Puestos de Trabajo Emp'!I88&lt;&gt;0,'Puestos de Trabajo Emp'!I88,"")</f>
        <v/>
      </c>
      <c r="J88" s="321"/>
      <c r="K88" s="321"/>
      <c r="L88" s="321"/>
      <c r="M88" s="345"/>
      <c r="N88" s="22">
        <v>2</v>
      </c>
      <c r="O88" s="22">
        <v>99</v>
      </c>
      <c r="P88" s="348"/>
      <c r="Q88" s="41" t="e">
        <f t="shared" si="80"/>
        <v>#VALUE!</v>
      </c>
      <c r="R88" s="330"/>
      <c r="S88" s="330"/>
      <c r="T88" s="351"/>
      <c r="U88" s="354"/>
      <c r="V88" s="275"/>
      <c r="W88" s="321"/>
      <c r="X88" s="277"/>
      <c r="Y88" s="327"/>
      <c r="Z88" s="277"/>
      <c r="AA88" s="327"/>
      <c r="AB88" s="327"/>
      <c r="AC88" s="324"/>
      <c r="AD88" s="327"/>
      <c r="AE88" s="330"/>
      <c r="AF88" s="333"/>
      <c r="AG88" s="336"/>
      <c r="AH88" s="339"/>
    </row>
    <row r="89" spans="1:34" ht="25.5" hidden="1" customHeight="1" x14ac:dyDescent="0.25">
      <c r="A89" s="342"/>
      <c r="B89" s="345"/>
      <c r="C89" s="321"/>
      <c r="D89" s="63" t="str">
        <f>IF('Puestos de Trabajo Emp'!D89&lt;&gt;0,'Puestos de Trabajo Emp'!D89,"")</f>
        <v/>
      </c>
      <c r="E89" s="64" t="str">
        <f>IF('Puestos de Trabajo Emp'!E89&lt;&gt;0,'Puestos de Trabajo Emp'!E89,"")</f>
        <v/>
      </c>
      <c r="F89" s="321"/>
      <c r="G89" s="63" t="str">
        <f>IF('Puestos de Trabajo Emp'!G89&lt;&gt;0,'Puestos de Trabajo Emp'!G89,"")</f>
        <v/>
      </c>
      <c r="H89" s="64" t="str">
        <f>IF('Puestos de Trabajo Emp'!H89&lt;&gt;0,'Puestos de Trabajo Emp'!H89,"")</f>
        <v/>
      </c>
      <c r="I89" s="64" t="str">
        <f>IF('Puestos de Trabajo Emp'!I89&lt;&gt;0,'Puestos de Trabajo Emp'!I89,"")</f>
        <v/>
      </c>
      <c r="J89" s="321"/>
      <c r="K89" s="321"/>
      <c r="L89" s="321"/>
      <c r="M89" s="345"/>
      <c r="N89" s="22">
        <v>3</v>
      </c>
      <c r="O89" s="22">
        <v>82</v>
      </c>
      <c r="P89" s="348"/>
      <c r="Q89" s="41" t="e">
        <f t="shared" si="80"/>
        <v>#VALUE!</v>
      </c>
      <c r="R89" s="330"/>
      <c r="S89" s="330"/>
      <c r="T89" s="351"/>
      <c r="U89" s="354"/>
      <c r="V89" s="275"/>
      <c r="W89" s="321"/>
      <c r="X89" s="277"/>
      <c r="Y89" s="327"/>
      <c r="Z89" s="277"/>
      <c r="AA89" s="327"/>
      <c r="AB89" s="327"/>
      <c r="AC89" s="324"/>
      <c r="AD89" s="327"/>
      <c r="AE89" s="330"/>
      <c r="AF89" s="333"/>
      <c r="AG89" s="336"/>
      <c r="AH89" s="339"/>
    </row>
    <row r="90" spans="1:34" ht="25.5" hidden="1" customHeight="1" x14ac:dyDescent="0.25">
      <c r="A90" s="342"/>
      <c r="B90" s="345"/>
      <c r="C90" s="321"/>
      <c r="D90" s="63" t="str">
        <f>IF('Puestos de Trabajo Emp'!D90&lt;&gt;0,'Puestos de Trabajo Emp'!D90,"")</f>
        <v/>
      </c>
      <c r="E90" s="64" t="str">
        <f>IF('Puestos de Trabajo Emp'!E90&lt;&gt;0,'Puestos de Trabajo Emp'!E90,"")</f>
        <v/>
      </c>
      <c r="F90" s="321"/>
      <c r="G90" s="63" t="str">
        <f>IF('Puestos de Trabajo Emp'!G90&lt;&gt;0,'Puestos de Trabajo Emp'!G90,"")</f>
        <v/>
      </c>
      <c r="H90" s="64" t="str">
        <f>IF('Puestos de Trabajo Emp'!H90&lt;&gt;0,'Puestos de Trabajo Emp'!H90,"")</f>
        <v/>
      </c>
      <c r="I90" s="64" t="str">
        <f>IF('Puestos de Trabajo Emp'!I90&lt;&gt;0,'Puestos de Trabajo Emp'!I90,"")</f>
        <v/>
      </c>
      <c r="J90" s="321"/>
      <c r="K90" s="321"/>
      <c r="L90" s="321"/>
      <c r="M90" s="345"/>
      <c r="N90" s="22">
        <v>4</v>
      </c>
      <c r="O90" s="22">
        <v>100</v>
      </c>
      <c r="P90" s="348"/>
      <c r="Q90" s="41" t="e">
        <f t="shared" si="80"/>
        <v>#VALUE!</v>
      </c>
      <c r="R90" s="330"/>
      <c r="S90" s="330"/>
      <c r="T90" s="351"/>
      <c r="U90" s="354"/>
      <c r="V90" s="275"/>
      <c r="W90" s="321"/>
      <c r="X90" s="277"/>
      <c r="Y90" s="327"/>
      <c r="Z90" s="277"/>
      <c r="AA90" s="327"/>
      <c r="AB90" s="327"/>
      <c r="AC90" s="324"/>
      <c r="AD90" s="327"/>
      <c r="AE90" s="330"/>
      <c r="AF90" s="333"/>
      <c r="AG90" s="336"/>
      <c r="AH90" s="339"/>
    </row>
    <row r="91" spans="1:34" ht="25.5" hidden="1" customHeight="1" thickBot="1" x14ac:dyDescent="0.3">
      <c r="A91" s="343"/>
      <c r="B91" s="346"/>
      <c r="C91" s="322"/>
      <c r="D91" s="94" t="str">
        <f>IF('Puestos de Trabajo Emp'!D91&lt;&gt;0,'Puestos de Trabajo Emp'!D91,"")</f>
        <v/>
      </c>
      <c r="E91" s="95" t="str">
        <f>IF('Puestos de Trabajo Emp'!E91&lt;&gt;0,'Puestos de Trabajo Emp'!E91,"")</f>
        <v/>
      </c>
      <c r="F91" s="322"/>
      <c r="G91" s="94" t="str">
        <f>IF('Puestos de Trabajo Emp'!G91&lt;&gt;0,'Puestos de Trabajo Emp'!G91,"")</f>
        <v/>
      </c>
      <c r="H91" s="95" t="str">
        <f>IF('Puestos de Trabajo Emp'!H91&lt;&gt;0,'Puestos de Trabajo Emp'!H91,"")</f>
        <v/>
      </c>
      <c r="I91" s="95" t="str">
        <f>IF('Puestos de Trabajo Emp'!I91&lt;&gt;0,'Puestos de Trabajo Emp'!I91,"")</f>
        <v/>
      </c>
      <c r="J91" s="322"/>
      <c r="K91" s="322"/>
      <c r="L91" s="322"/>
      <c r="M91" s="346"/>
      <c r="N91" s="23">
        <v>5</v>
      </c>
      <c r="O91" s="23">
        <v>89</v>
      </c>
      <c r="P91" s="349"/>
      <c r="Q91" s="42" t="e">
        <f t="shared" si="80"/>
        <v>#VALUE!</v>
      </c>
      <c r="R91" s="331"/>
      <c r="S91" s="331"/>
      <c r="T91" s="352"/>
      <c r="U91" s="355"/>
      <c r="V91" s="276"/>
      <c r="W91" s="322"/>
      <c r="X91" s="278"/>
      <c r="Y91" s="328"/>
      <c r="Z91" s="278"/>
      <c r="AA91" s="328"/>
      <c r="AB91" s="328"/>
      <c r="AC91" s="325"/>
      <c r="AD91" s="328"/>
      <c r="AE91" s="331"/>
      <c r="AF91" s="334"/>
      <c r="AG91" s="337"/>
      <c r="AH91" s="340"/>
    </row>
    <row r="92" spans="1:34" ht="25.5" hidden="1" customHeight="1" x14ac:dyDescent="0.25">
      <c r="A92" s="341">
        <v>18</v>
      </c>
      <c r="B92" s="344" t="str">
        <f>VLOOKUP(V92,ges,2,FALSE)</f>
        <v>Taller de mantención</v>
      </c>
      <c r="C92" s="320" t="str">
        <f>IF('Puestos de Trabajo Emp'!C92&lt;&gt;0,'Puestos de Trabajo Emp'!C92,"")</f>
        <v/>
      </c>
      <c r="D92" s="61" t="str">
        <f>IF('Puestos de Trabajo Emp'!D92&lt;&gt;0,'Puestos de Trabajo Emp'!D92,"")</f>
        <v/>
      </c>
      <c r="E92" s="62" t="str">
        <f>IF('Puestos de Trabajo Emp'!E92&lt;&gt;0,'Puestos de Trabajo Emp'!E92,"")</f>
        <v/>
      </c>
      <c r="F92" s="320" t="str">
        <f>IF('Puestos de Trabajo Emp'!F92&lt;&gt;0,'Puestos de Trabajo Emp'!F92,"")</f>
        <v/>
      </c>
      <c r="G92" s="61" t="str">
        <f>IF('Puestos de Trabajo Emp'!G92&lt;&gt;0,'Puestos de Trabajo Emp'!G92,"")</f>
        <v/>
      </c>
      <c r="H92" s="62" t="str">
        <f>IF('Puestos de Trabajo Emp'!H92&lt;&gt;0,'Puestos de Trabajo Emp'!H92,"")</f>
        <v/>
      </c>
      <c r="I92" s="62" t="str">
        <f>IF('Puestos de Trabajo Emp'!I92&lt;&gt;0,'Puestos de Trabajo Emp'!I92,"")</f>
        <v/>
      </c>
      <c r="J92" s="320" t="str">
        <f>IF('Puestos de Trabajo Emp'!N92&lt;&gt;0,'Puestos de Trabajo Emp'!N92,"")</f>
        <v/>
      </c>
      <c r="K92" s="320" t="str">
        <f>IF('Puestos de Trabajo Emp'!Q92&lt;&gt;0,'Puestos de Trabajo Emp'!Q92,"")</f>
        <v/>
      </c>
      <c r="L92" s="320" t="str">
        <f>IF('Puestos de Trabajo Emp'!R92&lt;&gt;0,'Puestos de Trabajo Emp'!R92,"")</f>
        <v/>
      </c>
      <c r="M92" s="344">
        <f>VLOOKUP(V92,ges,6,FALSE)</f>
        <v>8</v>
      </c>
      <c r="N92" s="21">
        <v>1</v>
      </c>
      <c r="O92" s="21">
        <v>88</v>
      </c>
      <c r="P92" s="347">
        <f t="shared" ref="P92" si="99">MAX(O92:O96)</f>
        <v>100</v>
      </c>
      <c r="Q92" s="43" t="e">
        <f t="shared" si="80"/>
        <v>#VALUE!</v>
      </c>
      <c r="R92" s="329" t="e">
        <f t="shared" ref="R92" si="100">SUM(Q92:Q96)</f>
        <v>#VALUE!</v>
      </c>
      <c r="S92" s="329">
        <f t="shared" ref="S92" si="101">ROUND(M92/(8/POWER(2,((P92-85)/3))),1)</f>
        <v>32</v>
      </c>
      <c r="T92" s="350" t="str">
        <f t="shared" ref="T92" si="102">IF(S92&gt;=10,"Alta",IF(S92&lt;0.5,"Baja","Media"))</f>
        <v>Alta</v>
      </c>
      <c r="U92" s="353">
        <f>'Puestos de Trabajo Emp'!T92</f>
        <v>0</v>
      </c>
      <c r="V92" s="289">
        <v>1</v>
      </c>
      <c r="W92" s="320" t="str">
        <f>VLOOKUP(V92,ges,3,FALSE)</f>
        <v>Operadores y ayudantes de mantención mecánica</v>
      </c>
      <c r="X92" s="287" t="s">
        <v>243</v>
      </c>
      <c r="Y92" s="326"/>
      <c r="Z92" s="287" t="s">
        <v>1019</v>
      </c>
      <c r="AA92" s="326"/>
      <c r="AB92" s="326"/>
      <c r="AC92" s="323">
        <f>ROUND(8/(POWER(2,((AD92-85)/3))),1)</f>
        <v>2705659852.4000001</v>
      </c>
      <c r="AD92" s="326"/>
      <c r="AE92" s="329">
        <f t="shared" ref="AE92" si="103">TRUNC(M92/(8/POWER(2,((AD92-85)/3))),1)</f>
        <v>0</v>
      </c>
      <c r="AF92" s="332" t="str">
        <f t="shared" ref="AF92" si="104">IF(AE92&gt;=10,"4",IF(AE92&lt;0.5,"1",IF(AND(AE92&gt;=1,AE92&lt;10),"3","2")))</f>
        <v>1</v>
      </c>
      <c r="AG92" s="335" t="str">
        <f>IF(AE92&gt;=10,"Exposición Ocupacional sobre diez veces la Dosis de Ruido Máxima Permitida.",IF(AE92&gt;=1,"Exposición Ocupacional sobre la Dosis de Ruido Máxima Permitida.",IF(AE92&lt;0.5,"Exposición Ocupacional bajo la Dosis de Acción.","Exposición Ocupacional bajo la Dosis de Ruido Máxima Permitida pero sobre la Dosis de Acción.")))</f>
        <v>Exposición Ocupacional bajo la Dosis de Acción.</v>
      </c>
      <c r="AH92" s="338" t="str">
        <f>IF(AE92&gt;=10,"Se establece un plazo máximo de seis meses para implementar medidas de control.  Remitir al experto asesor de ACHS la nómina de todos los trabajadores de este puesto de trabajo, para su ingreso al Programa de Vigilancia de la Salud ACHS.",IF(AE92&lt;0.5,"Mantener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93" spans="1:34" ht="25.5" hidden="1" customHeight="1" x14ac:dyDescent="0.25">
      <c r="A93" s="342"/>
      <c r="B93" s="345"/>
      <c r="C93" s="321"/>
      <c r="D93" s="63" t="str">
        <f>IF('Puestos de Trabajo Emp'!D93&lt;&gt;0,'Puestos de Trabajo Emp'!D93,"")</f>
        <v/>
      </c>
      <c r="E93" s="64" t="str">
        <f>IF('Puestos de Trabajo Emp'!E93&lt;&gt;0,'Puestos de Trabajo Emp'!E93,"")</f>
        <v/>
      </c>
      <c r="F93" s="321"/>
      <c r="G93" s="63" t="str">
        <f>IF('Puestos de Trabajo Emp'!G93&lt;&gt;0,'Puestos de Trabajo Emp'!G93,"")</f>
        <v/>
      </c>
      <c r="H93" s="64" t="str">
        <f>IF('Puestos de Trabajo Emp'!H93&lt;&gt;0,'Puestos de Trabajo Emp'!H93,"")</f>
        <v/>
      </c>
      <c r="I93" s="64" t="str">
        <f>IF('Puestos de Trabajo Emp'!I93&lt;&gt;0,'Puestos de Trabajo Emp'!I93,"")</f>
        <v/>
      </c>
      <c r="J93" s="321"/>
      <c r="K93" s="321"/>
      <c r="L93" s="321"/>
      <c r="M93" s="345"/>
      <c r="N93" s="22">
        <v>2</v>
      </c>
      <c r="O93" s="22">
        <v>99</v>
      </c>
      <c r="P93" s="348"/>
      <c r="Q93" s="41" t="e">
        <f t="shared" si="80"/>
        <v>#VALUE!</v>
      </c>
      <c r="R93" s="330"/>
      <c r="S93" s="330"/>
      <c r="T93" s="351"/>
      <c r="U93" s="354"/>
      <c r="V93" s="275"/>
      <c r="W93" s="321"/>
      <c r="X93" s="277"/>
      <c r="Y93" s="327"/>
      <c r="Z93" s="277"/>
      <c r="AA93" s="327"/>
      <c r="AB93" s="327"/>
      <c r="AC93" s="324"/>
      <c r="AD93" s="327"/>
      <c r="AE93" s="330"/>
      <c r="AF93" s="333"/>
      <c r="AG93" s="336"/>
      <c r="AH93" s="339"/>
    </row>
    <row r="94" spans="1:34" ht="25.5" hidden="1" customHeight="1" x14ac:dyDescent="0.25">
      <c r="A94" s="342"/>
      <c r="B94" s="345"/>
      <c r="C94" s="321"/>
      <c r="D94" s="63" t="str">
        <f>IF('Puestos de Trabajo Emp'!D94&lt;&gt;0,'Puestos de Trabajo Emp'!D94,"")</f>
        <v/>
      </c>
      <c r="E94" s="64" t="str">
        <f>IF('Puestos de Trabajo Emp'!E94&lt;&gt;0,'Puestos de Trabajo Emp'!E94,"")</f>
        <v/>
      </c>
      <c r="F94" s="321"/>
      <c r="G94" s="63" t="str">
        <f>IF('Puestos de Trabajo Emp'!G94&lt;&gt;0,'Puestos de Trabajo Emp'!G94,"")</f>
        <v/>
      </c>
      <c r="H94" s="64" t="str">
        <f>IF('Puestos de Trabajo Emp'!H94&lt;&gt;0,'Puestos de Trabajo Emp'!H94,"")</f>
        <v/>
      </c>
      <c r="I94" s="64" t="str">
        <f>IF('Puestos de Trabajo Emp'!I94&lt;&gt;0,'Puestos de Trabajo Emp'!I94,"")</f>
        <v/>
      </c>
      <c r="J94" s="321"/>
      <c r="K94" s="321"/>
      <c r="L94" s="321"/>
      <c r="M94" s="345"/>
      <c r="N94" s="22">
        <v>3</v>
      </c>
      <c r="O94" s="22">
        <v>82</v>
      </c>
      <c r="P94" s="348"/>
      <c r="Q94" s="41" t="e">
        <f t="shared" si="80"/>
        <v>#VALUE!</v>
      </c>
      <c r="R94" s="330"/>
      <c r="S94" s="330"/>
      <c r="T94" s="351"/>
      <c r="U94" s="354"/>
      <c r="V94" s="275"/>
      <c r="W94" s="321"/>
      <c r="X94" s="277"/>
      <c r="Y94" s="327"/>
      <c r="Z94" s="277"/>
      <c r="AA94" s="327"/>
      <c r="AB94" s="327"/>
      <c r="AC94" s="324"/>
      <c r="AD94" s="327"/>
      <c r="AE94" s="330"/>
      <c r="AF94" s="333"/>
      <c r="AG94" s="336"/>
      <c r="AH94" s="339"/>
    </row>
    <row r="95" spans="1:34" ht="25.5" hidden="1" customHeight="1" x14ac:dyDescent="0.25">
      <c r="A95" s="342"/>
      <c r="B95" s="345"/>
      <c r="C95" s="321"/>
      <c r="D95" s="63" t="str">
        <f>IF('Puestos de Trabajo Emp'!D95&lt;&gt;0,'Puestos de Trabajo Emp'!D95,"")</f>
        <v/>
      </c>
      <c r="E95" s="64" t="str">
        <f>IF('Puestos de Trabajo Emp'!E95&lt;&gt;0,'Puestos de Trabajo Emp'!E95,"")</f>
        <v/>
      </c>
      <c r="F95" s="321"/>
      <c r="G95" s="63" t="str">
        <f>IF('Puestos de Trabajo Emp'!G95&lt;&gt;0,'Puestos de Trabajo Emp'!G95,"")</f>
        <v/>
      </c>
      <c r="H95" s="64" t="str">
        <f>IF('Puestos de Trabajo Emp'!H95&lt;&gt;0,'Puestos de Trabajo Emp'!H95,"")</f>
        <v/>
      </c>
      <c r="I95" s="64" t="str">
        <f>IF('Puestos de Trabajo Emp'!I95&lt;&gt;0,'Puestos de Trabajo Emp'!I95,"")</f>
        <v/>
      </c>
      <c r="J95" s="321"/>
      <c r="K95" s="321"/>
      <c r="L95" s="321"/>
      <c r="M95" s="345"/>
      <c r="N95" s="22">
        <v>4</v>
      </c>
      <c r="O95" s="22">
        <v>100</v>
      </c>
      <c r="P95" s="348"/>
      <c r="Q95" s="41" t="e">
        <f t="shared" si="80"/>
        <v>#VALUE!</v>
      </c>
      <c r="R95" s="330"/>
      <c r="S95" s="330"/>
      <c r="T95" s="351"/>
      <c r="U95" s="354"/>
      <c r="V95" s="275"/>
      <c r="W95" s="321"/>
      <c r="X95" s="277"/>
      <c r="Y95" s="327"/>
      <c r="Z95" s="277"/>
      <c r="AA95" s="327"/>
      <c r="AB95" s="327"/>
      <c r="AC95" s="324"/>
      <c r="AD95" s="327"/>
      <c r="AE95" s="330"/>
      <c r="AF95" s="333"/>
      <c r="AG95" s="336"/>
      <c r="AH95" s="339"/>
    </row>
    <row r="96" spans="1:34" ht="25.5" hidden="1" customHeight="1" thickBot="1" x14ac:dyDescent="0.3">
      <c r="A96" s="343"/>
      <c r="B96" s="346"/>
      <c r="C96" s="322"/>
      <c r="D96" s="94" t="str">
        <f>IF('Puestos de Trabajo Emp'!D96&lt;&gt;0,'Puestos de Trabajo Emp'!D96,"")</f>
        <v/>
      </c>
      <c r="E96" s="95" t="str">
        <f>IF('Puestos de Trabajo Emp'!E96&lt;&gt;0,'Puestos de Trabajo Emp'!E96,"")</f>
        <v/>
      </c>
      <c r="F96" s="322"/>
      <c r="G96" s="94" t="str">
        <f>IF('Puestos de Trabajo Emp'!G96&lt;&gt;0,'Puestos de Trabajo Emp'!G96,"")</f>
        <v/>
      </c>
      <c r="H96" s="95" t="str">
        <f>IF('Puestos de Trabajo Emp'!H96&lt;&gt;0,'Puestos de Trabajo Emp'!H96,"")</f>
        <v/>
      </c>
      <c r="I96" s="95" t="str">
        <f>IF('Puestos de Trabajo Emp'!I96&lt;&gt;0,'Puestos de Trabajo Emp'!I96,"")</f>
        <v/>
      </c>
      <c r="J96" s="322"/>
      <c r="K96" s="322"/>
      <c r="L96" s="322"/>
      <c r="M96" s="346"/>
      <c r="N96" s="23">
        <v>5</v>
      </c>
      <c r="O96" s="23">
        <v>89</v>
      </c>
      <c r="P96" s="349"/>
      <c r="Q96" s="42" t="e">
        <f t="shared" si="80"/>
        <v>#VALUE!</v>
      </c>
      <c r="R96" s="331"/>
      <c r="S96" s="331"/>
      <c r="T96" s="352"/>
      <c r="U96" s="355"/>
      <c r="V96" s="276"/>
      <c r="W96" s="322"/>
      <c r="X96" s="278"/>
      <c r="Y96" s="328"/>
      <c r="Z96" s="278"/>
      <c r="AA96" s="328"/>
      <c r="AB96" s="328"/>
      <c r="AC96" s="325"/>
      <c r="AD96" s="328"/>
      <c r="AE96" s="331"/>
      <c r="AF96" s="334"/>
      <c r="AG96" s="337"/>
      <c r="AH96" s="340"/>
    </row>
    <row r="97" spans="1:34" ht="25.5" hidden="1" customHeight="1" x14ac:dyDescent="0.25">
      <c r="A97" s="341">
        <v>19</v>
      </c>
      <c r="B97" s="344" t="str">
        <f>VLOOKUP(V97,ges,2,FALSE)</f>
        <v>Taller de mantención</v>
      </c>
      <c r="C97" s="320" t="str">
        <f>IF('Puestos de Trabajo Emp'!C97&lt;&gt;0,'Puestos de Trabajo Emp'!C97,"")</f>
        <v/>
      </c>
      <c r="D97" s="61" t="str">
        <f>IF('Puestos de Trabajo Emp'!D97&lt;&gt;0,'Puestos de Trabajo Emp'!D97,"")</f>
        <v/>
      </c>
      <c r="E97" s="62" t="str">
        <f>IF('Puestos de Trabajo Emp'!E97&lt;&gt;0,'Puestos de Trabajo Emp'!E97,"")</f>
        <v/>
      </c>
      <c r="F97" s="320" t="str">
        <f>IF('Puestos de Trabajo Emp'!F97&lt;&gt;0,'Puestos de Trabajo Emp'!F97,"")</f>
        <v/>
      </c>
      <c r="G97" s="61" t="str">
        <f>IF('Puestos de Trabajo Emp'!G97&lt;&gt;0,'Puestos de Trabajo Emp'!G97,"")</f>
        <v/>
      </c>
      <c r="H97" s="62" t="str">
        <f>IF('Puestos de Trabajo Emp'!H97&lt;&gt;0,'Puestos de Trabajo Emp'!H97,"")</f>
        <v/>
      </c>
      <c r="I97" s="62" t="str">
        <f>IF('Puestos de Trabajo Emp'!I97&lt;&gt;0,'Puestos de Trabajo Emp'!I97,"")</f>
        <v/>
      </c>
      <c r="J97" s="320" t="str">
        <f>IF('Puestos de Trabajo Emp'!N97&lt;&gt;0,'Puestos de Trabajo Emp'!N97,"")</f>
        <v/>
      </c>
      <c r="K97" s="320" t="str">
        <f>IF('Puestos de Trabajo Emp'!Q97&lt;&gt;0,'Puestos de Trabajo Emp'!Q97,"")</f>
        <v/>
      </c>
      <c r="L97" s="320" t="str">
        <f>IF('Puestos de Trabajo Emp'!R97&lt;&gt;0,'Puestos de Trabajo Emp'!R97,"")</f>
        <v/>
      </c>
      <c r="M97" s="344">
        <f>VLOOKUP(V97,ges,6,FALSE)</f>
        <v>8</v>
      </c>
      <c r="N97" s="21">
        <v>1</v>
      </c>
      <c r="O97" s="21">
        <v>88</v>
      </c>
      <c r="P97" s="347">
        <f t="shared" ref="P97" si="105">MAX(O97:O101)</f>
        <v>100</v>
      </c>
      <c r="Q97" s="43" t="e">
        <f t="shared" si="80"/>
        <v>#VALUE!</v>
      </c>
      <c r="R97" s="329" t="e">
        <f t="shared" ref="R97" si="106">SUM(Q97:Q101)</f>
        <v>#VALUE!</v>
      </c>
      <c r="S97" s="329">
        <f t="shared" ref="S97" si="107">ROUND(M97/(8/POWER(2,((P97-85)/3))),1)</f>
        <v>32</v>
      </c>
      <c r="T97" s="350" t="str">
        <f t="shared" ref="T97" si="108">IF(S97&gt;=10,"Alta",IF(S97&lt;0.5,"Baja","Media"))</f>
        <v>Alta</v>
      </c>
      <c r="U97" s="353">
        <f>'Puestos de Trabajo Emp'!T97</f>
        <v>0</v>
      </c>
      <c r="V97" s="289">
        <v>1</v>
      </c>
      <c r="W97" s="320" t="str">
        <f>VLOOKUP(V97,ges,3,FALSE)</f>
        <v>Operadores y ayudantes de mantención mecánica</v>
      </c>
      <c r="X97" s="287" t="s">
        <v>243</v>
      </c>
      <c r="Y97" s="326"/>
      <c r="Z97" s="287" t="s">
        <v>1019</v>
      </c>
      <c r="AA97" s="326"/>
      <c r="AB97" s="326"/>
      <c r="AC97" s="323">
        <f>ROUND(8/(POWER(2,((AD97-85)/3))),1)</f>
        <v>2705659852.4000001</v>
      </c>
      <c r="AD97" s="326"/>
      <c r="AE97" s="329">
        <f t="shared" ref="AE97" si="109">TRUNC(M97/(8/POWER(2,((AD97-85)/3))),1)</f>
        <v>0</v>
      </c>
      <c r="AF97" s="332" t="str">
        <f t="shared" ref="AF97" si="110">IF(AE97&gt;=10,"4",IF(AE97&lt;0.5,"1",IF(AND(AE97&gt;=1,AE97&lt;10),"3","2")))</f>
        <v>1</v>
      </c>
      <c r="AG97" s="335" t="str">
        <f>IF(AE97&gt;=10,"Exposición Ocupacional sobre diez veces la Dosis de Ruido Máxima Permitida.",IF(AE97&gt;=1,"Exposición Ocupacional sobre la Dosis de Ruido Máxima Permitida.",IF(AE97&lt;0.5,"Exposición Ocupacional bajo la Dosis de Acción.","Exposición Ocupacional bajo la Dosis de Ruido Máxima Permitida pero sobre la Dosis de Acción.")))</f>
        <v>Exposición Ocupacional bajo la Dosis de Acción.</v>
      </c>
      <c r="AH97" s="338" t="str">
        <f>IF(AE97&gt;=10,"Se establece un plazo máximo de seis meses para implementar medidas de control.  Remitir al experto asesor de ACHS la nómina de todos los trabajadores de este puesto de trabajo, para su ingreso al Programa de Vigilancia de la Salud ACHS.",IF(AE97&lt;0.5,"Mantener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98" spans="1:34" ht="25.5" hidden="1" customHeight="1" x14ac:dyDescent="0.25">
      <c r="A98" s="342"/>
      <c r="B98" s="345"/>
      <c r="C98" s="321"/>
      <c r="D98" s="63" t="str">
        <f>IF('Puestos de Trabajo Emp'!D98&lt;&gt;0,'Puestos de Trabajo Emp'!D98,"")</f>
        <v/>
      </c>
      <c r="E98" s="64" t="str">
        <f>IF('Puestos de Trabajo Emp'!E98&lt;&gt;0,'Puestos de Trabajo Emp'!E98,"")</f>
        <v/>
      </c>
      <c r="F98" s="321"/>
      <c r="G98" s="63" t="str">
        <f>IF('Puestos de Trabajo Emp'!G98&lt;&gt;0,'Puestos de Trabajo Emp'!G98,"")</f>
        <v/>
      </c>
      <c r="H98" s="64" t="str">
        <f>IF('Puestos de Trabajo Emp'!H98&lt;&gt;0,'Puestos de Trabajo Emp'!H98,"")</f>
        <v/>
      </c>
      <c r="I98" s="64" t="str">
        <f>IF('Puestos de Trabajo Emp'!I98&lt;&gt;0,'Puestos de Trabajo Emp'!I98,"")</f>
        <v/>
      </c>
      <c r="J98" s="321"/>
      <c r="K98" s="321"/>
      <c r="L98" s="321"/>
      <c r="M98" s="345"/>
      <c r="N98" s="22">
        <v>2</v>
      </c>
      <c r="O98" s="22">
        <v>99</v>
      </c>
      <c r="P98" s="348"/>
      <c r="Q98" s="41" t="e">
        <f t="shared" si="80"/>
        <v>#VALUE!</v>
      </c>
      <c r="R98" s="330"/>
      <c r="S98" s="330"/>
      <c r="T98" s="351"/>
      <c r="U98" s="354"/>
      <c r="V98" s="275"/>
      <c r="W98" s="321"/>
      <c r="X98" s="277"/>
      <c r="Y98" s="327"/>
      <c r="Z98" s="277"/>
      <c r="AA98" s="327"/>
      <c r="AB98" s="327"/>
      <c r="AC98" s="324"/>
      <c r="AD98" s="327"/>
      <c r="AE98" s="330"/>
      <c r="AF98" s="333"/>
      <c r="AG98" s="336"/>
      <c r="AH98" s="339"/>
    </row>
    <row r="99" spans="1:34" ht="25.5" hidden="1" customHeight="1" x14ac:dyDescent="0.25">
      <c r="A99" s="342"/>
      <c r="B99" s="345"/>
      <c r="C99" s="321"/>
      <c r="D99" s="63" t="str">
        <f>IF('Puestos de Trabajo Emp'!D99&lt;&gt;0,'Puestos de Trabajo Emp'!D99,"")</f>
        <v/>
      </c>
      <c r="E99" s="64" t="str">
        <f>IF('Puestos de Trabajo Emp'!E99&lt;&gt;0,'Puestos de Trabajo Emp'!E99,"")</f>
        <v/>
      </c>
      <c r="F99" s="321"/>
      <c r="G99" s="63" t="str">
        <f>IF('Puestos de Trabajo Emp'!G99&lt;&gt;0,'Puestos de Trabajo Emp'!G99,"")</f>
        <v/>
      </c>
      <c r="H99" s="64" t="str">
        <f>IF('Puestos de Trabajo Emp'!H99&lt;&gt;0,'Puestos de Trabajo Emp'!H99,"")</f>
        <v/>
      </c>
      <c r="I99" s="64" t="str">
        <f>IF('Puestos de Trabajo Emp'!I99&lt;&gt;0,'Puestos de Trabajo Emp'!I99,"")</f>
        <v/>
      </c>
      <c r="J99" s="321"/>
      <c r="K99" s="321"/>
      <c r="L99" s="321"/>
      <c r="M99" s="345"/>
      <c r="N99" s="22">
        <v>3</v>
      </c>
      <c r="O99" s="22">
        <v>82</v>
      </c>
      <c r="P99" s="348"/>
      <c r="Q99" s="41" t="e">
        <f t="shared" si="80"/>
        <v>#VALUE!</v>
      </c>
      <c r="R99" s="330"/>
      <c r="S99" s="330"/>
      <c r="T99" s="351"/>
      <c r="U99" s="354"/>
      <c r="V99" s="275"/>
      <c r="W99" s="321"/>
      <c r="X99" s="277"/>
      <c r="Y99" s="327"/>
      <c r="Z99" s="277"/>
      <c r="AA99" s="327"/>
      <c r="AB99" s="327"/>
      <c r="AC99" s="324"/>
      <c r="AD99" s="327"/>
      <c r="AE99" s="330"/>
      <c r="AF99" s="333"/>
      <c r="AG99" s="336"/>
      <c r="AH99" s="339"/>
    </row>
    <row r="100" spans="1:34" ht="25.5" hidden="1" customHeight="1" x14ac:dyDescent="0.25">
      <c r="A100" s="342"/>
      <c r="B100" s="345"/>
      <c r="C100" s="321"/>
      <c r="D100" s="63" t="str">
        <f>IF('Puestos de Trabajo Emp'!D100&lt;&gt;0,'Puestos de Trabajo Emp'!D100,"")</f>
        <v/>
      </c>
      <c r="E100" s="64" t="str">
        <f>IF('Puestos de Trabajo Emp'!E100&lt;&gt;0,'Puestos de Trabajo Emp'!E100,"")</f>
        <v/>
      </c>
      <c r="F100" s="321"/>
      <c r="G100" s="63" t="str">
        <f>IF('Puestos de Trabajo Emp'!G100&lt;&gt;0,'Puestos de Trabajo Emp'!G100,"")</f>
        <v/>
      </c>
      <c r="H100" s="64" t="str">
        <f>IF('Puestos de Trabajo Emp'!H100&lt;&gt;0,'Puestos de Trabajo Emp'!H100,"")</f>
        <v/>
      </c>
      <c r="I100" s="64" t="str">
        <f>IF('Puestos de Trabajo Emp'!I100&lt;&gt;0,'Puestos de Trabajo Emp'!I100,"")</f>
        <v/>
      </c>
      <c r="J100" s="321"/>
      <c r="K100" s="321"/>
      <c r="L100" s="321"/>
      <c r="M100" s="345"/>
      <c r="N100" s="22">
        <v>4</v>
      </c>
      <c r="O100" s="22">
        <v>100</v>
      </c>
      <c r="P100" s="348"/>
      <c r="Q100" s="41" t="e">
        <f t="shared" si="80"/>
        <v>#VALUE!</v>
      </c>
      <c r="R100" s="330"/>
      <c r="S100" s="330"/>
      <c r="T100" s="351"/>
      <c r="U100" s="354"/>
      <c r="V100" s="275"/>
      <c r="W100" s="321"/>
      <c r="X100" s="277"/>
      <c r="Y100" s="327"/>
      <c r="Z100" s="277"/>
      <c r="AA100" s="327"/>
      <c r="AB100" s="327"/>
      <c r="AC100" s="324"/>
      <c r="AD100" s="327"/>
      <c r="AE100" s="330"/>
      <c r="AF100" s="333"/>
      <c r="AG100" s="336"/>
      <c r="AH100" s="339"/>
    </row>
    <row r="101" spans="1:34" ht="25.5" hidden="1" customHeight="1" thickBot="1" x14ac:dyDescent="0.3">
      <c r="A101" s="343"/>
      <c r="B101" s="346"/>
      <c r="C101" s="322"/>
      <c r="D101" s="94" t="str">
        <f>IF('Puestos de Trabajo Emp'!D101&lt;&gt;0,'Puestos de Trabajo Emp'!D101,"")</f>
        <v/>
      </c>
      <c r="E101" s="95" t="str">
        <f>IF('Puestos de Trabajo Emp'!E101&lt;&gt;0,'Puestos de Trabajo Emp'!E101,"")</f>
        <v/>
      </c>
      <c r="F101" s="322"/>
      <c r="G101" s="94" t="str">
        <f>IF('Puestos de Trabajo Emp'!G101&lt;&gt;0,'Puestos de Trabajo Emp'!G101,"")</f>
        <v/>
      </c>
      <c r="H101" s="95" t="str">
        <f>IF('Puestos de Trabajo Emp'!H101&lt;&gt;0,'Puestos de Trabajo Emp'!H101,"")</f>
        <v/>
      </c>
      <c r="I101" s="95" t="str">
        <f>IF('Puestos de Trabajo Emp'!I101&lt;&gt;0,'Puestos de Trabajo Emp'!I101,"")</f>
        <v/>
      </c>
      <c r="J101" s="322"/>
      <c r="K101" s="322"/>
      <c r="L101" s="322"/>
      <c r="M101" s="346"/>
      <c r="N101" s="23">
        <v>5</v>
      </c>
      <c r="O101" s="23">
        <v>89</v>
      </c>
      <c r="P101" s="349"/>
      <c r="Q101" s="42" t="e">
        <f t="shared" si="80"/>
        <v>#VALUE!</v>
      </c>
      <c r="R101" s="331"/>
      <c r="S101" s="331"/>
      <c r="T101" s="352"/>
      <c r="U101" s="355"/>
      <c r="V101" s="276"/>
      <c r="W101" s="322"/>
      <c r="X101" s="278"/>
      <c r="Y101" s="328"/>
      <c r="Z101" s="278"/>
      <c r="AA101" s="328"/>
      <c r="AB101" s="328"/>
      <c r="AC101" s="325"/>
      <c r="AD101" s="328"/>
      <c r="AE101" s="331"/>
      <c r="AF101" s="334"/>
      <c r="AG101" s="337"/>
      <c r="AH101" s="340"/>
    </row>
    <row r="102" spans="1:34" ht="25.5" hidden="1" customHeight="1" x14ac:dyDescent="0.25">
      <c r="A102" s="341">
        <v>20</v>
      </c>
      <c r="B102" s="344" t="str">
        <f>VLOOKUP(V102,ges,2,FALSE)</f>
        <v>Taller de mantención</v>
      </c>
      <c r="C102" s="320" t="str">
        <f>IF('Puestos de Trabajo Emp'!C102&lt;&gt;0,'Puestos de Trabajo Emp'!C102,"")</f>
        <v/>
      </c>
      <c r="D102" s="61" t="str">
        <f>IF('Puestos de Trabajo Emp'!D102&lt;&gt;0,'Puestos de Trabajo Emp'!D102,"")</f>
        <v/>
      </c>
      <c r="E102" s="62" t="str">
        <f>IF('Puestos de Trabajo Emp'!E102&lt;&gt;0,'Puestos de Trabajo Emp'!E102,"")</f>
        <v/>
      </c>
      <c r="F102" s="320" t="str">
        <f>IF('Puestos de Trabajo Emp'!F102&lt;&gt;0,'Puestos de Trabajo Emp'!F102,"")</f>
        <v/>
      </c>
      <c r="G102" s="61" t="str">
        <f>IF('Puestos de Trabajo Emp'!G102&lt;&gt;0,'Puestos de Trabajo Emp'!G102,"")</f>
        <v/>
      </c>
      <c r="H102" s="62" t="str">
        <f>IF('Puestos de Trabajo Emp'!H102&lt;&gt;0,'Puestos de Trabajo Emp'!H102,"")</f>
        <v/>
      </c>
      <c r="I102" s="62" t="str">
        <f>IF('Puestos de Trabajo Emp'!I102&lt;&gt;0,'Puestos de Trabajo Emp'!I102,"")</f>
        <v/>
      </c>
      <c r="J102" s="320" t="str">
        <f>IF('Puestos de Trabajo Emp'!N102&lt;&gt;0,'Puestos de Trabajo Emp'!N102,"")</f>
        <v/>
      </c>
      <c r="K102" s="320" t="str">
        <f>IF('Puestos de Trabajo Emp'!Q102&lt;&gt;0,'Puestos de Trabajo Emp'!Q102,"")</f>
        <v/>
      </c>
      <c r="L102" s="320" t="str">
        <f>IF('Puestos de Trabajo Emp'!R102&lt;&gt;0,'Puestos de Trabajo Emp'!R102,"")</f>
        <v/>
      </c>
      <c r="M102" s="344">
        <f>VLOOKUP(V102,ges,6,FALSE)</f>
        <v>8</v>
      </c>
      <c r="N102" s="21">
        <v>1</v>
      </c>
      <c r="O102" s="21">
        <v>88</v>
      </c>
      <c r="P102" s="347">
        <f t="shared" ref="P102" si="111">MAX(O102:O106)</f>
        <v>100</v>
      </c>
      <c r="Q102" s="43" t="e">
        <f t="shared" si="80"/>
        <v>#VALUE!</v>
      </c>
      <c r="R102" s="329" t="e">
        <f t="shared" ref="R102" si="112">SUM(Q102:Q106)</f>
        <v>#VALUE!</v>
      </c>
      <c r="S102" s="329">
        <f t="shared" ref="S102" si="113">ROUND(M102/(8/POWER(2,((P102-85)/3))),1)</f>
        <v>32</v>
      </c>
      <c r="T102" s="350" t="str">
        <f t="shared" ref="T102" si="114">IF(S102&gt;=10,"Alta",IF(S102&lt;0.5,"Baja","Media"))</f>
        <v>Alta</v>
      </c>
      <c r="U102" s="353">
        <f>'Puestos de Trabajo Emp'!T102</f>
        <v>0</v>
      </c>
      <c r="V102" s="289">
        <v>1</v>
      </c>
      <c r="W102" s="320" t="str">
        <f>VLOOKUP(V102,ges,3,FALSE)</f>
        <v>Operadores y ayudantes de mantención mecánica</v>
      </c>
      <c r="X102" s="287" t="s">
        <v>243</v>
      </c>
      <c r="Y102" s="326"/>
      <c r="Z102" s="287" t="s">
        <v>1019</v>
      </c>
      <c r="AA102" s="326"/>
      <c r="AB102" s="326"/>
      <c r="AC102" s="323">
        <f>ROUND(8/(POWER(2,((AD102-85)/3))),1)</f>
        <v>2705659852.4000001</v>
      </c>
      <c r="AD102" s="326"/>
      <c r="AE102" s="329">
        <f t="shared" ref="AE102" si="115">TRUNC(M102/(8/POWER(2,((AD102-85)/3))),1)</f>
        <v>0</v>
      </c>
      <c r="AF102" s="332" t="str">
        <f t="shared" ref="AF102" si="116">IF(AE102&gt;=10,"4",IF(AE102&lt;0.5,"1",IF(AND(AE102&gt;=1,AE102&lt;10),"3","2")))</f>
        <v>1</v>
      </c>
      <c r="AG102" s="335" t="str">
        <f>IF(AE102&gt;=10,"Exposición Ocupacional sobre diez veces la Dosis de Ruido Máxima Permitida.",IF(AE102&gt;=1,"Exposición Ocupacional sobre la Dosis de Ruido Máxima Permitida.",IF(AE102&lt;0.5,"Exposición Ocupacional bajo la Dosis de Acción.","Exposición Ocupacional bajo la Dosis de Ruido Máxima Permitida pero sobre la Dosis de Acción.")))</f>
        <v>Exposición Ocupacional bajo la Dosis de Acción.</v>
      </c>
      <c r="AH102" s="338" t="str">
        <f>IF(AE102&gt;=10,"Se establece un plazo máximo de seis meses para implementar medidas de control.  Remitir al experto asesor de ACHS la nómina de todos los trabajadores de este puesto de trabajo, para su ingreso al Programa de Vigilancia de la Salud ACHS.",IF(AE102&lt;0.5,"Mantener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03" spans="1:34" ht="25.5" hidden="1" customHeight="1" x14ac:dyDescent="0.25">
      <c r="A103" s="342"/>
      <c r="B103" s="345"/>
      <c r="C103" s="321"/>
      <c r="D103" s="63" t="str">
        <f>IF('Puestos de Trabajo Emp'!D103&lt;&gt;0,'Puestos de Trabajo Emp'!D103,"")</f>
        <v/>
      </c>
      <c r="E103" s="64" t="str">
        <f>IF('Puestos de Trabajo Emp'!E103&lt;&gt;0,'Puestos de Trabajo Emp'!E103,"")</f>
        <v/>
      </c>
      <c r="F103" s="321"/>
      <c r="G103" s="63" t="str">
        <f>IF('Puestos de Trabajo Emp'!G103&lt;&gt;0,'Puestos de Trabajo Emp'!G103,"")</f>
        <v/>
      </c>
      <c r="H103" s="64" t="str">
        <f>IF('Puestos de Trabajo Emp'!H103&lt;&gt;0,'Puestos de Trabajo Emp'!H103,"")</f>
        <v/>
      </c>
      <c r="I103" s="64" t="str">
        <f>IF('Puestos de Trabajo Emp'!I103&lt;&gt;0,'Puestos de Trabajo Emp'!I103,"")</f>
        <v/>
      </c>
      <c r="J103" s="321"/>
      <c r="K103" s="321"/>
      <c r="L103" s="321"/>
      <c r="M103" s="345"/>
      <c r="N103" s="22">
        <v>2</v>
      </c>
      <c r="O103" s="22">
        <v>99</v>
      </c>
      <c r="P103" s="348"/>
      <c r="Q103" s="41" t="e">
        <f t="shared" si="80"/>
        <v>#VALUE!</v>
      </c>
      <c r="R103" s="330"/>
      <c r="S103" s="330"/>
      <c r="T103" s="351"/>
      <c r="U103" s="354"/>
      <c r="V103" s="275"/>
      <c r="W103" s="321"/>
      <c r="X103" s="277"/>
      <c r="Y103" s="327"/>
      <c r="Z103" s="277"/>
      <c r="AA103" s="327"/>
      <c r="AB103" s="327"/>
      <c r="AC103" s="324"/>
      <c r="AD103" s="327"/>
      <c r="AE103" s="330"/>
      <c r="AF103" s="333"/>
      <c r="AG103" s="336"/>
      <c r="AH103" s="339"/>
    </row>
    <row r="104" spans="1:34" ht="25.5" hidden="1" customHeight="1" x14ac:dyDescent="0.25">
      <c r="A104" s="342"/>
      <c r="B104" s="345"/>
      <c r="C104" s="321"/>
      <c r="D104" s="63" t="str">
        <f>IF('Puestos de Trabajo Emp'!D104&lt;&gt;0,'Puestos de Trabajo Emp'!D104,"")</f>
        <v/>
      </c>
      <c r="E104" s="64" t="str">
        <f>IF('Puestos de Trabajo Emp'!E104&lt;&gt;0,'Puestos de Trabajo Emp'!E104,"")</f>
        <v/>
      </c>
      <c r="F104" s="321"/>
      <c r="G104" s="63" t="str">
        <f>IF('Puestos de Trabajo Emp'!G104&lt;&gt;0,'Puestos de Trabajo Emp'!G104,"")</f>
        <v/>
      </c>
      <c r="H104" s="64" t="str">
        <f>IF('Puestos de Trabajo Emp'!H104&lt;&gt;0,'Puestos de Trabajo Emp'!H104,"")</f>
        <v/>
      </c>
      <c r="I104" s="64" t="str">
        <f>IF('Puestos de Trabajo Emp'!I104&lt;&gt;0,'Puestos de Trabajo Emp'!I104,"")</f>
        <v/>
      </c>
      <c r="J104" s="321"/>
      <c r="K104" s="321"/>
      <c r="L104" s="321"/>
      <c r="M104" s="345"/>
      <c r="N104" s="22">
        <v>3</v>
      </c>
      <c r="O104" s="22">
        <v>82</v>
      </c>
      <c r="P104" s="348"/>
      <c r="Q104" s="41" t="e">
        <f t="shared" si="80"/>
        <v>#VALUE!</v>
      </c>
      <c r="R104" s="330"/>
      <c r="S104" s="330"/>
      <c r="T104" s="351"/>
      <c r="U104" s="354"/>
      <c r="V104" s="275"/>
      <c r="W104" s="321"/>
      <c r="X104" s="277"/>
      <c r="Y104" s="327"/>
      <c r="Z104" s="277"/>
      <c r="AA104" s="327"/>
      <c r="AB104" s="327"/>
      <c r="AC104" s="324"/>
      <c r="AD104" s="327"/>
      <c r="AE104" s="330"/>
      <c r="AF104" s="333"/>
      <c r="AG104" s="336"/>
      <c r="AH104" s="339"/>
    </row>
    <row r="105" spans="1:34" ht="25.5" hidden="1" customHeight="1" x14ac:dyDescent="0.25">
      <c r="A105" s="342"/>
      <c r="B105" s="345"/>
      <c r="C105" s="321"/>
      <c r="D105" s="63" t="str">
        <f>IF('Puestos de Trabajo Emp'!D105&lt;&gt;0,'Puestos de Trabajo Emp'!D105,"")</f>
        <v/>
      </c>
      <c r="E105" s="64" t="str">
        <f>IF('Puestos de Trabajo Emp'!E105&lt;&gt;0,'Puestos de Trabajo Emp'!E105,"")</f>
        <v/>
      </c>
      <c r="F105" s="321"/>
      <c r="G105" s="63" t="str">
        <f>IF('Puestos de Trabajo Emp'!G105&lt;&gt;0,'Puestos de Trabajo Emp'!G105,"")</f>
        <v/>
      </c>
      <c r="H105" s="64" t="str">
        <f>IF('Puestos de Trabajo Emp'!H105&lt;&gt;0,'Puestos de Trabajo Emp'!H105,"")</f>
        <v/>
      </c>
      <c r="I105" s="64" t="str">
        <f>IF('Puestos de Trabajo Emp'!I105&lt;&gt;0,'Puestos de Trabajo Emp'!I105,"")</f>
        <v/>
      </c>
      <c r="J105" s="321"/>
      <c r="K105" s="321"/>
      <c r="L105" s="321"/>
      <c r="M105" s="345"/>
      <c r="N105" s="22">
        <v>4</v>
      </c>
      <c r="O105" s="22">
        <v>100</v>
      </c>
      <c r="P105" s="348"/>
      <c r="Q105" s="41" t="e">
        <f t="shared" si="80"/>
        <v>#VALUE!</v>
      </c>
      <c r="R105" s="330"/>
      <c r="S105" s="330"/>
      <c r="T105" s="351"/>
      <c r="U105" s="354"/>
      <c r="V105" s="275"/>
      <c r="W105" s="321"/>
      <c r="X105" s="277"/>
      <c r="Y105" s="327"/>
      <c r="Z105" s="277"/>
      <c r="AA105" s="327"/>
      <c r="AB105" s="327"/>
      <c r="AC105" s="324"/>
      <c r="AD105" s="327"/>
      <c r="AE105" s="330"/>
      <c r="AF105" s="333"/>
      <c r="AG105" s="336"/>
      <c r="AH105" s="339"/>
    </row>
    <row r="106" spans="1:34" ht="25.5" hidden="1" customHeight="1" thickBot="1" x14ac:dyDescent="0.3">
      <c r="A106" s="343"/>
      <c r="B106" s="346"/>
      <c r="C106" s="322"/>
      <c r="D106" s="94" t="str">
        <f>IF('Puestos de Trabajo Emp'!D106&lt;&gt;0,'Puestos de Trabajo Emp'!D106,"")</f>
        <v/>
      </c>
      <c r="E106" s="95" t="str">
        <f>IF('Puestos de Trabajo Emp'!E106&lt;&gt;0,'Puestos de Trabajo Emp'!E106,"")</f>
        <v/>
      </c>
      <c r="F106" s="322"/>
      <c r="G106" s="94" t="str">
        <f>IF('Puestos de Trabajo Emp'!G106&lt;&gt;0,'Puestos de Trabajo Emp'!G106,"")</f>
        <v/>
      </c>
      <c r="H106" s="95" t="str">
        <f>IF('Puestos de Trabajo Emp'!H106&lt;&gt;0,'Puestos de Trabajo Emp'!H106,"")</f>
        <v/>
      </c>
      <c r="I106" s="95" t="str">
        <f>IF('Puestos de Trabajo Emp'!I106&lt;&gt;0,'Puestos de Trabajo Emp'!I106,"")</f>
        <v/>
      </c>
      <c r="J106" s="322"/>
      <c r="K106" s="322"/>
      <c r="L106" s="322"/>
      <c r="M106" s="346"/>
      <c r="N106" s="23">
        <v>5</v>
      </c>
      <c r="O106" s="23">
        <v>89</v>
      </c>
      <c r="P106" s="349"/>
      <c r="Q106" s="42" t="e">
        <f t="shared" si="80"/>
        <v>#VALUE!</v>
      </c>
      <c r="R106" s="331"/>
      <c r="S106" s="331"/>
      <c r="T106" s="352"/>
      <c r="U106" s="355"/>
      <c r="V106" s="276"/>
      <c r="W106" s="322"/>
      <c r="X106" s="278"/>
      <c r="Y106" s="328"/>
      <c r="Z106" s="278"/>
      <c r="AA106" s="328"/>
      <c r="AB106" s="328"/>
      <c r="AC106" s="325"/>
      <c r="AD106" s="328"/>
      <c r="AE106" s="331"/>
      <c r="AF106" s="334"/>
      <c r="AG106" s="337"/>
      <c r="AH106" s="340"/>
    </row>
    <row r="107" spans="1:34" ht="25.5" hidden="1" customHeight="1" x14ac:dyDescent="0.25">
      <c r="A107" s="341">
        <v>21</v>
      </c>
      <c r="B107" s="344" t="str">
        <f>VLOOKUP(V107,ges,2,FALSE)</f>
        <v>Taller de mantención</v>
      </c>
      <c r="C107" s="320" t="str">
        <f>IF('Puestos de Trabajo Emp'!C107&lt;&gt;0,'Puestos de Trabajo Emp'!C107,"")</f>
        <v/>
      </c>
      <c r="D107" s="61" t="str">
        <f>IF('Puestos de Trabajo Emp'!D107&lt;&gt;0,'Puestos de Trabajo Emp'!D107,"")</f>
        <v/>
      </c>
      <c r="E107" s="62" t="str">
        <f>IF('Puestos de Trabajo Emp'!E107&lt;&gt;0,'Puestos de Trabajo Emp'!E107,"")</f>
        <v/>
      </c>
      <c r="F107" s="320" t="str">
        <f>IF('Puestos de Trabajo Emp'!F107&lt;&gt;0,'Puestos de Trabajo Emp'!F107,"")</f>
        <v/>
      </c>
      <c r="G107" s="61" t="str">
        <f>IF('Puestos de Trabajo Emp'!G107&lt;&gt;0,'Puestos de Trabajo Emp'!G107,"")</f>
        <v/>
      </c>
      <c r="H107" s="62" t="str">
        <f>IF('Puestos de Trabajo Emp'!H107&lt;&gt;0,'Puestos de Trabajo Emp'!H107,"")</f>
        <v/>
      </c>
      <c r="I107" s="62" t="str">
        <f>IF('Puestos de Trabajo Emp'!I107&lt;&gt;0,'Puestos de Trabajo Emp'!I107,"")</f>
        <v/>
      </c>
      <c r="J107" s="320" t="str">
        <f>IF('Puestos de Trabajo Emp'!N107&lt;&gt;0,'Puestos de Trabajo Emp'!N107,"")</f>
        <v/>
      </c>
      <c r="K107" s="320" t="str">
        <f>IF('Puestos de Trabajo Emp'!Q107&lt;&gt;0,'Puestos de Trabajo Emp'!Q107,"")</f>
        <v/>
      </c>
      <c r="L107" s="320" t="str">
        <f>IF('Puestos de Trabajo Emp'!R107&lt;&gt;0,'Puestos de Trabajo Emp'!R107,"")</f>
        <v/>
      </c>
      <c r="M107" s="344">
        <f>VLOOKUP(V107,ges,6,FALSE)</f>
        <v>8</v>
      </c>
      <c r="N107" s="21">
        <v>1</v>
      </c>
      <c r="O107" s="21">
        <v>88</v>
      </c>
      <c r="P107" s="347">
        <f t="shared" ref="P107" si="117">MAX(O107:O111)</f>
        <v>100</v>
      </c>
      <c r="Q107" s="43" t="e">
        <f t="shared" si="80"/>
        <v>#VALUE!</v>
      </c>
      <c r="R107" s="329" t="e">
        <f t="shared" ref="R107" si="118">SUM(Q107:Q111)</f>
        <v>#VALUE!</v>
      </c>
      <c r="S107" s="329">
        <f t="shared" ref="S107" si="119">ROUND(M107/(8/POWER(2,((P107-85)/3))),1)</f>
        <v>32</v>
      </c>
      <c r="T107" s="350" t="str">
        <f t="shared" ref="T107" si="120">IF(S107&gt;=10,"Alta",IF(S107&lt;0.5,"Baja","Media"))</f>
        <v>Alta</v>
      </c>
      <c r="U107" s="353">
        <f>'Puestos de Trabajo Emp'!T107</f>
        <v>0</v>
      </c>
      <c r="V107" s="289">
        <v>1</v>
      </c>
      <c r="W107" s="320" t="str">
        <f>VLOOKUP(V107,ges,3,FALSE)</f>
        <v>Operadores y ayudantes de mantención mecánica</v>
      </c>
      <c r="X107" s="287" t="s">
        <v>243</v>
      </c>
      <c r="Y107" s="326"/>
      <c r="Z107" s="287"/>
      <c r="AA107" s="326"/>
      <c r="AB107" s="326"/>
      <c r="AC107" s="323">
        <f>ROUND(8/(POWER(2,((AD107-85)/3))),1)</f>
        <v>2705659852.4000001</v>
      </c>
      <c r="AD107" s="326"/>
      <c r="AE107" s="329">
        <f t="shared" ref="AE107" si="121">TRUNC(M107/(8/POWER(2,((AD107-85)/3))),1)</f>
        <v>0</v>
      </c>
      <c r="AF107" s="332" t="str">
        <f t="shared" ref="AF107" si="122">IF(AE107&gt;=10,"4",IF(AE107&lt;0.5,"1",IF(AND(AE107&gt;=1,AE107&lt;10),"3","2")))</f>
        <v>1</v>
      </c>
      <c r="AG107" s="335" t="str">
        <f>IF(AE107&gt;=10,"Exposición Ocupacional sobre diez veces la Dosis de Ruido Máxima Permitida.",IF(AE107&gt;=1,"Exposición Ocupacional sobre la Dosis de Ruido Máxima Permitida.",IF(AE107&lt;0.5,"Exposición Ocupacional bajo la Dosis de Acción.","Exposición Ocupacional bajo la Dosis de Ruido Máxima Permitida pero sobre la Dosis de Acción.")))</f>
        <v>Exposición Ocupacional bajo la Dosis de Acción.</v>
      </c>
      <c r="AH107" s="338" t="str">
        <f>IF(AE107&gt;=10,"Se establece un plazo máximo de seis meses para implementar medidas de control.  Remitir al experto asesor de ACHS la nómina de todos los trabajadores de este puesto de trabajo, para su ingreso al Programa de Vigilancia de la Salud ACHS.",IF(AE107&lt;0.5,"Mantener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08" spans="1:34" ht="25.5" hidden="1" customHeight="1" x14ac:dyDescent="0.25">
      <c r="A108" s="342"/>
      <c r="B108" s="345"/>
      <c r="C108" s="321"/>
      <c r="D108" s="63" t="str">
        <f>IF('Puestos de Trabajo Emp'!D108&lt;&gt;0,'Puestos de Trabajo Emp'!D108,"")</f>
        <v/>
      </c>
      <c r="E108" s="64" t="str">
        <f>IF('Puestos de Trabajo Emp'!E108&lt;&gt;0,'Puestos de Trabajo Emp'!E108,"")</f>
        <v/>
      </c>
      <c r="F108" s="321"/>
      <c r="G108" s="63" t="str">
        <f>IF('Puestos de Trabajo Emp'!G108&lt;&gt;0,'Puestos de Trabajo Emp'!G108,"")</f>
        <v/>
      </c>
      <c r="H108" s="64" t="str">
        <f>IF('Puestos de Trabajo Emp'!H108&lt;&gt;0,'Puestos de Trabajo Emp'!H108,"")</f>
        <v/>
      </c>
      <c r="I108" s="64" t="str">
        <f>IF('Puestos de Trabajo Emp'!I108&lt;&gt;0,'Puestos de Trabajo Emp'!I108,"")</f>
        <v/>
      </c>
      <c r="J108" s="321"/>
      <c r="K108" s="321"/>
      <c r="L108" s="321"/>
      <c r="M108" s="345"/>
      <c r="N108" s="22">
        <v>2</v>
      </c>
      <c r="O108" s="22">
        <v>99</v>
      </c>
      <c r="P108" s="348"/>
      <c r="Q108" s="41" t="e">
        <f t="shared" si="80"/>
        <v>#VALUE!</v>
      </c>
      <c r="R108" s="330"/>
      <c r="S108" s="330"/>
      <c r="T108" s="351"/>
      <c r="U108" s="354"/>
      <c r="V108" s="275"/>
      <c r="W108" s="321"/>
      <c r="X108" s="277"/>
      <c r="Y108" s="327"/>
      <c r="Z108" s="277"/>
      <c r="AA108" s="327"/>
      <c r="AB108" s="327"/>
      <c r="AC108" s="324"/>
      <c r="AD108" s="327"/>
      <c r="AE108" s="330"/>
      <c r="AF108" s="333"/>
      <c r="AG108" s="336"/>
      <c r="AH108" s="339"/>
    </row>
    <row r="109" spans="1:34" ht="25.5" hidden="1" customHeight="1" x14ac:dyDescent="0.25">
      <c r="A109" s="342"/>
      <c r="B109" s="345"/>
      <c r="C109" s="321"/>
      <c r="D109" s="63" t="str">
        <f>IF('Puestos de Trabajo Emp'!D109&lt;&gt;0,'Puestos de Trabajo Emp'!D109,"")</f>
        <v/>
      </c>
      <c r="E109" s="64" t="str">
        <f>IF('Puestos de Trabajo Emp'!E109&lt;&gt;0,'Puestos de Trabajo Emp'!E109,"")</f>
        <v/>
      </c>
      <c r="F109" s="321"/>
      <c r="G109" s="63" t="str">
        <f>IF('Puestos de Trabajo Emp'!G109&lt;&gt;0,'Puestos de Trabajo Emp'!G109,"")</f>
        <v/>
      </c>
      <c r="H109" s="64" t="str">
        <f>IF('Puestos de Trabajo Emp'!H109&lt;&gt;0,'Puestos de Trabajo Emp'!H109,"")</f>
        <v/>
      </c>
      <c r="I109" s="64" t="str">
        <f>IF('Puestos de Trabajo Emp'!I109&lt;&gt;0,'Puestos de Trabajo Emp'!I109,"")</f>
        <v/>
      </c>
      <c r="J109" s="321"/>
      <c r="K109" s="321"/>
      <c r="L109" s="321"/>
      <c r="M109" s="345"/>
      <c r="N109" s="22">
        <v>3</v>
      </c>
      <c r="O109" s="22">
        <v>82</v>
      </c>
      <c r="P109" s="348"/>
      <c r="Q109" s="41" t="e">
        <f t="shared" si="80"/>
        <v>#VALUE!</v>
      </c>
      <c r="R109" s="330"/>
      <c r="S109" s="330"/>
      <c r="T109" s="351"/>
      <c r="U109" s="354"/>
      <c r="V109" s="275"/>
      <c r="W109" s="321"/>
      <c r="X109" s="277"/>
      <c r="Y109" s="327"/>
      <c r="Z109" s="277"/>
      <c r="AA109" s="327"/>
      <c r="AB109" s="327"/>
      <c r="AC109" s="324"/>
      <c r="AD109" s="327"/>
      <c r="AE109" s="330"/>
      <c r="AF109" s="333"/>
      <c r="AG109" s="336"/>
      <c r="AH109" s="339"/>
    </row>
    <row r="110" spans="1:34" ht="25.5" hidden="1" customHeight="1" x14ac:dyDescent="0.25">
      <c r="A110" s="342"/>
      <c r="B110" s="345"/>
      <c r="C110" s="321"/>
      <c r="D110" s="63" t="str">
        <f>IF('Puestos de Trabajo Emp'!D110&lt;&gt;0,'Puestos de Trabajo Emp'!D110,"")</f>
        <v/>
      </c>
      <c r="E110" s="64" t="str">
        <f>IF('Puestos de Trabajo Emp'!E110&lt;&gt;0,'Puestos de Trabajo Emp'!E110,"")</f>
        <v/>
      </c>
      <c r="F110" s="321"/>
      <c r="G110" s="63" t="str">
        <f>IF('Puestos de Trabajo Emp'!G110&lt;&gt;0,'Puestos de Trabajo Emp'!G110,"")</f>
        <v/>
      </c>
      <c r="H110" s="64" t="str">
        <f>IF('Puestos de Trabajo Emp'!H110&lt;&gt;0,'Puestos de Trabajo Emp'!H110,"")</f>
        <v/>
      </c>
      <c r="I110" s="64" t="str">
        <f>IF('Puestos de Trabajo Emp'!I110&lt;&gt;0,'Puestos de Trabajo Emp'!I110,"")</f>
        <v/>
      </c>
      <c r="J110" s="321"/>
      <c r="K110" s="321"/>
      <c r="L110" s="321"/>
      <c r="M110" s="345"/>
      <c r="N110" s="22">
        <v>4</v>
      </c>
      <c r="O110" s="22">
        <v>100</v>
      </c>
      <c r="P110" s="348"/>
      <c r="Q110" s="41" t="e">
        <f t="shared" si="80"/>
        <v>#VALUE!</v>
      </c>
      <c r="R110" s="330"/>
      <c r="S110" s="330"/>
      <c r="T110" s="351"/>
      <c r="U110" s="354"/>
      <c r="V110" s="275"/>
      <c r="W110" s="321"/>
      <c r="X110" s="277"/>
      <c r="Y110" s="327"/>
      <c r="Z110" s="277"/>
      <c r="AA110" s="327"/>
      <c r="AB110" s="327"/>
      <c r="AC110" s="324"/>
      <c r="AD110" s="327"/>
      <c r="AE110" s="330"/>
      <c r="AF110" s="333"/>
      <c r="AG110" s="336"/>
      <c r="AH110" s="339"/>
    </row>
    <row r="111" spans="1:34" ht="25.5" hidden="1" customHeight="1" thickBot="1" x14ac:dyDescent="0.3">
      <c r="A111" s="343"/>
      <c r="B111" s="346"/>
      <c r="C111" s="322"/>
      <c r="D111" s="94" t="str">
        <f>IF('Puestos de Trabajo Emp'!D111&lt;&gt;0,'Puestos de Trabajo Emp'!D111,"")</f>
        <v/>
      </c>
      <c r="E111" s="95" t="str">
        <f>IF('Puestos de Trabajo Emp'!E111&lt;&gt;0,'Puestos de Trabajo Emp'!E111,"")</f>
        <v/>
      </c>
      <c r="F111" s="322"/>
      <c r="G111" s="94" t="str">
        <f>IF('Puestos de Trabajo Emp'!G111&lt;&gt;0,'Puestos de Trabajo Emp'!G111,"")</f>
        <v/>
      </c>
      <c r="H111" s="95" t="str">
        <f>IF('Puestos de Trabajo Emp'!H111&lt;&gt;0,'Puestos de Trabajo Emp'!H111,"")</f>
        <v/>
      </c>
      <c r="I111" s="95" t="str">
        <f>IF('Puestos de Trabajo Emp'!I111&lt;&gt;0,'Puestos de Trabajo Emp'!I111,"")</f>
        <v/>
      </c>
      <c r="J111" s="322"/>
      <c r="K111" s="322"/>
      <c r="L111" s="322"/>
      <c r="M111" s="346"/>
      <c r="N111" s="23">
        <v>5</v>
      </c>
      <c r="O111" s="23">
        <v>89</v>
      </c>
      <c r="P111" s="349"/>
      <c r="Q111" s="42" t="e">
        <f t="shared" si="80"/>
        <v>#VALUE!</v>
      </c>
      <c r="R111" s="331"/>
      <c r="S111" s="331"/>
      <c r="T111" s="352"/>
      <c r="U111" s="355"/>
      <c r="V111" s="276"/>
      <c r="W111" s="322"/>
      <c r="X111" s="278"/>
      <c r="Y111" s="328"/>
      <c r="Z111" s="278"/>
      <c r="AA111" s="328"/>
      <c r="AB111" s="328"/>
      <c r="AC111" s="325"/>
      <c r="AD111" s="328"/>
      <c r="AE111" s="331"/>
      <c r="AF111" s="334"/>
      <c r="AG111" s="337"/>
      <c r="AH111" s="340"/>
    </row>
    <row r="112" spans="1:34" ht="25.5" hidden="1" customHeight="1" x14ac:dyDescent="0.25">
      <c r="A112" s="341">
        <v>22</v>
      </c>
      <c r="B112" s="344" t="str">
        <f>VLOOKUP(V112,ges,2,FALSE)</f>
        <v>Taller de mantención</v>
      </c>
      <c r="C112" s="320" t="str">
        <f>IF('Puestos de Trabajo Emp'!C112&lt;&gt;0,'Puestos de Trabajo Emp'!C112,"")</f>
        <v/>
      </c>
      <c r="D112" s="61" t="str">
        <f>IF('Puestos de Trabajo Emp'!D112&lt;&gt;0,'Puestos de Trabajo Emp'!D112,"")</f>
        <v/>
      </c>
      <c r="E112" s="62" t="str">
        <f>IF('Puestos de Trabajo Emp'!E112&lt;&gt;0,'Puestos de Trabajo Emp'!E112,"")</f>
        <v/>
      </c>
      <c r="F112" s="320" t="str">
        <f>IF('Puestos de Trabajo Emp'!F112&lt;&gt;0,'Puestos de Trabajo Emp'!F112,"")</f>
        <v/>
      </c>
      <c r="G112" s="61" t="str">
        <f>IF('Puestos de Trabajo Emp'!G112&lt;&gt;0,'Puestos de Trabajo Emp'!G112,"")</f>
        <v/>
      </c>
      <c r="H112" s="62" t="str">
        <f>IF('Puestos de Trabajo Emp'!H112&lt;&gt;0,'Puestos de Trabajo Emp'!H112,"")</f>
        <v/>
      </c>
      <c r="I112" s="62" t="str">
        <f>IF('Puestos de Trabajo Emp'!I112&lt;&gt;0,'Puestos de Trabajo Emp'!I112,"")</f>
        <v/>
      </c>
      <c r="J112" s="320" t="str">
        <f>IF('Puestos de Trabajo Emp'!N112&lt;&gt;0,'Puestos de Trabajo Emp'!N112,"")</f>
        <v/>
      </c>
      <c r="K112" s="320" t="str">
        <f>IF('Puestos de Trabajo Emp'!Q112&lt;&gt;0,'Puestos de Trabajo Emp'!Q112,"")</f>
        <v/>
      </c>
      <c r="L112" s="320" t="str">
        <f>IF('Puestos de Trabajo Emp'!R112&lt;&gt;0,'Puestos de Trabajo Emp'!R112,"")</f>
        <v/>
      </c>
      <c r="M112" s="344">
        <f>VLOOKUP(V112,ges,6,FALSE)</f>
        <v>8</v>
      </c>
      <c r="N112" s="21">
        <v>1</v>
      </c>
      <c r="O112" s="21">
        <v>88</v>
      </c>
      <c r="P112" s="347">
        <f t="shared" ref="P112" si="123">MAX(O112:O116)</f>
        <v>100</v>
      </c>
      <c r="Q112" s="43" t="e">
        <f t="shared" si="80"/>
        <v>#VALUE!</v>
      </c>
      <c r="R112" s="329" t="e">
        <f t="shared" ref="R112" si="124">SUM(Q112:Q116)</f>
        <v>#VALUE!</v>
      </c>
      <c r="S112" s="329">
        <f t="shared" ref="S112" si="125">ROUND(M112/(8/POWER(2,((P112-85)/3))),1)</f>
        <v>32</v>
      </c>
      <c r="T112" s="350" t="str">
        <f t="shared" ref="T112" si="126">IF(S112&gt;=10,"Alta",IF(S112&lt;0.5,"Baja","Media"))</f>
        <v>Alta</v>
      </c>
      <c r="U112" s="353">
        <f>'Puestos de Trabajo Emp'!T112</f>
        <v>0</v>
      </c>
      <c r="V112" s="289">
        <v>1</v>
      </c>
      <c r="W112" s="320" t="str">
        <f>VLOOKUP(V112,ges,3,FALSE)</f>
        <v>Operadores y ayudantes de mantención mecánica</v>
      </c>
      <c r="X112" s="287" t="s">
        <v>243</v>
      </c>
      <c r="Y112" s="326"/>
      <c r="Z112" s="287"/>
      <c r="AA112" s="326"/>
      <c r="AB112" s="326"/>
      <c r="AC112" s="323">
        <f>ROUND(8/(POWER(2,((AD112-85)/3))),1)</f>
        <v>2705659852.4000001</v>
      </c>
      <c r="AD112" s="326"/>
      <c r="AE112" s="329">
        <f t="shared" ref="AE112" si="127">TRUNC(M112/(8/POWER(2,((AD112-85)/3))),1)</f>
        <v>0</v>
      </c>
      <c r="AF112" s="332" t="str">
        <f t="shared" ref="AF112" si="128">IF(AE112&gt;=10,"4",IF(AE112&lt;0.5,"1",IF(AND(AE112&gt;=1,AE112&lt;10),"3","2")))</f>
        <v>1</v>
      </c>
      <c r="AG112" s="335" t="str">
        <f>IF(AE112&gt;=10,"Exposición Ocupacional sobre diez veces la Dosis de Ruido Máxima Permitida.",IF(AE112&gt;=1,"Exposición Ocupacional sobre la Dosis de Ruido Máxima Permitida.",IF(AE112&lt;0.5,"Exposición Ocupacional bajo la Dosis de Acción.","Exposición Ocupacional bajo la Dosis de Ruido Máxima Permitida pero sobre la Dosis de Acción.")))</f>
        <v>Exposición Ocupacional bajo la Dosis de Acción.</v>
      </c>
      <c r="AH112" s="338" t="str">
        <f>IF(AE112&gt;=10,"Se establece un plazo máximo de seis meses para implementar medidas de control.  Remitir al experto asesor de ACHS la nómina de todos los trabajadores de este puesto de trabajo, para su ingreso al Programa de Vigilancia de la Salud ACHS.",IF(AE112&lt;0.5,"Mantener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13" spans="1:34" ht="25.5" hidden="1" customHeight="1" x14ac:dyDescent="0.25">
      <c r="A113" s="342"/>
      <c r="B113" s="345"/>
      <c r="C113" s="321"/>
      <c r="D113" s="63" t="str">
        <f>IF('Puestos de Trabajo Emp'!D113&lt;&gt;0,'Puestos de Trabajo Emp'!D113,"")</f>
        <v/>
      </c>
      <c r="E113" s="64" t="str">
        <f>IF('Puestos de Trabajo Emp'!E113&lt;&gt;0,'Puestos de Trabajo Emp'!E113,"")</f>
        <v/>
      </c>
      <c r="F113" s="321"/>
      <c r="G113" s="63" t="str">
        <f>IF('Puestos de Trabajo Emp'!G113&lt;&gt;0,'Puestos de Trabajo Emp'!G113,"")</f>
        <v/>
      </c>
      <c r="H113" s="64" t="str">
        <f>IF('Puestos de Trabajo Emp'!H113&lt;&gt;0,'Puestos de Trabajo Emp'!H113,"")</f>
        <v/>
      </c>
      <c r="I113" s="64" t="str">
        <f>IF('Puestos de Trabajo Emp'!I113&lt;&gt;0,'Puestos de Trabajo Emp'!I113,"")</f>
        <v/>
      </c>
      <c r="J113" s="321"/>
      <c r="K113" s="321"/>
      <c r="L113" s="321"/>
      <c r="M113" s="345"/>
      <c r="N113" s="22">
        <v>2</v>
      </c>
      <c r="O113" s="22">
        <v>99</v>
      </c>
      <c r="P113" s="348"/>
      <c r="Q113" s="41" t="e">
        <f t="shared" si="80"/>
        <v>#VALUE!</v>
      </c>
      <c r="R113" s="330"/>
      <c r="S113" s="330"/>
      <c r="T113" s="351"/>
      <c r="U113" s="354"/>
      <c r="V113" s="275"/>
      <c r="W113" s="321"/>
      <c r="X113" s="277"/>
      <c r="Y113" s="327"/>
      <c r="Z113" s="277"/>
      <c r="AA113" s="327"/>
      <c r="AB113" s="327"/>
      <c r="AC113" s="324"/>
      <c r="AD113" s="327"/>
      <c r="AE113" s="330"/>
      <c r="AF113" s="333"/>
      <c r="AG113" s="336"/>
      <c r="AH113" s="339"/>
    </row>
    <row r="114" spans="1:34" ht="25.5" hidden="1" customHeight="1" x14ac:dyDescent="0.25">
      <c r="A114" s="342"/>
      <c r="B114" s="345"/>
      <c r="C114" s="321"/>
      <c r="D114" s="63" t="str">
        <f>IF('Puestos de Trabajo Emp'!D114&lt;&gt;0,'Puestos de Trabajo Emp'!D114,"")</f>
        <v/>
      </c>
      <c r="E114" s="64" t="str">
        <f>IF('Puestos de Trabajo Emp'!E114&lt;&gt;0,'Puestos de Trabajo Emp'!E114,"")</f>
        <v/>
      </c>
      <c r="F114" s="321"/>
      <c r="G114" s="63" t="str">
        <f>IF('Puestos de Trabajo Emp'!G114&lt;&gt;0,'Puestos de Trabajo Emp'!G114,"")</f>
        <v/>
      </c>
      <c r="H114" s="64" t="str">
        <f>IF('Puestos de Trabajo Emp'!H114&lt;&gt;0,'Puestos de Trabajo Emp'!H114,"")</f>
        <v/>
      </c>
      <c r="I114" s="64" t="str">
        <f>IF('Puestos de Trabajo Emp'!I114&lt;&gt;0,'Puestos de Trabajo Emp'!I114,"")</f>
        <v/>
      </c>
      <c r="J114" s="321"/>
      <c r="K114" s="321"/>
      <c r="L114" s="321"/>
      <c r="M114" s="345"/>
      <c r="N114" s="22">
        <v>3</v>
      </c>
      <c r="O114" s="22">
        <v>82</v>
      </c>
      <c r="P114" s="348"/>
      <c r="Q114" s="41" t="e">
        <f t="shared" si="80"/>
        <v>#VALUE!</v>
      </c>
      <c r="R114" s="330"/>
      <c r="S114" s="330"/>
      <c r="T114" s="351"/>
      <c r="U114" s="354"/>
      <c r="V114" s="275"/>
      <c r="W114" s="321"/>
      <c r="X114" s="277"/>
      <c r="Y114" s="327"/>
      <c r="Z114" s="277"/>
      <c r="AA114" s="327"/>
      <c r="AB114" s="327"/>
      <c r="AC114" s="324"/>
      <c r="AD114" s="327"/>
      <c r="AE114" s="330"/>
      <c r="AF114" s="333"/>
      <c r="AG114" s="336"/>
      <c r="AH114" s="339"/>
    </row>
    <row r="115" spans="1:34" ht="25.5" hidden="1" customHeight="1" x14ac:dyDescent="0.25">
      <c r="A115" s="342"/>
      <c r="B115" s="345"/>
      <c r="C115" s="321"/>
      <c r="D115" s="63" t="str">
        <f>IF('Puestos de Trabajo Emp'!D115&lt;&gt;0,'Puestos de Trabajo Emp'!D115,"")</f>
        <v/>
      </c>
      <c r="E115" s="64" t="str">
        <f>IF('Puestos de Trabajo Emp'!E115&lt;&gt;0,'Puestos de Trabajo Emp'!E115,"")</f>
        <v/>
      </c>
      <c r="F115" s="321"/>
      <c r="G115" s="63" t="str">
        <f>IF('Puestos de Trabajo Emp'!G115&lt;&gt;0,'Puestos de Trabajo Emp'!G115,"")</f>
        <v/>
      </c>
      <c r="H115" s="64" t="str">
        <f>IF('Puestos de Trabajo Emp'!H115&lt;&gt;0,'Puestos de Trabajo Emp'!H115,"")</f>
        <v/>
      </c>
      <c r="I115" s="64" t="str">
        <f>IF('Puestos de Trabajo Emp'!I115&lt;&gt;0,'Puestos de Trabajo Emp'!I115,"")</f>
        <v/>
      </c>
      <c r="J115" s="321"/>
      <c r="K115" s="321"/>
      <c r="L115" s="321"/>
      <c r="M115" s="345"/>
      <c r="N115" s="22">
        <v>4</v>
      </c>
      <c r="O115" s="22">
        <v>100</v>
      </c>
      <c r="P115" s="348"/>
      <c r="Q115" s="41" t="e">
        <f t="shared" si="80"/>
        <v>#VALUE!</v>
      </c>
      <c r="R115" s="330"/>
      <c r="S115" s="330"/>
      <c r="T115" s="351"/>
      <c r="U115" s="354"/>
      <c r="V115" s="275"/>
      <c r="W115" s="321"/>
      <c r="X115" s="277"/>
      <c r="Y115" s="327"/>
      <c r="Z115" s="277"/>
      <c r="AA115" s="327"/>
      <c r="AB115" s="327"/>
      <c r="AC115" s="324"/>
      <c r="AD115" s="327"/>
      <c r="AE115" s="330"/>
      <c r="AF115" s="333"/>
      <c r="AG115" s="336"/>
      <c r="AH115" s="339"/>
    </row>
    <row r="116" spans="1:34" ht="25.5" hidden="1" customHeight="1" thickBot="1" x14ac:dyDescent="0.3">
      <c r="A116" s="343"/>
      <c r="B116" s="346"/>
      <c r="C116" s="322"/>
      <c r="D116" s="94" t="str">
        <f>IF('Puestos de Trabajo Emp'!D116&lt;&gt;0,'Puestos de Trabajo Emp'!D116,"")</f>
        <v/>
      </c>
      <c r="E116" s="95" t="str">
        <f>IF('Puestos de Trabajo Emp'!E116&lt;&gt;0,'Puestos de Trabajo Emp'!E116,"")</f>
        <v/>
      </c>
      <c r="F116" s="322"/>
      <c r="G116" s="94" t="str">
        <f>IF('Puestos de Trabajo Emp'!G116&lt;&gt;0,'Puestos de Trabajo Emp'!G116,"")</f>
        <v/>
      </c>
      <c r="H116" s="95" t="str">
        <f>IF('Puestos de Trabajo Emp'!H116&lt;&gt;0,'Puestos de Trabajo Emp'!H116,"")</f>
        <v/>
      </c>
      <c r="I116" s="95" t="str">
        <f>IF('Puestos de Trabajo Emp'!I116&lt;&gt;0,'Puestos de Trabajo Emp'!I116,"")</f>
        <v/>
      </c>
      <c r="J116" s="322"/>
      <c r="K116" s="322"/>
      <c r="L116" s="322"/>
      <c r="M116" s="346"/>
      <c r="N116" s="23">
        <v>5</v>
      </c>
      <c r="O116" s="23">
        <v>89</v>
      </c>
      <c r="P116" s="349"/>
      <c r="Q116" s="42" t="e">
        <f t="shared" si="80"/>
        <v>#VALUE!</v>
      </c>
      <c r="R116" s="331"/>
      <c r="S116" s="331"/>
      <c r="T116" s="352"/>
      <c r="U116" s="355"/>
      <c r="V116" s="276"/>
      <c r="W116" s="322"/>
      <c r="X116" s="278"/>
      <c r="Y116" s="328"/>
      <c r="Z116" s="278"/>
      <c r="AA116" s="328"/>
      <c r="AB116" s="328"/>
      <c r="AC116" s="325"/>
      <c r="AD116" s="328"/>
      <c r="AE116" s="331"/>
      <c r="AF116" s="334"/>
      <c r="AG116" s="337"/>
      <c r="AH116" s="340"/>
    </row>
    <row r="117" spans="1:34" ht="25.5" hidden="1" customHeight="1" x14ac:dyDescent="0.25">
      <c r="A117" s="341">
        <v>23</v>
      </c>
      <c r="B117" s="344" t="str">
        <f>VLOOKUP(V117,ges,2,FALSE)</f>
        <v>Taller de mantención</v>
      </c>
      <c r="C117" s="320" t="str">
        <f>IF('Puestos de Trabajo Emp'!C117&lt;&gt;0,'Puestos de Trabajo Emp'!C117,"")</f>
        <v/>
      </c>
      <c r="D117" s="61" t="str">
        <f>IF('Puestos de Trabajo Emp'!D117&lt;&gt;0,'Puestos de Trabajo Emp'!D117,"")</f>
        <v/>
      </c>
      <c r="E117" s="62" t="str">
        <f>IF('Puestos de Trabajo Emp'!E117&lt;&gt;0,'Puestos de Trabajo Emp'!E117,"")</f>
        <v/>
      </c>
      <c r="F117" s="320" t="str">
        <f>IF('Puestos de Trabajo Emp'!F117&lt;&gt;0,'Puestos de Trabajo Emp'!F117,"")</f>
        <v/>
      </c>
      <c r="G117" s="61" t="str">
        <f>IF('Puestos de Trabajo Emp'!G117&lt;&gt;0,'Puestos de Trabajo Emp'!G117,"")</f>
        <v/>
      </c>
      <c r="H117" s="62" t="str">
        <f>IF('Puestos de Trabajo Emp'!H117&lt;&gt;0,'Puestos de Trabajo Emp'!H117,"")</f>
        <v/>
      </c>
      <c r="I117" s="62" t="str">
        <f>IF('Puestos de Trabajo Emp'!I117&lt;&gt;0,'Puestos de Trabajo Emp'!I117,"")</f>
        <v/>
      </c>
      <c r="J117" s="320" t="str">
        <f>IF('Puestos de Trabajo Emp'!N117&lt;&gt;0,'Puestos de Trabajo Emp'!N117,"")</f>
        <v/>
      </c>
      <c r="K117" s="320" t="str">
        <f>IF('Puestos de Trabajo Emp'!Q117&lt;&gt;0,'Puestos de Trabajo Emp'!Q117,"")</f>
        <v/>
      </c>
      <c r="L117" s="320" t="str">
        <f>IF('Puestos de Trabajo Emp'!R117&lt;&gt;0,'Puestos de Trabajo Emp'!R117,"")</f>
        <v/>
      </c>
      <c r="M117" s="344">
        <f>VLOOKUP(V117,ges,6,FALSE)</f>
        <v>8</v>
      </c>
      <c r="N117" s="21">
        <v>1</v>
      </c>
      <c r="O117" s="21">
        <v>88</v>
      </c>
      <c r="P117" s="347">
        <f t="shared" ref="P117" si="129">MAX(O117:O121)</f>
        <v>100</v>
      </c>
      <c r="Q117" s="43" t="e">
        <f t="shared" si="80"/>
        <v>#VALUE!</v>
      </c>
      <c r="R117" s="329" t="e">
        <f t="shared" ref="R117" si="130">SUM(Q117:Q121)</f>
        <v>#VALUE!</v>
      </c>
      <c r="S117" s="329">
        <f t="shared" ref="S117" si="131">ROUND(M117/(8/POWER(2,((P117-85)/3))),1)</f>
        <v>32</v>
      </c>
      <c r="T117" s="350" t="str">
        <f t="shared" ref="T117" si="132">IF(S117&gt;=10,"Alta",IF(S117&lt;0.5,"Baja","Media"))</f>
        <v>Alta</v>
      </c>
      <c r="U117" s="353">
        <f>'Puestos de Trabajo Emp'!T117</f>
        <v>0</v>
      </c>
      <c r="V117" s="289">
        <v>1</v>
      </c>
      <c r="W117" s="320" t="str">
        <f>VLOOKUP(V117,ges,3,FALSE)</f>
        <v>Operadores y ayudantes de mantención mecánica</v>
      </c>
      <c r="X117" s="287" t="s">
        <v>243</v>
      </c>
      <c r="Y117" s="327"/>
      <c r="Z117" s="277"/>
      <c r="AA117" s="327"/>
      <c r="AB117" s="327"/>
      <c r="AC117" s="323">
        <f>ROUND(8/(POWER(2,((AD117-85)/3))),1)</f>
        <v>2705659852.4000001</v>
      </c>
      <c r="AD117" s="327"/>
      <c r="AE117" s="329">
        <f t="shared" ref="AE117" si="133">TRUNC(M117/(8/POWER(2,((AD117-85)/3))),1)</f>
        <v>0</v>
      </c>
      <c r="AF117" s="332" t="str">
        <f t="shared" ref="AF117" si="134">IF(AE117&gt;=10,"4",IF(AE117&lt;0.5,"1",IF(AND(AE117&gt;=1,AE117&lt;10),"3","2")))</f>
        <v>1</v>
      </c>
      <c r="AG117" s="335" t="str">
        <f>IF(AE117&gt;=10,"Exposición Ocupacional sobre diez veces la Dosis de Ruido Máxima Permitida.",IF(AE117&gt;=1,"Exposición Ocupacional sobre la Dosis de Ruido Máxima Permitida.",IF(AE117&lt;0.5,"Exposición Ocupacional bajo la Dosis de Acción.","Exposición Ocupacional bajo la Dosis de Ruido Máxima Permitida pero sobre la Dosis de Acción.")))</f>
        <v>Exposición Ocupacional bajo la Dosis de Acción.</v>
      </c>
      <c r="AH117" s="338" t="str">
        <f>IF(AE117&gt;=10,"Se establece un plazo máximo de seis meses para implementar medidas de control.  Remitir al experto asesor de ACHS la nómina de todos los trabajadores de este puesto de trabajo, para su ingreso al Programa de Vigilancia de la Salud ACHS.",IF(AE117&lt;0.5,"Mantener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18" spans="1:34" ht="25.5" hidden="1" customHeight="1" x14ac:dyDescent="0.25">
      <c r="A118" s="342"/>
      <c r="B118" s="345"/>
      <c r="C118" s="321"/>
      <c r="D118" s="63" t="str">
        <f>IF('Puestos de Trabajo Emp'!D118&lt;&gt;0,'Puestos de Trabajo Emp'!D118,"")</f>
        <v/>
      </c>
      <c r="E118" s="64" t="str">
        <f>IF('Puestos de Trabajo Emp'!E118&lt;&gt;0,'Puestos de Trabajo Emp'!E118,"")</f>
        <v/>
      </c>
      <c r="F118" s="321"/>
      <c r="G118" s="63" t="str">
        <f>IF('Puestos de Trabajo Emp'!G118&lt;&gt;0,'Puestos de Trabajo Emp'!G118,"")</f>
        <v/>
      </c>
      <c r="H118" s="64" t="str">
        <f>IF('Puestos de Trabajo Emp'!H118&lt;&gt;0,'Puestos de Trabajo Emp'!H118,"")</f>
        <v/>
      </c>
      <c r="I118" s="64" t="str">
        <f>IF('Puestos de Trabajo Emp'!I118&lt;&gt;0,'Puestos de Trabajo Emp'!I118,"")</f>
        <v/>
      </c>
      <c r="J118" s="321"/>
      <c r="K118" s="321"/>
      <c r="L118" s="321"/>
      <c r="M118" s="345"/>
      <c r="N118" s="22">
        <v>2</v>
      </c>
      <c r="O118" s="22">
        <v>99</v>
      </c>
      <c r="P118" s="348"/>
      <c r="Q118" s="41" t="e">
        <f t="shared" si="80"/>
        <v>#VALUE!</v>
      </c>
      <c r="R118" s="330"/>
      <c r="S118" s="330"/>
      <c r="T118" s="351"/>
      <c r="U118" s="354"/>
      <c r="V118" s="275"/>
      <c r="W118" s="321"/>
      <c r="X118" s="277"/>
      <c r="Y118" s="327"/>
      <c r="Z118" s="277"/>
      <c r="AA118" s="327"/>
      <c r="AB118" s="327"/>
      <c r="AC118" s="324"/>
      <c r="AD118" s="327"/>
      <c r="AE118" s="330"/>
      <c r="AF118" s="333"/>
      <c r="AG118" s="336"/>
      <c r="AH118" s="339"/>
    </row>
    <row r="119" spans="1:34" ht="25.5" hidden="1" customHeight="1" x14ac:dyDescent="0.25">
      <c r="A119" s="342"/>
      <c r="B119" s="345"/>
      <c r="C119" s="321"/>
      <c r="D119" s="63" t="str">
        <f>IF('Puestos de Trabajo Emp'!D119&lt;&gt;0,'Puestos de Trabajo Emp'!D119,"")</f>
        <v/>
      </c>
      <c r="E119" s="64" t="str">
        <f>IF('Puestos de Trabajo Emp'!E119&lt;&gt;0,'Puestos de Trabajo Emp'!E119,"")</f>
        <v/>
      </c>
      <c r="F119" s="321"/>
      <c r="G119" s="63" t="str">
        <f>IF('Puestos de Trabajo Emp'!G119&lt;&gt;0,'Puestos de Trabajo Emp'!G119,"")</f>
        <v/>
      </c>
      <c r="H119" s="64" t="str">
        <f>IF('Puestos de Trabajo Emp'!H119&lt;&gt;0,'Puestos de Trabajo Emp'!H119,"")</f>
        <v/>
      </c>
      <c r="I119" s="64" t="str">
        <f>IF('Puestos de Trabajo Emp'!I119&lt;&gt;0,'Puestos de Trabajo Emp'!I119,"")</f>
        <v/>
      </c>
      <c r="J119" s="321"/>
      <c r="K119" s="321"/>
      <c r="L119" s="321"/>
      <c r="M119" s="345"/>
      <c r="N119" s="22">
        <v>3</v>
      </c>
      <c r="O119" s="22">
        <v>82</v>
      </c>
      <c r="P119" s="348"/>
      <c r="Q119" s="41" t="e">
        <f t="shared" si="80"/>
        <v>#VALUE!</v>
      </c>
      <c r="R119" s="330"/>
      <c r="S119" s="330"/>
      <c r="T119" s="351"/>
      <c r="U119" s="354"/>
      <c r="V119" s="275"/>
      <c r="W119" s="321"/>
      <c r="X119" s="277"/>
      <c r="Y119" s="327"/>
      <c r="Z119" s="277"/>
      <c r="AA119" s="327"/>
      <c r="AB119" s="327"/>
      <c r="AC119" s="324"/>
      <c r="AD119" s="327"/>
      <c r="AE119" s="330"/>
      <c r="AF119" s="333"/>
      <c r="AG119" s="336"/>
      <c r="AH119" s="339"/>
    </row>
    <row r="120" spans="1:34" ht="25.5" hidden="1" customHeight="1" x14ac:dyDescent="0.25">
      <c r="A120" s="342"/>
      <c r="B120" s="345"/>
      <c r="C120" s="321"/>
      <c r="D120" s="63" t="str">
        <f>IF('Puestos de Trabajo Emp'!D120&lt;&gt;0,'Puestos de Trabajo Emp'!D120,"")</f>
        <v/>
      </c>
      <c r="E120" s="64" t="str">
        <f>IF('Puestos de Trabajo Emp'!E120&lt;&gt;0,'Puestos de Trabajo Emp'!E120,"")</f>
        <v/>
      </c>
      <c r="F120" s="321"/>
      <c r="G120" s="63" t="str">
        <f>IF('Puestos de Trabajo Emp'!G120&lt;&gt;0,'Puestos de Trabajo Emp'!G120,"")</f>
        <v/>
      </c>
      <c r="H120" s="64" t="str">
        <f>IF('Puestos de Trabajo Emp'!H120&lt;&gt;0,'Puestos de Trabajo Emp'!H120,"")</f>
        <v/>
      </c>
      <c r="I120" s="64" t="str">
        <f>IF('Puestos de Trabajo Emp'!I120&lt;&gt;0,'Puestos de Trabajo Emp'!I120,"")</f>
        <v/>
      </c>
      <c r="J120" s="321"/>
      <c r="K120" s="321"/>
      <c r="L120" s="321"/>
      <c r="M120" s="345"/>
      <c r="N120" s="22">
        <v>4</v>
      </c>
      <c r="O120" s="22">
        <v>100</v>
      </c>
      <c r="P120" s="348"/>
      <c r="Q120" s="41" t="e">
        <f t="shared" si="80"/>
        <v>#VALUE!</v>
      </c>
      <c r="R120" s="330"/>
      <c r="S120" s="330"/>
      <c r="T120" s="351"/>
      <c r="U120" s="354"/>
      <c r="V120" s="275"/>
      <c r="W120" s="321"/>
      <c r="X120" s="277"/>
      <c r="Y120" s="327"/>
      <c r="Z120" s="277"/>
      <c r="AA120" s="327"/>
      <c r="AB120" s="327"/>
      <c r="AC120" s="324"/>
      <c r="AD120" s="327"/>
      <c r="AE120" s="330"/>
      <c r="AF120" s="333"/>
      <c r="AG120" s="336"/>
      <c r="AH120" s="339"/>
    </row>
    <row r="121" spans="1:34" ht="25.5" hidden="1" customHeight="1" thickBot="1" x14ac:dyDescent="0.3">
      <c r="A121" s="343"/>
      <c r="B121" s="346"/>
      <c r="C121" s="322"/>
      <c r="D121" s="94" t="str">
        <f>IF('Puestos de Trabajo Emp'!D121&lt;&gt;0,'Puestos de Trabajo Emp'!D121,"")</f>
        <v/>
      </c>
      <c r="E121" s="95" t="str">
        <f>IF('Puestos de Trabajo Emp'!E121&lt;&gt;0,'Puestos de Trabajo Emp'!E121,"")</f>
        <v/>
      </c>
      <c r="F121" s="322"/>
      <c r="G121" s="94" t="str">
        <f>IF('Puestos de Trabajo Emp'!G121&lt;&gt;0,'Puestos de Trabajo Emp'!G121,"")</f>
        <v/>
      </c>
      <c r="H121" s="95" t="str">
        <f>IF('Puestos de Trabajo Emp'!H121&lt;&gt;0,'Puestos de Trabajo Emp'!H121,"")</f>
        <v/>
      </c>
      <c r="I121" s="95" t="str">
        <f>IF('Puestos de Trabajo Emp'!I121&lt;&gt;0,'Puestos de Trabajo Emp'!I121,"")</f>
        <v/>
      </c>
      <c r="J121" s="322"/>
      <c r="K121" s="322"/>
      <c r="L121" s="322"/>
      <c r="M121" s="346"/>
      <c r="N121" s="23">
        <v>5</v>
      </c>
      <c r="O121" s="23">
        <v>89</v>
      </c>
      <c r="P121" s="349"/>
      <c r="Q121" s="42" t="e">
        <f t="shared" si="80"/>
        <v>#VALUE!</v>
      </c>
      <c r="R121" s="331"/>
      <c r="S121" s="331"/>
      <c r="T121" s="352"/>
      <c r="U121" s="355"/>
      <c r="V121" s="276"/>
      <c r="W121" s="322"/>
      <c r="X121" s="278"/>
      <c r="Y121" s="327"/>
      <c r="Z121" s="277"/>
      <c r="AA121" s="327"/>
      <c r="AB121" s="327"/>
      <c r="AC121" s="325"/>
      <c r="AD121" s="327"/>
      <c r="AE121" s="331"/>
      <c r="AF121" s="334"/>
      <c r="AG121" s="337"/>
      <c r="AH121" s="340"/>
    </row>
    <row r="122" spans="1:34" ht="25.5" hidden="1" customHeight="1" x14ac:dyDescent="0.25">
      <c r="A122" s="341">
        <v>24</v>
      </c>
      <c r="B122" s="344" t="str">
        <f>VLOOKUP(V122,ges,2,FALSE)</f>
        <v>Taller de mantención</v>
      </c>
      <c r="C122" s="320" t="str">
        <f>IF('Puestos de Trabajo Emp'!C122&lt;&gt;0,'Puestos de Trabajo Emp'!C122,"")</f>
        <v/>
      </c>
      <c r="D122" s="61" t="str">
        <f>IF('Puestos de Trabajo Emp'!D122&lt;&gt;0,'Puestos de Trabajo Emp'!D122,"")</f>
        <v/>
      </c>
      <c r="E122" s="62" t="str">
        <f>IF('Puestos de Trabajo Emp'!E122&lt;&gt;0,'Puestos de Trabajo Emp'!E122,"")</f>
        <v/>
      </c>
      <c r="F122" s="320" t="str">
        <f>IF('Puestos de Trabajo Emp'!F122&lt;&gt;0,'Puestos de Trabajo Emp'!F122,"")</f>
        <v/>
      </c>
      <c r="G122" s="61" t="str">
        <f>IF('Puestos de Trabajo Emp'!G122&lt;&gt;0,'Puestos de Trabajo Emp'!G122,"")</f>
        <v/>
      </c>
      <c r="H122" s="62" t="str">
        <f>IF('Puestos de Trabajo Emp'!H122&lt;&gt;0,'Puestos de Trabajo Emp'!H122,"")</f>
        <v/>
      </c>
      <c r="I122" s="62" t="str">
        <f>IF('Puestos de Trabajo Emp'!I122&lt;&gt;0,'Puestos de Trabajo Emp'!I122,"")</f>
        <v/>
      </c>
      <c r="J122" s="320" t="str">
        <f>IF('Puestos de Trabajo Emp'!N122&lt;&gt;0,'Puestos de Trabajo Emp'!N122,"")</f>
        <v/>
      </c>
      <c r="K122" s="320" t="str">
        <f>IF('Puestos de Trabajo Emp'!Q122&lt;&gt;0,'Puestos de Trabajo Emp'!Q122,"")</f>
        <v/>
      </c>
      <c r="L122" s="320" t="str">
        <f>IF('Puestos de Trabajo Emp'!R122&lt;&gt;0,'Puestos de Trabajo Emp'!R122,"")</f>
        <v/>
      </c>
      <c r="M122" s="344">
        <f>VLOOKUP(V122,ges,6,FALSE)</f>
        <v>8</v>
      </c>
      <c r="N122" s="21">
        <v>1</v>
      </c>
      <c r="O122" s="21">
        <v>88</v>
      </c>
      <c r="P122" s="347">
        <f t="shared" ref="P122" si="135">MAX(O122:O126)</f>
        <v>100</v>
      </c>
      <c r="Q122" s="43" t="e">
        <f t="shared" si="80"/>
        <v>#VALUE!</v>
      </c>
      <c r="R122" s="329" t="e">
        <f t="shared" ref="R122" si="136">SUM(Q122:Q126)</f>
        <v>#VALUE!</v>
      </c>
      <c r="S122" s="329">
        <f t="shared" ref="S122" si="137">ROUND(M122/(8/POWER(2,((P122-85)/3))),1)</f>
        <v>32</v>
      </c>
      <c r="T122" s="350" t="str">
        <f t="shared" ref="T122" si="138">IF(S122&gt;=10,"Alta",IF(S122&lt;0.5,"Baja","Media"))</f>
        <v>Alta</v>
      </c>
      <c r="U122" s="353">
        <f>'Puestos de Trabajo Emp'!T122</f>
        <v>0</v>
      </c>
      <c r="V122" s="289">
        <v>1</v>
      </c>
      <c r="W122" s="320" t="str">
        <f>VLOOKUP(V122,ges,3,FALSE)</f>
        <v>Operadores y ayudantes de mantención mecánica</v>
      </c>
      <c r="X122" s="287" t="s">
        <v>243</v>
      </c>
      <c r="Y122" s="326"/>
      <c r="Z122" s="287"/>
      <c r="AA122" s="326"/>
      <c r="AB122" s="326"/>
      <c r="AC122" s="323">
        <f>ROUND(8/(POWER(2,((AD122-85)/3))),1)</f>
        <v>2705659852.4000001</v>
      </c>
      <c r="AD122" s="326"/>
      <c r="AE122" s="329">
        <f t="shared" ref="AE122" si="139">TRUNC(M122/(8/POWER(2,((AD122-85)/3))),1)</f>
        <v>0</v>
      </c>
      <c r="AF122" s="332" t="str">
        <f t="shared" ref="AF122" si="140">IF(AE122&gt;=10,"4",IF(AE122&lt;0.5,"1",IF(AND(AE122&gt;=1,AE122&lt;10),"3","2")))</f>
        <v>1</v>
      </c>
      <c r="AG122" s="335" t="str">
        <f>IF(AE122&gt;=10,"Exposición Ocupacional sobre diez veces la Dosis de Ruido Máxima Permitida.",IF(AE122&gt;=1,"Exposición Ocupacional sobre la Dosis de Ruido Máxima Permitida.",IF(AE122&lt;0.5,"Exposición Ocupacional bajo la Dosis de Acción.","Exposición Ocupacional bajo la Dosis de Ruido Máxima Permitida pero sobre la Dosis de Acción.")))</f>
        <v>Exposición Ocupacional bajo la Dosis de Acción.</v>
      </c>
      <c r="AH122" s="338" t="str">
        <f>IF(AE122&gt;=10,"Se establece un plazo máximo de seis meses para implementar medidas de control.  Remitir al experto asesor de ACHS la nómina de todos los trabajadores de este puesto de trabajo, para su ingreso al Programa de Vigilancia de la Salud ACHS.",IF(AE122&lt;0.5,"Mantener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23" spans="1:34" ht="25.5" hidden="1" customHeight="1" x14ac:dyDescent="0.25">
      <c r="A123" s="342"/>
      <c r="B123" s="345"/>
      <c r="C123" s="321"/>
      <c r="D123" s="63" t="str">
        <f>IF('Puestos de Trabajo Emp'!D123&lt;&gt;0,'Puestos de Trabajo Emp'!D123,"")</f>
        <v/>
      </c>
      <c r="E123" s="64" t="str">
        <f>IF('Puestos de Trabajo Emp'!E123&lt;&gt;0,'Puestos de Trabajo Emp'!E123,"")</f>
        <v/>
      </c>
      <c r="F123" s="321"/>
      <c r="G123" s="63" t="str">
        <f>IF('Puestos de Trabajo Emp'!G123&lt;&gt;0,'Puestos de Trabajo Emp'!G123,"")</f>
        <v/>
      </c>
      <c r="H123" s="64" t="str">
        <f>IF('Puestos de Trabajo Emp'!H123&lt;&gt;0,'Puestos de Trabajo Emp'!H123,"")</f>
        <v/>
      </c>
      <c r="I123" s="64" t="str">
        <f>IF('Puestos de Trabajo Emp'!I123&lt;&gt;0,'Puestos de Trabajo Emp'!I123,"")</f>
        <v/>
      </c>
      <c r="J123" s="321"/>
      <c r="K123" s="321"/>
      <c r="L123" s="321"/>
      <c r="M123" s="345"/>
      <c r="N123" s="22">
        <v>2</v>
      </c>
      <c r="O123" s="22">
        <v>99</v>
      </c>
      <c r="P123" s="348"/>
      <c r="Q123" s="41" t="e">
        <f t="shared" si="80"/>
        <v>#VALUE!</v>
      </c>
      <c r="R123" s="330"/>
      <c r="S123" s="330"/>
      <c r="T123" s="351"/>
      <c r="U123" s="354"/>
      <c r="V123" s="275"/>
      <c r="W123" s="321"/>
      <c r="X123" s="277"/>
      <c r="Y123" s="327"/>
      <c r="Z123" s="277"/>
      <c r="AA123" s="327"/>
      <c r="AB123" s="327"/>
      <c r="AC123" s="324"/>
      <c r="AD123" s="327"/>
      <c r="AE123" s="330"/>
      <c r="AF123" s="333"/>
      <c r="AG123" s="336"/>
      <c r="AH123" s="339"/>
    </row>
    <row r="124" spans="1:34" ht="25.5" hidden="1" customHeight="1" x14ac:dyDescent="0.25">
      <c r="A124" s="342"/>
      <c r="B124" s="345"/>
      <c r="C124" s="321"/>
      <c r="D124" s="63" t="str">
        <f>IF('Puestos de Trabajo Emp'!D124&lt;&gt;0,'Puestos de Trabajo Emp'!D124,"")</f>
        <v/>
      </c>
      <c r="E124" s="64" t="str">
        <f>IF('Puestos de Trabajo Emp'!E124&lt;&gt;0,'Puestos de Trabajo Emp'!E124,"")</f>
        <v/>
      </c>
      <c r="F124" s="321"/>
      <c r="G124" s="63" t="str">
        <f>IF('Puestos de Trabajo Emp'!G124&lt;&gt;0,'Puestos de Trabajo Emp'!G124,"")</f>
        <v/>
      </c>
      <c r="H124" s="64" t="str">
        <f>IF('Puestos de Trabajo Emp'!H124&lt;&gt;0,'Puestos de Trabajo Emp'!H124,"")</f>
        <v/>
      </c>
      <c r="I124" s="64" t="str">
        <f>IF('Puestos de Trabajo Emp'!I124&lt;&gt;0,'Puestos de Trabajo Emp'!I124,"")</f>
        <v/>
      </c>
      <c r="J124" s="321"/>
      <c r="K124" s="321"/>
      <c r="L124" s="321"/>
      <c r="M124" s="345"/>
      <c r="N124" s="22">
        <v>3</v>
      </c>
      <c r="O124" s="22">
        <v>82</v>
      </c>
      <c r="P124" s="348"/>
      <c r="Q124" s="41" t="e">
        <f t="shared" si="80"/>
        <v>#VALUE!</v>
      </c>
      <c r="R124" s="330"/>
      <c r="S124" s="330"/>
      <c r="T124" s="351"/>
      <c r="U124" s="354"/>
      <c r="V124" s="275"/>
      <c r="W124" s="321"/>
      <c r="X124" s="277"/>
      <c r="Y124" s="327"/>
      <c r="Z124" s="277"/>
      <c r="AA124" s="327"/>
      <c r="AB124" s="327"/>
      <c r="AC124" s="324"/>
      <c r="AD124" s="327"/>
      <c r="AE124" s="330"/>
      <c r="AF124" s="333"/>
      <c r="AG124" s="336"/>
      <c r="AH124" s="339"/>
    </row>
    <row r="125" spans="1:34" ht="25.5" hidden="1" customHeight="1" x14ac:dyDescent="0.25">
      <c r="A125" s="342"/>
      <c r="B125" s="345"/>
      <c r="C125" s="321"/>
      <c r="D125" s="63" t="str">
        <f>IF('Puestos de Trabajo Emp'!D125&lt;&gt;0,'Puestos de Trabajo Emp'!D125,"")</f>
        <v/>
      </c>
      <c r="E125" s="64" t="str">
        <f>IF('Puestos de Trabajo Emp'!E125&lt;&gt;0,'Puestos de Trabajo Emp'!E125,"")</f>
        <v/>
      </c>
      <c r="F125" s="321"/>
      <c r="G125" s="63" t="str">
        <f>IF('Puestos de Trabajo Emp'!G125&lt;&gt;0,'Puestos de Trabajo Emp'!G125,"")</f>
        <v/>
      </c>
      <c r="H125" s="64" t="str">
        <f>IF('Puestos de Trabajo Emp'!H125&lt;&gt;0,'Puestos de Trabajo Emp'!H125,"")</f>
        <v/>
      </c>
      <c r="I125" s="64" t="str">
        <f>IF('Puestos de Trabajo Emp'!I125&lt;&gt;0,'Puestos de Trabajo Emp'!I125,"")</f>
        <v/>
      </c>
      <c r="J125" s="321"/>
      <c r="K125" s="321"/>
      <c r="L125" s="321"/>
      <c r="M125" s="345"/>
      <c r="N125" s="22">
        <v>4</v>
      </c>
      <c r="O125" s="22">
        <v>100</v>
      </c>
      <c r="P125" s="348"/>
      <c r="Q125" s="41" t="e">
        <f t="shared" si="80"/>
        <v>#VALUE!</v>
      </c>
      <c r="R125" s="330"/>
      <c r="S125" s="330"/>
      <c r="T125" s="351"/>
      <c r="U125" s="354"/>
      <c r="V125" s="275"/>
      <c r="W125" s="321"/>
      <c r="X125" s="277"/>
      <c r="Y125" s="327"/>
      <c r="Z125" s="277"/>
      <c r="AA125" s="327"/>
      <c r="AB125" s="327"/>
      <c r="AC125" s="324"/>
      <c r="AD125" s="327"/>
      <c r="AE125" s="330"/>
      <c r="AF125" s="333"/>
      <c r="AG125" s="336"/>
      <c r="AH125" s="339"/>
    </row>
    <row r="126" spans="1:34" ht="25.5" hidden="1" customHeight="1" thickBot="1" x14ac:dyDescent="0.3">
      <c r="A126" s="343"/>
      <c r="B126" s="346"/>
      <c r="C126" s="322"/>
      <c r="D126" s="94" t="str">
        <f>IF('Puestos de Trabajo Emp'!D126&lt;&gt;0,'Puestos de Trabajo Emp'!D126,"")</f>
        <v/>
      </c>
      <c r="E126" s="95" t="str">
        <f>IF('Puestos de Trabajo Emp'!E126&lt;&gt;0,'Puestos de Trabajo Emp'!E126,"")</f>
        <v/>
      </c>
      <c r="F126" s="322"/>
      <c r="G126" s="94" t="str">
        <f>IF('Puestos de Trabajo Emp'!G126&lt;&gt;0,'Puestos de Trabajo Emp'!G126,"")</f>
        <v/>
      </c>
      <c r="H126" s="95" t="str">
        <f>IF('Puestos de Trabajo Emp'!H126&lt;&gt;0,'Puestos de Trabajo Emp'!H126,"")</f>
        <v/>
      </c>
      <c r="I126" s="95" t="str">
        <f>IF('Puestos de Trabajo Emp'!I126&lt;&gt;0,'Puestos de Trabajo Emp'!I126,"")</f>
        <v/>
      </c>
      <c r="J126" s="322"/>
      <c r="K126" s="322"/>
      <c r="L126" s="322"/>
      <c r="M126" s="346"/>
      <c r="N126" s="23">
        <v>5</v>
      </c>
      <c r="O126" s="23">
        <v>89</v>
      </c>
      <c r="P126" s="349"/>
      <c r="Q126" s="42" t="e">
        <f t="shared" si="80"/>
        <v>#VALUE!</v>
      </c>
      <c r="R126" s="331"/>
      <c r="S126" s="331"/>
      <c r="T126" s="352"/>
      <c r="U126" s="355"/>
      <c r="V126" s="276"/>
      <c r="W126" s="322"/>
      <c r="X126" s="278"/>
      <c r="Y126" s="328"/>
      <c r="Z126" s="278"/>
      <c r="AA126" s="328"/>
      <c r="AB126" s="328"/>
      <c r="AC126" s="325"/>
      <c r="AD126" s="328"/>
      <c r="AE126" s="331"/>
      <c r="AF126" s="334"/>
      <c r="AG126" s="337"/>
      <c r="AH126" s="340"/>
    </row>
    <row r="127" spans="1:34" ht="25.5" hidden="1" customHeight="1" x14ac:dyDescent="0.25">
      <c r="A127" s="341">
        <v>25</v>
      </c>
      <c r="B127" s="344" t="str">
        <f>VLOOKUP(V127,ges,2,FALSE)</f>
        <v>Taller de mantención</v>
      </c>
      <c r="C127" s="320" t="str">
        <f>IF('Puestos de Trabajo Emp'!C127&lt;&gt;0,'Puestos de Trabajo Emp'!C127,"")</f>
        <v/>
      </c>
      <c r="D127" s="61" t="str">
        <f>IF('Puestos de Trabajo Emp'!D127&lt;&gt;0,'Puestos de Trabajo Emp'!D127,"")</f>
        <v/>
      </c>
      <c r="E127" s="62" t="str">
        <f>IF('Puestos de Trabajo Emp'!E127&lt;&gt;0,'Puestos de Trabajo Emp'!E127,"")</f>
        <v/>
      </c>
      <c r="F127" s="320" t="str">
        <f>IF('Puestos de Trabajo Emp'!F127&lt;&gt;0,'Puestos de Trabajo Emp'!F127,"")</f>
        <v/>
      </c>
      <c r="G127" s="61" t="str">
        <f>IF('Puestos de Trabajo Emp'!G127&lt;&gt;0,'Puestos de Trabajo Emp'!G127,"")</f>
        <v/>
      </c>
      <c r="H127" s="62" t="str">
        <f>IF('Puestos de Trabajo Emp'!H127&lt;&gt;0,'Puestos de Trabajo Emp'!H127,"")</f>
        <v/>
      </c>
      <c r="I127" s="62" t="str">
        <f>IF('Puestos de Trabajo Emp'!I127&lt;&gt;0,'Puestos de Trabajo Emp'!I127,"")</f>
        <v/>
      </c>
      <c r="J127" s="320" t="str">
        <f>IF('Puestos de Trabajo Emp'!N127&lt;&gt;0,'Puestos de Trabajo Emp'!N127,"")</f>
        <v/>
      </c>
      <c r="K127" s="320" t="str">
        <f>IF('Puestos de Trabajo Emp'!Q127&lt;&gt;0,'Puestos de Trabajo Emp'!Q127,"")</f>
        <v/>
      </c>
      <c r="L127" s="320" t="str">
        <f>IF('Puestos de Trabajo Emp'!R127&lt;&gt;0,'Puestos de Trabajo Emp'!R127,"")</f>
        <v/>
      </c>
      <c r="M127" s="344">
        <f>VLOOKUP(V127,ges,6,FALSE)</f>
        <v>8</v>
      </c>
      <c r="N127" s="21">
        <v>1</v>
      </c>
      <c r="O127" s="21">
        <v>88</v>
      </c>
      <c r="P127" s="347">
        <f t="shared" ref="P127" si="141">MAX(O127:O131)</f>
        <v>100</v>
      </c>
      <c r="Q127" s="43" t="e">
        <f t="shared" si="80"/>
        <v>#VALUE!</v>
      </c>
      <c r="R127" s="329" t="e">
        <f t="shared" ref="R127" si="142">SUM(Q127:Q131)</f>
        <v>#VALUE!</v>
      </c>
      <c r="S127" s="329">
        <f t="shared" ref="S127" si="143">ROUND(M127/(8/POWER(2,((P127-85)/3))),1)</f>
        <v>32</v>
      </c>
      <c r="T127" s="350" t="str">
        <f t="shared" ref="T127" si="144">IF(S127&gt;=10,"Alta",IF(S127&lt;0.5,"Baja","Media"))</f>
        <v>Alta</v>
      </c>
      <c r="U127" s="353">
        <f>'Puestos de Trabajo Emp'!T127</f>
        <v>0</v>
      </c>
      <c r="V127" s="289">
        <v>1</v>
      </c>
      <c r="W127" s="320" t="str">
        <f>VLOOKUP(V127,ges,3,FALSE)</f>
        <v>Operadores y ayudantes de mantención mecánica</v>
      </c>
      <c r="X127" s="287" t="s">
        <v>243</v>
      </c>
      <c r="Y127" s="327"/>
      <c r="Z127" s="277"/>
      <c r="AA127" s="327"/>
      <c r="AB127" s="327"/>
      <c r="AC127" s="323">
        <f>ROUND(8/(POWER(2,((AD127-85)/3))),1)</f>
        <v>2705659852.4000001</v>
      </c>
      <c r="AD127" s="327"/>
      <c r="AE127" s="329">
        <f t="shared" ref="AE127" si="145">TRUNC(M127/(8/POWER(2,((AD127-85)/3))),1)</f>
        <v>0</v>
      </c>
      <c r="AF127" s="332" t="str">
        <f t="shared" ref="AF127" si="146">IF(AE127&gt;=10,"4",IF(AE127&lt;0.5,"1",IF(AND(AE127&gt;=1,AE127&lt;10),"3","2")))</f>
        <v>1</v>
      </c>
      <c r="AG127" s="335" t="str">
        <f>IF(AE127&gt;=10,"Exposición Ocupacional sobre diez veces la Dosis de Ruido Máxima Permitida.",IF(AE127&gt;=1,"Exposición Ocupacional sobre la Dosis de Ruido Máxima Permitida.",IF(AE127&lt;0.5,"Exposición Ocupacional bajo la Dosis de Acción.","Exposición Ocupacional bajo la Dosis de Ruido Máxima Permitida pero sobre la Dosis de Acción.")))</f>
        <v>Exposición Ocupacional bajo la Dosis de Acción.</v>
      </c>
      <c r="AH127" s="338" t="str">
        <f>IF(AE127&gt;=10,"Se establece un plazo máximo de seis meses para implementar medidas de control.  Remitir al experto asesor de ACHS la nómina de todos los trabajadores de este puesto de trabajo, para su ingreso al Programa de Vigilancia de la Salud ACHS.",IF(AE127&lt;0.5,"Mantener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28" spans="1:34" ht="25.5" hidden="1" customHeight="1" x14ac:dyDescent="0.25">
      <c r="A128" s="342"/>
      <c r="B128" s="345"/>
      <c r="C128" s="321"/>
      <c r="D128" s="63" t="str">
        <f>IF('Puestos de Trabajo Emp'!D128&lt;&gt;0,'Puestos de Trabajo Emp'!D128,"")</f>
        <v/>
      </c>
      <c r="E128" s="64" t="str">
        <f>IF('Puestos de Trabajo Emp'!E128&lt;&gt;0,'Puestos de Trabajo Emp'!E128,"")</f>
        <v/>
      </c>
      <c r="F128" s="321"/>
      <c r="G128" s="63" t="str">
        <f>IF('Puestos de Trabajo Emp'!G128&lt;&gt;0,'Puestos de Trabajo Emp'!G128,"")</f>
        <v/>
      </c>
      <c r="H128" s="64" t="str">
        <f>IF('Puestos de Trabajo Emp'!H128&lt;&gt;0,'Puestos de Trabajo Emp'!H128,"")</f>
        <v/>
      </c>
      <c r="I128" s="64" t="str">
        <f>IF('Puestos de Trabajo Emp'!I128&lt;&gt;0,'Puestos de Trabajo Emp'!I128,"")</f>
        <v/>
      </c>
      <c r="J128" s="321"/>
      <c r="K128" s="321"/>
      <c r="L128" s="321"/>
      <c r="M128" s="345"/>
      <c r="N128" s="22">
        <v>2</v>
      </c>
      <c r="O128" s="22">
        <v>99</v>
      </c>
      <c r="P128" s="348"/>
      <c r="Q128" s="41" t="e">
        <f t="shared" si="80"/>
        <v>#VALUE!</v>
      </c>
      <c r="R128" s="330"/>
      <c r="S128" s="330"/>
      <c r="T128" s="351"/>
      <c r="U128" s="354"/>
      <c r="V128" s="275"/>
      <c r="W128" s="321"/>
      <c r="X128" s="277"/>
      <c r="Y128" s="327"/>
      <c r="Z128" s="277"/>
      <c r="AA128" s="327"/>
      <c r="AB128" s="327"/>
      <c r="AC128" s="324"/>
      <c r="AD128" s="327"/>
      <c r="AE128" s="330"/>
      <c r="AF128" s="333"/>
      <c r="AG128" s="336"/>
      <c r="AH128" s="339"/>
    </row>
    <row r="129" spans="1:34" ht="25.5" hidden="1" customHeight="1" x14ac:dyDescent="0.25">
      <c r="A129" s="342"/>
      <c r="B129" s="345"/>
      <c r="C129" s="321"/>
      <c r="D129" s="63" t="str">
        <f>IF('Puestos de Trabajo Emp'!D129&lt;&gt;0,'Puestos de Trabajo Emp'!D129,"")</f>
        <v/>
      </c>
      <c r="E129" s="64" t="str">
        <f>IF('Puestos de Trabajo Emp'!E129&lt;&gt;0,'Puestos de Trabajo Emp'!E129,"")</f>
        <v/>
      </c>
      <c r="F129" s="321"/>
      <c r="G129" s="63" t="str">
        <f>IF('Puestos de Trabajo Emp'!G129&lt;&gt;0,'Puestos de Trabajo Emp'!G129,"")</f>
        <v/>
      </c>
      <c r="H129" s="64" t="str">
        <f>IF('Puestos de Trabajo Emp'!H129&lt;&gt;0,'Puestos de Trabajo Emp'!H129,"")</f>
        <v/>
      </c>
      <c r="I129" s="64" t="str">
        <f>IF('Puestos de Trabajo Emp'!I129&lt;&gt;0,'Puestos de Trabajo Emp'!I129,"")</f>
        <v/>
      </c>
      <c r="J129" s="321"/>
      <c r="K129" s="321"/>
      <c r="L129" s="321"/>
      <c r="M129" s="345"/>
      <c r="N129" s="22">
        <v>3</v>
      </c>
      <c r="O129" s="22">
        <v>82</v>
      </c>
      <c r="P129" s="348"/>
      <c r="Q129" s="41" t="e">
        <f t="shared" si="80"/>
        <v>#VALUE!</v>
      </c>
      <c r="R129" s="330"/>
      <c r="S129" s="330"/>
      <c r="T129" s="351"/>
      <c r="U129" s="354"/>
      <c r="V129" s="275"/>
      <c r="W129" s="321"/>
      <c r="X129" s="277"/>
      <c r="Y129" s="327"/>
      <c r="Z129" s="277"/>
      <c r="AA129" s="327"/>
      <c r="AB129" s="327"/>
      <c r="AC129" s="324"/>
      <c r="AD129" s="327"/>
      <c r="AE129" s="330"/>
      <c r="AF129" s="333"/>
      <c r="AG129" s="336"/>
      <c r="AH129" s="339"/>
    </row>
    <row r="130" spans="1:34" ht="25.5" hidden="1" customHeight="1" x14ac:dyDescent="0.25">
      <c r="A130" s="342"/>
      <c r="B130" s="345"/>
      <c r="C130" s="321"/>
      <c r="D130" s="63" t="str">
        <f>IF('Puestos de Trabajo Emp'!D130&lt;&gt;0,'Puestos de Trabajo Emp'!D130,"")</f>
        <v/>
      </c>
      <c r="E130" s="64" t="str">
        <f>IF('Puestos de Trabajo Emp'!E130&lt;&gt;0,'Puestos de Trabajo Emp'!E130,"")</f>
        <v/>
      </c>
      <c r="F130" s="321"/>
      <c r="G130" s="63" t="str">
        <f>IF('Puestos de Trabajo Emp'!G130&lt;&gt;0,'Puestos de Trabajo Emp'!G130,"")</f>
        <v/>
      </c>
      <c r="H130" s="64" t="str">
        <f>IF('Puestos de Trabajo Emp'!H130&lt;&gt;0,'Puestos de Trabajo Emp'!H130,"")</f>
        <v/>
      </c>
      <c r="I130" s="64" t="str">
        <f>IF('Puestos de Trabajo Emp'!I130&lt;&gt;0,'Puestos de Trabajo Emp'!I130,"")</f>
        <v/>
      </c>
      <c r="J130" s="321"/>
      <c r="K130" s="321"/>
      <c r="L130" s="321"/>
      <c r="M130" s="345"/>
      <c r="N130" s="22">
        <v>4</v>
      </c>
      <c r="O130" s="22">
        <v>100</v>
      </c>
      <c r="P130" s="348"/>
      <c r="Q130" s="41" t="e">
        <f t="shared" si="80"/>
        <v>#VALUE!</v>
      </c>
      <c r="R130" s="330"/>
      <c r="S130" s="330"/>
      <c r="T130" s="351"/>
      <c r="U130" s="354"/>
      <c r="V130" s="275"/>
      <c r="W130" s="321"/>
      <c r="X130" s="277"/>
      <c r="Y130" s="327"/>
      <c r="Z130" s="277"/>
      <c r="AA130" s="327"/>
      <c r="AB130" s="327"/>
      <c r="AC130" s="324"/>
      <c r="AD130" s="327"/>
      <c r="AE130" s="330"/>
      <c r="AF130" s="333"/>
      <c r="AG130" s="336"/>
      <c r="AH130" s="339"/>
    </row>
    <row r="131" spans="1:34" ht="25.5" hidden="1" customHeight="1" thickBot="1" x14ac:dyDescent="0.3">
      <c r="A131" s="343"/>
      <c r="B131" s="346"/>
      <c r="C131" s="322"/>
      <c r="D131" s="94" t="str">
        <f>IF('Puestos de Trabajo Emp'!D131&lt;&gt;0,'Puestos de Trabajo Emp'!D131,"")</f>
        <v/>
      </c>
      <c r="E131" s="95" t="str">
        <f>IF('Puestos de Trabajo Emp'!E131&lt;&gt;0,'Puestos de Trabajo Emp'!E131,"")</f>
        <v/>
      </c>
      <c r="F131" s="322"/>
      <c r="G131" s="94" t="str">
        <f>IF('Puestos de Trabajo Emp'!G131&lt;&gt;0,'Puestos de Trabajo Emp'!G131,"")</f>
        <v/>
      </c>
      <c r="H131" s="95" t="str">
        <f>IF('Puestos de Trabajo Emp'!H131&lt;&gt;0,'Puestos de Trabajo Emp'!H131,"")</f>
        <v/>
      </c>
      <c r="I131" s="95" t="str">
        <f>IF('Puestos de Trabajo Emp'!I131&lt;&gt;0,'Puestos de Trabajo Emp'!I131,"")</f>
        <v/>
      </c>
      <c r="J131" s="322"/>
      <c r="K131" s="322"/>
      <c r="L131" s="322"/>
      <c r="M131" s="346"/>
      <c r="N131" s="23">
        <v>5</v>
      </c>
      <c r="O131" s="23">
        <v>89</v>
      </c>
      <c r="P131" s="349"/>
      <c r="Q131" s="42" t="e">
        <f t="shared" si="80"/>
        <v>#VALUE!</v>
      </c>
      <c r="R131" s="331"/>
      <c r="S131" s="331"/>
      <c r="T131" s="352"/>
      <c r="U131" s="355"/>
      <c r="V131" s="276"/>
      <c r="W131" s="322"/>
      <c r="X131" s="278"/>
      <c r="Y131" s="327"/>
      <c r="Z131" s="277"/>
      <c r="AA131" s="327"/>
      <c r="AB131" s="327"/>
      <c r="AC131" s="325"/>
      <c r="AD131" s="327"/>
      <c r="AE131" s="331"/>
      <c r="AF131" s="334"/>
      <c r="AG131" s="337"/>
      <c r="AH131" s="340"/>
    </row>
    <row r="132" spans="1:34" ht="25.5" hidden="1" customHeight="1" x14ac:dyDescent="0.25">
      <c r="A132" s="341">
        <v>26</v>
      </c>
      <c r="B132" s="344" t="str">
        <f>VLOOKUP(V132,ges,2,FALSE)</f>
        <v>Taller de mantención</v>
      </c>
      <c r="C132" s="320" t="str">
        <f>IF('Puestos de Trabajo Emp'!C132&lt;&gt;0,'Puestos de Trabajo Emp'!C132,"")</f>
        <v/>
      </c>
      <c r="D132" s="61" t="str">
        <f>IF('Puestos de Trabajo Emp'!D132&lt;&gt;0,'Puestos de Trabajo Emp'!D132,"")</f>
        <v/>
      </c>
      <c r="E132" s="62" t="str">
        <f>IF('Puestos de Trabajo Emp'!E132&lt;&gt;0,'Puestos de Trabajo Emp'!E132,"")</f>
        <v/>
      </c>
      <c r="F132" s="320" t="str">
        <f>IF('Puestos de Trabajo Emp'!F132&lt;&gt;0,'Puestos de Trabajo Emp'!F132,"")</f>
        <v/>
      </c>
      <c r="G132" s="61" t="str">
        <f>IF('Puestos de Trabajo Emp'!G132&lt;&gt;0,'Puestos de Trabajo Emp'!G132,"")</f>
        <v/>
      </c>
      <c r="H132" s="62" t="str">
        <f>IF('Puestos de Trabajo Emp'!H132&lt;&gt;0,'Puestos de Trabajo Emp'!H132,"")</f>
        <v/>
      </c>
      <c r="I132" s="62" t="str">
        <f>IF('Puestos de Trabajo Emp'!I132&lt;&gt;0,'Puestos de Trabajo Emp'!I132,"")</f>
        <v/>
      </c>
      <c r="J132" s="320" t="str">
        <f>IF('Puestos de Trabajo Emp'!N132&lt;&gt;0,'Puestos de Trabajo Emp'!N132,"")</f>
        <v/>
      </c>
      <c r="K132" s="320" t="str">
        <f>IF('Puestos de Trabajo Emp'!Q132&lt;&gt;0,'Puestos de Trabajo Emp'!Q132,"")</f>
        <v/>
      </c>
      <c r="L132" s="320" t="str">
        <f>IF('Puestos de Trabajo Emp'!R132&lt;&gt;0,'Puestos de Trabajo Emp'!R132,"")</f>
        <v/>
      </c>
      <c r="M132" s="344">
        <f>VLOOKUP(V132,ges,6,FALSE)</f>
        <v>8</v>
      </c>
      <c r="N132" s="21">
        <v>1</v>
      </c>
      <c r="O132" s="21">
        <v>88</v>
      </c>
      <c r="P132" s="347">
        <f t="shared" ref="P132" si="147">MAX(O132:O136)</f>
        <v>100</v>
      </c>
      <c r="Q132" s="43" t="e">
        <f t="shared" si="80"/>
        <v>#VALUE!</v>
      </c>
      <c r="R132" s="329" t="e">
        <f t="shared" ref="R132" si="148">SUM(Q132:Q136)</f>
        <v>#VALUE!</v>
      </c>
      <c r="S132" s="329">
        <f t="shared" ref="S132" si="149">ROUND(M132/(8/POWER(2,((P132-85)/3))),1)</f>
        <v>32</v>
      </c>
      <c r="T132" s="350" t="str">
        <f t="shared" ref="T132" si="150">IF(S132&gt;=10,"Alta",IF(S132&lt;0.5,"Baja","Media"))</f>
        <v>Alta</v>
      </c>
      <c r="U132" s="353">
        <f>'Puestos de Trabajo Emp'!T132</f>
        <v>0</v>
      </c>
      <c r="V132" s="289">
        <v>1</v>
      </c>
      <c r="W132" s="320" t="str">
        <f>VLOOKUP(V132,ges,3,FALSE)</f>
        <v>Operadores y ayudantes de mantención mecánica</v>
      </c>
      <c r="X132" s="287" t="s">
        <v>243</v>
      </c>
      <c r="Y132" s="326"/>
      <c r="Z132" s="287"/>
      <c r="AA132" s="326"/>
      <c r="AB132" s="326"/>
      <c r="AC132" s="323">
        <f>ROUND(8/(POWER(2,((AD132-85)/3))),1)</f>
        <v>2705659852.4000001</v>
      </c>
      <c r="AD132" s="326"/>
      <c r="AE132" s="329">
        <f t="shared" ref="AE132" si="151">TRUNC(M132/(8/POWER(2,((AD132-85)/3))),1)</f>
        <v>0</v>
      </c>
      <c r="AF132" s="332" t="str">
        <f t="shared" ref="AF132" si="152">IF(AE132&gt;=10,"4",IF(AE132&lt;0.5,"1",IF(AND(AE132&gt;=1,AE132&lt;10),"3","2")))</f>
        <v>1</v>
      </c>
      <c r="AG132" s="335" t="str">
        <f>IF(AE132&gt;=10,"Exposición Ocupacional sobre diez veces la Dosis de Ruido Máxima Permitida.",IF(AE132&gt;=1,"Exposición Ocupacional sobre la Dosis de Ruido Máxima Permitida.",IF(AE132&lt;0.5,"Exposición Ocupacional bajo la Dosis de Acción.","Exposición Ocupacional bajo la Dosis de Ruido Máxima Permitida pero sobre la Dosis de Acción.")))</f>
        <v>Exposición Ocupacional bajo la Dosis de Acción.</v>
      </c>
      <c r="AH132" s="338" t="str">
        <f>IF(AE132&gt;=10,"Se establece un plazo máximo de seis meses para implementar medidas de control.  Remitir al experto asesor de ACHS la nómina de todos los trabajadores de este puesto de trabajo, para su ingreso al Programa de Vigilancia de la Salud ACHS.",IF(AE132&lt;0.5,"Mantener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33" spans="1:34" ht="25.5" hidden="1" customHeight="1" x14ac:dyDescent="0.25">
      <c r="A133" s="342"/>
      <c r="B133" s="345"/>
      <c r="C133" s="321"/>
      <c r="D133" s="63" t="str">
        <f>IF('Puestos de Trabajo Emp'!D133&lt;&gt;0,'Puestos de Trabajo Emp'!D133,"")</f>
        <v/>
      </c>
      <c r="E133" s="64" t="str">
        <f>IF('Puestos de Trabajo Emp'!E133&lt;&gt;0,'Puestos de Trabajo Emp'!E133,"")</f>
        <v/>
      </c>
      <c r="F133" s="321"/>
      <c r="G133" s="63" t="str">
        <f>IF('Puestos de Trabajo Emp'!G133&lt;&gt;0,'Puestos de Trabajo Emp'!G133,"")</f>
        <v/>
      </c>
      <c r="H133" s="64" t="str">
        <f>IF('Puestos de Trabajo Emp'!H133&lt;&gt;0,'Puestos de Trabajo Emp'!H133,"")</f>
        <v/>
      </c>
      <c r="I133" s="64" t="str">
        <f>IF('Puestos de Trabajo Emp'!I133&lt;&gt;0,'Puestos de Trabajo Emp'!I133,"")</f>
        <v/>
      </c>
      <c r="J133" s="321"/>
      <c r="K133" s="321"/>
      <c r="L133" s="321"/>
      <c r="M133" s="345"/>
      <c r="N133" s="22">
        <v>2</v>
      </c>
      <c r="O133" s="22">
        <v>99</v>
      </c>
      <c r="P133" s="348"/>
      <c r="Q133" s="41" t="e">
        <f t="shared" si="80"/>
        <v>#VALUE!</v>
      </c>
      <c r="R133" s="330"/>
      <c r="S133" s="330"/>
      <c r="T133" s="351"/>
      <c r="U133" s="354"/>
      <c r="V133" s="275"/>
      <c r="W133" s="321"/>
      <c r="X133" s="277"/>
      <c r="Y133" s="327"/>
      <c r="Z133" s="277"/>
      <c r="AA133" s="327"/>
      <c r="AB133" s="327"/>
      <c r="AC133" s="324"/>
      <c r="AD133" s="327"/>
      <c r="AE133" s="330"/>
      <c r="AF133" s="333"/>
      <c r="AG133" s="336"/>
      <c r="AH133" s="339"/>
    </row>
    <row r="134" spans="1:34" ht="25.5" hidden="1" customHeight="1" x14ac:dyDescent="0.25">
      <c r="A134" s="342"/>
      <c r="B134" s="345"/>
      <c r="C134" s="321"/>
      <c r="D134" s="63" t="str">
        <f>IF('Puestos de Trabajo Emp'!D134&lt;&gt;0,'Puestos de Trabajo Emp'!D134,"")</f>
        <v/>
      </c>
      <c r="E134" s="64" t="str">
        <f>IF('Puestos de Trabajo Emp'!E134&lt;&gt;0,'Puestos de Trabajo Emp'!E134,"")</f>
        <v/>
      </c>
      <c r="F134" s="321"/>
      <c r="G134" s="63" t="str">
        <f>IF('Puestos de Trabajo Emp'!G134&lt;&gt;0,'Puestos de Trabajo Emp'!G134,"")</f>
        <v/>
      </c>
      <c r="H134" s="64" t="str">
        <f>IF('Puestos de Trabajo Emp'!H134&lt;&gt;0,'Puestos de Trabajo Emp'!H134,"")</f>
        <v/>
      </c>
      <c r="I134" s="64" t="str">
        <f>IF('Puestos de Trabajo Emp'!I134&lt;&gt;0,'Puestos de Trabajo Emp'!I134,"")</f>
        <v/>
      </c>
      <c r="J134" s="321"/>
      <c r="K134" s="321"/>
      <c r="L134" s="321"/>
      <c r="M134" s="345"/>
      <c r="N134" s="22">
        <v>3</v>
      </c>
      <c r="O134" s="22">
        <v>82</v>
      </c>
      <c r="P134" s="348"/>
      <c r="Q134" s="41" t="e">
        <f t="shared" si="80"/>
        <v>#VALUE!</v>
      </c>
      <c r="R134" s="330"/>
      <c r="S134" s="330"/>
      <c r="T134" s="351"/>
      <c r="U134" s="354"/>
      <c r="V134" s="275"/>
      <c r="W134" s="321"/>
      <c r="X134" s="277"/>
      <c r="Y134" s="327"/>
      <c r="Z134" s="277"/>
      <c r="AA134" s="327"/>
      <c r="AB134" s="327"/>
      <c r="AC134" s="324"/>
      <c r="AD134" s="327"/>
      <c r="AE134" s="330"/>
      <c r="AF134" s="333"/>
      <c r="AG134" s="336"/>
      <c r="AH134" s="339"/>
    </row>
    <row r="135" spans="1:34" ht="25.5" hidden="1" customHeight="1" x14ac:dyDescent="0.25">
      <c r="A135" s="342"/>
      <c r="B135" s="345"/>
      <c r="C135" s="321"/>
      <c r="D135" s="63" t="str">
        <f>IF('Puestos de Trabajo Emp'!D135&lt;&gt;0,'Puestos de Trabajo Emp'!D135,"")</f>
        <v/>
      </c>
      <c r="E135" s="64" t="str">
        <f>IF('Puestos de Trabajo Emp'!E135&lt;&gt;0,'Puestos de Trabajo Emp'!E135,"")</f>
        <v/>
      </c>
      <c r="F135" s="321"/>
      <c r="G135" s="63" t="str">
        <f>IF('Puestos de Trabajo Emp'!G135&lt;&gt;0,'Puestos de Trabajo Emp'!G135,"")</f>
        <v/>
      </c>
      <c r="H135" s="64" t="str">
        <f>IF('Puestos de Trabajo Emp'!H135&lt;&gt;0,'Puestos de Trabajo Emp'!H135,"")</f>
        <v/>
      </c>
      <c r="I135" s="64" t="str">
        <f>IF('Puestos de Trabajo Emp'!I135&lt;&gt;0,'Puestos de Trabajo Emp'!I135,"")</f>
        <v/>
      </c>
      <c r="J135" s="321"/>
      <c r="K135" s="321"/>
      <c r="L135" s="321"/>
      <c r="M135" s="345"/>
      <c r="N135" s="22">
        <v>4</v>
      </c>
      <c r="O135" s="22">
        <v>100</v>
      </c>
      <c r="P135" s="348"/>
      <c r="Q135" s="41" t="e">
        <f t="shared" si="80"/>
        <v>#VALUE!</v>
      </c>
      <c r="R135" s="330"/>
      <c r="S135" s="330"/>
      <c r="T135" s="351"/>
      <c r="U135" s="354"/>
      <c r="V135" s="275"/>
      <c r="W135" s="321"/>
      <c r="X135" s="277"/>
      <c r="Y135" s="327"/>
      <c r="Z135" s="277"/>
      <c r="AA135" s="327"/>
      <c r="AB135" s="327"/>
      <c r="AC135" s="324"/>
      <c r="AD135" s="327"/>
      <c r="AE135" s="330"/>
      <c r="AF135" s="333"/>
      <c r="AG135" s="336"/>
      <c r="AH135" s="339"/>
    </row>
    <row r="136" spans="1:34" ht="25.5" hidden="1" customHeight="1" thickBot="1" x14ac:dyDescent="0.3">
      <c r="A136" s="343"/>
      <c r="B136" s="346"/>
      <c r="C136" s="322"/>
      <c r="D136" s="94" t="str">
        <f>IF('Puestos de Trabajo Emp'!D136&lt;&gt;0,'Puestos de Trabajo Emp'!D136,"")</f>
        <v/>
      </c>
      <c r="E136" s="95" t="str">
        <f>IF('Puestos de Trabajo Emp'!E136&lt;&gt;0,'Puestos de Trabajo Emp'!E136,"")</f>
        <v/>
      </c>
      <c r="F136" s="322"/>
      <c r="G136" s="94" t="str">
        <f>IF('Puestos de Trabajo Emp'!G136&lt;&gt;0,'Puestos de Trabajo Emp'!G136,"")</f>
        <v/>
      </c>
      <c r="H136" s="95" t="str">
        <f>IF('Puestos de Trabajo Emp'!H136&lt;&gt;0,'Puestos de Trabajo Emp'!H136,"")</f>
        <v/>
      </c>
      <c r="I136" s="95" t="str">
        <f>IF('Puestos de Trabajo Emp'!I136&lt;&gt;0,'Puestos de Trabajo Emp'!I136,"")</f>
        <v/>
      </c>
      <c r="J136" s="322"/>
      <c r="K136" s="322"/>
      <c r="L136" s="322"/>
      <c r="M136" s="346"/>
      <c r="N136" s="23">
        <v>5</v>
      </c>
      <c r="O136" s="23">
        <v>89</v>
      </c>
      <c r="P136" s="349"/>
      <c r="Q136" s="42" t="e">
        <f t="shared" si="80"/>
        <v>#VALUE!</v>
      </c>
      <c r="R136" s="331"/>
      <c r="S136" s="331"/>
      <c r="T136" s="352"/>
      <c r="U136" s="355"/>
      <c r="V136" s="276"/>
      <c r="W136" s="322"/>
      <c r="X136" s="278"/>
      <c r="Y136" s="328"/>
      <c r="Z136" s="278"/>
      <c r="AA136" s="328"/>
      <c r="AB136" s="328"/>
      <c r="AC136" s="325"/>
      <c r="AD136" s="328"/>
      <c r="AE136" s="331"/>
      <c r="AF136" s="334"/>
      <c r="AG136" s="337"/>
      <c r="AH136" s="340"/>
    </row>
    <row r="137" spans="1:34" ht="25.5" hidden="1" customHeight="1" x14ac:dyDescent="0.25">
      <c r="A137" s="341">
        <v>27</v>
      </c>
      <c r="B137" s="344" t="str">
        <f>VLOOKUP(V137,ges,2,FALSE)</f>
        <v>Taller de mantención</v>
      </c>
      <c r="C137" s="320" t="str">
        <f>IF('Puestos de Trabajo Emp'!C137&lt;&gt;0,'Puestos de Trabajo Emp'!C137,"")</f>
        <v/>
      </c>
      <c r="D137" s="61" t="str">
        <f>IF('Puestos de Trabajo Emp'!D137&lt;&gt;0,'Puestos de Trabajo Emp'!D137,"")</f>
        <v/>
      </c>
      <c r="E137" s="62" t="str">
        <f>IF('Puestos de Trabajo Emp'!E137&lt;&gt;0,'Puestos de Trabajo Emp'!E137,"")</f>
        <v/>
      </c>
      <c r="F137" s="320" t="str">
        <f>IF('Puestos de Trabajo Emp'!F137&lt;&gt;0,'Puestos de Trabajo Emp'!F137,"")</f>
        <v/>
      </c>
      <c r="G137" s="61" t="str">
        <f>IF('Puestos de Trabajo Emp'!G137&lt;&gt;0,'Puestos de Trabajo Emp'!G137,"")</f>
        <v/>
      </c>
      <c r="H137" s="62" t="str">
        <f>IF('Puestos de Trabajo Emp'!H137&lt;&gt;0,'Puestos de Trabajo Emp'!H137,"")</f>
        <v/>
      </c>
      <c r="I137" s="62" t="str">
        <f>IF('Puestos de Trabajo Emp'!I137&lt;&gt;0,'Puestos de Trabajo Emp'!I137,"")</f>
        <v/>
      </c>
      <c r="J137" s="320" t="str">
        <f>IF('Puestos de Trabajo Emp'!N137&lt;&gt;0,'Puestos de Trabajo Emp'!N137,"")</f>
        <v/>
      </c>
      <c r="K137" s="320" t="str">
        <f>IF('Puestos de Trabajo Emp'!Q137&lt;&gt;0,'Puestos de Trabajo Emp'!Q137,"")</f>
        <v/>
      </c>
      <c r="L137" s="320" t="str">
        <f>IF('Puestos de Trabajo Emp'!R137&lt;&gt;0,'Puestos de Trabajo Emp'!R137,"")</f>
        <v/>
      </c>
      <c r="M137" s="344">
        <f>VLOOKUP(V137,ges,6,FALSE)</f>
        <v>8</v>
      </c>
      <c r="N137" s="21">
        <v>1</v>
      </c>
      <c r="O137" s="21">
        <v>88</v>
      </c>
      <c r="P137" s="347">
        <f t="shared" ref="P137" si="153">MAX(O137:O141)</f>
        <v>100</v>
      </c>
      <c r="Q137" s="43" t="e">
        <f t="shared" si="80"/>
        <v>#VALUE!</v>
      </c>
      <c r="R137" s="329" t="e">
        <f t="shared" ref="R137" si="154">SUM(Q137:Q141)</f>
        <v>#VALUE!</v>
      </c>
      <c r="S137" s="329">
        <f t="shared" ref="S137" si="155">ROUND(M137/(8/POWER(2,((P137-85)/3))),1)</f>
        <v>32</v>
      </c>
      <c r="T137" s="350" t="str">
        <f t="shared" ref="T137" si="156">IF(S137&gt;=10,"Alta",IF(S137&lt;0.5,"Baja","Media"))</f>
        <v>Alta</v>
      </c>
      <c r="U137" s="353">
        <f>'Puestos de Trabajo Emp'!T137</f>
        <v>0</v>
      </c>
      <c r="V137" s="289">
        <v>1</v>
      </c>
      <c r="W137" s="320" t="str">
        <f>VLOOKUP(V137,ges,3,FALSE)</f>
        <v>Operadores y ayudantes de mantención mecánica</v>
      </c>
      <c r="X137" s="287" t="s">
        <v>243</v>
      </c>
      <c r="Y137" s="327"/>
      <c r="Z137" s="277"/>
      <c r="AA137" s="327"/>
      <c r="AB137" s="327"/>
      <c r="AC137" s="323">
        <f>ROUND(8/(POWER(2,((AD137-85)/3))),1)</f>
        <v>2705659852.4000001</v>
      </c>
      <c r="AD137" s="327"/>
      <c r="AE137" s="329">
        <f t="shared" ref="AE137" si="157">TRUNC(M137/(8/POWER(2,((AD137-85)/3))),1)</f>
        <v>0</v>
      </c>
      <c r="AF137" s="332" t="str">
        <f t="shared" ref="AF137" si="158">IF(AE137&gt;=10,"4",IF(AE137&lt;0.5,"1",IF(AND(AE137&gt;=1,AE137&lt;10),"3","2")))</f>
        <v>1</v>
      </c>
      <c r="AG137" s="335" t="str">
        <f>IF(AE137&gt;=10,"Exposición Ocupacional sobre diez veces la Dosis de Ruido Máxima Permitida.",IF(AE137&gt;=1,"Exposición Ocupacional sobre la Dosis de Ruido Máxima Permitida.",IF(AE137&lt;0.5,"Exposición Ocupacional bajo la Dosis de Acción.","Exposición Ocupacional bajo la Dosis de Ruido Máxima Permitida pero sobre la Dosis de Acción.")))</f>
        <v>Exposición Ocupacional bajo la Dosis de Acción.</v>
      </c>
      <c r="AH137" s="338" t="str">
        <f>IF(AE137&gt;=10,"Se establece un plazo máximo de seis meses para implementar medidas de control.  Remitir al experto asesor de ACHS la nómina de todos los trabajadores de este puesto de trabajo, para su ingreso al Programa de Vigilancia de la Salud ACHS.",IF(AE137&lt;0.5,"Mantener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38" spans="1:34" ht="25.5" hidden="1" customHeight="1" x14ac:dyDescent="0.25">
      <c r="A138" s="342"/>
      <c r="B138" s="345"/>
      <c r="C138" s="321"/>
      <c r="D138" s="63" t="str">
        <f>IF('Puestos de Trabajo Emp'!D138&lt;&gt;0,'Puestos de Trabajo Emp'!D138,"")</f>
        <v/>
      </c>
      <c r="E138" s="64" t="str">
        <f>IF('Puestos de Trabajo Emp'!E138&lt;&gt;0,'Puestos de Trabajo Emp'!E138,"")</f>
        <v/>
      </c>
      <c r="F138" s="321"/>
      <c r="G138" s="63" t="str">
        <f>IF('Puestos de Trabajo Emp'!G138&lt;&gt;0,'Puestos de Trabajo Emp'!G138,"")</f>
        <v/>
      </c>
      <c r="H138" s="64" t="str">
        <f>IF('Puestos de Trabajo Emp'!H138&lt;&gt;0,'Puestos de Trabajo Emp'!H138,"")</f>
        <v/>
      </c>
      <c r="I138" s="64" t="str">
        <f>IF('Puestos de Trabajo Emp'!I138&lt;&gt;0,'Puestos de Trabajo Emp'!I138,"")</f>
        <v/>
      </c>
      <c r="J138" s="321"/>
      <c r="K138" s="321"/>
      <c r="L138" s="321"/>
      <c r="M138" s="345"/>
      <c r="N138" s="22">
        <v>2</v>
      </c>
      <c r="O138" s="22">
        <v>99</v>
      </c>
      <c r="P138" s="348"/>
      <c r="Q138" s="41" t="e">
        <f t="shared" si="80"/>
        <v>#VALUE!</v>
      </c>
      <c r="R138" s="330"/>
      <c r="S138" s="330"/>
      <c r="T138" s="351"/>
      <c r="U138" s="354"/>
      <c r="V138" s="275"/>
      <c r="W138" s="321"/>
      <c r="X138" s="277"/>
      <c r="Y138" s="327"/>
      <c r="Z138" s="277"/>
      <c r="AA138" s="327"/>
      <c r="AB138" s="327"/>
      <c r="AC138" s="324"/>
      <c r="AD138" s="327"/>
      <c r="AE138" s="330"/>
      <c r="AF138" s="333"/>
      <c r="AG138" s="336"/>
      <c r="AH138" s="339"/>
    </row>
    <row r="139" spans="1:34" ht="25.5" hidden="1" customHeight="1" x14ac:dyDescent="0.25">
      <c r="A139" s="342"/>
      <c r="B139" s="345"/>
      <c r="C139" s="321"/>
      <c r="D139" s="63" t="str">
        <f>IF('Puestos de Trabajo Emp'!D139&lt;&gt;0,'Puestos de Trabajo Emp'!D139,"")</f>
        <v/>
      </c>
      <c r="E139" s="64" t="str">
        <f>IF('Puestos de Trabajo Emp'!E139&lt;&gt;0,'Puestos de Trabajo Emp'!E139,"")</f>
        <v/>
      </c>
      <c r="F139" s="321"/>
      <c r="G139" s="63" t="str">
        <f>IF('Puestos de Trabajo Emp'!G139&lt;&gt;0,'Puestos de Trabajo Emp'!G139,"")</f>
        <v/>
      </c>
      <c r="H139" s="64" t="str">
        <f>IF('Puestos de Trabajo Emp'!H139&lt;&gt;0,'Puestos de Trabajo Emp'!H139,"")</f>
        <v/>
      </c>
      <c r="I139" s="64" t="str">
        <f>IF('Puestos de Trabajo Emp'!I139&lt;&gt;0,'Puestos de Trabajo Emp'!I139,"")</f>
        <v/>
      </c>
      <c r="J139" s="321"/>
      <c r="K139" s="321"/>
      <c r="L139" s="321"/>
      <c r="M139" s="345"/>
      <c r="N139" s="22">
        <v>3</v>
      </c>
      <c r="O139" s="22">
        <v>82</v>
      </c>
      <c r="P139" s="348"/>
      <c r="Q139" s="41" t="e">
        <f t="shared" si="80"/>
        <v>#VALUE!</v>
      </c>
      <c r="R139" s="330"/>
      <c r="S139" s="330"/>
      <c r="T139" s="351"/>
      <c r="U139" s="354"/>
      <c r="V139" s="275"/>
      <c r="W139" s="321"/>
      <c r="X139" s="277"/>
      <c r="Y139" s="327"/>
      <c r="Z139" s="277"/>
      <c r="AA139" s="327"/>
      <c r="AB139" s="327"/>
      <c r="AC139" s="324"/>
      <c r="AD139" s="327"/>
      <c r="AE139" s="330"/>
      <c r="AF139" s="333"/>
      <c r="AG139" s="336"/>
      <c r="AH139" s="339"/>
    </row>
    <row r="140" spans="1:34" ht="25.5" hidden="1" customHeight="1" x14ac:dyDescent="0.25">
      <c r="A140" s="342"/>
      <c r="B140" s="345"/>
      <c r="C140" s="321"/>
      <c r="D140" s="63" t="str">
        <f>IF('Puestos de Trabajo Emp'!D140&lt;&gt;0,'Puestos de Trabajo Emp'!D140,"")</f>
        <v/>
      </c>
      <c r="E140" s="64" t="str">
        <f>IF('Puestos de Trabajo Emp'!E140&lt;&gt;0,'Puestos de Trabajo Emp'!E140,"")</f>
        <v/>
      </c>
      <c r="F140" s="321"/>
      <c r="G140" s="63" t="str">
        <f>IF('Puestos de Trabajo Emp'!G140&lt;&gt;0,'Puestos de Trabajo Emp'!G140,"")</f>
        <v/>
      </c>
      <c r="H140" s="64" t="str">
        <f>IF('Puestos de Trabajo Emp'!H140&lt;&gt;0,'Puestos de Trabajo Emp'!H140,"")</f>
        <v/>
      </c>
      <c r="I140" s="64" t="str">
        <f>IF('Puestos de Trabajo Emp'!I140&lt;&gt;0,'Puestos de Trabajo Emp'!I140,"")</f>
        <v/>
      </c>
      <c r="J140" s="321"/>
      <c r="K140" s="321"/>
      <c r="L140" s="321"/>
      <c r="M140" s="345"/>
      <c r="N140" s="22">
        <v>4</v>
      </c>
      <c r="O140" s="22">
        <v>100</v>
      </c>
      <c r="P140" s="348"/>
      <c r="Q140" s="41" t="e">
        <f t="shared" ref="Q140:Q203" si="159">ROUND(E140/(8/POWER(2,((O140-85)/3))),1)</f>
        <v>#VALUE!</v>
      </c>
      <c r="R140" s="330"/>
      <c r="S140" s="330"/>
      <c r="T140" s="351"/>
      <c r="U140" s="354"/>
      <c r="V140" s="275"/>
      <c r="W140" s="321"/>
      <c r="X140" s="277"/>
      <c r="Y140" s="327"/>
      <c r="Z140" s="277"/>
      <c r="AA140" s="327"/>
      <c r="AB140" s="327"/>
      <c r="AC140" s="324"/>
      <c r="AD140" s="327"/>
      <c r="AE140" s="330"/>
      <c r="AF140" s="333"/>
      <c r="AG140" s="336"/>
      <c r="AH140" s="339"/>
    </row>
    <row r="141" spans="1:34" ht="25.5" hidden="1" customHeight="1" thickBot="1" x14ac:dyDescent="0.3">
      <c r="A141" s="343"/>
      <c r="B141" s="346"/>
      <c r="C141" s="322"/>
      <c r="D141" s="94" t="str">
        <f>IF('Puestos de Trabajo Emp'!D141&lt;&gt;0,'Puestos de Trabajo Emp'!D141,"")</f>
        <v/>
      </c>
      <c r="E141" s="95" t="str">
        <f>IF('Puestos de Trabajo Emp'!E141&lt;&gt;0,'Puestos de Trabajo Emp'!E141,"")</f>
        <v/>
      </c>
      <c r="F141" s="322"/>
      <c r="G141" s="94" t="str">
        <f>IF('Puestos de Trabajo Emp'!G141&lt;&gt;0,'Puestos de Trabajo Emp'!G141,"")</f>
        <v/>
      </c>
      <c r="H141" s="95" t="str">
        <f>IF('Puestos de Trabajo Emp'!H141&lt;&gt;0,'Puestos de Trabajo Emp'!H141,"")</f>
        <v/>
      </c>
      <c r="I141" s="95" t="str">
        <f>IF('Puestos de Trabajo Emp'!I141&lt;&gt;0,'Puestos de Trabajo Emp'!I141,"")</f>
        <v/>
      </c>
      <c r="J141" s="322"/>
      <c r="K141" s="322"/>
      <c r="L141" s="322"/>
      <c r="M141" s="346"/>
      <c r="N141" s="23">
        <v>5</v>
      </c>
      <c r="O141" s="23">
        <v>89</v>
      </c>
      <c r="P141" s="349"/>
      <c r="Q141" s="42" t="e">
        <f t="shared" si="159"/>
        <v>#VALUE!</v>
      </c>
      <c r="R141" s="331"/>
      <c r="S141" s="331"/>
      <c r="T141" s="352"/>
      <c r="U141" s="355"/>
      <c r="V141" s="276"/>
      <c r="W141" s="322"/>
      <c r="X141" s="278"/>
      <c r="Y141" s="327"/>
      <c r="Z141" s="277"/>
      <c r="AA141" s="327"/>
      <c r="AB141" s="327"/>
      <c r="AC141" s="325"/>
      <c r="AD141" s="327"/>
      <c r="AE141" s="331"/>
      <c r="AF141" s="334"/>
      <c r="AG141" s="337"/>
      <c r="AH141" s="340"/>
    </row>
    <row r="142" spans="1:34" ht="25.5" hidden="1" customHeight="1" x14ac:dyDescent="0.25">
      <c r="A142" s="341">
        <v>28</v>
      </c>
      <c r="B142" s="344" t="str">
        <f>VLOOKUP(V142,ges,2,FALSE)</f>
        <v>Taller de mantención</v>
      </c>
      <c r="C142" s="320" t="str">
        <f>IF('Puestos de Trabajo Emp'!C142&lt;&gt;0,'Puestos de Trabajo Emp'!C142,"")</f>
        <v/>
      </c>
      <c r="D142" s="61" t="str">
        <f>IF('Puestos de Trabajo Emp'!D142&lt;&gt;0,'Puestos de Trabajo Emp'!D142,"")</f>
        <v/>
      </c>
      <c r="E142" s="62" t="str">
        <f>IF('Puestos de Trabajo Emp'!E142&lt;&gt;0,'Puestos de Trabajo Emp'!E142,"")</f>
        <v/>
      </c>
      <c r="F142" s="320" t="str">
        <f>IF('Puestos de Trabajo Emp'!F142&lt;&gt;0,'Puestos de Trabajo Emp'!F142,"")</f>
        <v/>
      </c>
      <c r="G142" s="61" t="str">
        <f>IF('Puestos de Trabajo Emp'!G142&lt;&gt;0,'Puestos de Trabajo Emp'!G142,"")</f>
        <v/>
      </c>
      <c r="H142" s="62" t="str">
        <f>IF('Puestos de Trabajo Emp'!H142&lt;&gt;0,'Puestos de Trabajo Emp'!H142,"")</f>
        <v/>
      </c>
      <c r="I142" s="62" t="str">
        <f>IF('Puestos de Trabajo Emp'!I142&lt;&gt;0,'Puestos de Trabajo Emp'!I142,"")</f>
        <v/>
      </c>
      <c r="J142" s="320" t="str">
        <f>IF('Puestos de Trabajo Emp'!N142&lt;&gt;0,'Puestos de Trabajo Emp'!N142,"")</f>
        <v/>
      </c>
      <c r="K142" s="320" t="str">
        <f>IF('Puestos de Trabajo Emp'!Q142&lt;&gt;0,'Puestos de Trabajo Emp'!Q142,"")</f>
        <v/>
      </c>
      <c r="L142" s="320" t="str">
        <f>IF('Puestos de Trabajo Emp'!R142&lt;&gt;0,'Puestos de Trabajo Emp'!R142,"")</f>
        <v/>
      </c>
      <c r="M142" s="344">
        <f>VLOOKUP(V142,ges,6,FALSE)</f>
        <v>8</v>
      </c>
      <c r="N142" s="21">
        <v>1</v>
      </c>
      <c r="O142" s="21">
        <v>88</v>
      </c>
      <c r="P142" s="347">
        <f t="shared" ref="P142" si="160">MAX(O142:O146)</f>
        <v>100</v>
      </c>
      <c r="Q142" s="43" t="e">
        <f t="shared" si="159"/>
        <v>#VALUE!</v>
      </c>
      <c r="R142" s="329" t="e">
        <f t="shared" ref="R142" si="161">SUM(Q142:Q146)</f>
        <v>#VALUE!</v>
      </c>
      <c r="S142" s="329">
        <f t="shared" ref="S142" si="162">ROUND(M142/(8/POWER(2,((P142-85)/3))),1)</f>
        <v>32</v>
      </c>
      <c r="T142" s="350" t="str">
        <f t="shared" ref="T142" si="163">IF(S142&gt;=10,"Alta",IF(S142&lt;0.5,"Baja","Media"))</f>
        <v>Alta</v>
      </c>
      <c r="U142" s="353">
        <f>'Puestos de Trabajo Emp'!T142</f>
        <v>0</v>
      </c>
      <c r="V142" s="289">
        <v>1</v>
      </c>
      <c r="W142" s="320" t="str">
        <f>VLOOKUP(V142,ges,3,FALSE)</f>
        <v>Operadores y ayudantes de mantención mecánica</v>
      </c>
      <c r="X142" s="287" t="s">
        <v>243</v>
      </c>
      <c r="Y142" s="326"/>
      <c r="Z142" s="287"/>
      <c r="AA142" s="326"/>
      <c r="AB142" s="326"/>
      <c r="AC142" s="323">
        <f>ROUND(8/(POWER(2,((AD142-85)/3))),1)</f>
        <v>2705659852.4000001</v>
      </c>
      <c r="AD142" s="326"/>
      <c r="AE142" s="329">
        <f t="shared" ref="AE142" si="164">TRUNC(M142/(8/POWER(2,((AD142-85)/3))),1)</f>
        <v>0</v>
      </c>
      <c r="AF142" s="332" t="str">
        <f t="shared" ref="AF142" si="165">IF(AE142&gt;=10,"4",IF(AE142&lt;0.5,"1",IF(AND(AE142&gt;=1,AE142&lt;10),"3","2")))</f>
        <v>1</v>
      </c>
      <c r="AG142" s="335" t="str">
        <f>IF(AE142&gt;=10,"Exposición Ocupacional sobre diez veces la Dosis de Ruido Máxima Permitida.",IF(AE142&gt;=1,"Exposición Ocupacional sobre la Dosis de Ruido Máxima Permitida.",IF(AE142&lt;0.5,"Exposición Ocupacional bajo la Dosis de Acción.","Exposición Ocupacional bajo la Dosis de Ruido Máxima Permitida pero sobre la Dosis de Acción.")))</f>
        <v>Exposición Ocupacional bajo la Dosis de Acción.</v>
      </c>
      <c r="AH142" s="338" t="str">
        <f>IF(AE142&gt;=10,"Se establece un plazo máximo de seis meses para implementar medidas de control.  Remitir al experto asesor de ACHS la nómina de todos los trabajadores de este puesto de trabajo, para su ingreso al Programa de Vigilancia de la Salud ACHS.",IF(AE142&lt;0.5,"Mantener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43" spans="1:34" ht="25.5" hidden="1" customHeight="1" x14ac:dyDescent="0.25">
      <c r="A143" s="342"/>
      <c r="B143" s="345"/>
      <c r="C143" s="321"/>
      <c r="D143" s="63" t="str">
        <f>IF('Puestos de Trabajo Emp'!D143&lt;&gt;0,'Puestos de Trabajo Emp'!D143,"")</f>
        <v/>
      </c>
      <c r="E143" s="64" t="str">
        <f>IF('Puestos de Trabajo Emp'!E143&lt;&gt;0,'Puestos de Trabajo Emp'!E143,"")</f>
        <v/>
      </c>
      <c r="F143" s="321"/>
      <c r="G143" s="63" t="str">
        <f>IF('Puestos de Trabajo Emp'!G143&lt;&gt;0,'Puestos de Trabajo Emp'!G143,"")</f>
        <v/>
      </c>
      <c r="H143" s="64" t="str">
        <f>IF('Puestos de Trabajo Emp'!H143&lt;&gt;0,'Puestos de Trabajo Emp'!H143,"")</f>
        <v/>
      </c>
      <c r="I143" s="64" t="str">
        <f>IF('Puestos de Trabajo Emp'!I143&lt;&gt;0,'Puestos de Trabajo Emp'!I143,"")</f>
        <v/>
      </c>
      <c r="J143" s="321"/>
      <c r="K143" s="321"/>
      <c r="L143" s="321"/>
      <c r="M143" s="345"/>
      <c r="N143" s="22">
        <v>2</v>
      </c>
      <c r="O143" s="22">
        <v>99</v>
      </c>
      <c r="P143" s="348"/>
      <c r="Q143" s="41" t="e">
        <f t="shared" si="159"/>
        <v>#VALUE!</v>
      </c>
      <c r="R143" s="330"/>
      <c r="S143" s="330"/>
      <c r="T143" s="351"/>
      <c r="U143" s="354"/>
      <c r="V143" s="275"/>
      <c r="W143" s="321"/>
      <c r="X143" s="277"/>
      <c r="Y143" s="327"/>
      <c r="Z143" s="277"/>
      <c r="AA143" s="327"/>
      <c r="AB143" s="327"/>
      <c r="AC143" s="324"/>
      <c r="AD143" s="327"/>
      <c r="AE143" s="330"/>
      <c r="AF143" s="333"/>
      <c r="AG143" s="336"/>
      <c r="AH143" s="339"/>
    </row>
    <row r="144" spans="1:34" ht="25.5" hidden="1" customHeight="1" x14ac:dyDescent="0.25">
      <c r="A144" s="342"/>
      <c r="B144" s="345"/>
      <c r="C144" s="321"/>
      <c r="D144" s="63" t="str">
        <f>IF('Puestos de Trabajo Emp'!D144&lt;&gt;0,'Puestos de Trabajo Emp'!D144,"")</f>
        <v/>
      </c>
      <c r="E144" s="64" t="str">
        <f>IF('Puestos de Trabajo Emp'!E144&lt;&gt;0,'Puestos de Trabajo Emp'!E144,"")</f>
        <v/>
      </c>
      <c r="F144" s="321"/>
      <c r="G144" s="63" t="str">
        <f>IF('Puestos de Trabajo Emp'!G144&lt;&gt;0,'Puestos de Trabajo Emp'!G144,"")</f>
        <v/>
      </c>
      <c r="H144" s="64" t="str">
        <f>IF('Puestos de Trabajo Emp'!H144&lt;&gt;0,'Puestos de Trabajo Emp'!H144,"")</f>
        <v/>
      </c>
      <c r="I144" s="64" t="str">
        <f>IF('Puestos de Trabajo Emp'!I144&lt;&gt;0,'Puestos de Trabajo Emp'!I144,"")</f>
        <v/>
      </c>
      <c r="J144" s="321"/>
      <c r="K144" s="321"/>
      <c r="L144" s="321"/>
      <c r="M144" s="345"/>
      <c r="N144" s="22">
        <v>3</v>
      </c>
      <c r="O144" s="22">
        <v>82</v>
      </c>
      <c r="P144" s="348"/>
      <c r="Q144" s="41" t="e">
        <f t="shared" si="159"/>
        <v>#VALUE!</v>
      </c>
      <c r="R144" s="330"/>
      <c r="S144" s="330"/>
      <c r="T144" s="351"/>
      <c r="U144" s="354"/>
      <c r="V144" s="275"/>
      <c r="W144" s="321"/>
      <c r="X144" s="277"/>
      <c r="Y144" s="327"/>
      <c r="Z144" s="277"/>
      <c r="AA144" s="327"/>
      <c r="AB144" s="327"/>
      <c r="AC144" s="324"/>
      <c r="AD144" s="327"/>
      <c r="AE144" s="330"/>
      <c r="AF144" s="333"/>
      <c r="AG144" s="336"/>
      <c r="AH144" s="339"/>
    </row>
    <row r="145" spans="1:34" ht="25.5" hidden="1" customHeight="1" x14ac:dyDescent="0.25">
      <c r="A145" s="342"/>
      <c r="B145" s="345"/>
      <c r="C145" s="321"/>
      <c r="D145" s="63" t="str">
        <f>IF('Puestos de Trabajo Emp'!D145&lt;&gt;0,'Puestos de Trabajo Emp'!D145,"")</f>
        <v/>
      </c>
      <c r="E145" s="64" t="str">
        <f>IF('Puestos de Trabajo Emp'!E145&lt;&gt;0,'Puestos de Trabajo Emp'!E145,"")</f>
        <v/>
      </c>
      <c r="F145" s="321"/>
      <c r="G145" s="63" t="str">
        <f>IF('Puestos de Trabajo Emp'!G145&lt;&gt;0,'Puestos de Trabajo Emp'!G145,"")</f>
        <v/>
      </c>
      <c r="H145" s="64" t="str">
        <f>IF('Puestos de Trabajo Emp'!H145&lt;&gt;0,'Puestos de Trabajo Emp'!H145,"")</f>
        <v/>
      </c>
      <c r="I145" s="64" t="str">
        <f>IF('Puestos de Trabajo Emp'!I145&lt;&gt;0,'Puestos de Trabajo Emp'!I145,"")</f>
        <v/>
      </c>
      <c r="J145" s="321"/>
      <c r="K145" s="321"/>
      <c r="L145" s="321"/>
      <c r="M145" s="345"/>
      <c r="N145" s="22">
        <v>4</v>
      </c>
      <c r="O145" s="22">
        <v>100</v>
      </c>
      <c r="P145" s="348"/>
      <c r="Q145" s="41" t="e">
        <f t="shared" si="159"/>
        <v>#VALUE!</v>
      </c>
      <c r="R145" s="330"/>
      <c r="S145" s="330"/>
      <c r="T145" s="351"/>
      <c r="U145" s="354"/>
      <c r="V145" s="275"/>
      <c r="W145" s="321"/>
      <c r="X145" s="277"/>
      <c r="Y145" s="327"/>
      <c r="Z145" s="277"/>
      <c r="AA145" s="327"/>
      <c r="AB145" s="327"/>
      <c r="AC145" s="324"/>
      <c r="AD145" s="327"/>
      <c r="AE145" s="330"/>
      <c r="AF145" s="333"/>
      <c r="AG145" s="336"/>
      <c r="AH145" s="339"/>
    </row>
    <row r="146" spans="1:34" ht="25.5" hidden="1" customHeight="1" thickBot="1" x14ac:dyDescent="0.3">
      <c r="A146" s="343"/>
      <c r="B146" s="346"/>
      <c r="C146" s="322"/>
      <c r="D146" s="94" t="str">
        <f>IF('Puestos de Trabajo Emp'!D146&lt;&gt;0,'Puestos de Trabajo Emp'!D146,"")</f>
        <v/>
      </c>
      <c r="E146" s="95" t="str">
        <f>IF('Puestos de Trabajo Emp'!E146&lt;&gt;0,'Puestos de Trabajo Emp'!E146,"")</f>
        <v/>
      </c>
      <c r="F146" s="322"/>
      <c r="G146" s="94" t="str">
        <f>IF('Puestos de Trabajo Emp'!G146&lt;&gt;0,'Puestos de Trabajo Emp'!G146,"")</f>
        <v/>
      </c>
      <c r="H146" s="95" t="str">
        <f>IF('Puestos de Trabajo Emp'!H146&lt;&gt;0,'Puestos de Trabajo Emp'!H146,"")</f>
        <v/>
      </c>
      <c r="I146" s="95" t="str">
        <f>IF('Puestos de Trabajo Emp'!I146&lt;&gt;0,'Puestos de Trabajo Emp'!I146,"")</f>
        <v/>
      </c>
      <c r="J146" s="322"/>
      <c r="K146" s="322"/>
      <c r="L146" s="322"/>
      <c r="M146" s="346"/>
      <c r="N146" s="23">
        <v>5</v>
      </c>
      <c r="O146" s="23">
        <v>89</v>
      </c>
      <c r="P146" s="349"/>
      <c r="Q146" s="42" t="e">
        <f t="shared" si="159"/>
        <v>#VALUE!</v>
      </c>
      <c r="R146" s="331"/>
      <c r="S146" s="331"/>
      <c r="T146" s="352"/>
      <c r="U146" s="355"/>
      <c r="V146" s="276"/>
      <c r="W146" s="322"/>
      <c r="X146" s="278"/>
      <c r="Y146" s="328"/>
      <c r="Z146" s="278"/>
      <c r="AA146" s="328"/>
      <c r="AB146" s="328"/>
      <c r="AC146" s="325"/>
      <c r="AD146" s="328"/>
      <c r="AE146" s="331"/>
      <c r="AF146" s="334"/>
      <c r="AG146" s="337"/>
      <c r="AH146" s="340"/>
    </row>
    <row r="147" spans="1:34" ht="25.5" hidden="1" customHeight="1" x14ac:dyDescent="0.25">
      <c r="A147" s="341">
        <v>29</v>
      </c>
      <c r="B147" s="344" t="str">
        <f>VLOOKUP(V147,ges,2,FALSE)</f>
        <v>Taller de mantención</v>
      </c>
      <c r="C147" s="320" t="str">
        <f>IF('Puestos de Trabajo Emp'!C147&lt;&gt;0,'Puestos de Trabajo Emp'!C147,"")</f>
        <v/>
      </c>
      <c r="D147" s="61" t="str">
        <f>IF('Puestos de Trabajo Emp'!D147&lt;&gt;0,'Puestos de Trabajo Emp'!D147,"")</f>
        <v/>
      </c>
      <c r="E147" s="62" t="str">
        <f>IF('Puestos de Trabajo Emp'!E147&lt;&gt;0,'Puestos de Trabajo Emp'!E147,"")</f>
        <v/>
      </c>
      <c r="F147" s="320" t="str">
        <f>IF('Puestos de Trabajo Emp'!F147&lt;&gt;0,'Puestos de Trabajo Emp'!F147,"")</f>
        <v/>
      </c>
      <c r="G147" s="61" t="str">
        <f>IF('Puestos de Trabajo Emp'!G147&lt;&gt;0,'Puestos de Trabajo Emp'!G147,"")</f>
        <v/>
      </c>
      <c r="H147" s="62" t="str">
        <f>IF('Puestos de Trabajo Emp'!H147&lt;&gt;0,'Puestos de Trabajo Emp'!H147,"")</f>
        <v/>
      </c>
      <c r="I147" s="62" t="str">
        <f>IF('Puestos de Trabajo Emp'!I147&lt;&gt;0,'Puestos de Trabajo Emp'!I147,"")</f>
        <v/>
      </c>
      <c r="J147" s="320" t="str">
        <f>IF('Puestos de Trabajo Emp'!N147&lt;&gt;0,'Puestos de Trabajo Emp'!N147,"")</f>
        <v/>
      </c>
      <c r="K147" s="320" t="str">
        <f>IF('Puestos de Trabajo Emp'!Q147&lt;&gt;0,'Puestos de Trabajo Emp'!Q147,"")</f>
        <v/>
      </c>
      <c r="L147" s="320" t="str">
        <f>IF('Puestos de Trabajo Emp'!R147&lt;&gt;0,'Puestos de Trabajo Emp'!R147,"")</f>
        <v/>
      </c>
      <c r="M147" s="344">
        <f>VLOOKUP(V147,ges,6,FALSE)</f>
        <v>8</v>
      </c>
      <c r="N147" s="21">
        <v>1</v>
      </c>
      <c r="O147" s="21">
        <v>88</v>
      </c>
      <c r="P147" s="347">
        <f t="shared" ref="P147" si="166">MAX(O147:O151)</f>
        <v>100</v>
      </c>
      <c r="Q147" s="43" t="e">
        <f t="shared" si="159"/>
        <v>#VALUE!</v>
      </c>
      <c r="R147" s="329" t="e">
        <f t="shared" ref="R147" si="167">SUM(Q147:Q151)</f>
        <v>#VALUE!</v>
      </c>
      <c r="S147" s="329">
        <f t="shared" ref="S147" si="168">ROUND(M147/(8/POWER(2,((P147-85)/3))),1)</f>
        <v>32</v>
      </c>
      <c r="T147" s="350" t="str">
        <f t="shared" ref="T147" si="169">IF(S147&gt;=10,"Alta",IF(S147&lt;0.5,"Baja","Media"))</f>
        <v>Alta</v>
      </c>
      <c r="U147" s="353">
        <f>'Puestos de Trabajo Emp'!T147</f>
        <v>0</v>
      </c>
      <c r="V147" s="289">
        <v>1</v>
      </c>
      <c r="W147" s="320" t="str">
        <f>VLOOKUP(V147,ges,3,FALSE)</f>
        <v>Operadores y ayudantes de mantención mecánica</v>
      </c>
      <c r="X147" s="287" t="s">
        <v>243</v>
      </c>
      <c r="Y147" s="326"/>
      <c r="Z147" s="287"/>
      <c r="AA147" s="326"/>
      <c r="AB147" s="326"/>
      <c r="AC147" s="323">
        <f>ROUND(8/(POWER(2,((AD147-85)/3))),1)</f>
        <v>2705659852.4000001</v>
      </c>
      <c r="AD147" s="326"/>
      <c r="AE147" s="329">
        <f t="shared" ref="AE147" si="170">TRUNC(M147/(8/POWER(2,((AD147-85)/3))),1)</f>
        <v>0</v>
      </c>
      <c r="AF147" s="332" t="str">
        <f t="shared" ref="AF147" si="171">IF(AE147&gt;=10,"4",IF(AE147&lt;0.5,"1",IF(AND(AE147&gt;=1,AE147&lt;10),"3","2")))</f>
        <v>1</v>
      </c>
      <c r="AG147" s="335" t="str">
        <f>IF(AE147&gt;=10,"Exposición Ocupacional sobre diez veces la Dosis de Ruido Máxima Permitida.",IF(AE147&gt;=1,"Exposición Ocupacional sobre la Dosis de Ruido Máxima Permitida.",IF(AE147&lt;0.5,"Exposición Ocupacional bajo la Dosis de Acción.","Exposición Ocupacional bajo la Dosis de Ruido Máxima Permitida pero sobre la Dosis de Acción.")))</f>
        <v>Exposición Ocupacional bajo la Dosis de Acción.</v>
      </c>
      <c r="AH147" s="338" t="str">
        <f>IF(AE147&gt;=10,"Se establece un plazo máximo de seis meses para implementar medidas de control.  Remitir al experto asesor de ACHS la nómina de todos los trabajadores de este puesto de trabajo, para su ingreso al Programa de Vigilancia de la Salud ACHS.",IF(AE147&lt;0.5,"Mantener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48" spans="1:34" ht="25.5" hidden="1" customHeight="1" x14ac:dyDescent="0.25">
      <c r="A148" s="342"/>
      <c r="B148" s="345"/>
      <c r="C148" s="321"/>
      <c r="D148" s="63" t="str">
        <f>IF('Puestos de Trabajo Emp'!D148&lt;&gt;0,'Puestos de Trabajo Emp'!D148,"")</f>
        <v/>
      </c>
      <c r="E148" s="64" t="str">
        <f>IF('Puestos de Trabajo Emp'!E148&lt;&gt;0,'Puestos de Trabajo Emp'!E148,"")</f>
        <v/>
      </c>
      <c r="F148" s="321"/>
      <c r="G148" s="63" t="str">
        <f>IF('Puestos de Trabajo Emp'!G148&lt;&gt;0,'Puestos de Trabajo Emp'!G148,"")</f>
        <v/>
      </c>
      <c r="H148" s="64" t="str">
        <f>IF('Puestos de Trabajo Emp'!H148&lt;&gt;0,'Puestos de Trabajo Emp'!H148,"")</f>
        <v/>
      </c>
      <c r="I148" s="64" t="str">
        <f>IF('Puestos de Trabajo Emp'!I148&lt;&gt;0,'Puestos de Trabajo Emp'!I148,"")</f>
        <v/>
      </c>
      <c r="J148" s="321"/>
      <c r="K148" s="321"/>
      <c r="L148" s="321"/>
      <c r="M148" s="345"/>
      <c r="N148" s="22">
        <v>2</v>
      </c>
      <c r="O148" s="22">
        <v>99</v>
      </c>
      <c r="P148" s="348"/>
      <c r="Q148" s="41" t="e">
        <f t="shared" si="159"/>
        <v>#VALUE!</v>
      </c>
      <c r="R148" s="330"/>
      <c r="S148" s="330"/>
      <c r="T148" s="351"/>
      <c r="U148" s="354"/>
      <c r="V148" s="275"/>
      <c r="W148" s="321"/>
      <c r="X148" s="277"/>
      <c r="Y148" s="327"/>
      <c r="Z148" s="277"/>
      <c r="AA148" s="327"/>
      <c r="AB148" s="327"/>
      <c r="AC148" s="324"/>
      <c r="AD148" s="327"/>
      <c r="AE148" s="330"/>
      <c r="AF148" s="333"/>
      <c r="AG148" s="336"/>
      <c r="AH148" s="339"/>
    </row>
    <row r="149" spans="1:34" ht="25.5" hidden="1" customHeight="1" x14ac:dyDescent="0.25">
      <c r="A149" s="342"/>
      <c r="B149" s="345"/>
      <c r="C149" s="321"/>
      <c r="D149" s="63" t="str">
        <f>IF('Puestos de Trabajo Emp'!D149&lt;&gt;0,'Puestos de Trabajo Emp'!D149,"")</f>
        <v/>
      </c>
      <c r="E149" s="64" t="str">
        <f>IF('Puestos de Trabajo Emp'!E149&lt;&gt;0,'Puestos de Trabajo Emp'!E149,"")</f>
        <v/>
      </c>
      <c r="F149" s="321"/>
      <c r="G149" s="63" t="str">
        <f>IF('Puestos de Trabajo Emp'!G149&lt;&gt;0,'Puestos de Trabajo Emp'!G149,"")</f>
        <v/>
      </c>
      <c r="H149" s="64" t="str">
        <f>IF('Puestos de Trabajo Emp'!H149&lt;&gt;0,'Puestos de Trabajo Emp'!H149,"")</f>
        <v/>
      </c>
      <c r="I149" s="64" t="str">
        <f>IF('Puestos de Trabajo Emp'!I149&lt;&gt;0,'Puestos de Trabajo Emp'!I149,"")</f>
        <v/>
      </c>
      <c r="J149" s="321"/>
      <c r="K149" s="321"/>
      <c r="L149" s="321"/>
      <c r="M149" s="345"/>
      <c r="N149" s="22">
        <v>3</v>
      </c>
      <c r="O149" s="22">
        <v>82</v>
      </c>
      <c r="P149" s="348"/>
      <c r="Q149" s="41" t="e">
        <f t="shared" si="159"/>
        <v>#VALUE!</v>
      </c>
      <c r="R149" s="330"/>
      <c r="S149" s="330"/>
      <c r="T149" s="351"/>
      <c r="U149" s="354"/>
      <c r="V149" s="275"/>
      <c r="W149" s="321"/>
      <c r="X149" s="277"/>
      <c r="Y149" s="327"/>
      <c r="Z149" s="277"/>
      <c r="AA149" s="327"/>
      <c r="AB149" s="327"/>
      <c r="AC149" s="324"/>
      <c r="AD149" s="327"/>
      <c r="AE149" s="330"/>
      <c r="AF149" s="333"/>
      <c r="AG149" s="336"/>
      <c r="AH149" s="339"/>
    </row>
    <row r="150" spans="1:34" ht="25.5" hidden="1" customHeight="1" x14ac:dyDescent="0.25">
      <c r="A150" s="342"/>
      <c r="B150" s="345"/>
      <c r="C150" s="321"/>
      <c r="D150" s="63" t="str">
        <f>IF('Puestos de Trabajo Emp'!D150&lt;&gt;0,'Puestos de Trabajo Emp'!D150,"")</f>
        <v/>
      </c>
      <c r="E150" s="64" t="str">
        <f>IF('Puestos de Trabajo Emp'!E150&lt;&gt;0,'Puestos de Trabajo Emp'!E150,"")</f>
        <v/>
      </c>
      <c r="F150" s="321"/>
      <c r="G150" s="63" t="str">
        <f>IF('Puestos de Trabajo Emp'!G150&lt;&gt;0,'Puestos de Trabajo Emp'!G150,"")</f>
        <v/>
      </c>
      <c r="H150" s="64" t="str">
        <f>IF('Puestos de Trabajo Emp'!H150&lt;&gt;0,'Puestos de Trabajo Emp'!H150,"")</f>
        <v/>
      </c>
      <c r="I150" s="64" t="str">
        <f>IF('Puestos de Trabajo Emp'!I150&lt;&gt;0,'Puestos de Trabajo Emp'!I150,"")</f>
        <v/>
      </c>
      <c r="J150" s="321"/>
      <c r="K150" s="321"/>
      <c r="L150" s="321"/>
      <c r="M150" s="345"/>
      <c r="N150" s="22">
        <v>4</v>
      </c>
      <c r="O150" s="22">
        <v>100</v>
      </c>
      <c r="P150" s="348"/>
      <c r="Q150" s="41" t="e">
        <f t="shared" si="159"/>
        <v>#VALUE!</v>
      </c>
      <c r="R150" s="330"/>
      <c r="S150" s="330"/>
      <c r="T150" s="351"/>
      <c r="U150" s="354"/>
      <c r="V150" s="275"/>
      <c r="W150" s="321"/>
      <c r="X150" s="277"/>
      <c r="Y150" s="327"/>
      <c r="Z150" s="277"/>
      <c r="AA150" s="327"/>
      <c r="AB150" s="327"/>
      <c r="AC150" s="324"/>
      <c r="AD150" s="327"/>
      <c r="AE150" s="330"/>
      <c r="AF150" s="333"/>
      <c r="AG150" s="336"/>
      <c r="AH150" s="339"/>
    </row>
    <row r="151" spans="1:34" ht="25.5" hidden="1" customHeight="1" thickBot="1" x14ac:dyDescent="0.3">
      <c r="A151" s="343"/>
      <c r="B151" s="346"/>
      <c r="C151" s="322"/>
      <c r="D151" s="94" t="str">
        <f>IF('Puestos de Trabajo Emp'!D151&lt;&gt;0,'Puestos de Trabajo Emp'!D151,"")</f>
        <v/>
      </c>
      <c r="E151" s="95" t="str">
        <f>IF('Puestos de Trabajo Emp'!E151&lt;&gt;0,'Puestos de Trabajo Emp'!E151,"")</f>
        <v/>
      </c>
      <c r="F151" s="322"/>
      <c r="G151" s="94" t="str">
        <f>IF('Puestos de Trabajo Emp'!G151&lt;&gt;0,'Puestos de Trabajo Emp'!G151,"")</f>
        <v/>
      </c>
      <c r="H151" s="95" t="str">
        <f>IF('Puestos de Trabajo Emp'!H151&lt;&gt;0,'Puestos de Trabajo Emp'!H151,"")</f>
        <v/>
      </c>
      <c r="I151" s="95" t="str">
        <f>IF('Puestos de Trabajo Emp'!I151&lt;&gt;0,'Puestos de Trabajo Emp'!I151,"")</f>
        <v/>
      </c>
      <c r="J151" s="322"/>
      <c r="K151" s="322"/>
      <c r="L151" s="322"/>
      <c r="M151" s="346"/>
      <c r="N151" s="23">
        <v>5</v>
      </c>
      <c r="O151" s="23">
        <v>89</v>
      </c>
      <c r="P151" s="349"/>
      <c r="Q151" s="42" t="e">
        <f t="shared" si="159"/>
        <v>#VALUE!</v>
      </c>
      <c r="R151" s="331"/>
      <c r="S151" s="331"/>
      <c r="T151" s="352"/>
      <c r="U151" s="355"/>
      <c r="V151" s="276"/>
      <c r="W151" s="322"/>
      <c r="X151" s="278"/>
      <c r="Y151" s="328"/>
      <c r="Z151" s="278"/>
      <c r="AA151" s="328"/>
      <c r="AB151" s="328"/>
      <c r="AC151" s="325"/>
      <c r="AD151" s="328"/>
      <c r="AE151" s="331"/>
      <c r="AF151" s="334"/>
      <c r="AG151" s="337"/>
      <c r="AH151" s="340"/>
    </row>
    <row r="152" spans="1:34" ht="25.5" hidden="1" customHeight="1" x14ac:dyDescent="0.25">
      <c r="A152" s="341">
        <v>30</v>
      </c>
      <c r="B152" s="344" t="str">
        <f>VLOOKUP(V152,ges,2,FALSE)</f>
        <v>Taller de mantención</v>
      </c>
      <c r="C152" s="320" t="str">
        <f>IF('Puestos de Trabajo Emp'!C152&lt;&gt;0,'Puestos de Trabajo Emp'!C152,"")</f>
        <v/>
      </c>
      <c r="D152" s="61" t="str">
        <f>IF('Puestos de Trabajo Emp'!D152&lt;&gt;0,'Puestos de Trabajo Emp'!D152,"")</f>
        <v/>
      </c>
      <c r="E152" s="62" t="str">
        <f>IF('Puestos de Trabajo Emp'!E152&lt;&gt;0,'Puestos de Trabajo Emp'!E152,"")</f>
        <v/>
      </c>
      <c r="F152" s="320" t="str">
        <f>IF('Puestos de Trabajo Emp'!F152&lt;&gt;0,'Puestos de Trabajo Emp'!F152,"")</f>
        <v/>
      </c>
      <c r="G152" s="61" t="str">
        <f>IF('Puestos de Trabajo Emp'!G152&lt;&gt;0,'Puestos de Trabajo Emp'!G152,"")</f>
        <v/>
      </c>
      <c r="H152" s="62" t="str">
        <f>IF('Puestos de Trabajo Emp'!H152&lt;&gt;0,'Puestos de Trabajo Emp'!H152,"")</f>
        <v/>
      </c>
      <c r="I152" s="62" t="str">
        <f>IF('Puestos de Trabajo Emp'!I152&lt;&gt;0,'Puestos de Trabajo Emp'!I152,"")</f>
        <v/>
      </c>
      <c r="J152" s="320" t="str">
        <f>IF('Puestos de Trabajo Emp'!N152&lt;&gt;0,'Puestos de Trabajo Emp'!N152,"")</f>
        <v/>
      </c>
      <c r="K152" s="320" t="str">
        <f>IF('Puestos de Trabajo Emp'!Q152&lt;&gt;0,'Puestos de Trabajo Emp'!Q152,"")</f>
        <v/>
      </c>
      <c r="L152" s="320" t="str">
        <f>IF('Puestos de Trabajo Emp'!R152&lt;&gt;0,'Puestos de Trabajo Emp'!R152,"")</f>
        <v/>
      </c>
      <c r="M152" s="344">
        <f>VLOOKUP(V152,ges,6,FALSE)</f>
        <v>8</v>
      </c>
      <c r="N152" s="21">
        <v>1</v>
      </c>
      <c r="O152" s="21">
        <v>88</v>
      </c>
      <c r="P152" s="347">
        <f t="shared" ref="P152" si="172">MAX(O152:O156)</f>
        <v>100</v>
      </c>
      <c r="Q152" s="43" t="e">
        <f t="shared" si="159"/>
        <v>#VALUE!</v>
      </c>
      <c r="R152" s="329" t="e">
        <f t="shared" ref="R152" si="173">SUM(Q152:Q156)</f>
        <v>#VALUE!</v>
      </c>
      <c r="S152" s="329">
        <f t="shared" ref="S152" si="174">ROUND(M152/(8/POWER(2,((P152-85)/3))),1)</f>
        <v>32</v>
      </c>
      <c r="T152" s="350" t="str">
        <f t="shared" ref="T152" si="175">IF(S152&gt;=10,"Alta",IF(S152&lt;0.5,"Baja","Media"))</f>
        <v>Alta</v>
      </c>
      <c r="U152" s="353">
        <f>'Puestos de Trabajo Emp'!T152</f>
        <v>0</v>
      </c>
      <c r="V152" s="289">
        <v>1</v>
      </c>
      <c r="W152" s="320" t="str">
        <f>VLOOKUP(V152,ges,3,FALSE)</f>
        <v>Operadores y ayudantes de mantención mecánica</v>
      </c>
      <c r="X152" s="287" t="s">
        <v>243</v>
      </c>
      <c r="Y152" s="326"/>
      <c r="Z152" s="287"/>
      <c r="AA152" s="326"/>
      <c r="AB152" s="326"/>
      <c r="AC152" s="323">
        <f>ROUND(8/(POWER(2,((AD152-85)/3))),1)</f>
        <v>2705659852.4000001</v>
      </c>
      <c r="AD152" s="326"/>
      <c r="AE152" s="329">
        <f t="shared" ref="AE152" si="176">TRUNC(M152/(8/POWER(2,((AD152-85)/3))),1)</f>
        <v>0</v>
      </c>
      <c r="AF152" s="332" t="str">
        <f t="shared" ref="AF152" si="177">IF(AE152&gt;=10,"4",IF(AE152&lt;0.5,"1",IF(AND(AE152&gt;=1,AE152&lt;10),"3","2")))</f>
        <v>1</v>
      </c>
      <c r="AG152" s="335" t="str">
        <f>IF(AE152&gt;=10,"Exposición Ocupacional sobre diez veces la Dosis de Ruido Máxima Permitida.",IF(AE152&gt;=1,"Exposición Ocupacional sobre la Dosis de Ruido Máxima Permitida.",IF(AE152&lt;0.5,"Exposición Ocupacional bajo la Dosis de Acción.","Exposición Ocupacional bajo la Dosis de Ruido Máxima Permitida pero sobre la Dosis de Acción.")))</f>
        <v>Exposición Ocupacional bajo la Dosis de Acción.</v>
      </c>
      <c r="AH152" s="338" t="str">
        <f>IF(AE152&gt;=10,"Se establece un plazo máximo de seis meses para implementar medidas de control.  Remitir al experto asesor de ACHS la nómina de todos los trabajadores de este puesto de trabajo, para su ingreso al Programa de Vigilancia de la Salud ACHS.",IF(AE152&lt;0.5,"Mantener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53" spans="1:34" ht="25.5" hidden="1" customHeight="1" x14ac:dyDescent="0.25">
      <c r="A153" s="342"/>
      <c r="B153" s="345"/>
      <c r="C153" s="321"/>
      <c r="D153" s="63" t="str">
        <f>IF('Puestos de Trabajo Emp'!D153&lt;&gt;0,'Puestos de Trabajo Emp'!D153,"")</f>
        <v/>
      </c>
      <c r="E153" s="64" t="str">
        <f>IF('Puestos de Trabajo Emp'!E153&lt;&gt;0,'Puestos de Trabajo Emp'!E153,"")</f>
        <v/>
      </c>
      <c r="F153" s="321"/>
      <c r="G153" s="63" t="str">
        <f>IF('Puestos de Trabajo Emp'!G153&lt;&gt;0,'Puestos de Trabajo Emp'!G153,"")</f>
        <v/>
      </c>
      <c r="H153" s="64" t="str">
        <f>IF('Puestos de Trabajo Emp'!H153&lt;&gt;0,'Puestos de Trabajo Emp'!H153,"")</f>
        <v/>
      </c>
      <c r="I153" s="64" t="str">
        <f>IF('Puestos de Trabajo Emp'!I153&lt;&gt;0,'Puestos de Trabajo Emp'!I153,"")</f>
        <v/>
      </c>
      <c r="J153" s="321"/>
      <c r="K153" s="321"/>
      <c r="L153" s="321"/>
      <c r="M153" s="345"/>
      <c r="N153" s="22">
        <v>2</v>
      </c>
      <c r="O153" s="22">
        <v>99</v>
      </c>
      <c r="P153" s="348"/>
      <c r="Q153" s="41" t="e">
        <f t="shared" si="159"/>
        <v>#VALUE!</v>
      </c>
      <c r="R153" s="330"/>
      <c r="S153" s="330"/>
      <c r="T153" s="351"/>
      <c r="U153" s="354"/>
      <c r="V153" s="275"/>
      <c r="W153" s="321"/>
      <c r="X153" s="277"/>
      <c r="Y153" s="327"/>
      <c r="Z153" s="277"/>
      <c r="AA153" s="327"/>
      <c r="AB153" s="327"/>
      <c r="AC153" s="324"/>
      <c r="AD153" s="327"/>
      <c r="AE153" s="330"/>
      <c r="AF153" s="333"/>
      <c r="AG153" s="336"/>
      <c r="AH153" s="339"/>
    </row>
    <row r="154" spans="1:34" ht="25.5" hidden="1" customHeight="1" x14ac:dyDescent="0.25">
      <c r="A154" s="342"/>
      <c r="B154" s="345"/>
      <c r="C154" s="321"/>
      <c r="D154" s="63" t="str">
        <f>IF('Puestos de Trabajo Emp'!D154&lt;&gt;0,'Puestos de Trabajo Emp'!D154,"")</f>
        <v/>
      </c>
      <c r="E154" s="64" t="str">
        <f>IF('Puestos de Trabajo Emp'!E154&lt;&gt;0,'Puestos de Trabajo Emp'!E154,"")</f>
        <v/>
      </c>
      <c r="F154" s="321"/>
      <c r="G154" s="63" t="str">
        <f>IF('Puestos de Trabajo Emp'!G154&lt;&gt;0,'Puestos de Trabajo Emp'!G154,"")</f>
        <v/>
      </c>
      <c r="H154" s="64" t="str">
        <f>IF('Puestos de Trabajo Emp'!H154&lt;&gt;0,'Puestos de Trabajo Emp'!H154,"")</f>
        <v/>
      </c>
      <c r="I154" s="64" t="str">
        <f>IF('Puestos de Trabajo Emp'!I154&lt;&gt;0,'Puestos de Trabajo Emp'!I154,"")</f>
        <v/>
      </c>
      <c r="J154" s="321"/>
      <c r="K154" s="321"/>
      <c r="L154" s="321"/>
      <c r="M154" s="345"/>
      <c r="N154" s="22">
        <v>3</v>
      </c>
      <c r="O154" s="22">
        <v>82</v>
      </c>
      <c r="P154" s="348"/>
      <c r="Q154" s="41" t="e">
        <f t="shared" si="159"/>
        <v>#VALUE!</v>
      </c>
      <c r="R154" s="330"/>
      <c r="S154" s="330"/>
      <c r="T154" s="351"/>
      <c r="U154" s="354"/>
      <c r="V154" s="275"/>
      <c r="W154" s="321"/>
      <c r="X154" s="277"/>
      <c r="Y154" s="327"/>
      <c r="Z154" s="277"/>
      <c r="AA154" s="327"/>
      <c r="AB154" s="327"/>
      <c r="AC154" s="324"/>
      <c r="AD154" s="327"/>
      <c r="AE154" s="330"/>
      <c r="AF154" s="333"/>
      <c r="AG154" s="336"/>
      <c r="AH154" s="339"/>
    </row>
    <row r="155" spans="1:34" ht="25.5" hidden="1" customHeight="1" x14ac:dyDescent="0.25">
      <c r="A155" s="342"/>
      <c r="B155" s="345"/>
      <c r="C155" s="321"/>
      <c r="D155" s="63" t="str">
        <f>IF('Puestos de Trabajo Emp'!D155&lt;&gt;0,'Puestos de Trabajo Emp'!D155,"")</f>
        <v/>
      </c>
      <c r="E155" s="64" t="str">
        <f>IF('Puestos de Trabajo Emp'!E155&lt;&gt;0,'Puestos de Trabajo Emp'!E155,"")</f>
        <v/>
      </c>
      <c r="F155" s="321"/>
      <c r="G155" s="63" t="str">
        <f>IF('Puestos de Trabajo Emp'!G155&lt;&gt;0,'Puestos de Trabajo Emp'!G155,"")</f>
        <v/>
      </c>
      <c r="H155" s="64" t="str">
        <f>IF('Puestos de Trabajo Emp'!H155&lt;&gt;0,'Puestos de Trabajo Emp'!H155,"")</f>
        <v/>
      </c>
      <c r="I155" s="64" t="str">
        <f>IF('Puestos de Trabajo Emp'!I155&lt;&gt;0,'Puestos de Trabajo Emp'!I155,"")</f>
        <v/>
      </c>
      <c r="J155" s="321"/>
      <c r="K155" s="321"/>
      <c r="L155" s="321"/>
      <c r="M155" s="345"/>
      <c r="N155" s="22">
        <v>4</v>
      </c>
      <c r="O155" s="22">
        <v>100</v>
      </c>
      <c r="P155" s="348"/>
      <c r="Q155" s="41" t="e">
        <f t="shared" si="159"/>
        <v>#VALUE!</v>
      </c>
      <c r="R155" s="330"/>
      <c r="S155" s="330"/>
      <c r="T155" s="351"/>
      <c r="U155" s="354"/>
      <c r="V155" s="275"/>
      <c r="W155" s="321"/>
      <c r="X155" s="277"/>
      <c r="Y155" s="327"/>
      <c r="Z155" s="277"/>
      <c r="AA155" s="327"/>
      <c r="AB155" s="327"/>
      <c r="AC155" s="324"/>
      <c r="AD155" s="327"/>
      <c r="AE155" s="330"/>
      <c r="AF155" s="333"/>
      <c r="AG155" s="336"/>
      <c r="AH155" s="339"/>
    </row>
    <row r="156" spans="1:34" ht="25.5" hidden="1" customHeight="1" thickBot="1" x14ac:dyDescent="0.3">
      <c r="A156" s="343"/>
      <c r="B156" s="346"/>
      <c r="C156" s="322"/>
      <c r="D156" s="94" t="str">
        <f>IF('Puestos de Trabajo Emp'!D156&lt;&gt;0,'Puestos de Trabajo Emp'!D156,"")</f>
        <v/>
      </c>
      <c r="E156" s="95" t="str">
        <f>IF('Puestos de Trabajo Emp'!E156&lt;&gt;0,'Puestos de Trabajo Emp'!E156,"")</f>
        <v/>
      </c>
      <c r="F156" s="322"/>
      <c r="G156" s="94" t="str">
        <f>IF('Puestos de Trabajo Emp'!G156&lt;&gt;0,'Puestos de Trabajo Emp'!G156,"")</f>
        <v/>
      </c>
      <c r="H156" s="95" t="str">
        <f>IF('Puestos de Trabajo Emp'!H156&lt;&gt;0,'Puestos de Trabajo Emp'!H156,"")</f>
        <v/>
      </c>
      <c r="I156" s="95" t="str">
        <f>IF('Puestos de Trabajo Emp'!I156&lt;&gt;0,'Puestos de Trabajo Emp'!I156,"")</f>
        <v/>
      </c>
      <c r="J156" s="322"/>
      <c r="K156" s="322"/>
      <c r="L156" s="322"/>
      <c r="M156" s="346"/>
      <c r="N156" s="23">
        <v>5</v>
      </c>
      <c r="O156" s="23">
        <v>89</v>
      </c>
      <c r="P156" s="349"/>
      <c r="Q156" s="42" t="e">
        <f t="shared" si="159"/>
        <v>#VALUE!</v>
      </c>
      <c r="R156" s="331"/>
      <c r="S156" s="331"/>
      <c r="T156" s="352"/>
      <c r="U156" s="355"/>
      <c r="V156" s="276"/>
      <c r="W156" s="322"/>
      <c r="X156" s="278"/>
      <c r="Y156" s="328"/>
      <c r="Z156" s="278"/>
      <c r="AA156" s="328"/>
      <c r="AB156" s="328"/>
      <c r="AC156" s="325"/>
      <c r="AD156" s="328"/>
      <c r="AE156" s="331"/>
      <c r="AF156" s="334"/>
      <c r="AG156" s="337"/>
      <c r="AH156" s="340"/>
    </row>
    <row r="157" spans="1:34" ht="25.5" hidden="1" customHeight="1" x14ac:dyDescent="0.25">
      <c r="A157" s="341">
        <v>31</v>
      </c>
      <c r="B157" s="344" t="str">
        <f>VLOOKUP(V157,ges,2,FALSE)</f>
        <v>Taller de mantención</v>
      </c>
      <c r="C157" s="320" t="str">
        <f>IF('Puestos de Trabajo Emp'!C157&lt;&gt;0,'Puestos de Trabajo Emp'!C157,"")</f>
        <v/>
      </c>
      <c r="D157" s="61" t="str">
        <f>IF('Puestos de Trabajo Emp'!D157&lt;&gt;0,'Puestos de Trabajo Emp'!D157,"")</f>
        <v/>
      </c>
      <c r="E157" s="62" t="str">
        <f>IF('Puestos de Trabajo Emp'!E157&lt;&gt;0,'Puestos de Trabajo Emp'!E157,"")</f>
        <v/>
      </c>
      <c r="F157" s="320" t="str">
        <f>IF('Puestos de Trabajo Emp'!F157&lt;&gt;0,'Puestos de Trabajo Emp'!F157,"")</f>
        <v/>
      </c>
      <c r="G157" s="61" t="str">
        <f>IF('Puestos de Trabajo Emp'!G157&lt;&gt;0,'Puestos de Trabajo Emp'!G157,"")</f>
        <v/>
      </c>
      <c r="H157" s="62" t="str">
        <f>IF('Puestos de Trabajo Emp'!H157&lt;&gt;0,'Puestos de Trabajo Emp'!H157,"")</f>
        <v/>
      </c>
      <c r="I157" s="62" t="str">
        <f>IF('Puestos de Trabajo Emp'!I157&lt;&gt;0,'Puestos de Trabajo Emp'!I157,"")</f>
        <v/>
      </c>
      <c r="J157" s="320" t="str">
        <f>IF('Puestos de Trabajo Emp'!N157&lt;&gt;0,'Puestos de Trabajo Emp'!N157,"")</f>
        <v/>
      </c>
      <c r="K157" s="320" t="str">
        <f>IF('Puestos de Trabajo Emp'!Q157&lt;&gt;0,'Puestos de Trabajo Emp'!Q157,"")</f>
        <v/>
      </c>
      <c r="L157" s="320" t="str">
        <f>IF('Puestos de Trabajo Emp'!R157&lt;&gt;0,'Puestos de Trabajo Emp'!R157,"")</f>
        <v/>
      </c>
      <c r="M157" s="344">
        <f>VLOOKUP(V157,ges,6,FALSE)</f>
        <v>8</v>
      </c>
      <c r="N157" s="21">
        <v>1</v>
      </c>
      <c r="O157" s="21">
        <v>88</v>
      </c>
      <c r="P157" s="347">
        <f t="shared" ref="P157" si="178">MAX(O157:O161)</f>
        <v>100</v>
      </c>
      <c r="Q157" s="43" t="e">
        <f t="shared" si="159"/>
        <v>#VALUE!</v>
      </c>
      <c r="R157" s="329" t="e">
        <f t="shared" ref="R157" si="179">SUM(Q157:Q161)</f>
        <v>#VALUE!</v>
      </c>
      <c r="S157" s="329">
        <f t="shared" ref="S157" si="180">ROUND(M157/(8/POWER(2,((P157-85)/3))),1)</f>
        <v>32</v>
      </c>
      <c r="T157" s="350" t="str">
        <f t="shared" ref="T157" si="181">IF(S157&gt;=10,"Alta",IF(S157&lt;0.5,"Baja","Media"))</f>
        <v>Alta</v>
      </c>
      <c r="U157" s="353">
        <f>'Puestos de Trabajo Emp'!T157</f>
        <v>0</v>
      </c>
      <c r="V157" s="289">
        <v>1</v>
      </c>
      <c r="W157" s="320" t="str">
        <f>VLOOKUP(V157,ges,3,FALSE)</f>
        <v>Operadores y ayudantes de mantención mecánica</v>
      </c>
      <c r="X157" s="287" t="s">
        <v>243</v>
      </c>
      <c r="Y157" s="326"/>
      <c r="Z157" s="287"/>
      <c r="AA157" s="326"/>
      <c r="AB157" s="326"/>
      <c r="AC157" s="323">
        <f>ROUND(8/(POWER(2,((AD157-85)/3))),1)</f>
        <v>2705659852.4000001</v>
      </c>
      <c r="AD157" s="326"/>
      <c r="AE157" s="329">
        <f t="shared" ref="AE157" si="182">TRUNC(M157/(8/POWER(2,((AD157-85)/3))),1)</f>
        <v>0</v>
      </c>
      <c r="AF157" s="332" t="str">
        <f t="shared" ref="AF157" si="183">IF(AE157&gt;=10,"4",IF(AE157&lt;0.5,"1",IF(AND(AE157&gt;=1,AE157&lt;10),"3","2")))</f>
        <v>1</v>
      </c>
      <c r="AG157" s="335" t="str">
        <f>IF(AE157&gt;=10,"Exposición Ocupacional sobre diez veces la Dosis de Ruido Máxima Permitida.",IF(AE157&gt;=1,"Exposición Ocupacional sobre la Dosis de Ruido Máxima Permitida.",IF(AE157&lt;0.5,"Exposición Ocupacional bajo la Dosis de Acción.","Exposición Ocupacional bajo la Dosis de Ruido Máxima Permitida pero sobre la Dosis de Acción.")))</f>
        <v>Exposición Ocupacional bajo la Dosis de Acción.</v>
      </c>
      <c r="AH157" s="338" t="str">
        <f>IF(AE157&gt;=10,"Se establece un plazo máximo de seis meses para implementar medidas de control.  Remitir al experto asesor de ACHS la nómina de todos los trabajadores de este puesto de trabajo, para su ingreso al Programa de Vigilancia de la Salud ACHS.",IF(AE157&lt;0.5,"Mantener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58" spans="1:34" ht="25.5" hidden="1" customHeight="1" x14ac:dyDescent="0.25">
      <c r="A158" s="342"/>
      <c r="B158" s="345"/>
      <c r="C158" s="321"/>
      <c r="D158" s="63" t="str">
        <f>IF('Puestos de Trabajo Emp'!D158&lt;&gt;0,'Puestos de Trabajo Emp'!D158,"")</f>
        <v/>
      </c>
      <c r="E158" s="64" t="str">
        <f>IF('Puestos de Trabajo Emp'!E158&lt;&gt;0,'Puestos de Trabajo Emp'!E158,"")</f>
        <v/>
      </c>
      <c r="F158" s="321"/>
      <c r="G158" s="63" t="str">
        <f>IF('Puestos de Trabajo Emp'!G158&lt;&gt;0,'Puestos de Trabajo Emp'!G158,"")</f>
        <v/>
      </c>
      <c r="H158" s="64" t="str">
        <f>IF('Puestos de Trabajo Emp'!H158&lt;&gt;0,'Puestos de Trabajo Emp'!H158,"")</f>
        <v/>
      </c>
      <c r="I158" s="64" t="str">
        <f>IF('Puestos de Trabajo Emp'!I158&lt;&gt;0,'Puestos de Trabajo Emp'!I158,"")</f>
        <v/>
      </c>
      <c r="J158" s="321"/>
      <c r="K158" s="321"/>
      <c r="L158" s="321"/>
      <c r="M158" s="345"/>
      <c r="N158" s="22">
        <v>2</v>
      </c>
      <c r="O158" s="22">
        <v>99</v>
      </c>
      <c r="P158" s="348"/>
      <c r="Q158" s="41" t="e">
        <f t="shared" si="159"/>
        <v>#VALUE!</v>
      </c>
      <c r="R158" s="330"/>
      <c r="S158" s="330"/>
      <c r="T158" s="351"/>
      <c r="U158" s="354"/>
      <c r="V158" s="275"/>
      <c r="W158" s="321"/>
      <c r="X158" s="277"/>
      <c r="Y158" s="327"/>
      <c r="Z158" s="277"/>
      <c r="AA158" s="327"/>
      <c r="AB158" s="327"/>
      <c r="AC158" s="324"/>
      <c r="AD158" s="327"/>
      <c r="AE158" s="330"/>
      <c r="AF158" s="333"/>
      <c r="AG158" s="336"/>
      <c r="AH158" s="339"/>
    </row>
    <row r="159" spans="1:34" ht="25.5" hidden="1" customHeight="1" x14ac:dyDescent="0.25">
      <c r="A159" s="342"/>
      <c r="B159" s="345"/>
      <c r="C159" s="321"/>
      <c r="D159" s="63" t="str">
        <f>IF('Puestos de Trabajo Emp'!D159&lt;&gt;0,'Puestos de Trabajo Emp'!D159,"")</f>
        <v/>
      </c>
      <c r="E159" s="64" t="str">
        <f>IF('Puestos de Trabajo Emp'!E159&lt;&gt;0,'Puestos de Trabajo Emp'!E159,"")</f>
        <v/>
      </c>
      <c r="F159" s="321"/>
      <c r="G159" s="63" t="str">
        <f>IF('Puestos de Trabajo Emp'!G159&lt;&gt;0,'Puestos de Trabajo Emp'!G159,"")</f>
        <v/>
      </c>
      <c r="H159" s="64" t="str">
        <f>IF('Puestos de Trabajo Emp'!H159&lt;&gt;0,'Puestos de Trabajo Emp'!H159,"")</f>
        <v/>
      </c>
      <c r="I159" s="64" t="str">
        <f>IF('Puestos de Trabajo Emp'!I159&lt;&gt;0,'Puestos de Trabajo Emp'!I159,"")</f>
        <v/>
      </c>
      <c r="J159" s="321"/>
      <c r="K159" s="321"/>
      <c r="L159" s="321"/>
      <c r="M159" s="345"/>
      <c r="N159" s="22">
        <v>3</v>
      </c>
      <c r="O159" s="22">
        <v>82</v>
      </c>
      <c r="P159" s="348"/>
      <c r="Q159" s="41" t="e">
        <f t="shared" si="159"/>
        <v>#VALUE!</v>
      </c>
      <c r="R159" s="330"/>
      <c r="S159" s="330"/>
      <c r="T159" s="351"/>
      <c r="U159" s="354"/>
      <c r="V159" s="275"/>
      <c r="W159" s="321"/>
      <c r="X159" s="277"/>
      <c r="Y159" s="327"/>
      <c r="Z159" s="277"/>
      <c r="AA159" s="327"/>
      <c r="AB159" s="327"/>
      <c r="AC159" s="324"/>
      <c r="AD159" s="327"/>
      <c r="AE159" s="330"/>
      <c r="AF159" s="333"/>
      <c r="AG159" s="336"/>
      <c r="AH159" s="339"/>
    </row>
    <row r="160" spans="1:34" ht="25.5" hidden="1" customHeight="1" x14ac:dyDescent="0.25">
      <c r="A160" s="342"/>
      <c r="B160" s="345"/>
      <c r="C160" s="321"/>
      <c r="D160" s="63" t="str">
        <f>IF('Puestos de Trabajo Emp'!D160&lt;&gt;0,'Puestos de Trabajo Emp'!D160,"")</f>
        <v/>
      </c>
      <c r="E160" s="64" t="str">
        <f>IF('Puestos de Trabajo Emp'!E160&lt;&gt;0,'Puestos de Trabajo Emp'!E160,"")</f>
        <v/>
      </c>
      <c r="F160" s="321"/>
      <c r="G160" s="63" t="str">
        <f>IF('Puestos de Trabajo Emp'!G160&lt;&gt;0,'Puestos de Trabajo Emp'!G160,"")</f>
        <v/>
      </c>
      <c r="H160" s="64" t="str">
        <f>IF('Puestos de Trabajo Emp'!H160&lt;&gt;0,'Puestos de Trabajo Emp'!H160,"")</f>
        <v/>
      </c>
      <c r="I160" s="64" t="str">
        <f>IF('Puestos de Trabajo Emp'!I160&lt;&gt;0,'Puestos de Trabajo Emp'!I160,"")</f>
        <v/>
      </c>
      <c r="J160" s="321"/>
      <c r="K160" s="321"/>
      <c r="L160" s="321"/>
      <c r="M160" s="345"/>
      <c r="N160" s="22">
        <v>4</v>
      </c>
      <c r="O160" s="22">
        <v>100</v>
      </c>
      <c r="P160" s="348"/>
      <c r="Q160" s="41" t="e">
        <f t="shared" si="159"/>
        <v>#VALUE!</v>
      </c>
      <c r="R160" s="330"/>
      <c r="S160" s="330"/>
      <c r="T160" s="351"/>
      <c r="U160" s="354"/>
      <c r="V160" s="275"/>
      <c r="W160" s="321"/>
      <c r="X160" s="277"/>
      <c r="Y160" s="327"/>
      <c r="Z160" s="277"/>
      <c r="AA160" s="327"/>
      <c r="AB160" s="327"/>
      <c r="AC160" s="324"/>
      <c r="AD160" s="327"/>
      <c r="AE160" s="330"/>
      <c r="AF160" s="333"/>
      <c r="AG160" s="336"/>
      <c r="AH160" s="339"/>
    </row>
    <row r="161" spans="1:34" ht="25.5" hidden="1" customHeight="1" thickBot="1" x14ac:dyDescent="0.3">
      <c r="A161" s="343"/>
      <c r="B161" s="346"/>
      <c r="C161" s="322"/>
      <c r="D161" s="94" t="str">
        <f>IF('Puestos de Trabajo Emp'!D161&lt;&gt;0,'Puestos de Trabajo Emp'!D161,"")</f>
        <v/>
      </c>
      <c r="E161" s="95" t="str">
        <f>IF('Puestos de Trabajo Emp'!E161&lt;&gt;0,'Puestos de Trabajo Emp'!E161,"")</f>
        <v/>
      </c>
      <c r="F161" s="322"/>
      <c r="G161" s="94" t="str">
        <f>IF('Puestos de Trabajo Emp'!G161&lt;&gt;0,'Puestos de Trabajo Emp'!G161,"")</f>
        <v/>
      </c>
      <c r="H161" s="95" t="str">
        <f>IF('Puestos de Trabajo Emp'!H161&lt;&gt;0,'Puestos de Trabajo Emp'!H161,"")</f>
        <v/>
      </c>
      <c r="I161" s="95" t="str">
        <f>IF('Puestos de Trabajo Emp'!I161&lt;&gt;0,'Puestos de Trabajo Emp'!I161,"")</f>
        <v/>
      </c>
      <c r="J161" s="322"/>
      <c r="K161" s="322"/>
      <c r="L161" s="322"/>
      <c r="M161" s="346"/>
      <c r="N161" s="23">
        <v>5</v>
      </c>
      <c r="O161" s="23">
        <v>89</v>
      </c>
      <c r="P161" s="349"/>
      <c r="Q161" s="42" t="e">
        <f t="shared" si="159"/>
        <v>#VALUE!</v>
      </c>
      <c r="R161" s="331"/>
      <c r="S161" s="331"/>
      <c r="T161" s="352"/>
      <c r="U161" s="355"/>
      <c r="V161" s="276"/>
      <c r="W161" s="322"/>
      <c r="X161" s="278"/>
      <c r="Y161" s="328"/>
      <c r="Z161" s="278"/>
      <c r="AA161" s="328"/>
      <c r="AB161" s="328"/>
      <c r="AC161" s="325"/>
      <c r="AD161" s="328"/>
      <c r="AE161" s="331"/>
      <c r="AF161" s="334"/>
      <c r="AG161" s="337"/>
      <c r="AH161" s="340"/>
    </row>
    <row r="162" spans="1:34" ht="25.5" hidden="1" customHeight="1" x14ac:dyDescent="0.25">
      <c r="A162" s="341">
        <v>32</v>
      </c>
      <c r="B162" s="344" t="str">
        <f>VLOOKUP(V162,ges,2,FALSE)</f>
        <v>Taller de mantención</v>
      </c>
      <c r="C162" s="320" t="str">
        <f>IF('Puestos de Trabajo Emp'!C162&lt;&gt;0,'Puestos de Trabajo Emp'!C162,"")</f>
        <v/>
      </c>
      <c r="D162" s="61" t="str">
        <f>IF('Puestos de Trabajo Emp'!D162&lt;&gt;0,'Puestos de Trabajo Emp'!D162,"")</f>
        <v/>
      </c>
      <c r="E162" s="62" t="str">
        <f>IF('Puestos de Trabajo Emp'!E162&lt;&gt;0,'Puestos de Trabajo Emp'!E162,"")</f>
        <v/>
      </c>
      <c r="F162" s="320" t="str">
        <f>IF('Puestos de Trabajo Emp'!F162&lt;&gt;0,'Puestos de Trabajo Emp'!F162,"")</f>
        <v/>
      </c>
      <c r="G162" s="61" t="str">
        <f>IF('Puestos de Trabajo Emp'!G162&lt;&gt;0,'Puestos de Trabajo Emp'!G162,"")</f>
        <v/>
      </c>
      <c r="H162" s="62" t="str">
        <f>IF('Puestos de Trabajo Emp'!H162&lt;&gt;0,'Puestos de Trabajo Emp'!H162,"")</f>
        <v/>
      </c>
      <c r="I162" s="62" t="str">
        <f>IF('Puestos de Trabajo Emp'!I162&lt;&gt;0,'Puestos de Trabajo Emp'!I162,"")</f>
        <v/>
      </c>
      <c r="J162" s="320" t="str">
        <f>IF('Puestos de Trabajo Emp'!N162&lt;&gt;0,'Puestos de Trabajo Emp'!N162,"")</f>
        <v/>
      </c>
      <c r="K162" s="320" t="str">
        <f>IF('Puestos de Trabajo Emp'!Q162&lt;&gt;0,'Puestos de Trabajo Emp'!Q162,"")</f>
        <v/>
      </c>
      <c r="L162" s="320" t="str">
        <f>IF('Puestos de Trabajo Emp'!R162&lt;&gt;0,'Puestos de Trabajo Emp'!R162,"")</f>
        <v/>
      </c>
      <c r="M162" s="344">
        <f>VLOOKUP(V162,ges,6,FALSE)</f>
        <v>8</v>
      </c>
      <c r="N162" s="21">
        <v>1</v>
      </c>
      <c r="O162" s="21">
        <v>88</v>
      </c>
      <c r="P162" s="347">
        <f t="shared" ref="P162" si="184">MAX(O162:O166)</f>
        <v>100</v>
      </c>
      <c r="Q162" s="43" t="e">
        <f t="shared" si="159"/>
        <v>#VALUE!</v>
      </c>
      <c r="R162" s="329" t="e">
        <f t="shared" ref="R162" si="185">SUM(Q162:Q166)</f>
        <v>#VALUE!</v>
      </c>
      <c r="S162" s="329">
        <f t="shared" ref="S162" si="186">ROUND(M162/(8/POWER(2,((P162-85)/3))),1)</f>
        <v>32</v>
      </c>
      <c r="T162" s="350" t="str">
        <f t="shared" ref="T162" si="187">IF(S162&gt;=10,"Alta",IF(S162&lt;0.5,"Baja","Media"))</f>
        <v>Alta</v>
      </c>
      <c r="U162" s="353">
        <f>'Puestos de Trabajo Emp'!T162</f>
        <v>0</v>
      </c>
      <c r="V162" s="289">
        <v>1</v>
      </c>
      <c r="W162" s="320" t="str">
        <f>VLOOKUP(V162,ges,3,FALSE)</f>
        <v>Operadores y ayudantes de mantención mecánica</v>
      </c>
      <c r="X162" s="287" t="s">
        <v>243</v>
      </c>
      <c r="Y162" s="326"/>
      <c r="Z162" s="287"/>
      <c r="AA162" s="326"/>
      <c r="AB162" s="326"/>
      <c r="AC162" s="323">
        <f>ROUND(8/(POWER(2,((AD162-85)/3))),1)</f>
        <v>2705659852.4000001</v>
      </c>
      <c r="AD162" s="326"/>
      <c r="AE162" s="329">
        <f t="shared" ref="AE162" si="188">TRUNC(M162/(8/POWER(2,((AD162-85)/3))),1)</f>
        <v>0</v>
      </c>
      <c r="AF162" s="332" t="str">
        <f t="shared" ref="AF162" si="189">IF(AE162&gt;=10,"4",IF(AE162&lt;0.5,"1",IF(AND(AE162&gt;=1,AE162&lt;10),"3","2")))</f>
        <v>1</v>
      </c>
      <c r="AG162" s="335" t="str">
        <f>IF(AE162&gt;=10,"Exposición Ocupacional sobre diez veces la Dosis de Ruido Máxima Permitida.",IF(AE162&gt;=1,"Exposición Ocupacional sobre la Dosis de Ruido Máxima Permitida.",IF(AE162&lt;0.5,"Exposición Ocupacional bajo la Dosis de Acción.","Exposición Ocupacional bajo la Dosis de Ruido Máxima Permitida pero sobre la Dosis de Acción.")))</f>
        <v>Exposición Ocupacional bajo la Dosis de Acción.</v>
      </c>
      <c r="AH162" s="338" t="str">
        <f>IF(AE162&gt;=10,"Se establece un plazo máximo de seis meses para implementar medidas de control.  Remitir al experto asesor de ACHS la nómina de todos los trabajadores de este puesto de trabajo, para su ingreso al Programa de Vigilancia de la Salud ACHS.",IF(AE162&lt;0.5,"Mantener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63" spans="1:34" ht="25.5" hidden="1" customHeight="1" x14ac:dyDescent="0.25">
      <c r="A163" s="342"/>
      <c r="B163" s="345"/>
      <c r="C163" s="321"/>
      <c r="D163" s="63" t="str">
        <f>IF('Puestos de Trabajo Emp'!D163&lt;&gt;0,'Puestos de Trabajo Emp'!D163,"")</f>
        <v/>
      </c>
      <c r="E163" s="64" t="str">
        <f>IF('Puestos de Trabajo Emp'!E163&lt;&gt;0,'Puestos de Trabajo Emp'!E163,"")</f>
        <v/>
      </c>
      <c r="F163" s="321"/>
      <c r="G163" s="63" t="str">
        <f>IF('Puestos de Trabajo Emp'!G163&lt;&gt;0,'Puestos de Trabajo Emp'!G163,"")</f>
        <v/>
      </c>
      <c r="H163" s="64" t="str">
        <f>IF('Puestos de Trabajo Emp'!H163&lt;&gt;0,'Puestos de Trabajo Emp'!H163,"")</f>
        <v/>
      </c>
      <c r="I163" s="64" t="str">
        <f>IF('Puestos de Trabajo Emp'!I163&lt;&gt;0,'Puestos de Trabajo Emp'!I163,"")</f>
        <v/>
      </c>
      <c r="J163" s="321"/>
      <c r="K163" s="321"/>
      <c r="L163" s="321"/>
      <c r="M163" s="345"/>
      <c r="N163" s="22">
        <v>2</v>
      </c>
      <c r="O163" s="22">
        <v>99</v>
      </c>
      <c r="P163" s="348"/>
      <c r="Q163" s="41" t="e">
        <f t="shared" si="159"/>
        <v>#VALUE!</v>
      </c>
      <c r="R163" s="330"/>
      <c r="S163" s="330"/>
      <c r="T163" s="351"/>
      <c r="U163" s="354"/>
      <c r="V163" s="275"/>
      <c r="W163" s="321"/>
      <c r="X163" s="277"/>
      <c r="Y163" s="327"/>
      <c r="Z163" s="277"/>
      <c r="AA163" s="327"/>
      <c r="AB163" s="327"/>
      <c r="AC163" s="324"/>
      <c r="AD163" s="327"/>
      <c r="AE163" s="330"/>
      <c r="AF163" s="333"/>
      <c r="AG163" s="336"/>
      <c r="AH163" s="339"/>
    </row>
    <row r="164" spans="1:34" ht="25.5" hidden="1" customHeight="1" x14ac:dyDescent="0.25">
      <c r="A164" s="342"/>
      <c r="B164" s="345"/>
      <c r="C164" s="321"/>
      <c r="D164" s="63" t="str">
        <f>IF('Puestos de Trabajo Emp'!D164&lt;&gt;0,'Puestos de Trabajo Emp'!D164,"")</f>
        <v/>
      </c>
      <c r="E164" s="64" t="str">
        <f>IF('Puestos de Trabajo Emp'!E164&lt;&gt;0,'Puestos de Trabajo Emp'!E164,"")</f>
        <v/>
      </c>
      <c r="F164" s="321"/>
      <c r="G164" s="63" t="str">
        <f>IF('Puestos de Trabajo Emp'!G164&lt;&gt;0,'Puestos de Trabajo Emp'!G164,"")</f>
        <v/>
      </c>
      <c r="H164" s="64" t="str">
        <f>IF('Puestos de Trabajo Emp'!H164&lt;&gt;0,'Puestos de Trabajo Emp'!H164,"")</f>
        <v/>
      </c>
      <c r="I164" s="64" t="str">
        <f>IF('Puestos de Trabajo Emp'!I164&lt;&gt;0,'Puestos de Trabajo Emp'!I164,"")</f>
        <v/>
      </c>
      <c r="J164" s="321"/>
      <c r="K164" s="321"/>
      <c r="L164" s="321"/>
      <c r="M164" s="345"/>
      <c r="N164" s="22">
        <v>3</v>
      </c>
      <c r="O164" s="22">
        <v>82</v>
      </c>
      <c r="P164" s="348"/>
      <c r="Q164" s="41" t="e">
        <f t="shared" si="159"/>
        <v>#VALUE!</v>
      </c>
      <c r="R164" s="330"/>
      <c r="S164" s="330"/>
      <c r="T164" s="351"/>
      <c r="U164" s="354"/>
      <c r="V164" s="275"/>
      <c r="W164" s="321"/>
      <c r="X164" s="277"/>
      <c r="Y164" s="327"/>
      <c r="Z164" s="277"/>
      <c r="AA164" s="327"/>
      <c r="AB164" s="327"/>
      <c r="AC164" s="324"/>
      <c r="AD164" s="327"/>
      <c r="AE164" s="330"/>
      <c r="AF164" s="333"/>
      <c r="AG164" s="336"/>
      <c r="AH164" s="339"/>
    </row>
    <row r="165" spans="1:34" ht="25.5" hidden="1" customHeight="1" x14ac:dyDescent="0.25">
      <c r="A165" s="342"/>
      <c r="B165" s="345"/>
      <c r="C165" s="321"/>
      <c r="D165" s="63" t="str">
        <f>IF('Puestos de Trabajo Emp'!D165&lt;&gt;0,'Puestos de Trabajo Emp'!D165,"")</f>
        <v/>
      </c>
      <c r="E165" s="64" t="str">
        <f>IF('Puestos de Trabajo Emp'!E165&lt;&gt;0,'Puestos de Trabajo Emp'!E165,"")</f>
        <v/>
      </c>
      <c r="F165" s="321"/>
      <c r="G165" s="63" t="str">
        <f>IF('Puestos de Trabajo Emp'!G165&lt;&gt;0,'Puestos de Trabajo Emp'!G165,"")</f>
        <v/>
      </c>
      <c r="H165" s="64" t="str">
        <f>IF('Puestos de Trabajo Emp'!H165&lt;&gt;0,'Puestos de Trabajo Emp'!H165,"")</f>
        <v/>
      </c>
      <c r="I165" s="64" t="str">
        <f>IF('Puestos de Trabajo Emp'!I165&lt;&gt;0,'Puestos de Trabajo Emp'!I165,"")</f>
        <v/>
      </c>
      <c r="J165" s="321"/>
      <c r="K165" s="321"/>
      <c r="L165" s="321"/>
      <c r="M165" s="345"/>
      <c r="N165" s="22">
        <v>4</v>
      </c>
      <c r="O165" s="22">
        <v>100</v>
      </c>
      <c r="P165" s="348"/>
      <c r="Q165" s="41" t="e">
        <f t="shared" si="159"/>
        <v>#VALUE!</v>
      </c>
      <c r="R165" s="330"/>
      <c r="S165" s="330"/>
      <c r="T165" s="351"/>
      <c r="U165" s="354"/>
      <c r="V165" s="275"/>
      <c r="W165" s="321"/>
      <c r="X165" s="277"/>
      <c r="Y165" s="327"/>
      <c r="Z165" s="277"/>
      <c r="AA165" s="327"/>
      <c r="AB165" s="327"/>
      <c r="AC165" s="324"/>
      <c r="AD165" s="327"/>
      <c r="AE165" s="330"/>
      <c r="AF165" s="333"/>
      <c r="AG165" s="336"/>
      <c r="AH165" s="339"/>
    </row>
    <row r="166" spans="1:34" ht="25.5" hidden="1" customHeight="1" thickBot="1" x14ac:dyDescent="0.3">
      <c r="A166" s="343"/>
      <c r="B166" s="346"/>
      <c r="C166" s="322"/>
      <c r="D166" s="94" t="str">
        <f>IF('Puestos de Trabajo Emp'!D166&lt;&gt;0,'Puestos de Trabajo Emp'!D166,"")</f>
        <v/>
      </c>
      <c r="E166" s="95" t="str">
        <f>IF('Puestos de Trabajo Emp'!E166&lt;&gt;0,'Puestos de Trabajo Emp'!E166,"")</f>
        <v/>
      </c>
      <c r="F166" s="322"/>
      <c r="G166" s="94" t="str">
        <f>IF('Puestos de Trabajo Emp'!G166&lt;&gt;0,'Puestos de Trabajo Emp'!G166,"")</f>
        <v/>
      </c>
      <c r="H166" s="95" t="str">
        <f>IF('Puestos de Trabajo Emp'!H166&lt;&gt;0,'Puestos de Trabajo Emp'!H166,"")</f>
        <v/>
      </c>
      <c r="I166" s="95" t="str">
        <f>IF('Puestos de Trabajo Emp'!I166&lt;&gt;0,'Puestos de Trabajo Emp'!I166,"")</f>
        <v/>
      </c>
      <c r="J166" s="322"/>
      <c r="K166" s="322"/>
      <c r="L166" s="322"/>
      <c r="M166" s="346"/>
      <c r="N166" s="23">
        <v>5</v>
      </c>
      <c r="O166" s="23">
        <v>89</v>
      </c>
      <c r="P166" s="349"/>
      <c r="Q166" s="42" t="e">
        <f t="shared" si="159"/>
        <v>#VALUE!</v>
      </c>
      <c r="R166" s="331"/>
      <c r="S166" s="331"/>
      <c r="T166" s="352"/>
      <c r="U166" s="355"/>
      <c r="V166" s="276"/>
      <c r="W166" s="322"/>
      <c r="X166" s="278"/>
      <c r="Y166" s="328"/>
      <c r="Z166" s="278"/>
      <c r="AA166" s="328"/>
      <c r="AB166" s="328"/>
      <c r="AC166" s="325"/>
      <c r="AD166" s="328"/>
      <c r="AE166" s="331"/>
      <c r="AF166" s="334"/>
      <c r="AG166" s="337"/>
      <c r="AH166" s="340"/>
    </row>
    <row r="167" spans="1:34" ht="25.5" hidden="1" customHeight="1" x14ac:dyDescent="0.25">
      <c r="A167" s="341">
        <v>33</v>
      </c>
      <c r="B167" s="344" t="str">
        <f>VLOOKUP(V167,ges,2,FALSE)</f>
        <v>Taller de mantención</v>
      </c>
      <c r="C167" s="320" t="str">
        <f>IF('Puestos de Trabajo Emp'!C167&lt;&gt;0,'Puestos de Trabajo Emp'!C167,"")</f>
        <v/>
      </c>
      <c r="D167" s="61" t="str">
        <f>IF('Puestos de Trabajo Emp'!D167&lt;&gt;0,'Puestos de Trabajo Emp'!D167,"")</f>
        <v/>
      </c>
      <c r="E167" s="62" t="str">
        <f>IF('Puestos de Trabajo Emp'!E167&lt;&gt;0,'Puestos de Trabajo Emp'!E167,"")</f>
        <v/>
      </c>
      <c r="F167" s="320" t="str">
        <f>IF('Puestos de Trabajo Emp'!F167&lt;&gt;0,'Puestos de Trabajo Emp'!F167,"")</f>
        <v/>
      </c>
      <c r="G167" s="61" t="str">
        <f>IF('Puestos de Trabajo Emp'!G167&lt;&gt;0,'Puestos de Trabajo Emp'!G167,"")</f>
        <v/>
      </c>
      <c r="H167" s="62" t="str">
        <f>IF('Puestos de Trabajo Emp'!H167&lt;&gt;0,'Puestos de Trabajo Emp'!H167,"")</f>
        <v/>
      </c>
      <c r="I167" s="62" t="str">
        <f>IF('Puestos de Trabajo Emp'!I167&lt;&gt;0,'Puestos de Trabajo Emp'!I167,"")</f>
        <v/>
      </c>
      <c r="J167" s="320" t="str">
        <f>IF('Puestos de Trabajo Emp'!N167&lt;&gt;0,'Puestos de Trabajo Emp'!N167,"")</f>
        <v/>
      </c>
      <c r="K167" s="320" t="str">
        <f>IF('Puestos de Trabajo Emp'!Q167&lt;&gt;0,'Puestos de Trabajo Emp'!Q167,"")</f>
        <v/>
      </c>
      <c r="L167" s="320" t="str">
        <f>IF('Puestos de Trabajo Emp'!R167&lt;&gt;0,'Puestos de Trabajo Emp'!R167,"")</f>
        <v/>
      </c>
      <c r="M167" s="344">
        <f>VLOOKUP(V167,ges,6,FALSE)</f>
        <v>8</v>
      </c>
      <c r="N167" s="21">
        <v>1</v>
      </c>
      <c r="O167" s="21">
        <v>88</v>
      </c>
      <c r="P167" s="347">
        <f t="shared" ref="P167" si="190">MAX(O167:O171)</f>
        <v>100</v>
      </c>
      <c r="Q167" s="43" t="e">
        <f t="shared" si="159"/>
        <v>#VALUE!</v>
      </c>
      <c r="R167" s="329" t="e">
        <f t="shared" ref="R167" si="191">SUM(Q167:Q171)</f>
        <v>#VALUE!</v>
      </c>
      <c r="S167" s="329">
        <f t="shared" ref="S167" si="192">ROUND(M167/(8/POWER(2,((P167-85)/3))),1)</f>
        <v>32</v>
      </c>
      <c r="T167" s="350" t="str">
        <f t="shared" ref="T167" si="193">IF(S167&gt;=10,"Alta",IF(S167&lt;0.5,"Baja","Media"))</f>
        <v>Alta</v>
      </c>
      <c r="U167" s="353">
        <f>'Puestos de Trabajo Emp'!T167</f>
        <v>0</v>
      </c>
      <c r="V167" s="289">
        <v>1</v>
      </c>
      <c r="W167" s="320" t="str">
        <f>VLOOKUP(V167,ges,3,FALSE)</f>
        <v>Operadores y ayudantes de mantención mecánica</v>
      </c>
      <c r="X167" s="287" t="s">
        <v>243</v>
      </c>
      <c r="Y167" s="326"/>
      <c r="Z167" s="287"/>
      <c r="AA167" s="326"/>
      <c r="AB167" s="326"/>
      <c r="AC167" s="323">
        <f>ROUND(8/(POWER(2,((AD167-85)/3))),1)</f>
        <v>2705659852.4000001</v>
      </c>
      <c r="AD167" s="326"/>
      <c r="AE167" s="329">
        <f t="shared" ref="AE167" si="194">TRUNC(M167/(8/POWER(2,((AD167-85)/3))),1)</f>
        <v>0</v>
      </c>
      <c r="AF167" s="332" t="str">
        <f t="shared" ref="AF167" si="195">IF(AE167&gt;=10,"4",IF(AE167&lt;0.5,"1",IF(AND(AE167&gt;=1,AE167&lt;10),"3","2")))</f>
        <v>1</v>
      </c>
      <c r="AG167" s="335" t="str">
        <f>IF(AE167&gt;=10,"Exposición Ocupacional sobre diez veces la Dosis de Ruido Máxima Permitida.",IF(AE167&gt;=1,"Exposición Ocupacional sobre la Dosis de Ruido Máxima Permitida.",IF(AE167&lt;0.5,"Exposición Ocupacional bajo la Dosis de Acción.","Exposición Ocupacional bajo la Dosis de Ruido Máxima Permitida pero sobre la Dosis de Acción.")))</f>
        <v>Exposición Ocupacional bajo la Dosis de Acción.</v>
      </c>
      <c r="AH167" s="338" t="str">
        <f>IF(AE167&gt;=10,"Se establece un plazo máximo de seis meses para implementar medidas de control.  Remitir al experto asesor de ACHS la nómina de todos los trabajadores de este puesto de trabajo, para su ingreso al Programa de Vigilancia de la Salud ACHS.",IF(AE167&lt;0.5,"Mantener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68" spans="1:34" ht="25.5" hidden="1" customHeight="1" x14ac:dyDescent="0.25">
      <c r="A168" s="342"/>
      <c r="B168" s="345"/>
      <c r="C168" s="321"/>
      <c r="D168" s="63" t="str">
        <f>IF('Puestos de Trabajo Emp'!D168&lt;&gt;0,'Puestos de Trabajo Emp'!D168,"")</f>
        <v/>
      </c>
      <c r="E168" s="64" t="str">
        <f>IF('Puestos de Trabajo Emp'!E168&lt;&gt;0,'Puestos de Trabajo Emp'!E168,"")</f>
        <v/>
      </c>
      <c r="F168" s="321"/>
      <c r="G168" s="63" t="str">
        <f>IF('Puestos de Trabajo Emp'!G168&lt;&gt;0,'Puestos de Trabajo Emp'!G168,"")</f>
        <v/>
      </c>
      <c r="H168" s="64" t="str">
        <f>IF('Puestos de Trabajo Emp'!H168&lt;&gt;0,'Puestos de Trabajo Emp'!H168,"")</f>
        <v/>
      </c>
      <c r="I168" s="64" t="str">
        <f>IF('Puestos de Trabajo Emp'!I168&lt;&gt;0,'Puestos de Trabajo Emp'!I168,"")</f>
        <v/>
      </c>
      <c r="J168" s="321"/>
      <c r="K168" s="321"/>
      <c r="L168" s="321"/>
      <c r="M168" s="345"/>
      <c r="N168" s="22">
        <v>2</v>
      </c>
      <c r="O168" s="22">
        <v>99</v>
      </c>
      <c r="P168" s="348"/>
      <c r="Q168" s="41" t="e">
        <f t="shared" si="159"/>
        <v>#VALUE!</v>
      </c>
      <c r="R168" s="330"/>
      <c r="S168" s="330"/>
      <c r="T168" s="351"/>
      <c r="U168" s="354"/>
      <c r="V168" s="275"/>
      <c r="W168" s="321"/>
      <c r="X168" s="277"/>
      <c r="Y168" s="327"/>
      <c r="Z168" s="277"/>
      <c r="AA168" s="327"/>
      <c r="AB168" s="327"/>
      <c r="AC168" s="324"/>
      <c r="AD168" s="327"/>
      <c r="AE168" s="330"/>
      <c r="AF168" s="333"/>
      <c r="AG168" s="336"/>
      <c r="AH168" s="339"/>
    </row>
    <row r="169" spans="1:34" ht="25.5" hidden="1" customHeight="1" x14ac:dyDescent="0.25">
      <c r="A169" s="342"/>
      <c r="B169" s="345"/>
      <c r="C169" s="321"/>
      <c r="D169" s="63" t="str">
        <f>IF('Puestos de Trabajo Emp'!D169&lt;&gt;0,'Puestos de Trabajo Emp'!D169,"")</f>
        <v/>
      </c>
      <c r="E169" s="64" t="str">
        <f>IF('Puestos de Trabajo Emp'!E169&lt;&gt;0,'Puestos de Trabajo Emp'!E169,"")</f>
        <v/>
      </c>
      <c r="F169" s="321"/>
      <c r="G169" s="63" t="str">
        <f>IF('Puestos de Trabajo Emp'!G169&lt;&gt;0,'Puestos de Trabajo Emp'!G169,"")</f>
        <v/>
      </c>
      <c r="H169" s="64" t="str">
        <f>IF('Puestos de Trabajo Emp'!H169&lt;&gt;0,'Puestos de Trabajo Emp'!H169,"")</f>
        <v/>
      </c>
      <c r="I169" s="64" t="str">
        <f>IF('Puestos de Trabajo Emp'!I169&lt;&gt;0,'Puestos de Trabajo Emp'!I169,"")</f>
        <v/>
      </c>
      <c r="J169" s="321"/>
      <c r="K169" s="321"/>
      <c r="L169" s="321"/>
      <c r="M169" s="345"/>
      <c r="N169" s="22">
        <v>3</v>
      </c>
      <c r="O169" s="22">
        <v>82</v>
      </c>
      <c r="P169" s="348"/>
      <c r="Q169" s="41" t="e">
        <f t="shared" si="159"/>
        <v>#VALUE!</v>
      </c>
      <c r="R169" s="330"/>
      <c r="S169" s="330"/>
      <c r="T169" s="351"/>
      <c r="U169" s="354"/>
      <c r="V169" s="275"/>
      <c r="W169" s="321"/>
      <c r="X169" s="277"/>
      <c r="Y169" s="327"/>
      <c r="Z169" s="277"/>
      <c r="AA169" s="327"/>
      <c r="AB169" s="327"/>
      <c r="AC169" s="324"/>
      <c r="AD169" s="327"/>
      <c r="AE169" s="330"/>
      <c r="AF169" s="333"/>
      <c r="AG169" s="336"/>
      <c r="AH169" s="339"/>
    </row>
    <row r="170" spans="1:34" ht="25.5" hidden="1" customHeight="1" x14ac:dyDescent="0.25">
      <c r="A170" s="342"/>
      <c r="B170" s="345"/>
      <c r="C170" s="321"/>
      <c r="D170" s="63" t="str">
        <f>IF('Puestos de Trabajo Emp'!D170&lt;&gt;0,'Puestos de Trabajo Emp'!D170,"")</f>
        <v/>
      </c>
      <c r="E170" s="64" t="str">
        <f>IF('Puestos de Trabajo Emp'!E170&lt;&gt;0,'Puestos de Trabajo Emp'!E170,"")</f>
        <v/>
      </c>
      <c r="F170" s="321"/>
      <c r="G170" s="63" t="str">
        <f>IF('Puestos de Trabajo Emp'!G170&lt;&gt;0,'Puestos de Trabajo Emp'!G170,"")</f>
        <v/>
      </c>
      <c r="H170" s="64" t="str">
        <f>IF('Puestos de Trabajo Emp'!H170&lt;&gt;0,'Puestos de Trabajo Emp'!H170,"")</f>
        <v/>
      </c>
      <c r="I170" s="64" t="str">
        <f>IF('Puestos de Trabajo Emp'!I170&lt;&gt;0,'Puestos de Trabajo Emp'!I170,"")</f>
        <v/>
      </c>
      <c r="J170" s="321"/>
      <c r="K170" s="321"/>
      <c r="L170" s="321"/>
      <c r="M170" s="345"/>
      <c r="N170" s="22">
        <v>4</v>
      </c>
      <c r="O170" s="22">
        <v>100</v>
      </c>
      <c r="P170" s="348"/>
      <c r="Q170" s="41" t="e">
        <f t="shared" si="159"/>
        <v>#VALUE!</v>
      </c>
      <c r="R170" s="330"/>
      <c r="S170" s="330"/>
      <c r="T170" s="351"/>
      <c r="U170" s="354"/>
      <c r="V170" s="275"/>
      <c r="W170" s="321"/>
      <c r="X170" s="277"/>
      <c r="Y170" s="327"/>
      <c r="Z170" s="277"/>
      <c r="AA170" s="327"/>
      <c r="AB170" s="327"/>
      <c r="AC170" s="324"/>
      <c r="AD170" s="327"/>
      <c r="AE170" s="330"/>
      <c r="AF170" s="333"/>
      <c r="AG170" s="336"/>
      <c r="AH170" s="339"/>
    </row>
    <row r="171" spans="1:34" ht="25.5" hidden="1" customHeight="1" thickBot="1" x14ac:dyDescent="0.3">
      <c r="A171" s="343"/>
      <c r="B171" s="346"/>
      <c r="C171" s="322"/>
      <c r="D171" s="94" t="str">
        <f>IF('Puestos de Trabajo Emp'!D171&lt;&gt;0,'Puestos de Trabajo Emp'!D171,"")</f>
        <v/>
      </c>
      <c r="E171" s="95" t="str">
        <f>IF('Puestos de Trabajo Emp'!E171&lt;&gt;0,'Puestos de Trabajo Emp'!E171,"")</f>
        <v/>
      </c>
      <c r="F171" s="322"/>
      <c r="G171" s="94" t="str">
        <f>IF('Puestos de Trabajo Emp'!G171&lt;&gt;0,'Puestos de Trabajo Emp'!G171,"")</f>
        <v/>
      </c>
      <c r="H171" s="95" t="str">
        <f>IF('Puestos de Trabajo Emp'!H171&lt;&gt;0,'Puestos de Trabajo Emp'!H171,"")</f>
        <v/>
      </c>
      <c r="I171" s="95" t="str">
        <f>IF('Puestos de Trabajo Emp'!I171&lt;&gt;0,'Puestos de Trabajo Emp'!I171,"")</f>
        <v/>
      </c>
      <c r="J171" s="322"/>
      <c r="K171" s="322"/>
      <c r="L171" s="322"/>
      <c r="M171" s="346"/>
      <c r="N171" s="23">
        <v>5</v>
      </c>
      <c r="O171" s="23">
        <v>89</v>
      </c>
      <c r="P171" s="349"/>
      <c r="Q171" s="42" t="e">
        <f t="shared" si="159"/>
        <v>#VALUE!</v>
      </c>
      <c r="R171" s="331"/>
      <c r="S171" s="331"/>
      <c r="T171" s="352"/>
      <c r="U171" s="355"/>
      <c r="V171" s="276"/>
      <c r="W171" s="322"/>
      <c r="X171" s="278"/>
      <c r="Y171" s="328"/>
      <c r="Z171" s="278"/>
      <c r="AA171" s="328"/>
      <c r="AB171" s="328"/>
      <c r="AC171" s="325"/>
      <c r="AD171" s="328"/>
      <c r="AE171" s="331"/>
      <c r="AF171" s="334"/>
      <c r="AG171" s="337"/>
      <c r="AH171" s="340"/>
    </row>
    <row r="172" spans="1:34" ht="25.5" hidden="1" customHeight="1" x14ac:dyDescent="0.25">
      <c r="A172" s="341">
        <v>34</v>
      </c>
      <c r="B172" s="344" t="str">
        <f>VLOOKUP(V172,ges,2,FALSE)</f>
        <v>Taller de mantención</v>
      </c>
      <c r="C172" s="320" t="str">
        <f>IF('Puestos de Trabajo Emp'!C172&lt;&gt;0,'Puestos de Trabajo Emp'!C172,"")</f>
        <v/>
      </c>
      <c r="D172" s="61" t="str">
        <f>IF('Puestos de Trabajo Emp'!D172&lt;&gt;0,'Puestos de Trabajo Emp'!D172,"")</f>
        <v/>
      </c>
      <c r="E172" s="62" t="str">
        <f>IF('Puestos de Trabajo Emp'!E172&lt;&gt;0,'Puestos de Trabajo Emp'!E172,"")</f>
        <v/>
      </c>
      <c r="F172" s="320" t="str">
        <f>IF('Puestos de Trabajo Emp'!F172&lt;&gt;0,'Puestos de Trabajo Emp'!F172,"")</f>
        <v/>
      </c>
      <c r="G172" s="61" t="str">
        <f>IF('Puestos de Trabajo Emp'!G172&lt;&gt;0,'Puestos de Trabajo Emp'!G172,"")</f>
        <v/>
      </c>
      <c r="H172" s="62" t="str">
        <f>IF('Puestos de Trabajo Emp'!H172&lt;&gt;0,'Puestos de Trabajo Emp'!H172,"")</f>
        <v/>
      </c>
      <c r="I172" s="62" t="str">
        <f>IF('Puestos de Trabajo Emp'!I172&lt;&gt;0,'Puestos de Trabajo Emp'!I172,"")</f>
        <v/>
      </c>
      <c r="J172" s="320" t="str">
        <f>IF('Puestos de Trabajo Emp'!N172&lt;&gt;0,'Puestos de Trabajo Emp'!N172,"")</f>
        <v/>
      </c>
      <c r="K172" s="320" t="str">
        <f>IF('Puestos de Trabajo Emp'!Q172&lt;&gt;0,'Puestos de Trabajo Emp'!Q172,"")</f>
        <v/>
      </c>
      <c r="L172" s="320" t="str">
        <f>IF('Puestos de Trabajo Emp'!R172&lt;&gt;0,'Puestos de Trabajo Emp'!R172,"")</f>
        <v/>
      </c>
      <c r="M172" s="344">
        <f>VLOOKUP(V172,ges,6,FALSE)</f>
        <v>8</v>
      </c>
      <c r="N172" s="21">
        <v>1</v>
      </c>
      <c r="O172" s="21">
        <v>88</v>
      </c>
      <c r="P172" s="347">
        <f t="shared" ref="P172" si="196">MAX(O172:O176)</f>
        <v>100</v>
      </c>
      <c r="Q172" s="43" t="e">
        <f t="shared" si="159"/>
        <v>#VALUE!</v>
      </c>
      <c r="R172" s="329" t="e">
        <f t="shared" ref="R172" si="197">SUM(Q172:Q176)</f>
        <v>#VALUE!</v>
      </c>
      <c r="S172" s="329">
        <f t="shared" ref="S172" si="198">ROUND(M172/(8/POWER(2,((P172-85)/3))),1)</f>
        <v>32</v>
      </c>
      <c r="T172" s="350" t="str">
        <f t="shared" ref="T172" si="199">IF(S172&gt;=10,"Alta",IF(S172&lt;0.5,"Baja","Media"))</f>
        <v>Alta</v>
      </c>
      <c r="U172" s="353">
        <f>'Puestos de Trabajo Emp'!T172</f>
        <v>0</v>
      </c>
      <c r="V172" s="289">
        <v>1</v>
      </c>
      <c r="W172" s="320" t="str">
        <f>VLOOKUP(V172,ges,3,FALSE)</f>
        <v>Operadores y ayudantes de mantención mecánica</v>
      </c>
      <c r="X172" s="287" t="s">
        <v>243</v>
      </c>
      <c r="Y172" s="326"/>
      <c r="Z172" s="287"/>
      <c r="AA172" s="326"/>
      <c r="AB172" s="326"/>
      <c r="AC172" s="323">
        <f>ROUND(8/(POWER(2,((AD172-85)/3))),1)</f>
        <v>2705659852.4000001</v>
      </c>
      <c r="AD172" s="326"/>
      <c r="AE172" s="329">
        <f t="shared" ref="AE172" si="200">TRUNC(M172/(8/POWER(2,((AD172-85)/3))),1)</f>
        <v>0</v>
      </c>
      <c r="AF172" s="332" t="str">
        <f t="shared" ref="AF172" si="201">IF(AE172&gt;=10,"4",IF(AE172&lt;0.5,"1",IF(AND(AE172&gt;=1,AE172&lt;10),"3","2")))</f>
        <v>1</v>
      </c>
      <c r="AG172" s="335" t="str">
        <f>IF(AE172&gt;=10,"Exposición Ocupacional sobre diez veces la Dosis de Ruido Máxima Permitida.",IF(AE172&gt;=1,"Exposición Ocupacional sobre la Dosis de Ruido Máxima Permitida.",IF(AE172&lt;0.5,"Exposición Ocupacional bajo la Dosis de Acción.","Exposición Ocupacional bajo la Dosis de Ruido Máxima Permitida pero sobre la Dosis de Acción.")))</f>
        <v>Exposición Ocupacional bajo la Dosis de Acción.</v>
      </c>
      <c r="AH172" s="338" t="str">
        <f>IF(AE172&gt;=10,"Se establece un plazo máximo de seis meses para implementar medidas de control.  Remitir al experto asesor de ACHS la nómina de todos los trabajadores de este puesto de trabajo, para su ingreso al Programa de Vigilancia de la Salud ACHS.",IF(AE172&lt;0.5,"Mantener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73" spans="1:34" ht="25.5" hidden="1" customHeight="1" x14ac:dyDescent="0.25">
      <c r="A173" s="342"/>
      <c r="B173" s="345"/>
      <c r="C173" s="321"/>
      <c r="D173" s="63" t="str">
        <f>IF('Puestos de Trabajo Emp'!D173&lt;&gt;0,'Puestos de Trabajo Emp'!D173,"")</f>
        <v/>
      </c>
      <c r="E173" s="64" t="str">
        <f>IF('Puestos de Trabajo Emp'!E173&lt;&gt;0,'Puestos de Trabajo Emp'!E173,"")</f>
        <v/>
      </c>
      <c r="F173" s="321"/>
      <c r="G173" s="63" t="str">
        <f>IF('Puestos de Trabajo Emp'!G173&lt;&gt;0,'Puestos de Trabajo Emp'!G173,"")</f>
        <v/>
      </c>
      <c r="H173" s="64" t="str">
        <f>IF('Puestos de Trabajo Emp'!H173&lt;&gt;0,'Puestos de Trabajo Emp'!H173,"")</f>
        <v/>
      </c>
      <c r="I173" s="64" t="str">
        <f>IF('Puestos de Trabajo Emp'!I173&lt;&gt;0,'Puestos de Trabajo Emp'!I173,"")</f>
        <v/>
      </c>
      <c r="J173" s="321"/>
      <c r="K173" s="321"/>
      <c r="L173" s="321"/>
      <c r="M173" s="345"/>
      <c r="N173" s="22">
        <v>2</v>
      </c>
      <c r="O173" s="22">
        <v>99</v>
      </c>
      <c r="P173" s="348"/>
      <c r="Q173" s="41" t="e">
        <f t="shared" si="159"/>
        <v>#VALUE!</v>
      </c>
      <c r="R173" s="330"/>
      <c r="S173" s="330"/>
      <c r="T173" s="351"/>
      <c r="U173" s="354"/>
      <c r="V173" s="275"/>
      <c r="W173" s="321"/>
      <c r="X173" s="277"/>
      <c r="Y173" s="327"/>
      <c r="Z173" s="277"/>
      <c r="AA173" s="327"/>
      <c r="AB173" s="327"/>
      <c r="AC173" s="324"/>
      <c r="AD173" s="327"/>
      <c r="AE173" s="330"/>
      <c r="AF173" s="333"/>
      <c r="AG173" s="336"/>
      <c r="AH173" s="339"/>
    </row>
    <row r="174" spans="1:34" ht="25.5" hidden="1" customHeight="1" x14ac:dyDescent="0.25">
      <c r="A174" s="342"/>
      <c r="B174" s="345"/>
      <c r="C174" s="321"/>
      <c r="D174" s="63" t="str">
        <f>IF('Puestos de Trabajo Emp'!D174&lt;&gt;0,'Puestos de Trabajo Emp'!D174,"")</f>
        <v/>
      </c>
      <c r="E174" s="64" t="str">
        <f>IF('Puestos de Trabajo Emp'!E174&lt;&gt;0,'Puestos de Trabajo Emp'!E174,"")</f>
        <v/>
      </c>
      <c r="F174" s="321"/>
      <c r="G174" s="63" t="str">
        <f>IF('Puestos de Trabajo Emp'!G174&lt;&gt;0,'Puestos de Trabajo Emp'!G174,"")</f>
        <v/>
      </c>
      <c r="H174" s="64" t="str">
        <f>IF('Puestos de Trabajo Emp'!H174&lt;&gt;0,'Puestos de Trabajo Emp'!H174,"")</f>
        <v/>
      </c>
      <c r="I174" s="64" t="str">
        <f>IF('Puestos de Trabajo Emp'!I174&lt;&gt;0,'Puestos de Trabajo Emp'!I174,"")</f>
        <v/>
      </c>
      <c r="J174" s="321"/>
      <c r="K174" s="321"/>
      <c r="L174" s="321"/>
      <c r="M174" s="345"/>
      <c r="N174" s="22">
        <v>3</v>
      </c>
      <c r="O174" s="22">
        <v>82</v>
      </c>
      <c r="P174" s="348"/>
      <c r="Q174" s="41" t="e">
        <f t="shared" si="159"/>
        <v>#VALUE!</v>
      </c>
      <c r="R174" s="330"/>
      <c r="S174" s="330"/>
      <c r="T174" s="351"/>
      <c r="U174" s="354"/>
      <c r="V174" s="275"/>
      <c r="W174" s="321"/>
      <c r="X174" s="277"/>
      <c r="Y174" s="327"/>
      <c r="Z174" s="277"/>
      <c r="AA174" s="327"/>
      <c r="AB174" s="327"/>
      <c r="AC174" s="324"/>
      <c r="AD174" s="327"/>
      <c r="AE174" s="330"/>
      <c r="AF174" s="333"/>
      <c r="AG174" s="336"/>
      <c r="AH174" s="339"/>
    </row>
    <row r="175" spans="1:34" ht="25.5" hidden="1" customHeight="1" x14ac:dyDescent="0.25">
      <c r="A175" s="342"/>
      <c r="B175" s="345"/>
      <c r="C175" s="321"/>
      <c r="D175" s="63" t="str">
        <f>IF('Puestos de Trabajo Emp'!D175&lt;&gt;0,'Puestos de Trabajo Emp'!D175,"")</f>
        <v/>
      </c>
      <c r="E175" s="64" t="str">
        <f>IF('Puestos de Trabajo Emp'!E175&lt;&gt;0,'Puestos de Trabajo Emp'!E175,"")</f>
        <v/>
      </c>
      <c r="F175" s="321"/>
      <c r="G175" s="63" t="str">
        <f>IF('Puestos de Trabajo Emp'!G175&lt;&gt;0,'Puestos de Trabajo Emp'!G175,"")</f>
        <v/>
      </c>
      <c r="H175" s="64" t="str">
        <f>IF('Puestos de Trabajo Emp'!H175&lt;&gt;0,'Puestos de Trabajo Emp'!H175,"")</f>
        <v/>
      </c>
      <c r="I175" s="64" t="str">
        <f>IF('Puestos de Trabajo Emp'!I175&lt;&gt;0,'Puestos de Trabajo Emp'!I175,"")</f>
        <v/>
      </c>
      <c r="J175" s="321"/>
      <c r="K175" s="321"/>
      <c r="L175" s="321"/>
      <c r="M175" s="345"/>
      <c r="N175" s="22">
        <v>4</v>
      </c>
      <c r="O175" s="22">
        <v>100</v>
      </c>
      <c r="P175" s="348"/>
      <c r="Q175" s="41" t="e">
        <f t="shared" si="159"/>
        <v>#VALUE!</v>
      </c>
      <c r="R175" s="330"/>
      <c r="S175" s="330"/>
      <c r="T175" s="351"/>
      <c r="U175" s="354"/>
      <c r="V175" s="275"/>
      <c r="W175" s="321"/>
      <c r="X175" s="277"/>
      <c r="Y175" s="327"/>
      <c r="Z175" s="277"/>
      <c r="AA175" s="327"/>
      <c r="AB175" s="327"/>
      <c r="AC175" s="324"/>
      <c r="AD175" s="327"/>
      <c r="AE175" s="330"/>
      <c r="AF175" s="333"/>
      <c r="AG175" s="336"/>
      <c r="AH175" s="339"/>
    </row>
    <row r="176" spans="1:34" ht="25.5" hidden="1" customHeight="1" thickBot="1" x14ac:dyDescent="0.3">
      <c r="A176" s="343"/>
      <c r="B176" s="346"/>
      <c r="C176" s="322"/>
      <c r="D176" s="94" t="str">
        <f>IF('Puestos de Trabajo Emp'!D176&lt;&gt;0,'Puestos de Trabajo Emp'!D176,"")</f>
        <v/>
      </c>
      <c r="E176" s="95" t="str">
        <f>IF('Puestos de Trabajo Emp'!E176&lt;&gt;0,'Puestos de Trabajo Emp'!E176,"")</f>
        <v/>
      </c>
      <c r="F176" s="322"/>
      <c r="G176" s="94" t="str">
        <f>IF('Puestos de Trabajo Emp'!G176&lt;&gt;0,'Puestos de Trabajo Emp'!G176,"")</f>
        <v/>
      </c>
      <c r="H176" s="95" t="str">
        <f>IF('Puestos de Trabajo Emp'!H176&lt;&gt;0,'Puestos de Trabajo Emp'!H176,"")</f>
        <v/>
      </c>
      <c r="I176" s="95" t="str">
        <f>IF('Puestos de Trabajo Emp'!I176&lt;&gt;0,'Puestos de Trabajo Emp'!I176,"")</f>
        <v/>
      </c>
      <c r="J176" s="322"/>
      <c r="K176" s="322"/>
      <c r="L176" s="322"/>
      <c r="M176" s="346"/>
      <c r="N176" s="23">
        <v>5</v>
      </c>
      <c r="O176" s="23">
        <v>89</v>
      </c>
      <c r="P176" s="349"/>
      <c r="Q176" s="42" t="e">
        <f t="shared" si="159"/>
        <v>#VALUE!</v>
      </c>
      <c r="R176" s="331"/>
      <c r="S176" s="331"/>
      <c r="T176" s="352"/>
      <c r="U176" s="355"/>
      <c r="V176" s="276"/>
      <c r="W176" s="322"/>
      <c r="X176" s="278"/>
      <c r="Y176" s="328"/>
      <c r="Z176" s="278"/>
      <c r="AA176" s="328"/>
      <c r="AB176" s="328"/>
      <c r="AC176" s="325"/>
      <c r="AD176" s="328"/>
      <c r="AE176" s="331"/>
      <c r="AF176" s="334"/>
      <c r="AG176" s="337"/>
      <c r="AH176" s="340"/>
    </row>
    <row r="177" spans="1:34" ht="25.5" hidden="1" customHeight="1" x14ac:dyDescent="0.25">
      <c r="A177" s="341">
        <v>35</v>
      </c>
      <c r="B177" s="344" t="str">
        <f>VLOOKUP(V177,ges,2,FALSE)</f>
        <v>Taller de mantención</v>
      </c>
      <c r="C177" s="320" t="str">
        <f>IF('Puestos de Trabajo Emp'!C177&lt;&gt;0,'Puestos de Trabajo Emp'!C177,"")</f>
        <v/>
      </c>
      <c r="D177" s="61" t="str">
        <f>IF('Puestos de Trabajo Emp'!D177&lt;&gt;0,'Puestos de Trabajo Emp'!D177,"")</f>
        <v/>
      </c>
      <c r="E177" s="62" t="str">
        <f>IF('Puestos de Trabajo Emp'!E177&lt;&gt;0,'Puestos de Trabajo Emp'!E177,"")</f>
        <v/>
      </c>
      <c r="F177" s="320" t="str">
        <f>IF('Puestos de Trabajo Emp'!F177&lt;&gt;0,'Puestos de Trabajo Emp'!F177,"")</f>
        <v/>
      </c>
      <c r="G177" s="61" t="str">
        <f>IF('Puestos de Trabajo Emp'!G177&lt;&gt;0,'Puestos de Trabajo Emp'!G177,"")</f>
        <v/>
      </c>
      <c r="H177" s="62" t="str">
        <f>IF('Puestos de Trabajo Emp'!H177&lt;&gt;0,'Puestos de Trabajo Emp'!H177,"")</f>
        <v/>
      </c>
      <c r="I177" s="62" t="str">
        <f>IF('Puestos de Trabajo Emp'!I177&lt;&gt;0,'Puestos de Trabajo Emp'!I177,"")</f>
        <v/>
      </c>
      <c r="J177" s="320" t="str">
        <f>IF('Puestos de Trabajo Emp'!N177&lt;&gt;0,'Puestos de Trabajo Emp'!N177,"")</f>
        <v/>
      </c>
      <c r="K177" s="320" t="str">
        <f>IF('Puestos de Trabajo Emp'!Q177&lt;&gt;0,'Puestos de Trabajo Emp'!Q177,"")</f>
        <v/>
      </c>
      <c r="L177" s="320" t="str">
        <f>IF('Puestos de Trabajo Emp'!R177&lt;&gt;0,'Puestos de Trabajo Emp'!R177,"")</f>
        <v/>
      </c>
      <c r="M177" s="344">
        <f>VLOOKUP(V177,ges,6,FALSE)</f>
        <v>8</v>
      </c>
      <c r="N177" s="21">
        <v>1</v>
      </c>
      <c r="O177" s="21">
        <v>88</v>
      </c>
      <c r="P177" s="347">
        <f t="shared" ref="P177" si="202">MAX(O177:O181)</f>
        <v>100</v>
      </c>
      <c r="Q177" s="43" t="e">
        <f t="shared" si="159"/>
        <v>#VALUE!</v>
      </c>
      <c r="R177" s="329" t="e">
        <f t="shared" ref="R177" si="203">SUM(Q177:Q181)</f>
        <v>#VALUE!</v>
      </c>
      <c r="S177" s="329">
        <f t="shared" ref="S177" si="204">ROUND(M177/(8/POWER(2,((P177-85)/3))),1)</f>
        <v>32</v>
      </c>
      <c r="T177" s="350" t="str">
        <f t="shared" ref="T177" si="205">IF(S177&gt;=10,"Alta",IF(S177&lt;0.5,"Baja","Media"))</f>
        <v>Alta</v>
      </c>
      <c r="U177" s="353">
        <f>'Puestos de Trabajo Emp'!T177</f>
        <v>0</v>
      </c>
      <c r="V177" s="289">
        <v>1</v>
      </c>
      <c r="W177" s="320" t="str">
        <f>VLOOKUP(V177,ges,3,FALSE)</f>
        <v>Operadores y ayudantes de mantención mecánica</v>
      </c>
      <c r="X177" s="287" t="s">
        <v>243</v>
      </c>
      <c r="Y177" s="327"/>
      <c r="Z177" s="277"/>
      <c r="AA177" s="327"/>
      <c r="AB177" s="327"/>
      <c r="AC177" s="323">
        <f>ROUND(8/(POWER(2,((AD177-85)/3))),1)</f>
        <v>2705659852.4000001</v>
      </c>
      <c r="AD177" s="327"/>
      <c r="AE177" s="329">
        <f t="shared" ref="AE177" si="206">TRUNC(M177/(8/POWER(2,((AD177-85)/3))),1)</f>
        <v>0</v>
      </c>
      <c r="AF177" s="332" t="str">
        <f t="shared" ref="AF177" si="207">IF(AE177&gt;=10,"4",IF(AE177&lt;0.5,"1",IF(AND(AE177&gt;=1,AE177&lt;10),"3","2")))</f>
        <v>1</v>
      </c>
      <c r="AG177" s="335" t="str">
        <f>IF(AE177&gt;=10,"Exposición Ocupacional sobre diez veces la Dosis de Ruido Máxima Permitida.",IF(AE177&gt;=1,"Exposición Ocupacional sobre la Dosis de Ruido Máxima Permitida.",IF(AE177&lt;0.5,"Exposición Ocupacional bajo la Dosis de Acción.","Exposición Ocupacional bajo la Dosis de Ruido Máxima Permitida pero sobre la Dosis de Acción.")))</f>
        <v>Exposición Ocupacional bajo la Dosis de Acción.</v>
      </c>
      <c r="AH177" s="338" t="str">
        <f>IF(AE177&gt;=10,"Se establece un plazo máximo de seis meses para implementar medidas de control.  Remitir al experto asesor de ACHS la nómina de todos los trabajadores de este puesto de trabajo, para su ingreso al Programa de Vigilancia de la Salud ACHS.",IF(AE177&lt;0.5,"Mantener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78" spans="1:34" ht="25.5" hidden="1" customHeight="1" x14ac:dyDescent="0.25">
      <c r="A178" s="342"/>
      <c r="B178" s="345"/>
      <c r="C178" s="321"/>
      <c r="D178" s="63" t="str">
        <f>IF('Puestos de Trabajo Emp'!D178&lt;&gt;0,'Puestos de Trabajo Emp'!D178,"")</f>
        <v/>
      </c>
      <c r="E178" s="64" t="str">
        <f>IF('Puestos de Trabajo Emp'!E178&lt;&gt;0,'Puestos de Trabajo Emp'!E178,"")</f>
        <v/>
      </c>
      <c r="F178" s="321"/>
      <c r="G178" s="63" t="str">
        <f>IF('Puestos de Trabajo Emp'!G178&lt;&gt;0,'Puestos de Trabajo Emp'!G178,"")</f>
        <v/>
      </c>
      <c r="H178" s="64" t="str">
        <f>IF('Puestos de Trabajo Emp'!H178&lt;&gt;0,'Puestos de Trabajo Emp'!H178,"")</f>
        <v/>
      </c>
      <c r="I178" s="64" t="str">
        <f>IF('Puestos de Trabajo Emp'!I178&lt;&gt;0,'Puestos de Trabajo Emp'!I178,"")</f>
        <v/>
      </c>
      <c r="J178" s="321"/>
      <c r="K178" s="321"/>
      <c r="L178" s="321"/>
      <c r="M178" s="345"/>
      <c r="N178" s="22">
        <v>2</v>
      </c>
      <c r="O178" s="22">
        <v>99</v>
      </c>
      <c r="P178" s="348"/>
      <c r="Q178" s="41" t="e">
        <f t="shared" si="159"/>
        <v>#VALUE!</v>
      </c>
      <c r="R178" s="330"/>
      <c r="S178" s="330"/>
      <c r="T178" s="351"/>
      <c r="U178" s="354"/>
      <c r="V178" s="275"/>
      <c r="W178" s="321"/>
      <c r="X178" s="277"/>
      <c r="Y178" s="327"/>
      <c r="Z178" s="277"/>
      <c r="AA178" s="327"/>
      <c r="AB178" s="327"/>
      <c r="AC178" s="324"/>
      <c r="AD178" s="327"/>
      <c r="AE178" s="330"/>
      <c r="AF178" s="333"/>
      <c r="AG178" s="336"/>
      <c r="AH178" s="339"/>
    </row>
    <row r="179" spans="1:34" ht="25.5" hidden="1" customHeight="1" x14ac:dyDescent="0.25">
      <c r="A179" s="342"/>
      <c r="B179" s="345"/>
      <c r="C179" s="321"/>
      <c r="D179" s="63" t="str">
        <f>IF('Puestos de Trabajo Emp'!D179&lt;&gt;0,'Puestos de Trabajo Emp'!D179,"")</f>
        <v/>
      </c>
      <c r="E179" s="64" t="str">
        <f>IF('Puestos de Trabajo Emp'!E179&lt;&gt;0,'Puestos de Trabajo Emp'!E179,"")</f>
        <v/>
      </c>
      <c r="F179" s="321"/>
      <c r="G179" s="63" t="str">
        <f>IF('Puestos de Trabajo Emp'!G179&lt;&gt;0,'Puestos de Trabajo Emp'!G179,"")</f>
        <v/>
      </c>
      <c r="H179" s="64" t="str">
        <f>IF('Puestos de Trabajo Emp'!H179&lt;&gt;0,'Puestos de Trabajo Emp'!H179,"")</f>
        <v/>
      </c>
      <c r="I179" s="64" t="str">
        <f>IF('Puestos de Trabajo Emp'!I179&lt;&gt;0,'Puestos de Trabajo Emp'!I179,"")</f>
        <v/>
      </c>
      <c r="J179" s="321"/>
      <c r="K179" s="321"/>
      <c r="L179" s="321"/>
      <c r="M179" s="345"/>
      <c r="N179" s="22">
        <v>3</v>
      </c>
      <c r="O179" s="22">
        <v>82</v>
      </c>
      <c r="P179" s="348"/>
      <c r="Q179" s="41" t="e">
        <f t="shared" si="159"/>
        <v>#VALUE!</v>
      </c>
      <c r="R179" s="330"/>
      <c r="S179" s="330"/>
      <c r="T179" s="351"/>
      <c r="U179" s="354"/>
      <c r="V179" s="275"/>
      <c r="W179" s="321"/>
      <c r="X179" s="277"/>
      <c r="Y179" s="327"/>
      <c r="Z179" s="277"/>
      <c r="AA179" s="327"/>
      <c r="AB179" s="327"/>
      <c r="AC179" s="324"/>
      <c r="AD179" s="327"/>
      <c r="AE179" s="330"/>
      <c r="AF179" s="333"/>
      <c r="AG179" s="336"/>
      <c r="AH179" s="339"/>
    </row>
    <row r="180" spans="1:34" ht="25.5" hidden="1" customHeight="1" x14ac:dyDescent="0.25">
      <c r="A180" s="342"/>
      <c r="B180" s="345"/>
      <c r="C180" s="321"/>
      <c r="D180" s="63" t="str">
        <f>IF('Puestos de Trabajo Emp'!D180&lt;&gt;0,'Puestos de Trabajo Emp'!D180,"")</f>
        <v/>
      </c>
      <c r="E180" s="64" t="str">
        <f>IF('Puestos de Trabajo Emp'!E180&lt;&gt;0,'Puestos de Trabajo Emp'!E180,"")</f>
        <v/>
      </c>
      <c r="F180" s="321"/>
      <c r="G180" s="63" t="str">
        <f>IF('Puestos de Trabajo Emp'!G180&lt;&gt;0,'Puestos de Trabajo Emp'!G180,"")</f>
        <v/>
      </c>
      <c r="H180" s="64" t="str">
        <f>IF('Puestos de Trabajo Emp'!H180&lt;&gt;0,'Puestos de Trabajo Emp'!H180,"")</f>
        <v/>
      </c>
      <c r="I180" s="64" t="str">
        <f>IF('Puestos de Trabajo Emp'!I180&lt;&gt;0,'Puestos de Trabajo Emp'!I180,"")</f>
        <v/>
      </c>
      <c r="J180" s="321"/>
      <c r="K180" s="321"/>
      <c r="L180" s="321"/>
      <c r="M180" s="345"/>
      <c r="N180" s="22">
        <v>4</v>
      </c>
      <c r="O180" s="22">
        <v>100</v>
      </c>
      <c r="P180" s="348"/>
      <c r="Q180" s="41" t="e">
        <f t="shared" si="159"/>
        <v>#VALUE!</v>
      </c>
      <c r="R180" s="330"/>
      <c r="S180" s="330"/>
      <c r="T180" s="351"/>
      <c r="U180" s="354"/>
      <c r="V180" s="275"/>
      <c r="W180" s="321"/>
      <c r="X180" s="277"/>
      <c r="Y180" s="327"/>
      <c r="Z180" s="277"/>
      <c r="AA180" s="327"/>
      <c r="AB180" s="327"/>
      <c r="AC180" s="324"/>
      <c r="AD180" s="327"/>
      <c r="AE180" s="330"/>
      <c r="AF180" s="333"/>
      <c r="AG180" s="336"/>
      <c r="AH180" s="339"/>
    </row>
    <row r="181" spans="1:34" ht="25.5" hidden="1" customHeight="1" thickBot="1" x14ac:dyDescent="0.3">
      <c r="A181" s="343"/>
      <c r="B181" s="346"/>
      <c r="C181" s="322"/>
      <c r="D181" s="94" t="str">
        <f>IF('Puestos de Trabajo Emp'!D181&lt;&gt;0,'Puestos de Trabajo Emp'!D181,"")</f>
        <v/>
      </c>
      <c r="E181" s="95" t="str">
        <f>IF('Puestos de Trabajo Emp'!E181&lt;&gt;0,'Puestos de Trabajo Emp'!E181,"")</f>
        <v/>
      </c>
      <c r="F181" s="322"/>
      <c r="G181" s="94" t="str">
        <f>IF('Puestos de Trabajo Emp'!G181&lt;&gt;0,'Puestos de Trabajo Emp'!G181,"")</f>
        <v/>
      </c>
      <c r="H181" s="95" t="str">
        <f>IF('Puestos de Trabajo Emp'!H181&lt;&gt;0,'Puestos de Trabajo Emp'!H181,"")</f>
        <v/>
      </c>
      <c r="I181" s="95" t="str">
        <f>IF('Puestos de Trabajo Emp'!I181&lt;&gt;0,'Puestos de Trabajo Emp'!I181,"")</f>
        <v/>
      </c>
      <c r="J181" s="322"/>
      <c r="K181" s="322"/>
      <c r="L181" s="322"/>
      <c r="M181" s="346"/>
      <c r="N181" s="23">
        <v>5</v>
      </c>
      <c r="O181" s="23">
        <v>89</v>
      </c>
      <c r="P181" s="349"/>
      <c r="Q181" s="42" t="e">
        <f t="shared" si="159"/>
        <v>#VALUE!</v>
      </c>
      <c r="R181" s="331"/>
      <c r="S181" s="331"/>
      <c r="T181" s="352"/>
      <c r="U181" s="355"/>
      <c r="V181" s="276"/>
      <c r="W181" s="322"/>
      <c r="X181" s="278"/>
      <c r="Y181" s="327"/>
      <c r="Z181" s="277"/>
      <c r="AA181" s="327"/>
      <c r="AB181" s="327"/>
      <c r="AC181" s="325"/>
      <c r="AD181" s="327"/>
      <c r="AE181" s="331"/>
      <c r="AF181" s="334"/>
      <c r="AG181" s="337"/>
      <c r="AH181" s="340"/>
    </row>
    <row r="182" spans="1:34" ht="25.5" hidden="1" customHeight="1" x14ac:dyDescent="0.25">
      <c r="A182" s="341">
        <v>36</v>
      </c>
      <c r="B182" s="344" t="str">
        <f>VLOOKUP(V182,ges,2,FALSE)</f>
        <v>Taller de mantención</v>
      </c>
      <c r="C182" s="320" t="str">
        <f>IF('Puestos de Trabajo Emp'!C182&lt;&gt;0,'Puestos de Trabajo Emp'!C182,"")</f>
        <v/>
      </c>
      <c r="D182" s="61" t="str">
        <f>IF('Puestos de Trabajo Emp'!D182&lt;&gt;0,'Puestos de Trabajo Emp'!D182,"")</f>
        <v/>
      </c>
      <c r="E182" s="62" t="str">
        <f>IF('Puestos de Trabajo Emp'!E182&lt;&gt;0,'Puestos de Trabajo Emp'!E182,"")</f>
        <v/>
      </c>
      <c r="F182" s="320" t="str">
        <f>IF('Puestos de Trabajo Emp'!F182&lt;&gt;0,'Puestos de Trabajo Emp'!F182,"")</f>
        <v/>
      </c>
      <c r="G182" s="61" t="str">
        <f>IF('Puestos de Trabajo Emp'!G182&lt;&gt;0,'Puestos de Trabajo Emp'!G182,"")</f>
        <v/>
      </c>
      <c r="H182" s="62" t="str">
        <f>IF('Puestos de Trabajo Emp'!H182&lt;&gt;0,'Puestos de Trabajo Emp'!H182,"")</f>
        <v/>
      </c>
      <c r="I182" s="62" t="str">
        <f>IF('Puestos de Trabajo Emp'!I182&lt;&gt;0,'Puestos de Trabajo Emp'!I182,"")</f>
        <v/>
      </c>
      <c r="J182" s="320" t="str">
        <f>IF('Puestos de Trabajo Emp'!N182&lt;&gt;0,'Puestos de Trabajo Emp'!N182,"")</f>
        <v/>
      </c>
      <c r="K182" s="320" t="str">
        <f>IF('Puestos de Trabajo Emp'!Q182&lt;&gt;0,'Puestos de Trabajo Emp'!Q182,"")</f>
        <v/>
      </c>
      <c r="L182" s="320" t="str">
        <f>IF('Puestos de Trabajo Emp'!R182&lt;&gt;0,'Puestos de Trabajo Emp'!R182,"")</f>
        <v/>
      </c>
      <c r="M182" s="344">
        <f>VLOOKUP(V182,ges,6,FALSE)</f>
        <v>8</v>
      </c>
      <c r="N182" s="21">
        <v>1</v>
      </c>
      <c r="O182" s="21">
        <v>88</v>
      </c>
      <c r="P182" s="347">
        <f t="shared" ref="P182" si="208">MAX(O182:O186)</f>
        <v>100</v>
      </c>
      <c r="Q182" s="43" t="e">
        <f t="shared" si="159"/>
        <v>#VALUE!</v>
      </c>
      <c r="R182" s="329" t="e">
        <f t="shared" ref="R182" si="209">SUM(Q182:Q186)</f>
        <v>#VALUE!</v>
      </c>
      <c r="S182" s="329">
        <f t="shared" ref="S182" si="210">ROUND(M182/(8/POWER(2,((P182-85)/3))),1)</f>
        <v>32</v>
      </c>
      <c r="T182" s="350" t="str">
        <f t="shared" ref="T182" si="211">IF(S182&gt;=10,"Alta",IF(S182&lt;0.5,"Baja","Media"))</f>
        <v>Alta</v>
      </c>
      <c r="U182" s="353">
        <f>'Puestos de Trabajo Emp'!T182</f>
        <v>0</v>
      </c>
      <c r="V182" s="289">
        <v>1</v>
      </c>
      <c r="W182" s="320" t="str">
        <f>VLOOKUP(V182,ges,3,FALSE)</f>
        <v>Operadores y ayudantes de mantención mecánica</v>
      </c>
      <c r="X182" s="287" t="s">
        <v>243</v>
      </c>
      <c r="Y182" s="326"/>
      <c r="Z182" s="287"/>
      <c r="AA182" s="326"/>
      <c r="AB182" s="326"/>
      <c r="AC182" s="323">
        <f>ROUND(8/(POWER(2,((AD182-85)/3))),1)</f>
        <v>2705659852.4000001</v>
      </c>
      <c r="AD182" s="326"/>
      <c r="AE182" s="329">
        <f t="shared" ref="AE182" si="212">TRUNC(M182/(8/POWER(2,((AD182-85)/3))),1)</f>
        <v>0</v>
      </c>
      <c r="AF182" s="332" t="str">
        <f t="shared" ref="AF182" si="213">IF(AE182&gt;=10,"4",IF(AE182&lt;0.5,"1",IF(AND(AE182&gt;=1,AE182&lt;10),"3","2")))</f>
        <v>1</v>
      </c>
      <c r="AG182" s="335" t="str">
        <f>IF(AE182&gt;=10,"Exposición Ocupacional sobre diez veces la Dosis de Ruido Máxima Permitida.",IF(AE182&gt;=1,"Exposición Ocupacional sobre la Dosis de Ruido Máxima Permitida.",IF(AE182&lt;0.5,"Exposición Ocupacional bajo la Dosis de Acción.","Exposición Ocupacional bajo la Dosis de Ruido Máxima Permitida pero sobre la Dosis de Acción.")))</f>
        <v>Exposición Ocupacional bajo la Dosis de Acción.</v>
      </c>
      <c r="AH182" s="338" t="str">
        <f>IF(AE182&gt;=10,"Se establece un plazo máximo de seis meses para implementar medidas de control.  Remitir al experto asesor de ACHS la nómina de todos los trabajadores de este puesto de trabajo, para su ingreso al Programa de Vigilancia de la Salud ACHS.",IF(AE182&lt;0.5,"Mantener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83" spans="1:34" ht="25.5" hidden="1" customHeight="1" x14ac:dyDescent="0.25">
      <c r="A183" s="342"/>
      <c r="B183" s="345"/>
      <c r="C183" s="321"/>
      <c r="D183" s="63" t="str">
        <f>IF('Puestos de Trabajo Emp'!D183&lt;&gt;0,'Puestos de Trabajo Emp'!D183,"")</f>
        <v/>
      </c>
      <c r="E183" s="64" t="str">
        <f>IF('Puestos de Trabajo Emp'!E183&lt;&gt;0,'Puestos de Trabajo Emp'!E183,"")</f>
        <v/>
      </c>
      <c r="F183" s="321"/>
      <c r="G183" s="63" t="str">
        <f>IF('Puestos de Trabajo Emp'!G183&lt;&gt;0,'Puestos de Trabajo Emp'!G183,"")</f>
        <v/>
      </c>
      <c r="H183" s="64" t="str">
        <f>IF('Puestos de Trabajo Emp'!H183&lt;&gt;0,'Puestos de Trabajo Emp'!H183,"")</f>
        <v/>
      </c>
      <c r="I183" s="64" t="str">
        <f>IF('Puestos de Trabajo Emp'!I183&lt;&gt;0,'Puestos de Trabajo Emp'!I183,"")</f>
        <v/>
      </c>
      <c r="J183" s="321"/>
      <c r="K183" s="321"/>
      <c r="L183" s="321"/>
      <c r="M183" s="345"/>
      <c r="N183" s="22">
        <v>2</v>
      </c>
      <c r="O183" s="22">
        <v>99</v>
      </c>
      <c r="P183" s="348"/>
      <c r="Q183" s="41" t="e">
        <f t="shared" si="159"/>
        <v>#VALUE!</v>
      </c>
      <c r="R183" s="330"/>
      <c r="S183" s="330"/>
      <c r="T183" s="351"/>
      <c r="U183" s="354"/>
      <c r="V183" s="275"/>
      <c r="W183" s="321"/>
      <c r="X183" s="277"/>
      <c r="Y183" s="327"/>
      <c r="Z183" s="277"/>
      <c r="AA183" s="327"/>
      <c r="AB183" s="327"/>
      <c r="AC183" s="324"/>
      <c r="AD183" s="327"/>
      <c r="AE183" s="330"/>
      <c r="AF183" s="333"/>
      <c r="AG183" s="336"/>
      <c r="AH183" s="339"/>
    </row>
    <row r="184" spans="1:34" ht="25.5" hidden="1" customHeight="1" x14ac:dyDescent="0.25">
      <c r="A184" s="342"/>
      <c r="B184" s="345"/>
      <c r="C184" s="321"/>
      <c r="D184" s="63" t="str">
        <f>IF('Puestos de Trabajo Emp'!D184&lt;&gt;0,'Puestos de Trabajo Emp'!D184,"")</f>
        <v/>
      </c>
      <c r="E184" s="64" t="str">
        <f>IF('Puestos de Trabajo Emp'!E184&lt;&gt;0,'Puestos de Trabajo Emp'!E184,"")</f>
        <v/>
      </c>
      <c r="F184" s="321"/>
      <c r="G184" s="63" t="str">
        <f>IF('Puestos de Trabajo Emp'!G184&lt;&gt;0,'Puestos de Trabajo Emp'!G184,"")</f>
        <v/>
      </c>
      <c r="H184" s="64" t="str">
        <f>IF('Puestos de Trabajo Emp'!H184&lt;&gt;0,'Puestos de Trabajo Emp'!H184,"")</f>
        <v/>
      </c>
      <c r="I184" s="64" t="str">
        <f>IF('Puestos de Trabajo Emp'!I184&lt;&gt;0,'Puestos de Trabajo Emp'!I184,"")</f>
        <v/>
      </c>
      <c r="J184" s="321"/>
      <c r="K184" s="321"/>
      <c r="L184" s="321"/>
      <c r="M184" s="345"/>
      <c r="N184" s="22">
        <v>3</v>
      </c>
      <c r="O184" s="22">
        <v>82</v>
      </c>
      <c r="P184" s="348"/>
      <c r="Q184" s="41" t="e">
        <f t="shared" si="159"/>
        <v>#VALUE!</v>
      </c>
      <c r="R184" s="330"/>
      <c r="S184" s="330"/>
      <c r="T184" s="351"/>
      <c r="U184" s="354"/>
      <c r="V184" s="275"/>
      <c r="W184" s="321"/>
      <c r="X184" s="277"/>
      <c r="Y184" s="327"/>
      <c r="Z184" s="277"/>
      <c r="AA184" s="327"/>
      <c r="AB184" s="327"/>
      <c r="AC184" s="324"/>
      <c r="AD184" s="327"/>
      <c r="AE184" s="330"/>
      <c r="AF184" s="333"/>
      <c r="AG184" s="336"/>
      <c r="AH184" s="339"/>
    </row>
    <row r="185" spans="1:34" ht="25.5" hidden="1" customHeight="1" x14ac:dyDescent="0.25">
      <c r="A185" s="342"/>
      <c r="B185" s="345"/>
      <c r="C185" s="321"/>
      <c r="D185" s="63" t="str">
        <f>IF('Puestos de Trabajo Emp'!D185&lt;&gt;0,'Puestos de Trabajo Emp'!D185,"")</f>
        <v/>
      </c>
      <c r="E185" s="64" t="str">
        <f>IF('Puestos de Trabajo Emp'!E185&lt;&gt;0,'Puestos de Trabajo Emp'!E185,"")</f>
        <v/>
      </c>
      <c r="F185" s="321"/>
      <c r="G185" s="63" t="str">
        <f>IF('Puestos de Trabajo Emp'!G185&lt;&gt;0,'Puestos de Trabajo Emp'!G185,"")</f>
        <v/>
      </c>
      <c r="H185" s="64" t="str">
        <f>IF('Puestos de Trabajo Emp'!H185&lt;&gt;0,'Puestos de Trabajo Emp'!H185,"")</f>
        <v/>
      </c>
      <c r="I185" s="64" t="str">
        <f>IF('Puestos de Trabajo Emp'!I185&lt;&gt;0,'Puestos de Trabajo Emp'!I185,"")</f>
        <v/>
      </c>
      <c r="J185" s="321"/>
      <c r="K185" s="321"/>
      <c r="L185" s="321"/>
      <c r="M185" s="345"/>
      <c r="N185" s="22">
        <v>4</v>
      </c>
      <c r="O185" s="22">
        <v>100</v>
      </c>
      <c r="P185" s="348"/>
      <c r="Q185" s="41" t="e">
        <f t="shared" si="159"/>
        <v>#VALUE!</v>
      </c>
      <c r="R185" s="330"/>
      <c r="S185" s="330"/>
      <c r="T185" s="351"/>
      <c r="U185" s="354"/>
      <c r="V185" s="275"/>
      <c r="W185" s="321"/>
      <c r="X185" s="277"/>
      <c r="Y185" s="327"/>
      <c r="Z185" s="277"/>
      <c r="AA185" s="327"/>
      <c r="AB185" s="327"/>
      <c r="AC185" s="324"/>
      <c r="AD185" s="327"/>
      <c r="AE185" s="330"/>
      <c r="AF185" s="333"/>
      <c r="AG185" s="336"/>
      <c r="AH185" s="339"/>
    </row>
    <row r="186" spans="1:34" ht="25.5" hidden="1" customHeight="1" thickBot="1" x14ac:dyDescent="0.3">
      <c r="A186" s="343"/>
      <c r="B186" s="346"/>
      <c r="C186" s="322"/>
      <c r="D186" s="94" t="str">
        <f>IF('Puestos de Trabajo Emp'!D186&lt;&gt;0,'Puestos de Trabajo Emp'!D186,"")</f>
        <v/>
      </c>
      <c r="E186" s="95" t="str">
        <f>IF('Puestos de Trabajo Emp'!E186&lt;&gt;0,'Puestos de Trabajo Emp'!E186,"")</f>
        <v/>
      </c>
      <c r="F186" s="322"/>
      <c r="G186" s="94" t="str">
        <f>IF('Puestos de Trabajo Emp'!G186&lt;&gt;0,'Puestos de Trabajo Emp'!G186,"")</f>
        <v/>
      </c>
      <c r="H186" s="95" t="str">
        <f>IF('Puestos de Trabajo Emp'!H186&lt;&gt;0,'Puestos de Trabajo Emp'!H186,"")</f>
        <v/>
      </c>
      <c r="I186" s="95" t="str">
        <f>IF('Puestos de Trabajo Emp'!I186&lt;&gt;0,'Puestos de Trabajo Emp'!I186,"")</f>
        <v/>
      </c>
      <c r="J186" s="322"/>
      <c r="K186" s="322"/>
      <c r="L186" s="322"/>
      <c r="M186" s="346"/>
      <c r="N186" s="23">
        <v>5</v>
      </c>
      <c r="O186" s="23">
        <v>89</v>
      </c>
      <c r="P186" s="349"/>
      <c r="Q186" s="42" t="e">
        <f t="shared" si="159"/>
        <v>#VALUE!</v>
      </c>
      <c r="R186" s="331"/>
      <c r="S186" s="331"/>
      <c r="T186" s="352"/>
      <c r="U186" s="355"/>
      <c r="V186" s="276"/>
      <c r="W186" s="322"/>
      <c r="X186" s="278"/>
      <c r="Y186" s="328"/>
      <c r="Z186" s="278"/>
      <c r="AA186" s="328"/>
      <c r="AB186" s="328"/>
      <c r="AC186" s="325"/>
      <c r="AD186" s="328"/>
      <c r="AE186" s="331"/>
      <c r="AF186" s="334"/>
      <c r="AG186" s="337"/>
      <c r="AH186" s="340"/>
    </row>
    <row r="187" spans="1:34" ht="25.5" hidden="1" customHeight="1" x14ac:dyDescent="0.25">
      <c r="A187" s="341">
        <v>37</v>
      </c>
      <c r="B187" s="344" t="str">
        <f>VLOOKUP(V187,ges,2,FALSE)</f>
        <v>Taller de mantención</v>
      </c>
      <c r="C187" s="320" t="str">
        <f>IF('Puestos de Trabajo Emp'!C187&lt;&gt;0,'Puestos de Trabajo Emp'!C187,"")</f>
        <v/>
      </c>
      <c r="D187" s="61" t="str">
        <f>IF('Puestos de Trabajo Emp'!D187&lt;&gt;0,'Puestos de Trabajo Emp'!D187,"")</f>
        <v/>
      </c>
      <c r="E187" s="62" t="str">
        <f>IF('Puestos de Trabajo Emp'!E187&lt;&gt;0,'Puestos de Trabajo Emp'!E187,"")</f>
        <v/>
      </c>
      <c r="F187" s="320" t="str">
        <f>IF('Puestos de Trabajo Emp'!F187&lt;&gt;0,'Puestos de Trabajo Emp'!F187,"")</f>
        <v/>
      </c>
      <c r="G187" s="61" t="str">
        <f>IF('Puestos de Trabajo Emp'!G187&lt;&gt;0,'Puestos de Trabajo Emp'!G187,"")</f>
        <v/>
      </c>
      <c r="H187" s="62" t="str">
        <f>IF('Puestos de Trabajo Emp'!H187&lt;&gt;0,'Puestos de Trabajo Emp'!H187,"")</f>
        <v/>
      </c>
      <c r="I187" s="62" t="str">
        <f>IF('Puestos de Trabajo Emp'!I187&lt;&gt;0,'Puestos de Trabajo Emp'!I187,"")</f>
        <v/>
      </c>
      <c r="J187" s="320" t="str">
        <f>IF('Puestos de Trabajo Emp'!N187&lt;&gt;0,'Puestos de Trabajo Emp'!N187,"")</f>
        <v/>
      </c>
      <c r="K187" s="320" t="str">
        <f>IF('Puestos de Trabajo Emp'!Q187&lt;&gt;0,'Puestos de Trabajo Emp'!Q187,"")</f>
        <v/>
      </c>
      <c r="L187" s="320" t="str">
        <f>IF('Puestos de Trabajo Emp'!R187&lt;&gt;0,'Puestos de Trabajo Emp'!R187,"")</f>
        <v/>
      </c>
      <c r="M187" s="344">
        <f>VLOOKUP(V187,ges,6,FALSE)</f>
        <v>8</v>
      </c>
      <c r="N187" s="21">
        <v>1</v>
      </c>
      <c r="O187" s="21">
        <v>88</v>
      </c>
      <c r="P187" s="347">
        <f t="shared" ref="P187" si="214">MAX(O187:O191)</f>
        <v>100</v>
      </c>
      <c r="Q187" s="43" t="e">
        <f t="shared" si="159"/>
        <v>#VALUE!</v>
      </c>
      <c r="R187" s="329" t="e">
        <f t="shared" ref="R187" si="215">SUM(Q187:Q191)</f>
        <v>#VALUE!</v>
      </c>
      <c r="S187" s="329">
        <f t="shared" ref="S187" si="216">ROUND(M187/(8/POWER(2,((P187-85)/3))),1)</f>
        <v>32</v>
      </c>
      <c r="T187" s="350" t="str">
        <f t="shared" ref="T187" si="217">IF(S187&gt;=10,"Alta",IF(S187&lt;0.5,"Baja","Media"))</f>
        <v>Alta</v>
      </c>
      <c r="U187" s="353">
        <f>'Puestos de Trabajo Emp'!T187</f>
        <v>0</v>
      </c>
      <c r="V187" s="289">
        <v>1</v>
      </c>
      <c r="W187" s="320" t="str">
        <f>VLOOKUP(V187,ges,3,FALSE)</f>
        <v>Operadores y ayudantes de mantención mecánica</v>
      </c>
      <c r="X187" s="287" t="s">
        <v>243</v>
      </c>
      <c r="Y187" s="327"/>
      <c r="Z187" s="277"/>
      <c r="AA187" s="327"/>
      <c r="AB187" s="327"/>
      <c r="AC187" s="323">
        <f>ROUND(8/(POWER(2,((AD187-85)/3))),1)</f>
        <v>2705659852.4000001</v>
      </c>
      <c r="AD187" s="327"/>
      <c r="AE187" s="329">
        <f t="shared" ref="AE187" si="218">TRUNC(M187/(8/POWER(2,((AD187-85)/3))),1)</f>
        <v>0</v>
      </c>
      <c r="AF187" s="332" t="str">
        <f t="shared" ref="AF187" si="219">IF(AE187&gt;=10,"4",IF(AE187&lt;0.5,"1",IF(AND(AE187&gt;=1,AE187&lt;10),"3","2")))</f>
        <v>1</v>
      </c>
      <c r="AG187" s="335" t="str">
        <f>IF(AE187&gt;=10,"Exposición Ocupacional sobre diez veces la Dosis de Ruido Máxima Permitida.",IF(AE187&gt;=1,"Exposición Ocupacional sobre la Dosis de Ruido Máxima Permitida.",IF(AE187&lt;0.5,"Exposición Ocupacional bajo la Dosis de Acción.","Exposición Ocupacional bajo la Dosis de Ruido Máxima Permitida pero sobre la Dosis de Acción.")))</f>
        <v>Exposición Ocupacional bajo la Dosis de Acción.</v>
      </c>
      <c r="AH187" s="338" t="str">
        <f>IF(AE187&gt;=10,"Se establece un plazo máximo de seis meses para implementar medidas de control.  Remitir al experto asesor de ACHS la nómina de todos los trabajadores de este puesto de trabajo, para su ingreso al Programa de Vigilancia de la Salud ACHS.",IF(AE187&lt;0.5,"Mantener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88" spans="1:34" ht="25.5" hidden="1" customHeight="1" x14ac:dyDescent="0.25">
      <c r="A188" s="342"/>
      <c r="B188" s="345"/>
      <c r="C188" s="321"/>
      <c r="D188" s="63" t="str">
        <f>IF('Puestos de Trabajo Emp'!D188&lt;&gt;0,'Puestos de Trabajo Emp'!D188,"")</f>
        <v/>
      </c>
      <c r="E188" s="64" t="str">
        <f>IF('Puestos de Trabajo Emp'!E188&lt;&gt;0,'Puestos de Trabajo Emp'!E188,"")</f>
        <v/>
      </c>
      <c r="F188" s="321"/>
      <c r="G188" s="63" t="str">
        <f>IF('Puestos de Trabajo Emp'!G188&lt;&gt;0,'Puestos de Trabajo Emp'!G188,"")</f>
        <v/>
      </c>
      <c r="H188" s="64" t="str">
        <f>IF('Puestos de Trabajo Emp'!H188&lt;&gt;0,'Puestos de Trabajo Emp'!H188,"")</f>
        <v/>
      </c>
      <c r="I188" s="64" t="str">
        <f>IF('Puestos de Trabajo Emp'!I188&lt;&gt;0,'Puestos de Trabajo Emp'!I188,"")</f>
        <v/>
      </c>
      <c r="J188" s="321"/>
      <c r="K188" s="321"/>
      <c r="L188" s="321"/>
      <c r="M188" s="345"/>
      <c r="N188" s="22">
        <v>2</v>
      </c>
      <c r="O188" s="22">
        <v>99</v>
      </c>
      <c r="P188" s="348"/>
      <c r="Q188" s="41" t="e">
        <f t="shared" si="159"/>
        <v>#VALUE!</v>
      </c>
      <c r="R188" s="330"/>
      <c r="S188" s="330"/>
      <c r="T188" s="351"/>
      <c r="U188" s="354"/>
      <c r="V188" s="275"/>
      <c r="W188" s="321"/>
      <c r="X188" s="277"/>
      <c r="Y188" s="327"/>
      <c r="Z188" s="277"/>
      <c r="AA188" s="327"/>
      <c r="AB188" s="327"/>
      <c r="AC188" s="324"/>
      <c r="AD188" s="327"/>
      <c r="AE188" s="330"/>
      <c r="AF188" s="333"/>
      <c r="AG188" s="336"/>
      <c r="AH188" s="339"/>
    </row>
    <row r="189" spans="1:34" ht="25.5" hidden="1" customHeight="1" x14ac:dyDescent="0.25">
      <c r="A189" s="342"/>
      <c r="B189" s="345"/>
      <c r="C189" s="321"/>
      <c r="D189" s="63" t="str">
        <f>IF('Puestos de Trabajo Emp'!D189&lt;&gt;0,'Puestos de Trabajo Emp'!D189,"")</f>
        <v/>
      </c>
      <c r="E189" s="64" t="str">
        <f>IF('Puestos de Trabajo Emp'!E189&lt;&gt;0,'Puestos de Trabajo Emp'!E189,"")</f>
        <v/>
      </c>
      <c r="F189" s="321"/>
      <c r="G189" s="63" t="str">
        <f>IF('Puestos de Trabajo Emp'!G189&lt;&gt;0,'Puestos de Trabajo Emp'!G189,"")</f>
        <v/>
      </c>
      <c r="H189" s="64" t="str">
        <f>IF('Puestos de Trabajo Emp'!H189&lt;&gt;0,'Puestos de Trabajo Emp'!H189,"")</f>
        <v/>
      </c>
      <c r="I189" s="64" t="str">
        <f>IF('Puestos de Trabajo Emp'!I189&lt;&gt;0,'Puestos de Trabajo Emp'!I189,"")</f>
        <v/>
      </c>
      <c r="J189" s="321"/>
      <c r="K189" s="321"/>
      <c r="L189" s="321"/>
      <c r="M189" s="345"/>
      <c r="N189" s="22">
        <v>3</v>
      </c>
      <c r="O189" s="22">
        <v>82</v>
      </c>
      <c r="P189" s="348"/>
      <c r="Q189" s="41" t="e">
        <f t="shared" si="159"/>
        <v>#VALUE!</v>
      </c>
      <c r="R189" s="330"/>
      <c r="S189" s="330"/>
      <c r="T189" s="351"/>
      <c r="U189" s="354"/>
      <c r="V189" s="275"/>
      <c r="W189" s="321"/>
      <c r="X189" s="277"/>
      <c r="Y189" s="327"/>
      <c r="Z189" s="277"/>
      <c r="AA189" s="327"/>
      <c r="AB189" s="327"/>
      <c r="AC189" s="324"/>
      <c r="AD189" s="327"/>
      <c r="AE189" s="330"/>
      <c r="AF189" s="333"/>
      <c r="AG189" s="336"/>
      <c r="AH189" s="339"/>
    </row>
    <row r="190" spans="1:34" ht="25.5" hidden="1" customHeight="1" x14ac:dyDescent="0.25">
      <c r="A190" s="342"/>
      <c r="B190" s="345"/>
      <c r="C190" s="321"/>
      <c r="D190" s="63" t="str">
        <f>IF('Puestos de Trabajo Emp'!D190&lt;&gt;0,'Puestos de Trabajo Emp'!D190,"")</f>
        <v/>
      </c>
      <c r="E190" s="64" t="str">
        <f>IF('Puestos de Trabajo Emp'!E190&lt;&gt;0,'Puestos de Trabajo Emp'!E190,"")</f>
        <v/>
      </c>
      <c r="F190" s="321"/>
      <c r="G190" s="63" t="str">
        <f>IF('Puestos de Trabajo Emp'!G190&lt;&gt;0,'Puestos de Trabajo Emp'!G190,"")</f>
        <v/>
      </c>
      <c r="H190" s="64" t="str">
        <f>IF('Puestos de Trabajo Emp'!H190&lt;&gt;0,'Puestos de Trabajo Emp'!H190,"")</f>
        <v/>
      </c>
      <c r="I190" s="64" t="str">
        <f>IF('Puestos de Trabajo Emp'!I190&lt;&gt;0,'Puestos de Trabajo Emp'!I190,"")</f>
        <v/>
      </c>
      <c r="J190" s="321"/>
      <c r="K190" s="321"/>
      <c r="L190" s="321"/>
      <c r="M190" s="345"/>
      <c r="N190" s="22">
        <v>4</v>
      </c>
      <c r="O190" s="22">
        <v>100</v>
      </c>
      <c r="P190" s="348"/>
      <c r="Q190" s="41" t="e">
        <f t="shared" si="159"/>
        <v>#VALUE!</v>
      </c>
      <c r="R190" s="330"/>
      <c r="S190" s="330"/>
      <c r="T190" s="351"/>
      <c r="U190" s="354"/>
      <c r="V190" s="275"/>
      <c r="W190" s="321"/>
      <c r="X190" s="277"/>
      <c r="Y190" s="327"/>
      <c r="Z190" s="277"/>
      <c r="AA190" s="327"/>
      <c r="AB190" s="327"/>
      <c r="AC190" s="324"/>
      <c r="AD190" s="327"/>
      <c r="AE190" s="330"/>
      <c r="AF190" s="333"/>
      <c r="AG190" s="336"/>
      <c r="AH190" s="339"/>
    </row>
    <row r="191" spans="1:34" ht="25.5" hidden="1" customHeight="1" thickBot="1" x14ac:dyDescent="0.3">
      <c r="A191" s="343"/>
      <c r="B191" s="346"/>
      <c r="C191" s="322"/>
      <c r="D191" s="94" t="str">
        <f>IF('Puestos de Trabajo Emp'!D191&lt;&gt;0,'Puestos de Trabajo Emp'!D191,"")</f>
        <v/>
      </c>
      <c r="E191" s="95" t="str">
        <f>IF('Puestos de Trabajo Emp'!E191&lt;&gt;0,'Puestos de Trabajo Emp'!E191,"")</f>
        <v/>
      </c>
      <c r="F191" s="322"/>
      <c r="G191" s="94" t="str">
        <f>IF('Puestos de Trabajo Emp'!G191&lt;&gt;0,'Puestos de Trabajo Emp'!G191,"")</f>
        <v/>
      </c>
      <c r="H191" s="95" t="str">
        <f>IF('Puestos de Trabajo Emp'!H191&lt;&gt;0,'Puestos de Trabajo Emp'!H191,"")</f>
        <v/>
      </c>
      <c r="I191" s="95" t="str">
        <f>IF('Puestos de Trabajo Emp'!I191&lt;&gt;0,'Puestos de Trabajo Emp'!I191,"")</f>
        <v/>
      </c>
      <c r="J191" s="322"/>
      <c r="K191" s="322"/>
      <c r="L191" s="322"/>
      <c r="M191" s="346"/>
      <c r="N191" s="23">
        <v>5</v>
      </c>
      <c r="O191" s="23">
        <v>89</v>
      </c>
      <c r="P191" s="349"/>
      <c r="Q191" s="42" t="e">
        <f t="shared" si="159"/>
        <v>#VALUE!</v>
      </c>
      <c r="R191" s="331"/>
      <c r="S191" s="331"/>
      <c r="T191" s="352"/>
      <c r="U191" s="355"/>
      <c r="V191" s="276"/>
      <c r="W191" s="322"/>
      <c r="X191" s="278"/>
      <c r="Y191" s="327"/>
      <c r="Z191" s="277"/>
      <c r="AA191" s="327"/>
      <c r="AB191" s="327"/>
      <c r="AC191" s="325"/>
      <c r="AD191" s="327"/>
      <c r="AE191" s="331"/>
      <c r="AF191" s="334"/>
      <c r="AG191" s="337"/>
      <c r="AH191" s="340"/>
    </row>
    <row r="192" spans="1:34" ht="25.5" hidden="1" customHeight="1" x14ac:dyDescent="0.25">
      <c r="A192" s="341">
        <v>38</v>
      </c>
      <c r="B192" s="344" t="str">
        <f>VLOOKUP(V192,ges,2,FALSE)</f>
        <v>Taller de mantención</v>
      </c>
      <c r="C192" s="320" t="str">
        <f>IF('Puestos de Trabajo Emp'!C192&lt;&gt;0,'Puestos de Trabajo Emp'!C192,"")</f>
        <v/>
      </c>
      <c r="D192" s="61" t="str">
        <f>IF('Puestos de Trabajo Emp'!D192&lt;&gt;0,'Puestos de Trabajo Emp'!D192,"")</f>
        <v/>
      </c>
      <c r="E192" s="62" t="str">
        <f>IF('Puestos de Trabajo Emp'!E192&lt;&gt;0,'Puestos de Trabajo Emp'!E192,"")</f>
        <v/>
      </c>
      <c r="F192" s="320" t="str">
        <f>IF('Puestos de Trabajo Emp'!F192&lt;&gt;0,'Puestos de Trabajo Emp'!F192,"")</f>
        <v/>
      </c>
      <c r="G192" s="61" t="str">
        <f>IF('Puestos de Trabajo Emp'!G192&lt;&gt;0,'Puestos de Trabajo Emp'!G192,"")</f>
        <v/>
      </c>
      <c r="H192" s="62" t="str">
        <f>IF('Puestos de Trabajo Emp'!H192&lt;&gt;0,'Puestos de Trabajo Emp'!H192,"")</f>
        <v/>
      </c>
      <c r="I192" s="62" t="str">
        <f>IF('Puestos de Trabajo Emp'!I192&lt;&gt;0,'Puestos de Trabajo Emp'!I192,"")</f>
        <v/>
      </c>
      <c r="J192" s="320" t="str">
        <f>IF('Puestos de Trabajo Emp'!N192&lt;&gt;0,'Puestos de Trabajo Emp'!N192,"")</f>
        <v/>
      </c>
      <c r="K192" s="320" t="str">
        <f>IF('Puestos de Trabajo Emp'!Q192&lt;&gt;0,'Puestos de Trabajo Emp'!Q192,"")</f>
        <v/>
      </c>
      <c r="L192" s="320" t="str">
        <f>IF('Puestos de Trabajo Emp'!R192&lt;&gt;0,'Puestos de Trabajo Emp'!R192,"")</f>
        <v/>
      </c>
      <c r="M192" s="344">
        <f>VLOOKUP(V192,ges,6,FALSE)</f>
        <v>8</v>
      </c>
      <c r="N192" s="21">
        <v>1</v>
      </c>
      <c r="O192" s="21">
        <v>88</v>
      </c>
      <c r="P192" s="347">
        <f t="shared" ref="P192" si="220">MAX(O192:O196)</f>
        <v>100</v>
      </c>
      <c r="Q192" s="43" t="e">
        <f t="shared" si="159"/>
        <v>#VALUE!</v>
      </c>
      <c r="R192" s="329" t="e">
        <f t="shared" ref="R192" si="221">SUM(Q192:Q196)</f>
        <v>#VALUE!</v>
      </c>
      <c r="S192" s="329">
        <f t="shared" ref="S192" si="222">ROUND(M192/(8/POWER(2,((P192-85)/3))),1)</f>
        <v>32</v>
      </c>
      <c r="T192" s="350" t="str">
        <f t="shared" ref="T192" si="223">IF(S192&gt;=10,"Alta",IF(S192&lt;0.5,"Baja","Media"))</f>
        <v>Alta</v>
      </c>
      <c r="U192" s="353">
        <f>'Puestos de Trabajo Emp'!T192</f>
        <v>0</v>
      </c>
      <c r="V192" s="289">
        <v>1</v>
      </c>
      <c r="W192" s="320" t="str">
        <f>VLOOKUP(V192,ges,3,FALSE)</f>
        <v>Operadores y ayudantes de mantención mecánica</v>
      </c>
      <c r="X192" s="287" t="s">
        <v>243</v>
      </c>
      <c r="Y192" s="326"/>
      <c r="Z192" s="287"/>
      <c r="AA192" s="326"/>
      <c r="AB192" s="326"/>
      <c r="AC192" s="323">
        <f>ROUND(8/(POWER(2,((AD192-85)/3))),1)</f>
        <v>2705659852.4000001</v>
      </c>
      <c r="AD192" s="326"/>
      <c r="AE192" s="329">
        <f t="shared" ref="AE192" si="224">TRUNC(M192/(8/POWER(2,((AD192-85)/3))),1)</f>
        <v>0</v>
      </c>
      <c r="AF192" s="332" t="str">
        <f t="shared" ref="AF192" si="225">IF(AE192&gt;=10,"4",IF(AE192&lt;0.5,"1",IF(AND(AE192&gt;=1,AE192&lt;10),"3","2")))</f>
        <v>1</v>
      </c>
      <c r="AG192" s="335" t="str">
        <f>IF(AE192&gt;=10,"Exposición Ocupacional sobre diez veces la Dosis de Ruido Máxima Permitida.",IF(AE192&gt;=1,"Exposición Ocupacional sobre la Dosis de Ruido Máxima Permitida.",IF(AE192&lt;0.5,"Exposición Ocupacional bajo la Dosis de Acción.","Exposición Ocupacional bajo la Dosis de Ruido Máxima Permitida pero sobre la Dosis de Acción.")))</f>
        <v>Exposición Ocupacional bajo la Dosis de Acción.</v>
      </c>
      <c r="AH192" s="338" t="str">
        <f>IF(AE192&gt;=10,"Se establece un plazo máximo de seis meses para implementar medidas de control.  Remitir al experto asesor de ACHS la nómina de todos los trabajadores de este puesto de trabajo, para su ingreso al Programa de Vigilancia de la Salud ACHS.",IF(AE192&lt;0.5,"Mantener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93" spans="1:34" ht="25.5" hidden="1" customHeight="1" x14ac:dyDescent="0.25">
      <c r="A193" s="342"/>
      <c r="B193" s="345"/>
      <c r="C193" s="321"/>
      <c r="D193" s="63" t="str">
        <f>IF('Puestos de Trabajo Emp'!D193&lt;&gt;0,'Puestos de Trabajo Emp'!D193,"")</f>
        <v/>
      </c>
      <c r="E193" s="64" t="str">
        <f>IF('Puestos de Trabajo Emp'!E193&lt;&gt;0,'Puestos de Trabajo Emp'!E193,"")</f>
        <v/>
      </c>
      <c r="F193" s="321"/>
      <c r="G193" s="63" t="str">
        <f>IF('Puestos de Trabajo Emp'!G193&lt;&gt;0,'Puestos de Trabajo Emp'!G193,"")</f>
        <v/>
      </c>
      <c r="H193" s="64" t="str">
        <f>IF('Puestos de Trabajo Emp'!H193&lt;&gt;0,'Puestos de Trabajo Emp'!H193,"")</f>
        <v/>
      </c>
      <c r="I193" s="64" t="str">
        <f>IF('Puestos de Trabajo Emp'!I193&lt;&gt;0,'Puestos de Trabajo Emp'!I193,"")</f>
        <v/>
      </c>
      <c r="J193" s="321"/>
      <c r="K193" s="321"/>
      <c r="L193" s="321"/>
      <c r="M193" s="345"/>
      <c r="N193" s="22">
        <v>2</v>
      </c>
      <c r="O193" s="22">
        <v>99</v>
      </c>
      <c r="P193" s="348"/>
      <c r="Q193" s="41" t="e">
        <f t="shared" si="159"/>
        <v>#VALUE!</v>
      </c>
      <c r="R193" s="330"/>
      <c r="S193" s="330"/>
      <c r="T193" s="351"/>
      <c r="U193" s="354"/>
      <c r="V193" s="275"/>
      <c r="W193" s="321"/>
      <c r="X193" s="277"/>
      <c r="Y193" s="327"/>
      <c r="Z193" s="277"/>
      <c r="AA193" s="327"/>
      <c r="AB193" s="327"/>
      <c r="AC193" s="324"/>
      <c r="AD193" s="327"/>
      <c r="AE193" s="330"/>
      <c r="AF193" s="333"/>
      <c r="AG193" s="336"/>
      <c r="AH193" s="339"/>
    </row>
    <row r="194" spans="1:34" ht="25.5" hidden="1" customHeight="1" x14ac:dyDescent="0.25">
      <c r="A194" s="342"/>
      <c r="B194" s="345"/>
      <c r="C194" s="321"/>
      <c r="D194" s="63" t="str">
        <f>IF('Puestos de Trabajo Emp'!D194&lt;&gt;0,'Puestos de Trabajo Emp'!D194,"")</f>
        <v/>
      </c>
      <c r="E194" s="64" t="str">
        <f>IF('Puestos de Trabajo Emp'!E194&lt;&gt;0,'Puestos de Trabajo Emp'!E194,"")</f>
        <v/>
      </c>
      <c r="F194" s="321"/>
      <c r="G194" s="63" t="str">
        <f>IF('Puestos de Trabajo Emp'!G194&lt;&gt;0,'Puestos de Trabajo Emp'!G194,"")</f>
        <v/>
      </c>
      <c r="H194" s="64" t="str">
        <f>IF('Puestos de Trabajo Emp'!H194&lt;&gt;0,'Puestos de Trabajo Emp'!H194,"")</f>
        <v/>
      </c>
      <c r="I194" s="64" t="str">
        <f>IF('Puestos de Trabajo Emp'!I194&lt;&gt;0,'Puestos de Trabajo Emp'!I194,"")</f>
        <v/>
      </c>
      <c r="J194" s="321"/>
      <c r="K194" s="321"/>
      <c r="L194" s="321"/>
      <c r="M194" s="345"/>
      <c r="N194" s="22">
        <v>3</v>
      </c>
      <c r="O194" s="22">
        <v>82</v>
      </c>
      <c r="P194" s="348"/>
      <c r="Q194" s="41" t="e">
        <f t="shared" si="159"/>
        <v>#VALUE!</v>
      </c>
      <c r="R194" s="330"/>
      <c r="S194" s="330"/>
      <c r="T194" s="351"/>
      <c r="U194" s="354"/>
      <c r="V194" s="275"/>
      <c r="W194" s="321"/>
      <c r="X194" s="277"/>
      <c r="Y194" s="327"/>
      <c r="Z194" s="277"/>
      <c r="AA194" s="327"/>
      <c r="AB194" s="327"/>
      <c r="AC194" s="324"/>
      <c r="AD194" s="327"/>
      <c r="AE194" s="330"/>
      <c r="AF194" s="333"/>
      <c r="AG194" s="336"/>
      <c r="AH194" s="339"/>
    </row>
    <row r="195" spans="1:34" ht="25.5" hidden="1" customHeight="1" x14ac:dyDescent="0.25">
      <c r="A195" s="342"/>
      <c r="B195" s="345"/>
      <c r="C195" s="321"/>
      <c r="D195" s="63" t="str">
        <f>IF('Puestos de Trabajo Emp'!D195&lt;&gt;0,'Puestos de Trabajo Emp'!D195,"")</f>
        <v/>
      </c>
      <c r="E195" s="64" t="str">
        <f>IF('Puestos de Trabajo Emp'!E195&lt;&gt;0,'Puestos de Trabajo Emp'!E195,"")</f>
        <v/>
      </c>
      <c r="F195" s="321"/>
      <c r="G195" s="63" t="str">
        <f>IF('Puestos de Trabajo Emp'!G195&lt;&gt;0,'Puestos de Trabajo Emp'!G195,"")</f>
        <v/>
      </c>
      <c r="H195" s="64" t="str">
        <f>IF('Puestos de Trabajo Emp'!H195&lt;&gt;0,'Puestos de Trabajo Emp'!H195,"")</f>
        <v/>
      </c>
      <c r="I195" s="64" t="str">
        <f>IF('Puestos de Trabajo Emp'!I195&lt;&gt;0,'Puestos de Trabajo Emp'!I195,"")</f>
        <v/>
      </c>
      <c r="J195" s="321"/>
      <c r="K195" s="321"/>
      <c r="L195" s="321"/>
      <c r="M195" s="345"/>
      <c r="N195" s="22">
        <v>4</v>
      </c>
      <c r="O195" s="22">
        <v>100</v>
      </c>
      <c r="P195" s="348"/>
      <c r="Q195" s="41" t="e">
        <f t="shared" si="159"/>
        <v>#VALUE!</v>
      </c>
      <c r="R195" s="330"/>
      <c r="S195" s="330"/>
      <c r="T195" s="351"/>
      <c r="U195" s="354"/>
      <c r="V195" s="275"/>
      <c r="W195" s="321"/>
      <c r="X195" s="277"/>
      <c r="Y195" s="327"/>
      <c r="Z195" s="277"/>
      <c r="AA195" s="327"/>
      <c r="AB195" s="327"/>
      <c r="AC195" s="324"/>
      <c r="AD195" s="327"/>
      <c r="AE195" s="330"/>
      <c r="AF195" s="333"/>
      <c r="AG195" s="336"/>
      <c r="AH195" s="339"/>
    </row>
    <row r="196" spans="1:34" ht="25.5" hidden="1" customHeight="1" thickBot="1" x14ac:dyDescent="0.3">
      <c r="A196" s="343"/>
      <c r="B196" s="346"/>
      <c r="C196" s="322"/>
      <c r="D196" s="94" t="str">
        <f>IF('Puestos de Trabajo Emp'!D196&lt;&gt;0,'Puestos de Trabajo Emp'!D196,"")</f>
        <v/>
      </c>
      <c r="E196" s="95" t="str">
        <f>IF('Puestos de Trabajo Emp'!E196&lt;&gt;0,'Puestos de Trabajo Emp'!E196,"")</f>
        <v/>
      </c>
      <c r="F196" s="322"/>
      <c r="G196" s="94" t="str">
        <f>IF('Puestos de Trabajo Emp'!G196&lt;&gt;0,'Puestos de Trabajo Emp'!G196,"")</f>
        <v/>
      </c>
      <c r="H196" s="95" t="str">
        <f>IF('Puestos de Trabajo Emp'!H196&lt;&gt;0,'Puestos de Trabajo Emp'!H196,"")</f>
        <v/>
      </c>
      <c r="I196" s="95" t="str">
        <f>IF('Puestos de Trabajo Emp'!I196&lt;&gt;0,'Puestos de Trabajo Emp'!I196,"")</f>
        <v/>
      </c>
      <c r="J196" s="322"/>
      <c r="K196" s="322"/>
      <c r="L196" s="322"/>
      <c r="M196" s="346"/>
      <c r="N196" s="23">
        <v>5</v>
      </c>
      <c r="O196" s="23">
        <v>89</v>
      </c>
      <c r="P196" s="349"/>
      <c r="Q196" s="42" t="e">
        <f t="shared" si="159"/>
        <v>#VALUE!</v>
      </c>
      <c r="R196" s="331"/>
      <c r="S196" s="331"/>
      <c r="T196" s="352"/>
      <c r="U196" s="355"/>
      <c r="V196" s="276"/>
      <c r="W196" s="322"/>
      <c r="X196" s="278"/>
      <c r="Y196" s="328"/>
      <c r="Z196" s="278"/>
      <c r="AA196" s="328"/>
      <c r="AB196" s="328"/>
      <c r="AC196" s="325"/>
      <c r="AD196" s="328"/>
      <c r="AE196" s="331"/>
      <c r="AF196" s="334"/>
      <c r="AG196" s="337"/>
      <c r="AH196" s="340"/>
    </row>
    <row r="197" spans="1:34" ht="25.5" hidden="1" customHeight="1" x14ac:dyDescent="0.25">
      <c r="A197" s="341">
        <v>39</v>
      </c>
      <c r="B197" s="344" t="str">
        <f>VLOOKUP(V197,ges,2,FALSE)</f>
        <v>Taller de mantención</v>
      </c>
      <c r="C197" s="320" t="str">
        <f>IF('Puestos de Trabajo Emp'!C197&lt;&gt;0,'Puestos de Trabajo Emp'!C197,"")</f>
        <v/>
      </c>
      <c r="D197" s="61" t="str">
        <f>IF('Puestos de Trabajo Emp'!D197&lt;&gt;0,'Puestos de Trabajo Emp'!D197,"")</f>
        <v/>
      </c>
      <c r="E197" s="62" t="str">
        <f>IF('Puestos de Trabajo Emp'!E197&lt;&gt;0,'Puestos de Trabajo Emp'!E197,"")</f>
        <v/>
      </c>
      <c r="F197" s="320" t="str">
        <f>IF('Puestos de Trabajo Emp'!F197&lt;&gt;0,'Puestos de Trabajo Emp'!F197,"")</f>
        <v/>
      </c>
      <c r="G197" s="61" t="str">
        <f>IF('Puestos de Trabajo Emp'!G197&lt;&gt;0,'Puestos de Trabajo Emp'!G197,"")</f>
        <v/>
      </c>
      <c r="H197" s="62" t="str">
        <f>IF('Puestos de Trabajo Emp'!H197&lt;&gt;0,'Puestos de Trabajo Emp'!H197,"")</f>
        <v/>
      </c>
      <c r="I197" s="62" t="str">
        <f>IF('Puestos de Trabajo Emp'!I197&lt;&gt;0,'Puestos de Trabajo Emp'!I197,"")</f>
        <v/>
      </c>
      <c r="J197" s="320" t="str">
        <f>IF('Puestos de Trabajo Emp'!N197&lt;&gt;0,'Puestos de Trabajo Emp'!N197,"")</f>
        <v/>
      </c>
      <c r="K197" s="320" t="str">
        <f>IF('Puestos de Trabajo Emp'!Q197&lt;&gt;0,'Puestos de Trabajo Emp'!Q197,"")</f>
        <v/>
      </c>
      <c r="L197" s="320" t="str">
        <f>IF('Puestos de Trabajo Emp'!R197&lt;&gt;0,'Puestos de Trabajo Emp'!R197,"")</f>
        <v/>
      </c>
      <c r="M197" s="344">
        <f>VLOOKUP(V197,ges,6,FALSE)</f>
        <v>8</v>
      </c>
      <c r="N197" s="21">
        <v>1</v>
      </c>
      <c r="O197" s="21">
        <v>88</v>
      </c>
      <c r="P197" s="347">
        <f t="shared" ref="P197" si="226">MAX(O197:O201)</f>
        <v>100</v>
      </c>
      <c r="Q197" s="43" t="e">
        <f t="shared" si="159"/>
        <v>#VALUE!</v>
      </c>
      <c r="R197" s="329" t="e">
        <f t="shared" ref="R197" si="227">SUM(Q197:Q201)</f>
        <v>#VALUE!</v>
      </c>
      <c r="S197" s="329">
        <f t="shared" ref="S197" si="228">ROUND(M197/(8/POWER(2,((P197-85)/3))),1)</f>
        <v>32</v>
      </c>
      <c r="T197" s="350" t="str">
        <f t="shared" ref="T197" si="229">IF(S197&gt;=10,"Alta",IF(S197&lt;0.5,"Baja","Media"))</f>
        <v>Alta</v>
      </c>
      <c r="U197" s="353">
        <f>'Puestos de Trabajo Emp'!T197</f>
        <v>0</v>
      </c>
      <c r="V197" s="289">
        <v>1</v>
      </c>
      <c r="W197" s="320" t="str">
        <f>VLOOKUP(V197,ges,3,FALSE)</f>
        <v>Operadores y ayudantes de mantención mecánica</v>
      </c>
      <c r="X197" s="287" t="s">
        <v>243</v>
      </c>
      <c r="Y197" s="327"/>
      <c r="Z197" s="277"/>
      <c r="AA197" s="327"/>
      <c r="AB197" s="327"/>
      <c r="AC197" s="323">
        <f>ROUND(8/(POWER(2,((AD197-85)/3))),1)</f>
        <v>2705659852.4000001</v>
      </c>
      <c r="AD197" s="327"/>
      <c r="AE197" s="329">
        <f t="shared" ref="AE197" si="230">TRUNC(M197/(8/POWER(2,((AD197-85)/3))),1)</f>
        <v>0</v>
      </c>
      <c r="AF197" s="332" t="str">
        <f t="shared" ref="AF197" si="231">IF(AE197&gt;=10,"4",IF(AE197&lt;0.5,"1",IF(AND(AE197&gt;=1,AE197&lt;10),"3","2")))</f>
        <v>1</v>
      </c>
      <c r="AG197" s="335" t="str">
        <f>IF(AE197&gt;=10,"Exposición Ocupacional sobre diez veces la Dosis de Ruido Máxima Permitida.",IF(AE197&gt;=1,"Exposición Ocupacional sobre la Dosis de Ruido Máxima Permitida.",IF(AE197&lt;0.5,"Exposición Ocupacional bajo la Dosis de Acción.","Exposición Ocupacional bajo la Dosis de Ruido Máxima Permitida pero sobre la Dosis de Acción.")))</f>
        <v>Exposición Ocupacional bajo la Dosis de Acción.</v>
      </c>
      <c r="AH197" s="338" t="str">
        <f>IF(AE197&gt;=10,"Se establece un plazo máximo de seis meses para implementar medidas de control.  Remitir al experto asesor de ACHS la nómina de todos los trabajadores de este puesto de trabajo, para su ingreso al Programa de Vigilancia de la Salud ACHS.",IF(AE197&lt;0.5,"Mantener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98" spans="1:34" ht="25.5" hidden="1" customHeight="1" x14ac:dyDescent="0.25">
      <c r="A198" s="342"/>
      <c r="B198" s="345"/>
      <c r="C198" s="321"/>
      <c r="D198" s="63" t="str">
        <f>IF('Puestos de Trabajo Emp'!D198&lt;&gt;0,'Puestos de Trabajo Emp'!D198,"")</f>
        <v/>
      </c>
      <c r="E198" s="64" t="str">
        <f>IF('Puestos de Trabajo Emp'!E198&lt;&gt;0,'Puestos de Trabajo Emp'!E198,"")</f>
        <v/>
      </c>
      <c r="F198" s="321"/>
      <c r="G198" s="63" t="str">
        <f>IF('Puestos de Trabajo Emp'!G198&lt;&gt;0,'Puestos de Trabajo Emp'!G198,"")</f>
        <v/>
      </c>
      <c r="H198" s="64" t="str">
        <f>IF('Puestos de Trabajo Emp'!H198&lt;&gt;0,'Puestos de Trabajo Emp'!H198,"")</f>
        <v/>
      </c>
      <c r="I198" s="64" t="str">
        <f>IF('Puestos de Trabajo Emp'!I198&lt;&gt;0,'Puestos de Trabajo Emp'!I198,"")</f>
        <v/>
      </c>
      <c r="J198" s="321"/>
      <c r="K198" s="321"/>
      <c r="L198" s="321"/>
      <c r="M198" s="345"/>
      <c r="N198" s="22">
        <v>2</v>
      </c>
      <c r="O198" s="22">
        <v>99</v>
      </c>
      <c r="P198" s="348"/>
      <c r="Q198" s="41" t="e">
        <f t="shared" si="159"/>
        <v>#VALUE!</v>
      </c>
      <c r="R198" s="330"/>
      <c r="S198" s="330"/>
      <c r="T198" s="351"/>
      <c r="U198" s="354"/>
      <c r="V198" s="275"/>
      <c r="W198" s="321"/>
      <c r="X198" s="277"/>
      <c r="Y198" s="327"/>
      <c r="Z198" s="277"/>
      <c r="AA198" s="327"/>
      <c r="AB198" s="327"/>
      <c r="AC198" s="324"/>
      <c r="AD198" s="327"/>
      <c r="AE198" s="330"/>
      <c r="AF198" s="333"/>
      <c r="AG198" s="336"/>
      <c r="AH198" s="339"/>
    </row>
    <row r="199" spans="1:34" ht="25.5" hidden="1" customHeight="1" x14ac:dyDescent="0.25">
      <c r="A199" s="342"/>
      <c r="B199" s="345"/>
      <c r="C199" s="321"/>
      <c r="D199" s="63" t="str">
        <f>IF('Puestos de Trabajo Emp'!D199&lt;&gt;0,'Puestos de Trabajo Emp'!D199,"")</f>
        <v/>
      </c>
      <c r="E199" s="64" t="str">
        <f>IF('Puestos de Trabajo Emp'!E199&lt;&gt;0,'Puestos de Trabajo Emp'!E199,"")</f>
        <v/>
      </c>
      <c r="F199" s="321"/>
      <c r="G199" s="63" t="str">
        <f>IF('Puestos de Trabajo Emp'!G199&lt;&gt;0,'Puestos de Trabajo Emp'!G199,"")</f>
        <v/>
      </c>
      <c r="H199" s="64" t="str">
        <f>IF('Puestos de Trabajo Emp'!H199&lt;&gt;0,'Puestos de Trabajo Emp'!H199,"")</f>
        <v/>
      </c>
      <c r="I199" s="64" t="str">
        <f>IF('Puestos de Trabajo Emp'!I199&lt;&gt;0,'Puestos de Trabajo Emp'!I199,"")</f>
        <v/>
      </c>
      <c r="J199" s="321"/>
      <c r="K199" s="321"/>
      <c r="L199" s="321"/>
      <c r="M199" s="345"/>
      <c r="N199" s="22">
        <v>3</v>
      </c>
      <c r="O199" s="22">
        <v>82</v>
      </c>
      <c r="P199" s="348"/>
      <c r="Q199" s="41" t="e">
        <f t="shared" si="159"/>
        <v>#VALUE!</v>
      </c>
      <c r="R199" s="330"/>
      <c r="S199" s="330"/>
      <c r="T199" s="351"/>
      <c r="U199" s="354"/>
      <c r="V199" s="275"/>
      <c r="W199" s="321"/>
      <c r="X199" s="277"/>
      <c r="Y199" s="327"/>
      <c r="Z199" s="277"/>
      <c r="AA199" s="327"/>
      <c r="AB199" s="327"/>
      <c r="AC199" s="324"/>
      <c r="AD199" s="327"/>
      <c r="AE199" s="330"/>
      <c r="AF199" s="333"/>
      <c r="AG199" s="336"/>
      <c r="AH199" s="339"/>
    </row>
    <row r="200" spans="1:34" ht="25.5" hidden="1" customHeight="1" x14ac:dyDescent="0.25">
      <c r="A200" s="342"/>
      <c r="B200" s="345"/>
      <c r="C200" s="321"/>
      <c r="D200" s="63" t="str">
        <f>IF('Puestos de Trabajo Emp'!D200&lt;&gt;0,'Puestos de Trabajo Emp'!D200,"")</f>
        <v/>
      </c>
      <c r="E200" s="64" t="str">
        <f>IF('Puestos de Trabajo Emp'!E200&lt;&gt;0,'Puestos de Trabajo Emp'!E200,"")</f>
        <v/>
      </c>
      <c r="F200" s="321"/>
      <c r="G200" s="63" t="str">
        <f>IF('Puestos de Trabajo Emp'!G200&lt;&gt;0,'Puestos de Trabajo Emp'!G200,"")</f>
        <v/>
      </c>
      <c r="H200" s="64" t="str">
        <f>IF('Puestos de Trabajo Emp'!H200&lt;&gt;0,'Puestos de Trabajo Emp'!H200,"")</f>
        <v/>
      </c>
      <c r="I200" s="64" t="str">
        <f>IF('Puestos de Trabajo Emp'!I200&lt;&gt;0,'Puestos de Trabajo Emp'!I200,"")</f>
        <v/>
      </c>
      <c r="J200" s="321"/>
      <c r="K200" s="321"/>
      <c r="L200" s="321"/>
      <c r="M200" s="345"/>
      <c r="N200" s="22">
        <v>4</v>
      </c>
      <c r="O200" s="22">
        <v>100</v>
      </c>
      <c r="P200" s="348"/>
      <c r="Q200" s="41" t="e">
        <f t="shared" si="159"/>
        <v>#VALUE!</v>
      </c>
      <c r="R200" s="330"/>
      <c r="S200" s="330"/>
      <c r="T200" s="351"/>
      <c r="U200" s="354"/>
      <c r="V200" s="275"/>
      <c r="W200" s="321"/>
      <c r="X200" s="277"/>
      <c r="Y200" s="327"/>
      <c r="Z200" s="277"/>
      <c r="AA200" s="327"/>
      <c r="AB200" s="327"/>
      <c r="AC200" s="324"/>
      <c r="AD200" s="327"/>
      <c r="AE200" s="330"/>
      <c r="AF200" s="333"/>
      <c r="AG200" s="336"/>
      <c r="AH200" s="339"/>
    </row>
    <row r="201" spans="1:34" ht="25.5" hidden="1" customHeight="1" thickBot="1" x14ac:dyDescent="0.3">
      <c r="A201" s="343"/>
      <c r="B201" s="346"/>
      <c r="C201" s="322"/>
      <c r="D201" s="94" t="str">
        <f>IF('Puestos de Trabajo Emp'!D201&lt;&gt;0,'Puestos de Trabajo Emp'!D201,"")</f>
        <v/>
      </c>
      <c r="E201" s="95" t="str">
        <f>IF('Puestos de Trabajo Emp'!E201&lt;&gt;0,'Puestos de Trabajo Emp'!E201,"")</f>
        <v/>
      </c>
      <c r="F201" s="322"/>
      <c r="G201" s="94" t="str">
        <f>IF('Puestos de Trabajo Emp'!G201&lt;&gt;0,'Puestos de Trabajo Emp'!G201,"")</f>
        <v/>
      </c>
      <c r="H201" s="95" t="str">
        <f>IF('Puestos de Trabajo Emp'!H201&lt;&gt;0,'Puestos de Trabajo Emp'!H201,"")</f>
        <v/>
      </c>
      <c r="I201" s="95" t="str">
        <f>IF('Puestos de Trabajo Emp'!I201&lt;&gt;0,'Puestos de Trabajo Emp'!I201,"")</f>
        <v/>
      </c>
      <c r="J201" s="322"/>
      <c r="K201" s="322"/>
      <c r="L201" s="322"/>
      <c r="M201" s="346"/>
      <c r="N201" s="23">
        <v>5</v>
      </c>
      <c r="O201" s="23">
        <v>89</v>
      </c>
      <c r="P201" s="349"/>
      <c r="Q201" s="42" t="e">
        <f t="shared" si="159"/>
        <v>#VALUE!</v>
      </c>
      <c r="R201" s="331"/>
      <c r="S201" s="331"/>
      <c r="T201" s="352"/>
      <c r="U201" s="355"/>
      <c r="V201" s="276"/>
      <c r="W201" s="322"/>
      <c r="X201" s="278"/>
      <c r="Y201" s="327"/>
      <c r="Z201" s="277"/>
      <c r="AA201" s="327"/>
      <c r="AB201" s="327"/>
      <c r="AC201" s="325"/>
      <c r="AD201" s="327"/>
      <c r="AE201" s="331"/>
      <c r="AF201" s="334"/>
      <c r="AG201" s="337"/>
      <c r="AH201" s="340"/>
    </row>
    <row r="202" spans="1:34" ht="25.5" hidden="1" customHeight="1" x14ac:dyDescent="0.25">
      <c r="A202" s="341">
        <v>40</v>
      </c>
      <c r="B202" s="344" t="str">
        <f>VLOOKUP(V202,ges,2,FALSE)</f>
        <v>Taller de mantención</v>
      </c>
      <c r="C202" s="320" t="str">
        <f>IF('Puestos de Trabajo Emp'!C202&lt;&gt;0,'Puestos de Trabajo Emp'!C202,"")</f>
        <v/>
      </c>
      <c r="D202" s="61" t="str">
        <f>IF('Puestos de Trabajo Emp'!D202&lt;&gt;0,'Puestos de Trabajo Emp'!D202,"")</f>
        <v/>
      </c>
      <c r="E202" s="62" t="str">
        <f>IF('Puestos de Trabajo Emp'!E202&lt;&gt;0,'Puestos de Trabajo Emp'!E202,"")</f>
        <v/>
      </c>
      <c r="F202" s="320" t="str">
        <f>IF('Puestos de Trabajo Emp'!F202&lt;&gt;0,'Puestos de Trabajo Emp'!F202,"")</f>
        <v/>
      </c>
      <c r="G202" s="61" t="str">
        <f>IF('Puestos de Trabajo Emp'!G202&lt;&gt;0,'Puestos de Trabajo Emp'!G202,"")</f>
        <v/>
      </c>
      <c r="H202" s="62" t="str">
        <f>IF('Puestos de Trabajo Emp'!H202&lt;&gt;0,'Puestos de Trabajo Emp'!H202,"")</f>
        <v/>
      </c>
      <c r="I202" s="62" t="str">
        <f>IF('Puestos de Trabajo Emp'!I202&lt;&gt;0,'Puestos de Trabajo Emp'!I202,"")</f>
        <v/>
      </c>
      <c r="J202" s="320" t="str">
        <f>IF('Puestos de Trabajo Emp'!N202&lt;&gt;0,'Puestos de Trabajo Emp'!N202,"")</f>
        <v/>
      </c>
      <c r="K202" s="320" t="str">
        <f>IF('Puestos de Trabajo Emp'!Q202&lt;&gt;0,'Puestos de Trabajo Emp'!Q202,"")</f>
        <v/>
      </c>
      <c r="L202" s="320" t="str">
        <f>IF('Puestos de Trabajo Emp'!R202&lt;&gt;0,'Puestos de Trabajo Emp'!R202,"")</f>
        <v/>
      </c>
      <c r="M202" s="344">
        <f>VLOOKUP(V202,ges,6,FALSE)</f>
        <v>8</v>
      </c>
      <c r="N202" s="21">
        <v>1</v>
      </c>
      <c r="O202" s="21">
        <v>88</v>
      </c>
      <c r="P202" s="347">
        <f t="shared" ref="P202" si="232">MAX(O202:O206)</f>
        <v>100</v>
      </c>
      <c r="Q202" s="43" t="e">
        <f t="shared" si="159"/>
        <v>#VALUE!</v>
      </c>
      <c r="R202" s="329" t="e">
        <f t="shared" ref="R202" si="233">SUM(Q202:Q206)</f>
        <v>#VALUE!</v>
      </c>
      <c r="S202" s="329">
        <f t="shared" ref="S202" si="234">ROUND(M202/(8/POWER(2,((P202-85)/3))),1)</f>
        <v>32</v>
      </c>
      <c r="T202" s="350" t="str">
        <f t="shared" ref="T202" si="235">IF(S202&gt;=10,"Alta",IF(S202&lt;0.5,"Baja","Media"))</f>
        <v>Alta</v>
      </c>
      <c r="U202" s="353">
        <f>'Puestos de Trabajo Emp'!T202</f>
        <v>0</v>
      </c>
      <c r="V202" s="289">
        <v>1</v>
      </c>
      <c r="W202" s="320" t="str">
        <f>VLOOKUP(V202,ges,3,FALSE)</f>
        <v>Operadores y ayudantes de mantención mecánica</v>
      </c>
      <c r="X202" s="287" t="s">
        <v>243</v>
      </c>
      <c r="Y202" s="326"/>
      <c r="Z202" s="287"/>
      <c r="AA202" s="326"/>
      <c r="AB202" s="326"/>
      <c r="AC202" s="323">
        <f>ROUND(8/(POWER(2,((AD202-85)/3))),1)</f>
        <v>2705659852.4000001</v>
      </c>
      <c r="AD202" s="326"/>
      <c r="AE202" s="329">
        <f t="shared" ref="AE202" si="236">TRUNC(M202/(8/POWER(2,((AD202-85)/3))),1)</f>
        <v>0</v>
      </c>
      <c r="AF202" s="332" t="str">
        <f t="shared" ref="AF202" si="237">IF(AE202&gt;=10,"4",IF(AE202&lt;0.5,"1",IF(AND(AE202&gt;=1,AE202&lt;10),"3","2")))</f>
        <v>1</v>
      </c>
      <c r="AG202" s="335" t="str">
        <f>IF(AE202&gt;=10,"Exposición Ocupacional sobre diez veces la Dosis de Ruido Máxima Permitida.",IF(AE202&gt;=1,"Exposición Ocupacional sobre la Dosis de Ruido Máxima Permitida.",IF(AE202&lt;0.5,"Exposición Ocupacional bajo la Dosis de Acción.","Exposición Ocupacional bajo la Dosis de Ruido Máxima Permitida pero sobre la Dosis de Acción.")))</f>
        <v>Exposición Ocupacional bajo la Dosis de Acción.</v>
      </c>
      <c r="AH202" s="338" t="str">
        <f>IF(AE202&gt;=10,"Se establece un plazo máximo de seis meses para implementar medidas de control.  Remitir al experto asesor de ACHS la nómina de todos los trabajadores de este puesto de trabajo, para su ingreso al Programa de Vigilancia de la Salud ACHS.",IF(AE202&lt;0.5,"Mantener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03" spans="1:34" ht="25.5" hidden="1" customHeight="1" x14ac:dyDescent="0.25">
      <c r="A203" s="342"/>
      <c r="B203" s="345"/>
      <c r="C203" s="321"/>
      <c r="D203" s="63" t="str">
        <f>IF('Puestos de Trabajo Emp'!D203&lt;&gt;0,'Puestos de Trabajo Emp'!D203,"")</f>
        <v/>
      </c>
      <c r="E203" s="64" t="str">
        <f>IF('Puestos de Trabajo Emp'!E203&lt;&gt;0,'Puestos de Trabajo Emp'!E203,"")</f>
        <v/>
      </c>
      <c r="F203" s="321"/>
      <c r="G203" s="63" t="str">
        <f>IF('Puestos de Trabajo Emp'!G203&lt;&gt;0,'Puestos de Trabajo Emp'!G203,"")</f>
        <v/>
      </c>
      <c r="H203" s="64" t="str">
        <f>IF('Puestos de Trabajo Emp'!H203&lt;&gt;0,'Puestos de Trabajo Emp'!H203,"")</f>
        <v/>
      </c>
      <c r="I203" s="64" t="str">
        <f>IF('Puestos de Trabajo Emp'!I203&lt;&gt;0,'Puestos de Trabajo Emp'!I203,"")</f>
        <v/>
      </c>
      <c r="J203" s="321"/>
      <c r="K203" s="321"/>
      <c r="L203" s="321"/>
      <c r="M203" s="345"/>
      <c r="N203" s="22">
        <v>2</v>
      </c>
      <c r="O203" s="22">
        <v>99</v>
      </c>
      <c r="P203" s="348"/>
      <c r="Q203" s="41" t="e">
        <f t="shared" si="159"/>
        <v>#VALUE!</v>
      </c>
      <c r="R203" s="330"/>
      <c r="S203" s="330"/>
      <c r="T203" s="351"/>
      <c r="U203" s="354"/>
      <c r="V203" s="275"/>
      <c r="W203" s="321"/>
      <c r="X203" s="277"/>
      <c r="Y203" s="327"/>
      <c r="Z203" s="277"/>
      <c r="AA203" s="327"/>
      <c r="AB203" s="327"/>
      <c r="AC203" s="324"/>
      <c r="AD203" s="327"/>
      <c r="AE203" s="330"/>
      <c r="AF203" s="333"/>
      <c r="AG203" s="336"/>
      <c r="AH203" s="339"/>
    </row>
    <row r="204" spans="1:34" ht="25.5" hidden="1" customHeight="1" x14ac:dyDescent="0.25">
      <c r="A204" s="342"/>
      <c r="B204" s="345"/>
      <c r="C204" s="321"/>
      <c r="D204" s="63" t="str">
        <f>IF('Puestos de Trabajo Emp'!D204&lt;&gt;0,'Puestos de Trabajo Emp'!D204,"")</f>
        <v/>
      </c>
      <c r="E204" s="64" t="str">
        <f>IF('Puestos de Trabajo Emp'!E204&lt;&gt;0,'Puestos de Trabajo Emp'!E204,"")</f>
        <v/>
      </c>
      <c r="F204" s="321"/>
      <c r="G204" s="63" t="str">
        <f>IF('Puestos de Trabajo Emp'!G204&lt;&gt;0,'Puestos de Trabajo Emp'!G204,"")</f>
        <v/>
      </c>
      <c r="H204" s="64" t="str">
        <f>IF('Puestos de Trabajo Emp'!H204&lt;&gt;0,'Puestos de Trabajo Emp'!H204,"")</f>
        <v/>
      </c>
      <c r="I204" s="64" t="str">
        <f>IF('Puestos de Trabajo Emp'!I204&lt;&gt;0,'Puestos de Trabajo Emp'!I204,"")</f>
        <v/>
      </c>
      <c r="J204" s="321"/>
      <c r="K204" s="321"/>
      <c r="L204" s="321"/>
      <c r="M204" s="345"/>
      <c r="N204" s="22">
        <v>3</v>
      </c>
      <c r="O204" s="22">
        <v>82</v>
      </c>
      <c r="P204" s="348"/>
      <c r="Q204" s="41" t="e">
        <f t="shared" ref="Q204:Q256" si="238">ROUND(E204/(8/POWER(2,((O204-85)/3))),1)</f>
        <v>#VALUE!</v>
      </c>
      <c r="R204" s="330"/>
      <c r="S204" s="330"/>
      <c r="T204" s="351"/>
      <c r="U204" s="354"/>
      <c r="V204" s="275"/>
      <c r="W204" s="321"/>
      <c r="X204" s="277"/>
      <c r="Y204" s="327"/>
      <c r="Z204" s="277"/>
      <c r="AA204" s="327"/>
      <c r="AB204" s="327"/>
      <c r="AC204" s="324"/>
      <c r="AD204" s="327"/>
      <c r="AE204" s="330"/>
      <c r="AF204" s="333"/>
      <c r="AG204" s="336"/>
      <c r="AH204" s="339"/>
    </row>
    <row r="205" spans="1:34" ht="25.5" hidden="1" customHeight="1" x14ac:dyDescent="0.25">
      <c r="A205" s="342"/>
      <c r="B205" s="345"/>
      <c r="C205" s="321"/>
      <c r="D205" s="63" t="str">
        <f>IF('Puestos de Trabajo Emp'!D205&lt;&gt;0,'Puestos de Trabajo Emp'!D205,"")</f>
        <v/>
      </c>
      <c r="E205" s="64" t="str">
        <f>IF('Puestos de Trabajo Emp'!E205&lt;&gt;0,'Puestos de Trabajo Emp'!E205,"")</f>
        <v/>
      </c>
      <c r="F205" s="321"/>
      <c r="G205" s="63" t="str">
        <f>IF('Puestos de Trabajo Emp'!G205&lt;&gt;0,'Puestos de Trabajo Emp'!G205,"")</f>
        <v/>
      </c>
      <c r="H205" s="64" t="str">
        <f>IF('Puestos de Trabajo Emp'!H205&lt;&gt;0,'Puestos de Trabajo Emp'!H205,"")</f>
        <v/>
      </c>
      <c r="I205" s="64" t="str">
        <f>IF('Puestos de Trabajo Emp'!I205&lt;&gt;0,'Puestos de Trabajo Emp'!I205,"")</f>
        <v/>
      </c>
      <c r="J205" s="321"/>
      <c r="K205" s="321"/>
      <c r="L205" s="321"/>
      <c r="M205" s="345"/>
      <c r="N205" s="22">
        <v>4</v>
      </c>
      <c r="O205" s="22">
        <v>100</v>
      </c>
      <c r="P205" s="348"/>
      <c r="Q205" s="41" t="e">
        <f t="shared" si="238"/>
        <v>#VALUE!</v>
      </c>
      <c r="R205" s="330"/>
      <c r="S205" s="330"/>
      <c r="T205" s="351"/>
      <c r="U205" s="354"/>
      <c r="V205" s="275"/>
      <c r="W205" s="321"/>
      <c r="X205" s="277"/>
      <c r="Y205" s="327"/>
      <c r="Z205" s="277"/>
      <c r="AA205" s="327"/>
      <c r="AB205" s="327"/>
      <c r="AC205" s="324"/>
      <c r="AD205" s="327"/>
      <c r="AE205" s="330"/>
      <c r="AF205" s="333"/>
      <c r="AG205" s="336"/>
      <c r="AH205" s="339"/>
    </row>
    <row r="206" spans="1:34" ht="25.5" hidden="1" customHeight="1" thickBot="1" x14ac:dyDescent="0.3">
      <c r="A206" s="343"/>
      <c r="B206" s="346"/>
      <c r="C206" s="322"/>
      <c r="D206" s="94" t="str">
        <f>IF('Puestos de Trabajo Emp'!D206&lt;&gt;0,'Puestos de Trabajo Emp'!D206,"")</f>
        <v/>
      </c>
      <c r="E206" s="95" t="str">
        <f>IF('Puestos de Trabajo Emp'!E206&lt;&gt;0,'Puestos de Trabajo Emp'!E206,"")</f>
        <v/>
      </c>
      <c r="F206" s="322"/>
      <c r="G206" s="94" t="str">
        <f>IF('Puestos de Trabajo Emp'!G206&lt;&gt;0,'Puestos de Trabajo Emp'!G206,"")</f>
        <v/>
      </c>
      <c r="H206" s="95" t="str">
        <f>IF('Puestos de Trabajo Emp'!H206&lt;&gt;0,'Puestos de Trabajo Emp'!H206,"")</f>
        <v/>
      </c>
      <c r="I206" s="95" t="str">
        <f>IF('Puestos de Trabajo Emp'!I206&lt;&gt;0,'Puestos de Trabajo Emp'!I206,"")</f>
        <v/>
      </c>
      <c r="J206" s="322"/>
      <c r="K206" s="322"/>
      <c r="L206" s="322"/>
      <c r="M206" s="346"/>
      <c r="N206" s="23">
        <v>5</v>
      </c>
      <c r="O206" s="23">
        <v>89</v>
      </c>
      <c r="P206" s="349"/>
      <c r="Q206" s="42" t="e">
        <f t="shared" si="238"/>
        <v>#VALUE!</v>
      </c>
      <c r="R206" s="331"/>
      <c r="S206" s="331"/>
      <c r="T206" s="352"/>
      <c r="U206" s="355"/>
      <c r="V206" s="276"/>
      <c r="W206" s="322"/>
      <c r="X206" s="278"/>
      <c r="Y206" s="328"/>
      <c r="Z206" s="278"/>
      <c r="AA206" s="328"/>
      <c r="AB206" s="328"/>
      <c r="AC206" s="325"/>
      <c r="AD206" s="328"/>
      <c r="AE206" s="331"/>
      <c r="AF206" s="334"/>
      <c r="AG206" s="337"/>
      <c r="AH206" s="340"/>
    </row>
    <row r="207" spans="1:34" ht="25.5" hidden="1" customHeight="1" x14ac:dyDescent="0.25">
      <c r="A207" s="341">
        <v>41</v>
      </c>
      <c r="B207" s="344" t="str">
        <f>VLOOKUP(V207,ges,2,FALSE)</f>
        <v>Taller de mantención</v>
      </c>
      <c r="C207" s="320" t="str">
        <f>IF('Puestos de Trabajo Emp'!C207&lt;&gt;0,'Puestos de Trabajo Emp'!C207,"")</f>
        <v/>
      </c>
      <c r="D207" s="61" t="str">
        <f>IF('Puestos de Trabajo Emp'!D207&lt;&gt;0,'Puestos de Trabajo Emp'!D207,"")</f>
        <v/>
      </c>
      <c r="E207" s="62" t="str">
        <f>IF('Puestos de Trabajo Emp'!E207&lt;&gt;0,'Puestos de Trabajo Emp'!E207,"")</f>
        <v/>
      </c>
      <c r="F207" s="320" t="str">
        <f>IF('Puestos de Trabajo Emp'!F207&lt;&gt;0,'Puestos de Trabajo Emp'!F207,"")</f>
        <v/>
      </c>
      <c r="G207" s="61" t="str">
        <f>IF('Puestos de Trabajo Emp'!G207&lt;&gt;0,'Puestos de Trabajo Emp'!G207,"")</f>
        <v/>
      </c>
      <c r="H207" s="62" t="str">
        <f>IF('Puestos de Trabajo Emp'!H207&lt;&gt;0,'Puestos de Trabajo Emp'!H207,"")</f>
        <v/>
      </c>
      <c r="I207" s="62" t="str">
        <f>IF('Puestos de Trabajo Emp'!I207&lt;&gt;0,'Puestos de Trabajo Emp'!I207,"")</f>
        <v/>
      </c>
      <c r="J207" s="320" t="str">
        <f>IF('Puestos de Trabajo Emp'!N207&lt;&gt;0,'Puestos de Trabajo Emp'!N207,"")</f>
        <v/>
      </c>
      <c r="K207" s="320" t="str">
        <f>IF('Puestos de Trabajo Emp'!Q207&lt;&gt;0,'Puestos de Trabajo Emp'!Q207,"")</f>
        <v/>
      </c>
      <c r="L207" s="320" t="str">
        <f>IF('Puestos de Trabajo Emp'!R207&lt;&gt;0,'Puestos de Trabajo Emp'!R207,"")</f>
        <v/>
      </c>
      <c r="M207" s="344">
        <f>VLOOKUP(V207,ges,6,FALSE)</f>
        <v>8</v>
      </c>
      <c r="N207" s="21">
        <v>1</v>
      </c>
      <c r="O207" s="21">
        <v>88</v>
      </c>
      <c r="P207" s="347">
        <f t="shared" ref="P207" si="239">MAX(O207:O211)</f>
        <v>100</v>
      </c>
      <c r="Q207" s="43" t="e">
        <f t="shared" si="238"/>
        <v>#VALUE!</v>
      </c>
      <c r="R207" s="329" t="e">
        <f t="shared" ref="R207" si="240">SUM(Q207:Q211)</f>
        <v>#VALUE!</v>
      </c>
      <c r="S207" s="329">
        <f t="shared" ref="S207" si="241">ROUND(M207/(8/POWER(2,((P207-85)/3))),1)</f>
        <v>32</v>
      </c>
      <c r="T207" s="350" t="str">
        <f t="shared" ref="T207" si="242">IF(S207&gt;=10,"Alta",IF(S207&lt;0.5,"Baja","Media"))</f>
        <v>Alta</v>
      </c>
      <c r="U207" s="353">
        <f>'Puestos de Trabajo Emp'!T207</f>
        <v>0</v>
      </c>
      <c r="V207" s="289">
        <v>1</v>
      </c>
      <c r="W207" s="320" t="str">
        <f>VLOOKUP(V207,ges,3,FALSE)</f>
        <v>Operadores y ayudantes de mantención mecánica</v>
      </c>
      <c r="X207" s="287" t="s">
        <v>243</v>
      </c>
      <c r="Y207" s="326"/>
      <c r="Z207" s="287"/>
      <c r="AA207" s="326"/>
      <c r="AB207" s="326"/>
      <c r="AC207" s="323">
        <f>ROUND(8/(POWER(2,((AD207-85)/3))),1)</f>
        <v>2705659852.4000001</v>
      </c>
      <c r="AD207" s="326"/>
      <c r="AE207" s="329">
        <f t="shared" ref="AE207" si="243">TRUNC(M207/(8/POWER(2,((AD207-85)/3))),1)</f>
        <v>0</v>
      </c>
      <c r="AF207" s="332" t="str">
        <f t="shared" ref="AF207" si="244">IF(AE207&gt;=10,"4",IF(AE207&lt;0.5,"1",IF(AND(AE207&gt;=1,AE207&lt;10),"3","2")))</f>
        <v>1</v>
      </c>
      <c r="AG207" s="335" t="str">
        <f>IF(AE207&gt;=10,"Exposición Ocupacional sobre diez veces la Dosis de Ruido Máxima Permitida.",IF(AE207&gt;=1,"Exposición Ocupacional sobre la Dosis de Ruido Máxima Permitida.",IF(AE207&lt;0.5,"Exposición Ocupacional bajo la Dosis de Acción.","Exposición Ocupacional bajo la Dosis de Ruido Máxima Permitida pero sobre la Dosis de Acción.")))</f>
        <v>Exposición Ocupacional bajo la Dosis de Acción.</v>
      </c>
      <c r="AH207" s="338" t="str">
        <f>IF(AE207&gt;=10,"Se establece un plazo máximo de seis meses para implementar medidas de control.  Remitir al experto asesor de ACHS la nómina de todos los trabajadores de este puesto de trabajo, para su ingreso al Programa de Vigilancia de la Salud ACHS.",IF(AE207&lt;0.5,"Mantener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08" spans="1:34" ht="25.5" hidden="1" customHeight="1" x14ac:dyDescent="0.25">
      <c r="A208" s="342"/>
      <c r="B208" s="345"/>
      <c r="C208" s="321"/>
      <c r="D208" s="63" t="str">
        <f>IF('Puestos de Trabajo Emp'!D208&lt;&gt;0,'Puestos de Trabajo Emp'!D208,"")</f>
        <v/>
      </c>
      <c r="E208" s="64" t="str">
        <f>IF('Puestos de Trabajo Emp'!E208&lt;&gt;0,'Puestos de Trabajo Emp'!E208,"")</f>
        <v/>
      </c>
      <c r="F208" s="321"/>
      <c r="G208" s="63" t="str">
        <f>IF('Puestos de Trabajo Emp'!G208&lt;&gt;0,'Puestos de Trabajo Emp'!G208,"")</f>
        <v/>
      </c>
      <c r="H208" s="64" t="str">
        <f>IF('Puestos de Trabajo Emp'!H208&lt;&gt;0,'Puestos de Trabajo Emp'!H208,"")</f>
        <v/>
      </c>
      <c r="I208" s="64" t="str">
        <f>IF('Puestos de Trabajo Emp'!I208&lt;&gt;0,'Puestos de Trabajo Emp'!I208,"")</f>
        <v/>
      </c>
      <c r="J208" s="321"/>
      <c r="K208" s="321"/>
      <c r="L208" s="321"/>
      <c r="M208" s="345"/>
      <c r="N208" s="22">
        <v>2</v>
      </c>
      <c r="O208" s="22">
        <v>99</v>
      </c>
      <c r="P208" s="348"/>
      <c r="Q208" s="41" t="e">
        <f t="shared" si="238"/>
        <v>#VALUE!</v>
      </c>
      <c r="R208" s="330"/>
      <c r="S208" s="330"/>
      <c r="T208" s="351"/>
      <c r="U208" s="354"/>
      <c r="V208" s="275"/>
      <c r="W208" s="321"/>
      <c r="X208" s="277"/>
      <c r="Y208" s="327"/>
      <c r="Z208" s="277"/>
      <c r="AA208" s="327"/>
      <c r="AB208" s="327"/>
      <c r="AC208" s="324"/>
      <c r="AD208" s="327"/>
      <c r="AE208" s="330"/>
      <c r="AF208" s="333"/>
      <c r="AG208" s="336"/>
      <c r="AH208" s="339"/>
    </row>
    <row r="209" spans="1:34" ht="25.5" hidden="1" customHeight="1" x14ac:dyDescent="0.25">
      <c r="A209" s="342"/>
      <c r="B209" s="345"/>
      <c r="C209" s="321"/>
      <c r="D209" s="63" t="str">
        <f>IF('Puestos de Trabajo Emp'!D209&lt;&gt;0,'Puestos de Trabajo Emp'!D209,"")</f>
        <v/>
      </c>
      <c r="E209" s="64" t="str">
        <f>IF('Puestos de Trabajo Emp'!E209&lt;&gt;0,'Puestos de Trabajo Emp'!E209,"")</f>
        <v/>
      </c>
      <c r="F209" s="321"/>
      <c r="G209" s="63" t="str">
        <f>IF('Puestos de Trabajo Emp'!G209&lt;&gt;0,'Puestos de Trabajo Emp'!G209,"")</f>
        <v/>
      </c>
      <c r="H209" s="64" t="str">
        <f>IF('Puestos de Trabajo Emp'!H209&lt;&gt;0,'Puestos de Trabajo Emp'!H209,"")</f>
        <v/>
      </c>
      <c r="I209" s="64" t="str">
        <f>IF('Puestos de Trabajo Emp'!I209&lt;&gt;0,'Puestos de Trabajo Emp'!I209,"")</f>
        <v/>
      </c>
      <c r="J209" s="321"/>
      <c r="K209" s="321"/>
      <c r="L209" s="321"/>
      <c r="M209" s="345"/>
      <c r="N209" s="22">
        <v>3</v>
      </c>
      <c r="O209" s="22">
        <v>82</v>
      </c>
      <c r="P209" s="348"/>
      <c r="Q209" s="41" t="e">
        <f t="shared" si="238"/>
        <v>#VALUE!</v>
      </c>
      <c r="R209" s="330"/>
      <c r="S209" s="330"/>
      <c r="T209" s="351"/>
      <c r="U209" s="354"/>
      <c r="V209" s="275"/>
      <c r="W209" s="321"/>
      <c r="X209" s="277"/>
      <c r="Y209" s="327"/>
      <c r="Z209" s="277"/>
      <c r="AA209" s="327"/>
      <c r="AB209" s="327"/>
      <c r="AC209" s="324"/>
      <c r="AD209" s="327"/>
      <c r="AE209" s="330"/>
      <c r="AF209" s="333"/>
      <c r="AG209" s="336"/>
      <c r="AH209" s="339"/>
    </row>
    <row r="210" spans="1:34" ht="25.5" hidden="1" customHeight="1" x14ac:dyDescent="0.25">
      <c r="A210" s="342"/>
      <c r="B210" s="345"/>
      <c r="C210" s="321"/>
      <c r="D210" s="63" t="str">
        <f>IF('Puestos de Trabajo Emp'!D210&lt;&gt;0,'Puestos de Trabajo Emp'!D210,"")</f>
        <v/>
      </c>
      <c r="E210" s="64" t="str">
        <f>IF('Puestos de Trabajo Emp'!E210&lt;&gt;0,'Puestos de Trabajo Emp'!E210,"")</f>
        <v/>
      </c>
      <c r="F210" s="321"/>
      <c r="G210" s="63" t="str">
        <f>IF('Puestos de Trabajo Emp'!G210&lt;&gt;0,'Puestos de Trabajo Emp'!G210,"")</f>
        <v/>
      </c>
      <c r="H210" s="64" t="str">
        <f>IF('Puestos de Trabajo Emp'!H210&lt;&gt;0,'Puestos de Trabajo Emp'!H210,"")</f>
        <v/>
      </c>
      <c r="I210" s="64" t="str">
        <f>IF('Puestos de Trabajo Emp'!I210&lt;&gt;0,'Puestos de Trabajo Emp'!I210,"")</f>
        <v/>
      </c>
      <c r="J210" s="321"/>
      <c r="K210" s="321"/>
      <c r="L210" s="321"/>
      <c r="M210" s="345"/>
      <c r="N210" s="22">
        <v>4</v>
      </c>
      <c r="O210" s="22">
        <v>100</v>
      </c>
      <c r="P210" s="348"/>
      <c r="Q210" s="41" t="e">
        <f t="shared" si="238"/>
        <v>#VALUE!</v>
      </c>
      <c r="R210" s="330"/>
      <c r="S210" s="330"/>
      <c r="T210" s="351"/>
      <c r="U210" s="354"/>
      <c r="V210" s="275"/>
      <c r="W210" s="321"/>
      <c r="X210" s="277"/>
      <c r="Y210" s="327"/>
      <c r="Z210" s="277"/>
      <c r="AA210" s="327"/>
      <c r="AB210" s="327"/>
      <c r="AC210" s="324"/>
      <c r="AD210" s="327"/>
      <c r="AE210" s="330"/>
      <c r="AF210" s="333"/>
      <c r="AG210" s="336"/>
      <c r="AH210" s="339"/>
    </row>
    <row r="211" spans="1:34" ht="25.5" hidden="1" customHeight="1" thickBot="1" x14ac:dyDescent="0.3">
      <c r="A211" s="343"/>
      <c r="B211" s="346"/>
      <c r="C211" s="322"/>
      <c r="D211" s="94" t="str">
        <f>IF('Puestos de Trabajo Emp'!D211&lt;&gt;0,'Puestos de Trabajo Emp'!D211,"")</f>
        <v/>
      </c>
      <c r="E211" s="95" t="str">
        <f>IF('Puestos de Trabajo Emp'!E211&lt;&gt;0,'Puestos de Trabajo Emp'!E211,"")</f>
        <v/>
      </c>
      <c r="F211" s="322"/>
      <c r="G211" s="94" t="str">
        <f>IF('Puestos de Trabajo Emp'!G211&lt;&gt;0,'Puestos de Trabajo Emp'!G211,"")</f>
        <v/>
      </c>
      <c r="H211" s="95" t="str">
        <f>IF('Puestos de Trabajo Emp'!H211&lt;&gt;0,'Puestos de Trabajo Emp'!H211,"")</f>
        <v/>
      </c>
      <c r="I211" s="95" t="str">
        <f>IF('Puestos de Trabajo Emp'!I211&lt;&gt;0,'Puestos de Trabajo Emp'!I211,"")</f>
        <v/>
      </c>
      <c r="J211" s="322"/>
      <c r="K211" s="322"/>
      <c r="L211" s="322"/>
      <c r="M211" s="346"/>
      <c r="N211" s="23">
        <v>5</v>
      </c>
      <c r="O211" s="23">
        <v>89</v>
      </c>
      <c r="P211" s="349"/>
      <c r="Q211" s="42" t="e">
        <f t="shared" si="238"/>
        <v>#VALUE!</v>
      </c>
      <c r="R211" s="331"/>
      <c r="S211" s="331"/>
      <c r="T211" s="352"/>
      <c r="U211" s="355"/>
      <c r="V211" s="276"/>
      <c r="W211" s="322"/>
      <c r="X211" s="278"/>
      <c r="Y211" s="328"/>
      <c r="Z211" s="278"/>
      <c r="AA211" s="328"/>
      <c r="AB211" s="328"/>
      <c r="AC211" s="325"/>
      <c r="AD211" s="328"/>
      <c r="AE211" s="331"/>
      <c r="AF211" s="334"/>
      <c r="AG211" s="337"/>
      <c r="AH211" s="340"/>
    </row>
    <row r="212" spans="1:34" ht="25.5" hidden="1" customHeight="1" x14ac:dyDescent="0.25">
      <c r="A212" s="341">
        <v>42</v>
      </c>
      <c r="B212" s="344" t="str">
        <f>VLOOKUP(V212,ges,2,FALSE)</f>
        <v>Taller de mantención</v>
      </c>
      <c r="C212" s="320" t="str">
        <f>IF('Puestos de Trabajo Emp'!C212&lt;&gt;0,'Puestos de Trabajo Emp'!C212,"")</f>
        <v/>
      </c>
      <c r="D212" s="61" t="str">
        <f>IF('Puestos de Trabajo Emp'!D212&lt;&gt;0,'Puestos de Trabajo Emp'!D212,"")</f>
        <v/>
      </c>
      <c r="E212" s="62" t="str">
        <f>IF('Puestos de Trabajo Emp'!E212&lt;&gt;0,'Puestos de Trabajo Emp'!E212,"")</f>
        <v/>
      </c>
      <c r="F212" s="320" t="str">
        <f>IF('Puestos de Trabajo Emp'!F212&lt;&gt;0,'Puestos de Trabajo Emp'!F212,"")</f>
        <v/>
      </c>
      <c r="G212" s="61" t="str">
        <f>IF('Puestos de Trabajo Emp'!G212&lt;&gt;0,'Puestos de Trabajo Emp'!G212,"")</f>
        <v/>
      </c>
      <c r="H212" s="62" t="str">
        <f>IF('Puestos de Trabajo Emp'!H212&lt;&gt;0,'Puestos de Trabajo Emp'!H212,"")</f>
        <v/>
      </c>
      <c r="I212" s="62" t="str">
        <f>IF('Puestos de Trabajo Emp'!I212&lt;&gt;0,'Puestos de Trabajo Emp'!I212,"")</f>
        <v/>
      </c>
      <c r="J212" s="320" t="str">
        <f>IF('Puestos de Trabajo Emp'!N212&lt;&gt;0,'Puestos de Trabajo Emp'!N212,"")</f>
        <v/>
      </c>
      <c r="K212" s="320" t="str">
        <f>IF('Puestos de Trabajo Emp'!Q212&lt;&gt;0,'Puestos de Trabajo Emp'!Q212,"")</f>
        <v/>
      </c>
      <c r="L212" s="320" t="str">
        <f>IF('Puestos de Trabajo Emp'!R212&lt;&gt;0,'Puestos de Trabajo Emp'!R212,"")</f>
        <v/>
      </c>
      <c r="M212" s="344">
        <f>VLOOKUP(V212,ges,6,FALSE)</f>
        <v>8</v>
      </c>
      <c r="N212" s="21">
        <v>1</v>
      </c>
      <c r="O212" s="21">
        <v>88</v>
      </c>
      <c r="P212" s="347">
        <f t="shared" ref="P212" si="245">MAX(O212:O216)</f>
        <v>100</v>
      </c>
      <c r="Q212" s="43" t="e">
        <f t="shared" si="238"/>
        <v>#VALUE!</v>
      </c>
      <c r="R212" s="329" t="e">
        <f t="shared" ref="R212" si="246">SUM(Q212:Q216)</f>
        <v>#VALUE!</v>
      </c>
      <c r="S212" s="329">
        <f t="shared" ref="S212" si="247">ROUND(M212/(8/POWER(2,((P212-85)/3))),1)</f>
        <v>32</v>
      </c>
      <c r="T212" s="350" t="str">
        <f t="shared" ref="T212" si="248">IF(S212&gt;=10,"Alta",IF(S212&lt;0.5,"Baja","Media"))</f>
        <v>Alta</v>
      </c>
      <c r="U212" s="353">
        <f>'Puestos de Trabajo Emp'!T212</f>
        <v>0</v>
      </c>
      <c r="V212" s="289">
        <v>1</v>
      </c>
      <c r="W212" s="320" t="str">
        <f>VLOOKUP(V212,ges,3,FALSE)</f>
        <v>Operadores y ayudantes de mantención mecánica</v>
      </c>
      <c r="X212" s="287" t="s">
        <v>243</v>
      </c>
      <c r="Y212" s="326"/>
      <c r="Z212" s="287"/>
      <c r="AA212" s="326"/>
      <c r="AB212" s="326"/>
      <c r="AC212" s="323">
        <f>ROUND(8/(POWER(2,((AD212-85)/3))),1)</f>
        <v>2705659852.4000001</v>
      </c>
      <c r="AD212" s="326"/>
      <c r="AE212" s="329">
        <f t="shared" ref="AE212" si="249">TRUNC(M212/(8/POWER(2,((AD212-85)/3))),1)</f>
        <v>0</v>
      </c>
      <c r="AF212" s="332" t="str">
        <f t="shared" ref="AF212" si="250">IF(AE212&gt;=10,"4",IF(AE212&lt;0.5,"1",IF(AND(AE212&gt;=1,AE212&lt;10),"3","2")))</f>
        <v>1</v>
      </c>
      <c r="AG212" s="335" t="str">
        <f>IF(AE212&gt;=10,"Exposición Ocupacional sobre diez veces la Dosis de Ruido Máxima Permitida.",IF(AE212&gt;=1,"Exposición Ocupacional sobre la Dosis de Ruido Máxima Permitida.",IF(AE212&lt;0.5,"Exposición Ocupacional bajo la Dosis de Acción.","Exposición Ocupacional bajo la Dosis de Ruido Máxima Permitida pero sobre la Dosis de Acción.")))</f>
        <v>Exposición Ocupacional bajo la Dosis de Acción.</v>
      </c>
      <c r="AH212" s="338" t="str">
        <f>IF(AE212&gt;=10,"Se establece un plazo máximo de seis meses para implementar medidas de control.  Remitir al experto asesor de ACHS la nómina de todos los trabajadores de este puesto de trabajo, para su ingreso al Programa de Vigilancia de la Salud ACHS.",IF(AE212&lt;0.5,"Mantener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13" spans="1:34" ht="25.5" hidden="1" customHeight="1" x14ac:dyDescent="0.25">
      <c r="A213" s="342"/>
      <c r="B213" s="345"/>
      <c r="C213" s="321"/>
      <c r="D213" s="63" t="str">
        <f>IF('Puestos de Trabajo Emp'!D213&lt;&gt;0,'Puestos de Trabajo Emp'!D213,"")</f>
        <v/>
      </c>
      <c r="E213" s="64" t="str">
        <f>IF('Puestos de Trabajo Emp'!E213&lt;&gt;0,'Puestos de Trabajo Emp'!E213,"")</f>
        <v/>
      </c>
      <c r="F213" s="321"/>
      <c r="G213" s="63" t="str">
        <f>IF('Puestos de Trabajo Emp'!G213&lt;&gt;0,'Puestos de Trabajo Emp'!G213,"")</f>
        <v/>
      </c>
      <c r="H213" s="64" t="str">
        <f>IF('Puestos de Trabajo Emp'!H213&lt;&gt;0,'Puestos de Trabajo Emp'!H213,"")</f>
        <v/>
      </c>
      <c r="I213" s="64" t="str">
        <f>IF('Puestos de Trabajo Emp'!I213&lt;&gt;0,'Puestos de Trabajo Emp'!I213,"")</f>
        <v/>
      </c>
      <c r="J213" s="321"/>
      <c r="K213" s="321"/>
      <c r="L213" s="321"/>
      <c r="M213" s="345"/>
      <c r="N213" s="22">
        <v>2</v>
      </c>
      <c r="O213" s="22">
        <v>99</v>
      </c>
      <c r="P213" s="348"/>
      <c r="Q213" s="41" t="e">
        <f t="shared" si="238"/>
        <v>#VALUE!</v>
      </c>
      <c r="R213" s="330"/>
      <c r="S213" s="330"/>
      <c r="T213" s="351"/>
      <c r="U213" s="354"/>
      <c r="V213" s="275"/>
      <c r="W213" s="321"/>
      <c r="X213" s="277"/>
      <c r="Y213" s="327"/>
      <c r="Z213" s="277"/>
      <c r="AA213" s="327"/>
      <c r="AB213" s="327"/>
      <c r="AC213" s="324"/>
      <c r="AD213" s="327"/>
      <c r="AE213" s="330"/>
      <c r="AF213" s="333"/>
      <c r="AG213" s="336"/>
      <c r="AH213" s="339"/>
    </row>
    <row r="214" spans="1:34" ht="25.5" hidden="1" customHeight="1" x14ac:dyDescent="0.25">
      <c r="A214" s="342"/>
      <c r="B214" s="345"/>
      <c r="C214" s="321"/>
      <c r="D214" s="63" t="str">
        <f>IF('Puestos de Trabajo Emp'!D214&lt;&gt;0,'Puestos de Trabajo Emp'!D214,"")</f>
        <v/>
      </c>
      <c r="E214" s="64" t="str">
        <f>IF('Puestos de Trabajo Emp'!E214&lt;&gt;0,'Puestos de Trabajo Emp'!E214,"")</f>
        <v/>
      </c>
      <c r="F214" s="321"/>
      <c r="G214" s="63" t="str">
        <f>IF('Puestos de Trabajo Emp'!G214&lt;&gt;0,'Puestos de Trabajo Emp'!G214,"")</f>
        <v/>
      </c>
      <c r="H214" s="64" t="str">
        <f>IF('Puestos de Trabajo Emp'!H214&lt;&gt;0,'Puestos de Trabajo Emp'!H214,"")</f>
        <v/>
      </c>
      <c r="I214" s="64" t="str">
        <f>IF('Puestos de Trabajo Emp'!I214&lt;&gt;0,'Puestos de Trabajo Emp'!I214,"")</f>
        <v/>
      </c>
      <c r="J214" s="321"/>
      <c r="K214" s="321"/>
      <c r="L214" s="321"/>
      <c r="M214" s="345"/>
      <c r="N214" s="22">
        <v>3</v>
      </c>
      <c r="O214" s="22">
        <v>82</v>
      </c>
      <c r="P214" s="348"/>
      <c r="Q214" s="41" t="e">
        <f t="shared" si="238"/>
        <v>#VALUE!</v>
      </c>
      <c r="R214" s="330"/>
      <c r="S214" s="330"/>
      <c r="T214" s="351"/>
      <c r="U214" s="354"/>
      <c r="V214" s="275"/>
      <c r="W214" s="321"/>
      <c r="X214" s="277"/>
      <c r="Y214" s="327"/>
      <c r="Z214" s="277"/>
      <c r="AA214" s="327"/>
      <c r="AB214" s="327"/>
      <c r="AC214" s="324"/>
      <c r="AD214" s="327"/>
      <c r="AE214" s="330"/>
      <c r="AF214" s="333"/>
      <c r="AG214" s="336"/>
      <c r="AH214" s="339"/>
    </row>
    <row r="215" spans="1:34" ht="25.5" hidden="1" customHeight="1" x14ac:dyDescent="0.25">
      <c r="A215" s="342"/>
      <c r="B215" s="345"/>
      <c r="C215" s="321"/>
      <c r="D215" s="63" t="str">
        <f>IF('Puestos de Trabajo Emp'!D215&lt;&gt;0,'Puestos de Trabajo Emp'!D215,"")</f>
        <v/>
      </c>
      <c r="E215" s="64" t="str">
        <f>IF('Puestos de Trabajo Emp'!E215&lt;&gt;0,'Puestos de Trabajo Emp'!E215,"")</f>
        <v/>
      </c>
      <c r="F215" s="321"/>
      <c r="G215" s="63" t="str">
        <f>IF('Puestos de Trabajo Emp'!G215&lt;&gt;0,'Puestos de Trabajo Emp'!G215,"")</f>
        <v/>
      </c>
      <c r="H215" s="64" t="str">
        <f>IF('Puestos de Trabajo Emp'!H215&lt;&gt;0,'Puestos de Trabajo Emp'!H215,"")</f>
        <v/>
      </c>
      <c r="I215" s="64" t="str">
        <f>IF('Puestos de Trabajo Emp'!I215&lt;&gt;0,'Puestos de Trabajo Emp'!I215,"")</f>
        <v/>
      </c>
      <c r="J215" s="321"/>
      <c r="K215" s="321"/>
      <c r="L215" s="321"/>
      <c r="M215" s="345"/>
      <c r="N215" s="22">
        <v>4</v>
      </c>
      <c r="O215" s="22">
        <v>100</v>
      </c>
      <c r="P215" s="348"/>
      <c r="Q215" s="41" t="e">
        <f t="shared" si="238"/>
        <v>#VALUE!</v>
      </c>
      <c r="R215" s="330"/>
      <c r="S215" s="330"/>
      <c r="T215" s="351"/>
      <c r="U215" s="354"/>
      <c r="V215" s="275"/>
      <c r="W215" s="321"/>
      <c r="X215" s="277"/>
      <c r="Y215" s="327"/>
      <c r="Z215" s="277"/>
      <c r="AA215" s="327"/>
      <c r="AB215" s="327"/>
      <c r="AC215" s="324"/>
      <c r="AD215" s="327"/>
      <c r="AE215" s="330"/>
      <c r="AF215" s="333"/>
      <c r="AG215" s="336"/>
      <c r="AH215" s="339"/>
    </row>
    <row r="216" spans="1:34" ht="25.5" hidden="1" customHeight="1" thickBot="1" x14ac:dyDescent="0.3">
      <c r="A216" s="343"/>
      <c r="B216" s="346"/>
      <c r="C216" s="322"/>
      <c r="D216" s="94" t="str">
        <f>IF('Puestos de Trabajo Emp'!D216&lt;&gt;0,'Puestos de Trabajo Emp'!D216,"")</f>
        <v/>
      </c>
      <c r="E216" s="95" t="str">
        <f>IF('Puestos de Trabajo Emp'!E216&lt;&gt;0,'Puestos de Trabajo Emp'!E216,"")</f>
        <v/>
      </c>
      <c r="F216" s="322"/>
      <c r="G216" s="94" t="str">
        <f>IF('Puestos de Trabajo Emp'!G216&lt;&gt;0,'Puestos de Trabajo Emp'!G216,"")</f>
        <v/>
      </c>
      <c r="H216" s="95" t="str">
        <f>IF('Puestos de Trabajo Emp'!H216&lt;&gt;0,'Puestos de Trabajo Emp'!H216,"")</f>
        <v/>
      </c>
      <c r="I216" s="95" t="str">
        <f>IF('Puestos de Trabajo Emp'!I216&lt;&gt;0,'Puestos de Trabajo Emp'!I216,"")</f>
        <v/>
      </c>
      <c r="J216" s="322"/>
      <c r="K216" s="322"/>
      <c r="L216" s="322"/>
      <c r="M216" s="346"/>
      <c r="N216" s="23">
        <v>5</v>
      </c>
      <c r="O216" s="23">
        <v>89</v>
      </c>
      <c r="P216" s="349"/>
      <c r="Q216" s="42" t="e">
        <f t="shared" si="238"/>
        <v>#VALUE!</v>
      </c>
      <c r="R216" s="331"/>
      <c r="S216" s="331"/>
      <c r="T216" s="352"/>
      <c r="U216" s="355"/>
      <c r="V216" s="276"/>
      <c r="W216" s="322"/>
      <c r="X216" s="278"/>
      <c r="Y216" s="328"/>
      <c r="Z216" s="278"/>
      <c r="AA216" s="328"/>
      <c r="AB216" s="328"/>
      <c r="AC216" s="325"/>
      <c r="AD216" s="328"/>
      <c r="AE216" s="331"/>
      <c r="AF216" s="334"/>
      <c r="AG216" s="337"/>
      <c r="AH216" s="340"/>
    </row>
    <row r="217" spans="1:34" ht="25.5" hidden="1" customHeight="1" x14ac:dyDescent="0.25">
      <c r="A217" s="341">
        <v>43</v>
      </c>
      <c r="B217" s="344" t="str">
        <f>VLOOKUP(V217,ges,2,FALSE)</f>
        <v>Taller de mantención</v>
      </c>
      <c r="C217" s="320" t="str">
        <f>IF('Puestos de Trabajo Emp'!C217&lt;&gt;0,'Puestos de Trabajo Emp'!C217,"")</f>
        <v/>
      </c>
      <c r="D217" s="61" t="str">
        <f>IF('Puestos de Trabajo Emp'!D217&lt;&gt;0,'Puestos de Trabajo Emp'!D217,"")</f>
        <v/>
      </c>
      <c r="E217" s="62" t="str">
        <f>IF('Puestos de Trabajo Emp'!E217&lt;&gt;0,'Puestos de Trabajo Emp'!E217,"")</f>
        <v/>
      </c>
      <c r="F217" s="320" t="str">
        <f>IF('Puestos de Trabajo Emp'!F217&lt;&gt;0,'Puestos de Trabajo Emp'!F217,"")</f>
        <v/>
      </c>
      <c r="G217" s="61" t="str">
        <f>IF('Puestos de Trabajo Emp'!G217&lt;&gt;0,'Puestos de Trabajo Emp'!G217,"")</f>
        <v/>
      </c>
      <c r="H217" s="62" t="str">
        <f>IF('Puestos de Trabajo Emp'!H217&lt;&gt;0,'Puestos de Trabajo Emp'!H217,"")</f>
        <v/>
      </c>
      <c r="I217" s="62" t="str">
        <f>IF('Puestos de Trabajo Emp'!I217&lt;&gt;0,'Puestos de Trabajo Emp'!I217,"")</f>
        <v/>
      </c>
      <c r="J217" s="320" t="str">
        <f>IF('Puestos de Trabajo Emp'!N217&lt;&gt;0,'Puestos de Trabajo Emp'!N217,"")</f>
        <v/>
      </c>
      <c r="K217" s="320" t="str">
        <f>IF('Puestos de Trabajo Emp'!Q217&lt;&gt;0,'Puestos de Trabajo Emp'!Q217,"")</f>
        <v/>
      </c>
      <c r="L217" s="320" t="str">
        <f>IF('Puestos de Trabajo Emp'!R217&lt;&gt;0,'Puestos de Trabajo Emp'!R217,"")</f>
        <v/>
      </c>
      <c r="M217" s="344">
        <f>VLOOKUP(V217,ges,6,FALSE)</f>
        <v>8</v>
      </c>
      <c r="N217" s="21">
        <v>1</v>
      </c>
      <c r="O217" s="21">
        <v>88</v>
      </c>
      <c r="P217" s="347">
        <f t="shared" ref="P217" si="251">MAX(O217:O221)</f>
        <v>100</v>
      </c>
      <c r="Q217" s="43" t="e">
        <f t="shared" si="238"/>
        <v>#VALUE!</v>
      </c>
      <c r="R217" s="329" t="e">
        <f t="shared" ref="R217" si="252">SUM(Q217:Q221)</f>
        <v>#VALUE!</v>
      </c>
      <c r="S217" s="329">
        <f t="shared" ref="S217" si="253">ROUND(M217/(8/POWER(2,((P217-85)/3))),1)</f>
        <v>32</v>
      </c>
      <c r="T217" s="350" t="str">
        <f t="shared" ref="T217" si="254">IF(S217&gt;=10,"Alta",IF(S217&lt;0.5,"Baja","Media"))</f>
        <v>Alta</v>
      </c>
      <c r="U217" s="353">
        <f>'Puestos de Trabajo Emp'!T217</f>
        <v>0</v>
      </c>
      <c r="V217" s="289">
        <v>1</v>
      </c>
      <c r="W217" s="320" t="str">
        <f>VLOOKUP(V217,ges,3,FALSE)</f>
        <v>Operadores y ayudantes de mantención mecánica</v>
      </c>
      <c r="X217" s="287" t="s">
        <v>243</v>
      </c>
      <c r="Y217" s="326"/>
      <c r="Z217" s="287"/>
      <c r="AA217" s="326"/>
      <c r="AB217" s="326"/>
      <c r="AC217" s="323">
        <f>ROUND(8/(POWER(2,((AD217-85)/3))),1)</f>
        <v>2705659852.4000001</v>
      </c>
      <c r="AD217" s="326"/>
      <c r="AE217" s="329">
        <f t="shared" ref="AE217" si="255">TRUNC(M217/(8/POWER(2,((AD217-85)/3))),1)</f>
        <v>0</v>
      </c>
      <c r="AF217" s="332" t="str">
        <f t="shared" ref="AF217" si="256">IF(AE217&gt;=10,"4",IF(AE217&lt;0.5,"1",IF(AND(AE217&gt;=1,AE217&lt;10),"3","2")))</f>
        <v>1</v>
      </c>
      <c r="AG217" s="335" t="str">
        <f>IF(AE217&gt;=10,"Exposición Ocupacional sobre diez veces la Dosis de Ruido Máxima Permitida.",IF(AE217&gt;=1,"Exposición Ocupacional sobre la Dosis de Ruido Máxima Permitida.",IF(AE217&lt;0.5,"Exposición Ocupacional bajo la Dosis de Acción.","Exposición Ocupacional bajo la Dosis de Ruido Máxima Permitida pero sobre la Dosis de Acción.")))</f>
        <v>Exposición Ocupacional bajo la Dosis de Acción.</v>
      </c>
      <c r="AH217" s="338" t="str">
        <f>IF(AE217&gt;=10,"Se establece un plazo máximo de seis meses para implementar medidas de control.  Remitir al experto asesor de ACHS la nómina de todos los trabajadores de este puesto de trabajo, para su ingreso al Programa de Vigilancia de la Salud ACHS.",IF(AE217&lt;0.5,"Mantener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18" spans="1:34" ht="25.5" hidden="1" customHeight="1" x14ac:dyDescent="0.25">
      <c r="A218" s="342"/>
      <c r="B218" s="345"/>
      <c r="C218" s="321"/>
      <c r="D218" s="63" t="str">
        <f>IF('Puestos de Trabajo Emp'!D218&lt;&gt;0,'Puestos de Trabajo Emp'!D218,"")</f>
        <v/>
      </c>
      <c r="E218" s="64" t="str">
        <f>IF('Puestos de Trabajo Emp'!E218&lt;&gt;0,'Puestos de Trabajo Emp'!E218,"")</f>
        <v/>
      </c>
      <c r="F218" s="321"/>
      <c r="G218" s="63" t="str">
        <f>IF('Puestos de Trabajo Emp'!G218&lt;&gt;0,'Puestos de Trabajo Emp'!G218,"")</f>
        <v/>
      </c>
      <c r="H218" s="64" t="str">
        <f>IF('Puestos de Trabajo Emp'!H218&lt;&gt;0,'Puestos de Trabajo Emp'!H218,"")</f>
        <v/>
      </c>
      <c r="I218" s="64" t="str">
        <f>IF('Puestos de Trabajo Emp'!I218&lt;&gt;0,'Puestos de Trabajo Emp'!I218,"")</f>
        <v/>
      </c>
      <c r="J218" s="321"/>
      <c r="K218" s="321"/>
      <c r="L218" s="321"/>
      <c r="M218" s="345"/>
      <c r="N218" s="22">
        <v>2</v>
      </c>
      <c r="O218" s="22">
        <v>99</v>
      </c>
      <c r="P218" s="348"/>
      <c r="Q218" s="41" t="e">
        <f t="shared" si="238"/>
        <v>#VALUE!</v>
      </c>
      <c r="R218" s="330"/>
      <c r="S218" s="330"/>
      <c r="T218" s="351"/>
      <c r="U218" s="354"/>
      <c r="V218" s="275"/>
      <c r="W218" s="321"/>
      <c r="X218" s="277"/>
      <c r="Y218" s="327"/>
      <c r="Z218" s="277"/>
      <c r="AA218" s="327"/>
      <c r="AB218" s="327"/>
      <c r="AC218" s="324"/>
      <c r="AD218" s="327"/>
      <c r="AE218" s="330"/>
      <c r="AF218" s="333"/>
      <c r="AG218" s="336"/>
      <c r="AH218" s="339"/>
    </row>
    <row r="219" spans="1:34" ht="25.5" hidden="1" customHeight="1" x14ac:dyDescent="0.25">
      <c r="A219" s="342"/>
      <c r="B219" s="345"/>
      <c r="C219" s="321"/>
      <c r="D219" s="63" t="str">
        <f>IF('Puestos de Trabajo Emp'!D219&lt;&gt;0,'Puestos de Trabajo Emp'!D219,"")</f>
        <v/>
      </c>
      <c r="E219" s="64" t="str">
        <f>IF('Puestos de Trabajo Emp'!E219&lt;&gt;0,'Puestos de Trabajo Emp'!E219,"")</f>
        <v/>
      </c>
      <c r="F219" s="321"/>
      <c r="G219" s="63" t="str">
        <f>IF('Puestos de Trabajo Emp'!G219&lt;&gt;0,'Puestos de Trabajo Emp'!G219,"")</f>
        <v/>
      </c>
      <c r="H219" s="64" t="str">
        <f>IF('Puestos de Trabajo Emp'!H219&lt;&gt;0,'Puestos de Trabajo Emp'!H219,"")</f>
        <v/>
      </c>
      <c r="I219" s="64" t="str">
        <f>IF('Puestos de Trabajo Emp'!I219&lt;&gt;0,'Puestos de Trabajo Emp'!I219,"")</f>
        <v/>
      </c>
      <c r="J219" s="321"/>
      <c r="K219" s="321"/>
      <c r="L219" s="321"/>
      <c r="M219" s="345"/>
      <c r="N219" s="22">
        <v>3</v>
      </c>
      <c r="O219" s="22">
        <v>82</v>
      </c>
      <c r="P219" s="348"/>
      <c r="Q219" s="41" t="e">
        <f t="shared" si="238"/>
        <v>#VALUE!</v>
      </c>
      <c r="R219" s="330"/>
      <c r="S219" s="330"/>
      <c r="T219" s="351"/>
      <c r="U219" s="354"/>
      <c r="V219" s="275"/>
      <c r="W219" s="321"/>
      <c r="X219" s="277"/>
      <c r="Y219" s="327"/>
      <c r="Z219" s="277"/>
      <c r="AA219" s="327"/>
      <c r="AB219" s="327"/>
      <c r="AC219" s="324"/>
      <c r="AD219" s="327"/>
      <c r="AE219" s="330"/>
      <c r="AF219" s="333"/>
      <c r="AG219" s="336"/>
      <c r="AH219" s="339"/>
    </row>
    <row r="220" spans="1:34" ht="25.5" hidden="1" customHeight="1" x14ac:dyDescent="0.25">
      <c r="A220" s="342"/>
      <c r="B220" s="345"/>
      <c r="C220" s="321"/>
      <c r="D220" s="63" t="str">
        <f>IF('Puestos de Trabajo Emp'!D220&lt;&gt;0,'Puestos de Trabajo Emp'!D220,"")</f>
        <v/>
      </c>
      <c r="E220" s="64" t="str">
        <f>IF('Puestos de Trabajo Emp'!E220&lt;&gt;0,'Puestos de Trabajo Emp'!E220,"")</f>
        <v/>
      </c>
      <c r="F220" s="321"/>
      <c r="G220" s="63" t="str">
        <f>IF('Puestos de Trabajo Emp'!G220&lt;&gt;0,'Puestos de Trabajo Emp'!G220,"")</f>
        <v/>
      </c>
      <c r="H220" s="64" t="str">
        <f>IF('Puestos de Trabajo Emp'!H220&lt;&gt;0,'Puestos de Trabajo Emp'!H220,"")</f>
        <v/>
      </c>
      <c r="I220" s="64" t="str">
        <f>IF('Puestos de Trabajo Emp'!I220&lt;&gt;0,'Puestos de Trabajo Emp'!I220,"")</f>
        <v/>
      </c>
      <c r="J220" s="321"/>
      <c r="K220" s="321"/>
      <c r="L220" s="321"/>
      <c r="M220" s="345"/>
      <c r="N220" s="22">
        <v>4</v>
      </c>
      <c r="O220" s="22">
        <v>100</v>
      </c>
      <c r="P220" s="348"/>
      <c r="Q220" s="41" t="e">
        <f t="shared" si="238"/>
        <v>#VALUE!</v>
      </c>
      <c r="R220" s="330"/>
      <c r="S220" s="330"/>
      <c r="T220" s="351"/>
      <c r="U220" s="354"/>
      <c r="V220" s="275"/>
      <c r="W220" s="321"/>
      <c r="X220" s="277"/>
      <c r="Y220" s="327"/>
      <c r="Z220" s="277"/>
      <c r="AA220" s="327"/>
      <c r="AB220" s="327"/>
      <c r="AC220" s="324"/>
      <c r="AD220" s="327"/>
      <c r="AE220" s="330"/>
      <c r="AF220" s="333"/>
      <c r="AG220" s="336"/>
      <c r="AH220" s="339"/>
    </row>
    <row r="221" spans="1:34" ht="25.5" hidden="1" customHeight="1" thickBot="1" x14ac:dyDescent="0.3">
      <c r="A221" s="343"/>
      <c r="B221" s="346"/>
      <c r="C221" s="322"/>
      <c r="D221" s="94" t="str">
        <f>IF('Puestos de Trabajo Emp'!D221&lt;&gt;0,'Puestos de Trabajo Emp'!D221,"")</f>
        <v/>
      </c>
      <c r="E221" s="95" t="str">
        <f>IF('Puestos de Trabajo Emp'!E221&lt;&gt;0,'Puestos de Trabajo Emp'!E221,"")</f>
        <v/>
      </c>
      <c r="F221" s="322"/>
      <c r="G221" s="94" t="str">
        <f>IF('Puestos de Trabajo Emp'!G221&lt;&gt;0,'Puestos de Trabajo Emp'!G221,"")</f>
        <v/>
      </c>
      <c r="H221" s="95" t="str">
        <f>IF('Puestos de Trabajo Emp'!H221&lt;&gt;0,'Puestos de Trabajo Emp'!H221,"")</f>
        <v/>
      </c>
      <c r="I221" s="95" t="str">
        <f>IF('Puestos de Trabajo Emp'!I221&lt;&gt;0,'Puestos de Trabajo Emp'!I221,"")</f>
        <v/>
      </c>
      <c r="J221" s="322"/>
      <c r="K221" s="322"/>
      <c r="L221" s="322"/>
      <c r="M221" s="346"/>
      <c r="N221" s="23">
        <v>5</v>
      </c>
      <c r="O221" s="23">
        <v>89</v>
      </c>
      <c r="P221" s="349"/>
      <c r="Q221" s="42" t="e">
        <f t="shared" si="238"/>
        <v>#VALUE!</v>
      </c>
      <c r="R221" s="331"/>
      <c r="S221" s="331"/>
      <c r="T221" s="352"/>
      <c r="U221" s="355"/>
      <c r="V221" s="276"/>
      <c r="W221" s="322"/>
      <c r="X221" s="278"/>
      <c r="Y221" s="328"/>
      <c r="Z221" s="278"/>
      <c r="AA221" s="328"/>
      <c r="AB221" s="328"/>
      <c r="AC221" s="325"/>
      <c r="AD221" s="328"/>
      <c r="AE221" s="331"/>
      <c r="AF221" s="334"/>
      <c r="AG221" s="337"/>
      <c r="AH221" s="340"/>
    </row>
    <row r="222" spans="1:34" ht="25.5" hidden="1" customHeight="1" x14ac:dyDescent="0.25">
      <c r="A222" s="341">
        <v>44</v>
      </c>
      <c r="B222" s="344" t="str">
        <f>VLOOKUP(V222,ges,2,FALSE)</f>
        <v>Taller de mantención</v>
      </c>
      <c r="C222" s="320" t="str">
        <f>IF('Puestos de Trabajo Emp'!C222&lt;&gt;0,'Puestos de Trabajo Emp'!C222,"")</f>
        <v/>
      </c>
      <c r="D222" s="61" t="str">
        <f>IF('Puestos de Trabajo Emp'!D222&lt;&gt;0,'Puestos de Trabajo Emp'!D222,"")</f>
        <v/>
      </c>
      <c r="E222" s="62" t="str">
        <f>IF('Puestos de Trabajo Emp'!E222&lt;&gt;0,'Puestos de Trabajo Emp'!E222,"")</f>
        <v/>
      </c>
      <c r="F222" s="320" t="str">
        <f>IF('Puestos de Trabajo Emp'!F222&lt;&gt;0,'Puestos de Trabajo Emp'!F222,"")</f>
        <v/>
      </c>
      <c r="G222" s="61" t="str">
        <f>IF('Puestos de Trabajo Emp'!G222&lt;&gt;0,'Puestos de Trabajo Emp'!G222,"")</f>
        <v/>
      </c>
      <c r="H222" s="62" t="str">
        <f>IF('Puestos de Trabajo Emp'!H222&lt;&gt;0,'Puestos de Trabajo Emp'!H222,"")</f>
        <v/>
      </c>
      <c r="I222" s="62" t="str">
        <f>IF('Puestos de Trabajo Emp'!I222&lt;&gt;0,'Puestos de Trabajo Emp'!I222,"")</f>
        <v/>
      </c>
      <c r="J222" s="320" t="str">
        <f>IF('Puestos de Trabajo Emp'!N222&lt;&gt;0,'Puestos de Trabajo Emp'!N222,"")</f>
        <v/>
      </c>
      <c r="K222" s="320" t="str">
        <f>IF('Puestos de Trabajo Emp'!Q222&lt;&gt;0,'Puestos de Trabajo Emp'!Q222,"")</f>
        <v/>
      </c>
      <c r="L222" s="320" t="str">
        <f>IF('Puestos de Trabajo Emp'!R222&lt;&gt;0,'Puestos de Trabajo Emp'!R222,"")</f>
        <v/>
      </c>
      <c r="M222" s="344">
        <f>VLOOKUP(V222,ges,6,FALSE)</f>
        <v>8</v>
      </c>
      <c r="N222" s="21">
        <v>1</v>
      </c>
      <c r="O222" s="21">
        <v>88</v>
      </c>
      <c r="P222" s="347">
        <f t="shared" ref="P222" si="257">MAX(O222:O226)</f>
        <v>100</v>
      </c>
      <c r="Q222" s="43" t="e">
        <f t="shared" si="238"/>
        <v>#VALUE!</v>
      </c>
      <c r="R222" s="329" t="e">
        <f t="shared" ref="R222" si="258">SUM(Q222:Q226)</f>
        <v>#VALUE!</v>
      </c>
      <c r="S222" s="329">
        <f t="shared" ref="S222" si="259">ROUND(M222/(8/POWER(2,((P222-85)/3))),1)</f>
        <v>32</v>
      </c>
      <c r="T222" s="350" t="str">
        <f t="shared" ref="T222" si="260">IF(S222&gt;=10,"Alta",IF(S222&lt;0.5,"Baja","Media"))</f>
        <v>Alta</v>
      </c>
      <c r="U222" s="353">
        <f>'Puestos de Trabajo Emp'!T222</f>
        <v>0</v>
      </c>
      <c r="V222" s="289">
        <v>1</v>
      </c>
      <c r="W222" s="320" t="str">
        <f>VLOOKUP(V222,ges,3,FALSE)</f>
        <v>Operadores y ayudantes de mantención mecánica</v>
      </c>
      <c r="X222" s="287" t="s">
        <v>243</v>
      </c>
      <c r="Y222" s="326"/>
      <c r="Z222" s="287"/>
      <c r="AA222" s="326"/>
      <c r="AB222" s="326"/>
      <c r="AC222" s="323">
        <f>ROUND(8/(POWER(2,((AD222-85)/3))),1)</f>
        <v>2705659852.4000001</v>
      </c>
      <c r="AD222" s="326"/>
      <c r="AE222" s="329">
        <f t="shared" ref="AE222" si="261">TRUNC(M222/(8/POWER(2,((AD222-85)/3))),1)</f>
        <v>0</v>
      </c>
      <c r="AF222" s="332" t="str">
        <f t="shared" ref="AF222" si="262">IF(AE222&gt;=10,"4",IF(AE222&lt;0.5,"1",IF(AND(AE222&gt;=1,AE222&lt;10),"3","2")))</f>
        <v>1</v>
      </c>
      <c r="AG222" s="335" t="str">
        <f>IF(AE222&gt;=10,"Exposición Ocupacional sobre diez veces la Dosis de Ruido Máxima Permitida.",IF(AE222&gt;=1,"Exposición Ocupacional sobre la Dosis de Ruido Máxima Permitida.",IF(AE222&lt;0.5,"Exposición Ocupacional bajo la Dosis de Acción.","Exposición Ocupacional bajo la Dosis de Ruido Máxima Permitida pero sobre la Dosis de Acción.")))</f>
        <v>Exposición Ocupacional bajo la Dosis de Acción.</v>
      </c>
      <c r="AH222" s="338" t="str">
        <f>IF(AE222&gt;=10,"Se establece un plazo máximo de seis meses para implementar medidas de control.  Remitir al experto asesor de ACHS la nómina de todos los trabajadores de este puesto de trabajo, para su ingreso al Programa de Vigilancia de la Salud ACHS.",IF(AE222&lt;0.5,"Mantener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23" spans="1:34" ht="25.5" hidden="1" customHeight="1" x14ac:dyDescent="0.25">
      <c r="A223" s="342"/>
      <c r="B223" s="345"/>
      <c r="C223" s="321"/>
      <c r="D223" s="63" t="str">
        <f>IF('Puestos de Trabajo Emp'!D223&lt;&gt;0,'Puestos de Trabajo Emp'!D223,"")</f>
        <v/>
      </c>
      <c r="E223" s="64" t="str">
        <f>IF('Puestos de Trabajo Emp'!E223&lt;&gt;0,'Puestos de Trabajo Emp'!E223,"")</f>
        <v/>
      </c>
      <c r="F223" s="321"/>
      <c r="G223" s="63" t="str">
        <f>IF('Puestos de Trabajo Emp'!G223&lt;&gt;0,'Puestos de Trabajo Emp'!G223,"")</f>
        <v/>
      </c>
      <c r="H223" s="64" t="str">
        <f>IF('Puestos de Trabajo Emp'!H223&lt;&gt;0,'Puestos de Trabajo Emp'!H223,"")</f>
        <v/>
      </c>
      <c r="I223" s="64" t="str">
        <f>IF('Puestos de Trabajo Emp'!I223&lt;&gt;0,'Puestos de Trabajo Emp'!I223,"")</f>
        <v/>
      </c>
      <c r="J223" s="321"/>
      <c r="K223" s="321"/>
      <c r="L223" s="321"/>
      <c r="M223" s="345"/>
      <c r="N223" s="22">
        <v>2</v>
      </c>
      <c r="O223" s="22">
        <v>99</v>
      </c>
      <c r="P223" s="348"/>
      <c r="Q223" s="41" t="e">
        <f t="shared" si="238"/>
        <v>#VALUE!</v>
      </c>
      <c r="R223" s="330"/>
      <c r="S223" s="330"/>
      <c r="T223" s="351"/>
      <c r="U223" s="354"/>
      <c r="V223" s="275"/>
      <c r="W223" s="321"/>
      <c r="X223" s="277"/>
      <c r="Y223" s="327"/>
      <c r="Z223" s="277"/>
      <c r="AA223" s="327"/>
      <c r="AB223" s="327"/>
      <c r="AC223" s="324"/>
      <c r="AD223" s="327"/>
      <c r="AE223" s="330"/>
      <c r="AF223" s="333"/>
      <c r="AG223" s="336"/>
      <c r="AH223" s="339"/>
    </row>
    <row r="224" spans="1:34" ht="25.5" hidden="1" customHeight="1" x14ac:dyDescent="0.25">
      <c r="A224" s="342"/>
      <c r="B224" s="345"/>
      <c r="C224" s="321"/>
      <c r="D224" s="63" t="str">
        <f>IF('Puestos de Trabajo Emp'!D224&lt;&gt;0,'Puestos de Trabajo Emp'!D224,"")</f>
        <v/>
      </c>
      <c r="E224" s="64" t="str">
        <f>IF('Puestos de Trabajo Emp'!E224&lt;&gt;0,'Puestos de Trabajo Emp'!E224,"")</f>
        <v/>
      </c>
      <c r="F224" s="321"/>
      <c r="G224" s="63" t="str">
        <f>IF('Puestos de Trabajo Emp'!G224&lt;&gt;0,'Puestos de Trabajo Emp'!G224,"")</f>
        <v/>
      </c>
      <c r="H224" s="64" t="str">
        <f>IF('Puestos de Trabajo Emp'!H224&lt;&gt;0,'Puestos de Trabajo Emp'!H224,"")</f>
        <v/>
      </c>
      <c r="I224" s="64" t="str">
        <f>IF('Puestos de Trabajo Emp'!I224&lt;&gt;0,'Puestos de Trabajo Emp'!I224,"")</f>
        <v/>
      </c>
      <c r="J224" s="321"/>
      <c r="K224" s="321"/>
      <c r="L224" s="321"/>
      <c r="M224" s="345"/>
      <c r="N224" s="22">
        <v>3</v>
      </c>
      <c r="O224" s="22">
        <v>82</v>
      </c>
      <c r="P224" s="348"/>
      <c r="Q224" s="41" t="e">
        <f t="shared" si="238"/>
        <v>#VALUE!</v>
      </c>
      <c r="R224" s="330"/>
      <c r="S224" s="330"/>
      <c r="T224" s="351"/>
      <c r="U224" s="354"/>
      <c r="V224" s="275"/>
      <c r="W224" s="321"/>
      <c r="X224" s="277"/>
      <c r="Y224" s="327"/>
      <c r="Z224" s="277"/>
      <c r="AA224" s="327"/>
      <c r="AB224" s="327"/>
      <c r="AC224" s="324"/>
      <c r="AD224" s="327"/>
      <c r="AE224" s="330"/>
      <c r="AF224" s="333"/>
      <c r="AG224" s="336"/>
      <c r="AH224" s="339"/>
    </row>
    <row r="225" spans="1:34" ht="25.5" hidden="1" customHeight="1" x14ac:dyDescent="0.25">
      <c r="A225" s="342"/>
      <c r="B225" s="345"/>
      <c r="C225" s="321"/>
      <c r="D225" s="63" t="str">
        <f>IF('Puestos de Trabajo Emp'!D225&lt;&gt;0,'Puestos de Trabajo Emp'!D225,"")</f>
        <v/>
      </c>
      <c r="E225" s="64" t="str">
        <f>IF('Puestos de Trabajo Emp'!E225&lt;&gt;0,'Puestos de Trabajo Emp'!E225,"")</f>
        <v/>
      </c>
      <c r="F225" s="321"/>
      <c r="G225" s="63" t="str">
        <f>IF('Puestos de Trabajo Emp'!G225&lt;&gt;0,'Puestos de Trabajo Emp'!G225,"")</f>
        <v/>
      </c>
      <c r="H225" s="64" t="str">
        <f>IF('Puestos de Trabajo Emp'!H225&lt;&gt;0,'Puestos de Trabajo Emp'!H225,"")</f>
        <v/>
      </c>
      <c r="I225" s="64" t="str">
        <f>IF('Puestos de Trabajo Emp'!I225&lt;&gt;0,'Puestos de Trabajo Emp'!I225,"")</f>
        <v/>
      </c>
      <c r="J225" s="321"/>
      <c r="K225" s="321"/>
      <c r="L225" s="321"/>
      <c r="M225" s="345"/>
      <c r="N225" s="22">
        <v>4</v>
      </c>
      <c r="O225" s="22">
        <v>100</v>
      </c>
      <c r="P225" s="348"/>
      <c r="Q225" s="41" t="e">
        <f t="shared" si="238"/>
        <v>#VALUE!</v>
      </c>
      <c r="R225" s="330"/>
      <c r="S225" s="330"/>
      <c r="T225" s="351"/>
      <c r="U225" s="354"/>
      <c r="V225" s="275"/>
      <c r="W225" s="321"/>
      <c r="X225" s="277"/>
      <c r="Y225" s="327"/>
      <c r="Z225" s="277"/>
      <c r="AA225" s="327"/>
      <c r="AB225" s="327"/>
      <c r="AC225" s="324"/>
      <c r="AD225" s="327"/>
      <c r="AE225" s="330"/>
      <c r="AF225" s="333"/>
      <c r="AG225" s="336"/>
      <c r="AH225" s="339"/>
    </row>
    <row r="226" spans="1:34" ht="25.5" hidden="1" customHeight="1" thickBot="1" x14ac:dyDescent="0.3">
      <c r="A226" s="343"/>
      <c r="B226" s="346"/>
      <c r="C226" s="322"/>
      <c r="D226" s="94" t="str">
        <f>IF('Puestos de Trabajo Emp'!D226&lt;&gt;0,'Puestos de Trabajo Emp'!D226,"")</f>
        <v/>
      </c>
      <c r="E226" s="95" t="str">
        <f>IF('Puestos de Trabajo Emp'!E226&lt;&gt;0,'Puestos de Trabajo Emp'!E226,"")</f>
        <v/>
      </c>
      <c r="F226" s="322"/>
      <c r="G226" s="94" t="str">
        <f>IF('Puestos de Trabajo Emp'!G226&lt;&gt;0,'Puestos de Trabajo Emp'!G226,"")</f>
        <v/>
      </c>
      <c r="H226" s="95" t="str">
        <f>IF('Puestos de Trabajo Emp'!H226&lt;&gt;0,'Puestos de Trabajo Emp'!H226,"")</f>
        <v/>
      </c>
      <c r="I226" s="95" t="str">
        <f>IF('Puestos de Trabajo Emp'!I226&lt;&gt;0,'Puestos de Trabajo Emp'!I226,"")</f>
        <v/>
      </c>
      <c r="J226" s="322"/>
      <c r="K226" s="322"/>
      <c r="L226" s="322"/>
      <c r="M226" s="346"/>
      <c r="N226" s="23">
        <v>5</v>
      </c>
      <c r="O226" s="23">
        <v>89</v>
      </c>
      <c r="P226" s="349"/>
      <c r="Q226" s="42" t="e">
        <f t="shared" si="238"/>
        <v>#VALUE!</v>
      </c>
      <c r="R226" s="331"/>
      <c r="S226" s="331"/>
      <c r="T226" s="352"/>
      <c r="U226" s="355"/>
      <c r="V226" s="276"/>
      <c r="W226" s="322"/>
      <c r="X226" s="278"/>
      <c r="Y226" s="328"/>
      <c r="Z226" s="278"/>
      <c r="AA226" s="328"/>
      <c r="AB226" s="328"/>
      <c r="AC226" s="325"/>
      <c r="AD226" s="328"/>
      <c r="AE226" s="331"/>
      <c r="AF226" s="334"/>
      <c r="AG226" s="337"/>
      <c r="AH226" s="340"/>
    </row>
    <row r="227" spans="1:34" ht="25.5" hidden="1" customHeight="1" x14ac:dyDescent="0.25">
      <c r="A227" s="341">
        <v>45</v>
      </c>
      <c r="B227" s="344" t="str">
        <f>VLOOKUP(V227,ges,2,FALSE)</f>
        <v>Taller de mantención</v>
      </c>
      <c r="C227" s="320" t="str">
        <f>IF('Puestos de Trabajo Emp'!C227&lt;&gt;0,'Puestos de Trabajo Emp'!C227,"")</f>
        <v/>
      </c>
      <c r="D227" s="61" t="str">
        <f>IF('Puestos de Trabajo Emp'!D227&lt;&gt;0,'Puestos de Trabajo Emp'!D227,"")</f>
        <v/>
      </c>
      <c r="E227" s="62" t="str">
        <f>IF('Puestos de Trabajo Emp'!E227&lt;&gt;0,'Puestos de Trabajo Emp'!E227,"")</f>
        <v/>
      </c>
      <c r="F227" s="320" t="str">
        <f>IF('Puestos de Trabajo Emp'!F227&lt;&gt;0,'Puestos de Trabajo Emp'!F227,"")</f>
        <v/>
      </c>
      <c r="G227" s="61" t="str">
        <f>IF('Puestos de Trabajo Emp'!G227&lt;&gt;0,'Puestos de Trabajo Emp'!G227,"")</f>
        <v/>
      </c>
      <c r="H227" s="62" t="str">
        <f>IF('Puestos de Trabajo Emp'!H227&lt;&gt;0,'Puestos de Trabajo Emp'!H227,"")</f>
        <v/>
      </c>
      <c r="I227" s="62" t="str">
        <f>IF('Puestos de Trabajo Emp'!I227&lt;&gt;0,'Puestos de Trabajo Emp'!I227,"")</f>
        <v/>
      </c>
      <c r="J227" s="320" t="str">
        <f>IF('Puestos de Trabajo Emp'!N227&lt;&gt;0,'Puestos de Trabajo Emp'!N227,"")</f>
        <v/>
      </c>
      <c r="K227" s="320" t="str">
        <f>IF('Puestos de Trabajo Emp'!Q227&lt;&gt;0,'Puestos de Trabajo Emp'!Q227,"")</f>
        <v/>
      </c>
      <c r="L227" s="320" t="str">
        <f>IF('Puestos de Trabajo Emp'!R227&lt;&gt;0,'Puestos de Trabajo Emp'!R227,"")</f>
        <v/>
      </c>
      <c r="M227" s="344">
        <f>VLOOKUP(V227,ges,6,FALSE)</f>
        <v>8</v>
      </c>
      <c r="N227" s="21">
        <v>1</v>
      </c>
      <c r="O227" s="21">
        <v>88</v>
      </c>
      <c r="P227" s="347">
        <f t="shared" ref="P227" si="263">MAX(O227:O231)</f>
        <v>100</v>
      </c>
      <c r="Q227" s="43" t="e">
        <f t="shared" si="238"/>
        <v>#VALUE!</v>
      </c>
      <c r="R227" s="329" t="e">
        <f t="shared" ref="R227" si="264">SUM(Q227:Q231)</f>
        <v>#VALUE!</v>
      </c>
      <c r="S227" s="329">
        <f t="shared" ref="S227" si="265">ROUND(M227/(8/POWER(2,((P227-85)/3))),1)</f>
        <v>32</v>
      </c>
      <c r="T227" s="350" t="str">
        <f t="shared" ref="T227" si="266">IF(S227&gt;=10,"Alta",IF(S227&lt;0.5,"Baja","Media"))</f>
        <v>Alta</v>
      </c>
      <c r="U227" s="353">
        <f>'Puestos de Trabajo Emp'!T227</f>
        <v>0</v>
      </c>
      <c r="V227" s="289">
        <v>1</v>
      </c>
      <c r="W227" s="320" t="str">
        <f>VLOOKUP(V227,ges,3,FALSE)</f>
        <v>Operadores y ayudantes de mantención mecánica</v>
      </c>
      <c r="X227" s="287" t="s">
        <v>243</v>
      </c>
      <c r="Y227" s="327"/>
      <c r="Z227" s="277"/>
      <c r="AA227" s="327"/>
      <c r="AB227" s="327"/>
      <c r="AC227" s="323">
        <f>ROUND(8/(POWER(2,((AD227-85)/3))),1)</f>
        <v>2705659852.4000001</v>
      </c>
      <c r="AD227" s="327"/>
      <c r="AE227" s="329">
        <f t="shared" ref="AE227" si="267">TRUNC(M227/(8/POWER(2,((AD227-85)/3))),1)</f>
        <v>0</v>
      </c>
      <c r="AF227" s="332" t="str">
        <f t="shared" ref="AF227" si="268">IF(AE227&gt;=10,"4",IF(AE227&lt;0.5,"1",IF(AND(AE227&gt;=1,AE227&lt;10),"3","2")))</f>
        <v>1</v>
      </c>
      <c r="AG227" s="335" t="str">
        <f>IF(AE227&gt;=10,"Exposición Ocupacional sobre diez veces la Dosis de Ruido Máxima Permitida.",IF(AE227&gt;=1,"Exposición Ocupacional sobre la Dosis de Ruido Máxima Permitida.",IF(AE227&lt;0.5,"Exposición Ocupacional bajo la Dosis de Acción.","Exposición Ocupacional bajo la Dosis de Ruido Máxima Permitida pero sobre la Dosis de Acción.")))</f>
        <v>Exposición Ocupacional bajo la Dosis de Acción.</v>
      </c>
      <c r="AH227" s="338" t="str">
        <f>IF(AE227&gt;=10,"Se establece un plazo máximo de seis meses para implementar medidas de control.  Remitir al experto asesor de ACHS la nómina de todos los trabajadores de este puesto de trabajo, para su ingreso al Programa de Vigilancia de la Salud ACHS.",IF(AE227&lt;0.5,"Mantener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28" spans="1:34" ht="25.5" hidden="1" customHeight="1" x14ac:dyDescent="0.25">
      <c r="A228" s="342"/>
      <c r="B228" s="345"/>
      <c r="C228" s="321"/>
      <c r="D228" s="63" t="str">
        <f>IF('Puestos de Trabajo Emp'!D228&lt;&gt;0,'Puestos de Trabajo Emp'!D228,"")</f>
        <v/>
      </c>
      <c r="E228" s="64" t="str">
        <f>IF('Puestos de Trabajo Emp'!E228&lt;&gt;0,'Puestos de Trabajo Emp'!E228,"")</f>
        <v/>
      </c>
      <c r="F228" s="321"/>
      <c r="G228" s="63" t="str">
        <f>IF('Puestos de Trabajo Emp'!G228&lt;&gt;0,'Puestos de Trabajo Emp'!G228,"")</f>
        <v/>
      </c>
      <c r="H228" s="64" t="str">
        <f>IF('Puestos de Trabajo Emp'!H228&lt;&gt;0,'Puestos de Trabajo Emp'!H228,"")</f>
        <v/>
      </c>
      <c r="I228" s="64" t="str">
        <f>IF('Puestos de Trabajo Emp'!I228&lt;&gt;0,'Puestos de Trabajo Emp'!I228,"")</f>
        <v/>
      </c>
      <c r="J228" s="321"/>
      <c r="K228" s="321"/>
      <c r="L228" s="321"/>
      <c r="M228" s="345"/>
      <c r="N228" s="22">
        <v>2</v>
      </c>
      <c r="O228" s="22">
        <v>99</v>
      </c>
      <c r="P228" s="348"/>
      <c r="Q228" s="41" t="e">
        <f t="shared" si="238"/>
        <v>#VALUE!</v>
      </c>
      <c r="R228" s="330"/>
      <c r="S228" s="330"/>
      <c r="T228" s="351"/>
      <c r="U228" s="354"/>
      <c r="V228" s="275"/>
      <c r="W228" s="321"/>
      <c r="X228" s="277"/>
      <c r="Y228" s="327"/>
      <c r="Z228" s="277"/>
      <c r="AA228" s="327"/>
      <c r="AB228" s="327"/>
      <c r="AC228" s="324"/>
      <c r="AD228" s="327"/>
      <c r="AE228" s="330"/>
      <c r="AF228" s="333"/>
      <c r="AG228" s="336"/>
      <c r="AH228" s="339"/>
    </row>
    <row r="229" spans="1:34" ht="25.5" hidden="1" customHeight="1" x14ac:dyDescent="0.25">
      <c r="A229" s="342"/>
      <c r="B229" s="345"/>
      <c r="C229" s="321"/>
      <c r="D229" s="63" t="str">
        <f>IF('Puestos de Trabajo Emp'!D229&lt;&gt;0,'Puestos de Trabajo Emp'!D229,"")</f>
        <v/>
      </c>
      <c r="E229" s="64" t="str">
        <f>IF('Puestos de Trabajo Emp'!E229&lt;&gt;0,'Puestos de Trabajo Emp'!E229,"")</f>
        <v/>
      </c>
      <c r="F229" s="321"/>
      <c r="G229" s="63" t="str">
        <f>IF('Puestos de Trabajo Emp'!G229&lt;&gt;0,'Puestos de Trabajo Emp'!G229,"")</f>
        <v/>
      </c>
      <c r="H229" s="64" t="str">
        <f>IF('Puestos de Trabajo Emp'!H229&lt;&gt;0,'Puestos de Trabajo Emp'!H229,"")</f>
        <v/>
      </c>
      <c r="I229" s="64" t="str">
        <f>IF('Puestos de Trabajo Emp'!I229&lt;&gt;0,'Puestos de Trabajo Emp'!I229,"")</f>
        <v/>
      </c>
      <c r="J229" s="321"/>
      <c r="K229" s="321"/>
      <c r="L229" s="321"/>
      <c r="M229" s="345"/>
      <c r="N229" s="22">
        <v>3</v>
      </c>
      <c r="O229" s="22">
        <v>82</v>
      </c>
      <c r="P229" s="348"/>
      <c r="Q229" s="41" t="e">
        <f t="shared" si="238"/>
        <v>#VALUE!</v>
      </c>
      <c r="R229" s="330"/>
      <c r="S229" s="330"/>
      <c r="T229" s="351"/>
      <c r="U229" s="354"/>
      <c r="V229" s="275"/>
      <c r="W229" s="321"/>
      <c r="X229" s="277"/>
      <c r="Y229" s="327"/>
      <c r="Z229" s="277"/>
      <c r="AA229" s="327"/>
      <c r="AB229" s="327"/>
      <c r="AC229" s="324"/>
      <c r="AD229" s="327"/>
      <c r="AE229" s="330"/>
      <c r="AF229" s="333"/>
      <c r="AG229" s="336"/>
      <c r="AH229" s="339"/>
    </row>
    <row r="230" spans="1:34" ht="25.5" hidden="1" customHeight="1" x14ac:dyDescent="0.25">
      <c r="A230" s="342"/>
      <c r="B230" s="345"/>
      <c r="C230" s="321"/>
      <c r="D230" s="63" t="str">
        <f>IF('Puestos de Trabajo Emp'!D230&lt;&gt;0,'Puestos de Trabajo Emp'!D230,"")</f>
        <v/>
      </c>
      <c r="E230" s="64" t="str">
        <f>IF('Puestos de Trabajo Emp'!E230&lt;&gt;0,'Puestos de Trabajo Emp'!E230,"")</f>
        <v/>
      </c>
      <c r="F230" s="321"/>
      <c r="G230" s="63" t="str">
        <f>IF('Puestos de Trabajo Emp'!G230&lt;&gt;0,'Puestos de Trabajo Emp'!G230,"")</f>
        <v/>
      </c>
      <c r="H230" s="64" t="str">
        <f>IF('Puestos de Trabajo Emp'!H230&lt;&gt;0,'Puestos de Trabajo Emp'!H230,"")</f>
        <v/>
      </c>
      <c r="I230" s="64" t="str">
        <f>IF('Puestos de Trabajo Emp'!I230&lt;&gt;0,'Puestos de Trabajo Emp'!I230,"")</f>
        <v/>
      </c>
      <c r="J230" s="321"/>
      <c r="K230" s="321"/>
      <c r="L230" s="321"/>
      <c r="M230" s="345"/>
      <c r="N230" s="22">
        <v>4</v>
      </c>
      <c r="O230" s="22">
        <v>100</v>
      </c>
      <c r="P230" s="348"/>
      <c r="Q230" s="41" t="e">
        <f t="shared" si="238"/>
        <v>#VALUE!</v>
      </c>
      <c r="R230" s="330"/>
      <c r="S230" s="330"/>
      <c r="T230" s="351"/>
      <c r="U230" s="354"/>
      <c r="V230" s="275"/>
      <c r="W230" s="321"/>
      <c r="X230" s="277"/>
      <c r="Y230" s="327"/>
      <c r="Z230" s="277"/>
      <c r="AA230" s="327"/>
      <c r="AB230" s="327"/>
      <c r="AC230" s="324"/>
      <c r="AD230" s="327"/>
      <c r="AE230" s="330"/>
      <c r="AF230" s="333"/>
      <c r="AG230" s="336"/>
      <c r="AH230" s="339"/>
    </row>
    <row r="231" spans="1:34" ht="25.5" hidden="1" customHeight="1" thickBot="1" x14ac:dyDescent="0.3">
      <c r="A231" s="343"/>
      <c r="B231" s="346"/>
      <c r="C231" s="322"/>
      <c r="D231" s="94" t="str">
        <f>IF('Puestos de Trabajo Emp'!D231&lt;&gt;0,'Puestos de Trabajo Emp'!D231,"")</f>
        <v/>
      </c>
      <c r="E231" s="95" t="str">
        <f>IF('Puestos de Trabajo Emp'!E231&lt;&gt;0,'Puestos de Trabajo Emp'!E231,"")</f>
        <v/>
      </c>
      <c r="F231" s="322"/>
      <c r="G231" s="94" t="str">
        <f>IF('Puestos de Trabajo Emp'!G231&lt;&gt;0,'Puestos de Trabajo Emp'!G231,"")</f>
        <v/>
      </c>
      <c r="H231" s="95" t="str">
        <f>IF('Puestos de Trabajo Emp'!H231&lt;&gt;0,'Puestos de Trabajo Emp'!H231,"")</f>
        <v/>
      </c>
      <c r="I231" s="95" t="str">
        <f>IF('Puestos de Trabajo Emp'!I231&lt;&gt;0,'Puestos de Trabajo Emp'!I231,"")</f>
        <v/>
      </c>
      <c r="J231" s="322"/>
      <c r="K231" s="322"/>
      <c r="L231" s="322"/>
      <c r="M231" s="346"/>
      <c r="N231" s="23">
        <v>5</v>
      </c>
      <c r="O231" s="23">
        <v>89</v>
      </c>
      <c r="P231" s="349"/>
      <c r="Q231" s="42" t="e">
        <f t="shared" si="238"/>
        <v>#VALUE!</v>
      </c>
      <c r="R231" s="331"/>
      <c r="S231" s="331"/>
      <c r="T231" s="352"/>
      <c r="U231" s="355"/>
      <c r="V231" s="276"/>
      <c r="W231" s="322"/>
      <c r="X231" s="278"/>
      <c r="Y231" s="327"/>
      <c r="Z231" s="277"/>
      <c r="AA231" s="327"/>
      <c r="AB231" s="327"/>
      <c r="AC231" s="325"/>
      <c r="AD231" s="327"/>
      <c r="AE231" s="331"/>
      <c r="AF231" s="334"/>
      <c r="AG231" s="337"/>
      <c r="AH231" s="340"/>
    </row>
    <row r="232" spans="1:34" ht="25.5" hidden="1" customHeight="1" x14ac:dyDescent="0.25">
      <c r="A232" s="341">
        <v>46</v>
      </c>
      <c r="B232" s="344" t="str">
        <f>VLOOKUP(V232,ges,2,FALSE)</f>
        <v>Taller de mantención</v>
      </c>
      <c r="C232" s="320" t="str">
        <f>IF('Puestos de Trabajo Emp'!C232&lt;&gt;0,'Puestos de Trabajo Emp'!C232,"")</f>
        <v/>
      </c>
      <c r="D232" s="61" t="str">
        <f>IF('Puestos de Trabajo Emp'!D232&lt;&gt;0,'Puestos de Trabajo Emp'!D232,"")</f>
        <v/>
      </c>
      <c r="E232" s="62" t="str">
        <f>IF('Puestos de Trabajo Emp'!E232&lt;&gt;0,'Puestos de Trabajo Emp'!E232,"")</f>
        <v/>
      </c>
      <c r="F232" s="320" t="str">
        <f>IF('Puestos de Trabajo Emp'!F232&lt;&gt;0,'Puestos de Trabajo Emp'!F232,"")</f>
        <v/>
      </c>
      <c r="G232" s="61" t="str">
        <f>IF('Puestos de Trabajo Emp'!G232&lt;&gt;0,'Puestos de Trabajo Emp'!G232,"")</f>
        <v/>
      </c>
      <c r="H232" s="62" t="str">
        <f>IF('Puestos de Trabajo Emp'!H232&lt;&gt;0,'Puestos de Trabajo Emp'!H232,"")</f>
        <v/>
      </c>
      <c r="I232" s="62" t="str">
        <f>IF('Puestos de Trabajo Emp'!I232&lt;&gt;0,'Puestos de Trabajo Emp'!I232,"")</f>
        <v/>
      </c>
      <c r="J232" s="320" t="str">
        <f>IF('Puestos de Trabajo Emp'!N232&lt;&gt;0,'Puestos de Trabajo Emp'!N232,"")</f>
        <v/>
      </c>
      <c r="K232" s="320" t="str">
        <f>IF('Puestos de Trabajo Emp'!Q232&lt;&gt;0,'Puestos de Trabajo Emp'!Q232,"")</f>
        <v/>
      </c>
      <c r="L232" s="320" t="str">
        <f>IF('Puestos de Trabajo Emp'!R232&lt;&gt;0,'Puestos de Trabajo Emp'!R232,"")</f>
        <v/>
      </c>
      <c r="M232" s="344">
        <f>VLOOKUP(V232,ges,6,FALSE)</f>
        <v>8</v>
      </c>
      <c r="N232" s="21">
        <v>1</v>
      </c>
      <c r="O232" s="21">
        <v>88</v>
      </c>
      <c r="P232" s="347">
        <f t="shared" ref="P232" si="269">MAX(O232:O236)</f>
        <v>100</v>
      </c>
      <c r="Q232" s="43" t="e">
        <f t="shared" si="238"/>
        <v>#VALUE!</v>
      </c>
      <c r="R232" s="329" t="e">
        <f t="shared" ref="R232" si="270">SUM(Q232:Q236)</f>
        <v>#VALUE!</v>
      </c>
      <c r="S232" s="329">
        <f t="shared" ref="S232" si="271">ROUND(M232/(8/POWER(2,((P232-85)/3))),1)</f>
        <v>32</v>
      </c>
      <c r="T232" s="350" t="str">
        <f t="shared" ref="T232" si="272">IF(S232&gt;=10,"Alta",IF(S232&lt;0.5,"Baja","Media"))</f>
        <v>Alta</v>
      </c>
      <c r="U232" s="353">
        <f>'Puestos de Trabajo Emp'!T232</f>
        <v>0</v>
      </c>
      <c r="V232" s="289">
        <v>1</v>
      </c>
      <c r="W232" s="320" t="str">
        <f>VLOOKUP(V232,ges,3,FALSE)</f>
        <v>Operadores y ayudantes de mantención mecánica</v>
      </c>
      <c r="X232" s="287" t="s">
        <v>243</v>
      </c>
      <c r="Y232" s="326"/>
      <c r="Z232" s="287"/>
      <c r="AA232" s="326"/>
      <c r="AB232" s="326"/>
      <c r="AC232" s="323">
        <f>ROUND(8/(POWER(2,((AD232-85)/3))),1)</f>
        <v>2705659852.4000001</v>
      </c>
      <c r="AD232" s="326"/>
      <c r="AE232" s="329">
        <f t="shared" ref="AE232" si="273">TRUNC(M232/(8/POWER(2,((AD232-85)/3))),1)</f>
        <v>0</v>
      </c>
      <c r="AF232" s="332" t="str">
        <f t="shared" ref="AF232" si="274">IF(AE232&gt;=10,"4",IF(AE232&lt;0.5,"1",IF(AND(AE232&gt;=1,AE232&lt;10),"3","2")))</f>
        <v>1</v>
      </c>
      <c r="AG232" s="335" t="str">
        <f>IF(AE232&gt;=10,"Exposición Ocupacional sobre diez veces la Dosis de Ruido Máxima Permitida.",IF(AE232&gt;=1,"Exposición Ocupacional sobre la Dosis de Ruido Máxima Permitida.",IF(AE232&lt;0.5,"Exposición Ocupacional bajo la Dosis de Acción.","Exposición Ocupacional bajo la Dosis de Ruido Máxima Permitida pero sobre la Dosis de Acción.")))</f>
        <v>Exposición Ocupacional bajo la Dosis de Acción.</v>
      </c>
      <c r="AH232" s="338" t="str">
        <f>IF(AE232&gt;=10,"Se establece un plazo máximo de seis meses para implementar medidas de control.  Remitir al experto asesor de ACHS la nómina de todos los trabajadores de este puesto de trabajo, para su ingreso al Programa de Vigilancia de la Salud ACHS.",IF(AE232&lt;0.5,"Mantener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33" spans="1:34" ht="25.5" hidden="1" customHeight="1" x14ac:dyDescent="0.25">
      <c r="A233" s="342"/>
      <c r="B233" s="345"/>
      <c r="C233" s="321"/>
      <c r="D233" s="63" t="str">
        <f>IF('Puestos de Trabajo Emp'!D233&lt;&gt;0,'Puestos de Trabajo Emp'!D233,"")</f>
        <v/>
      </c>
      <c r="E233" s="64" t="str">
        <f>IF('Puestos de Trabajo Emp'!E233&lt;&gt;0,'Puestos de Trabajo Emp'!E233,"")</f>
        <v/>
      </c>
      <c r="F233" s="321"/>
      <c r="G233" s="63" t="str">
        <f>IF('Puestos de Trabajo Emp'!G233&lt;&gt;0,'Puestos de Trabajo Emp'!G233,"")</f>
        <v/>
      </c>
      <c r="H233" s="64" t="str">
        <f>IF('Puestos de Trabajo Emp'!H233&lt;&gt;0,'Puestos de Trabajo Emp'!H233,"")</f>
        <v/>
      </c>
      <c r="I233" s="64" t="str">
        <f>IF('Puestos de Trabajo Emp'!I233&lt;&gt;0,'Puestos de Trabajo Emp'!I233,"")</f>
        <v/>
      </c>
      <c r="J233" s="321"/>
      <c r="K233" s="321"/>
      <c r="L233" s="321"/>
      <c r="M233" s="345"/>
      <c r="N233" s="22">
        <v>2</v>
      </c>
      <c r="O233" s="22">
        <v>99</v>
      </c>
      <c r="P233" s="348"/>
      <c r="Q233" s="41" t="e">
        <f t="shared" si="238"/>
        <v>#VALUE!</v>
      </c>
      <c r="R233" s="330"/>
      <c r="S233" s="330"/>
      <c r="T233" s="351"/>
      <c r="U233" s="354"/>
      <c r="V233" s="275"/>
      <c r="W233" s="321"/>
      <c r="X233" s="277"/>
      <c r="Y233" s="327"/>
      <c r="Z233" s="277"/>
      <c r="AA233" s="327"/>
      <c r="AB233" s="327"/>
      <c r="AC233" s="324"/>
      <c r="AD233" s="327"/>
      <c r="AE233" s="330"/>
      <c r="AF233" s="333"/>
      <c r="AG233" s="336"/>
      <c r="AH233" s="339"/>
    </row>
    <row r="234" spans="1:34" ht="25.5" hidden="1" customHeight="1" x14ac:dyDescent="0.25">
      <c r="A234" s="342"/>
      <c r="B234" s="345"/>
      <c r="C234" s="321"/>
      <c r="D234" s="63" t="str">
        <f>IF('Puestos de Trabajo Emp'!D234&lt;&gt;0,'Puestos de Trabajo Emp'!D234,"")</f>
        <v/>
      </c>
      <c r="E234" s="64" t="str">
        <f>IF('Puestos de Trabajo Emp'!E234&lt;&gt;0,'Puestos de Trabajo Emp'!E234,"")</f>
        <v/>
      </c>
      <c r="F234" s="321"/>
      <c r="G234" s="63" t="str">
        <f>IF('Puestos de Trabajo Emp'!G234&lt;&gt;0,'Puestos de Trabajo Emp'!G234,"")</f>
        <v/>
      </c>
      <c r="H234" s="64" t="str">
        <f>IF('Puestos de Trabajo Emp'!H234&lt;&gt;0,'Puestos de Trabajo Emp'!H234,"")</f>
        <v/>
      </c>
      <c r="I234" s="64" t="str">
        <f>IF('Puestos de Trabajo Emp'!I234&lt;&gt;0,'Puestos de Trabajo Emp'!I234,"")</f>
        <v/>
      </c>
      <c r="J234" s="321"/>
      <c r="K234" s="321"/>
      <c r="L234" s="321"/>
      <c r="M234" s="345"/>
      <c r="N234" s="22">
        <v>3</v>
      </c>
      <c r="O234" s="22">
        <v>82</v>
      </c>
      <c r="P234" s="348"/>
      <c r="Q234" s="41" t="e">
        <f t="shared" si="238"/>
        <v>#VALUE!</v>
      </c>
      <c r="R234" s="330"/>
      <c r="S234" s="330"/>
      <c r="T234" s="351"/>
      <c r="U234" s="354"/>
      <c r="V234" s="275"/>
      <c r="W234" s="321"/>
      <c r="X234" s="277"/>
      <c r="Y234" s="327"/>
      <c r="Z234" s="277"/>
      <c r="AA234" s="327"/>
      <c r="AB234" s="327"/>
      <c r="AC234" s="324"/>
      <c r="AD234" s="327"/>
      <c r="AE234" s="330"/>
      <c r="AF234" s="333"/>
      <c r="AG234" s="336"/>
      <c r="AH234" s="339"/>
    </row>
    <row r="235" spans="1:34" ht="25.5" hidden="1" customHeight="1" x14ac:dyDescent="0.25">
      <c r="A235" s="342"/>
      <c r="B235" s="345"/>
      <c r="C235" s="321"/>
      <c r="D235" s="63" t="str">
        <f>IF('Puestos de Trabajo Emp'!D235&lt;&gt;0,'Puestos de Trabajo Emp'!D235,"")</f>
        <v/>
      </c>
      <c r="E235" s="64" t="str">
        <f>IF('Puestos de Trabajo Emp'!E235&lt;&gt;0,'Puestos de Trabajo Emp'!E235,"")</f>
        <v/>
      </c>
      <c r="F235" s="321"/>
      <c r="G235" s="63" t="str">
        <f>IF('Puestos de Trabajo Emp'!G235&lt;&gt;0,'Puestos de Trabajo Emp'!G235,"")</f>
        <v/>
      </c>
      <c r="H235" s="64" t="str">
        <f>IF('Puestos de Trabajo Emp'!H235&lt;&gt;0,'Puestos de Trabajo Emp'!H235,"")</f>
        <v/>
      </c>
      <c r="I235" s="64" t="str">
        <f>IF('Puestos de Trabajo Emp'!I235&lt;&gt;0,'Puestos de Trabajo Emp'!I235,"")</f>
        <v/>
      </c>
      <c r="J235" s="321"/>
      <c r="K235" s="321"/>
      <c r="L235" s="321"/>
      <c r="M235" s="345"/>
      <c r="N235" s="22">
        <v>4</v>
      </c>
      <c r="O235" s="22">
        <v>100</v>
      </c>
      <c r="P235" s="348"/>
      <c r="Q235" s="41" t="e">
        <f t="shared" si="238"/>
        <v>#VALUE!</v>
      </c>
      <c r="R235" s="330"/>
      <c r="S235" s="330"/>
      <c r="T235" s="351"/>
      <c r="U235" s="354"/>
      <c r="V235" s="275"/>
      <c r="W235" s="321"/>
      <c r="X235" s="277"/>
      <c r="Y235" s="327"/>
      <c r="Z235" s="277"/>
      <c r="AA235" s="327"/>
      <c r="AB235" s="327"/>
      <c r="AC235" s="324"/>
      <c r="AD235" s="327"/>
      <c r="AE235" s="330"/>
      <c r="AF235" s="333"/>
      <c r="AG235" s="336"/>
      <c r="AH235" s="339"/>
    </row>
    <row r="236" spans="1:34" ht="25.5" hidden="1" customHeight="1" thickBot="1" x14ac:dyDescent="0.3">
      <c r="A236" s="343"/>
      <c r="B236" s="346"/>
      <c r="C236" s="322"/>
      <c r="D236" s="94" t="str">
        <f>IF('Puestos de Trabajo Emp'!D236&lt;&gt;0,'Puestos de Trabajo Emp'!D236,"")</f>
        <v/>
      </c>
      <c r="E236" s="95" t="str">
        <f>IF('Puestos de Trabajo Emp'!E236&lt;&gt;0,'Puestos de Trabajo Emp'!E236,"")</f>
        <v/>
      </c>
      <c r="F236" s="322"/>
      <c r="G236" s="94" t="str">
        <f>IF('Puestos de Trabajo Emp'!G236&lt;&gt;0,'Puestos de Trabajo Emp'!G236,"")</f>
        <v/>
      </c>
      <c r="H236" s="95" t="str">
        <f>IF('Puestos de Trabajo Emp'!H236&lt;&gt;0,'Puestos de Trabajo Emp'!H236,"")</f>
        <v/>
      </c>
      <c r="I236" s="95" t="str">
        <f>IF('Puestos de Trabajo Emp'!I236&lt;&gt;0,'Puestos de Trabajo Emp'!I236,"")</f>
        <v/>
      </c>
      <c r="J236" s="322"/>
      <c r="K236" s="322"/>
      <c r="L236" s="322"/>
      <c r="M236" s="346"/>
      <c r="N236" s="23">
        <v>5</v>
      </c>
      <c r="O236" s="23">
        <v>89</v>
      </c>
      <c r="P236" s="349"/>
      <c r="Q236" s="42" t="e">
        <f t="shared" si="238"/>
        <v>#VALUE!</v>
      </c>
      <c r="R236" s="331"/>
      <c r="S236" s="331"/>
      <c r="T236" s="352"/>
      <c r="U236" s="355"/>
      <c r="V236" s="276"/>
      <c r="W236" s="322"/>
      <c r="X236" s="278"/>
      <c r="Y236" s="328"/>
      <c r="Z236" s="278"/>
      <c r="AA236" s="328"/>
      <c r="AB236" s="328"/>
      <c r="AC236" s="325"/>
      <c r="AD236" s="328"/>
      <c r="AE236" s="331"/>
      <c r="AF236" s="334"/>
      <c r="AG236" s="337"/>
      <c r="AH236" s="340"/>
    </row>
    <row r="237" spans="1:34" ht="25.5" hidden="1" customHeight="1" x14ac:dyDescent="0.25">
      <c r="A237" s="341">
        <v>47</v>
      </c>
      <c r="B237" s="344" t="str">
        <f>VLOOKUP(V237,ges,2,FALSE)</f>
        <v>Taller de mantención</v>
      </c>
      <c r="C237" s="320" t="str">
        <f>IF('Puestos de Trabajo Emp'!C237&lt;&gt;0,'Puestos de Trabajo Emp'!C237,"")</f>
        <v/>
      </c>
      <c r="D237" s="61" t="str">
        <f>IF('Puestos de Trabajo Emp'!D237&lt;&gt;0,'Puestos de Trabajo Emp'!D237,"")</f>
        <v/>
      </c>
      <c r="E237" s="62" t="str">
        <f>IF('Puestos de Trabajo Emp'!E237&lt;&gt;0,'Puestos de Trabajo Emp'!E237,"")</f>
        <v/>
      </c>
      <c r="F237" s="320" t="str">
        <f>IF('Puestos de Trabajo Emp'!F237&lt;&gt;0,'Puestos de Trabajo Emp'!F237,"")</f>
        <v/>
      </c>
      <c r="G237" s="61" t="str">
        <f>IF('Puestos de Trabajo Emp'!G237&lt;&gt;0,'Puestos de Trabajo Emp'!G237,"")</f>
        <v/>
      </c>
      <c r="H237" s="62" t="str">
        <f>IF('Puestos de Trabajo Emp'!H237&lt;&gt;0,'Puestos de Trabajo Emp'!H237,"")</f>
        <v/>
      </c>
      <c r="I237" s="62" t="str">
        <f>IF('Puestos de Trabajo Emp'!I237&lt;&gt;0,'Puestos de Trabajo Emp'!I237,"")</f>
        <v/>
      </c>
      <c r="J237" s="320" t="str">
        <f>IF('Puestos de Trabajo Emp'!N237&lt;&gt;0,'Puestos de Trabajo Emp'!N237,"")</f>
        <v/>
      </c>
      <c r="K237" s="320" t="str">
        <f>IF('Puestos de Trabajo Emp'!Q237&lt;&gt;0,'Puestos de Trabajo Emp'!Q237,"")</f>
        <v/>
      </c>
      <c r="L237" s="320" t="str">
        <f>IF('Puestos de Trabajo Emp'!R237&lt;&gt;0,'Puestos de Trabajo Emp'!R237,"")</f>
        <v/>
      </c>
      <c r="M237" s="344">
        <f>VLOOKUP(V237,ges,6,FALSE)</f>
        <v>8</v>
      </c>
      <c r="N237" s="21">
        <v>1</v>
      </c>
      <c r="O237" s="21">
        <v>88</v>
      </c>
      <c r="P237" s="347">
        <f t="shared" ref="P237" si="275">MAX(O237:O241)</f>
        <v>100</v>
      </c>
      <c r="Q237" s="43" t="e">
        <f t="shared" si="238"/>
        <v>#VALUE!</v>
      </c>
      <c r="R237" s="329" t="e">
        <f t="shared" ref="R237" si="276">SUM(Q237:Q241)</f>
        <v>#VALUE!</v>
      </c>
      <c r="S237" s="329">
        <f t="shared" ref="S237" si="277">ROUND(M237/(8/POWER(2,((P237-85)/3))),1)</f>
        <v>32</v>
      </c>
      <c r="T237" s="350" t="str">
        <f t="shared" ref="T237" si="278">IF(S237&gt;=10,"Alta",IF(S237&lt;0.5,"Baja","Media"))</f>
        <v>Alta</v>
      </c>
      <c r="U237" s="353">
        <f>'Puestos de Trabajo Emp'!T237</f>
        <v>0</v>
      </c>
      <c r="V237" s="289">
        <v>1</v>
      </c>
      <c r="W237" s="320" t="str">
        <f>VLOOKUP(V237,ges,3,FALSE)</f>
        <v>Operadores y ayudantes de mantención mecánica</v>
      </c>
      <c r="X237" s="287" t="s">
        <v>243</v>
      </c>
      <c r="Y237" s="327"/>
      <c r="Z237" s="277"/>
      <c r="AA237" s="327"/>
      <c r="AB237" s="327"/>
      <c r="AC237" s="323">
        <f>ROUND(8/(POWER(2,((AD237-85)/3))),1)</f>
        <v>2705659852.4000001</v>
      </c>
      <c r="AD237" s="327"/>
      <c r="AE237" s="329">
        <f t="shared" ref="AE237" si="279">TRUNC(M237/(8/POWER(2,((AD237-85)/3))),1)</f>
        <v>0</v>
      </c>
      <c r="AF237" s="332" t="str">
        <f t="shared" ref="AF237" si="280">IF(AE237&gt;=10,"4",IF(AE237&lt;0.5,"1",IF(AND(AE237&gt;=1,AE237&lt;10),"3","2")))</f>
        <v>1</v>
      </c>
      <c r="AG237" s="335" t="str">
        <f>IF(AE237&gt;=10,"Exposición Ocupacional sobre diez veces la Dosis de Ruido Máxima Permitida.",IF(AE237&gt;=1,"Exposición Ocupacional sobre la Dosis de Ruido Máxima Permitida.",IF(AE237&lt;0.5,"Exposición Ocupacional bajo la Dosis de Acción.","Exposición Ocupacional bajo la Dosis de Ruido Máxima Permitida pero sobre la Dosis de Acción.")))</f>
        <v>Exposición Ocupacional bajo la Dosis de Acción.</v>
      </c>
      <c r="AH237" s="338" t="str">
        <f>IF(AE237&gt;=10,"Se establece un plazo máximo de seis meses para implementar medidas de control.  Remitir al experto asesor de ACHS la nómina de todos los trabajadores de este puesto de trabajo, para su ingreso al Programa de Vigilancia de la Salud ACHS.",IF(AE237&lt;0.5,"Mantener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38" spans="1:34" ht="25.5" hidden="1" customHeight="1" x14ac:dyDescent="0.25">
      <c r="A238" s="342"/>
      <c r="B238" s="345"/>
      <c r="C238" s="321"/>
      <c r="D238" s="63" t="str">
        <f>IF('Puestos de Trabajo Emp'!D238&lt;&gt;0,'Puestos de Trabajo Emp'!D238,"")</f>
        <v/>
      </c>
      <c r="E238" s="64" t="str">
        <f>IF('Puestos de Trabajo Emp'!E238&lt;&gt;0,'Puestos de Trabajo Emp'!E238,"")</f>
        <v/>
      </c>
      <c r="F238" s="321"/>
      <c r="G238" s="63" t="str">
        <f>IF('Puestos de Trabajo Emp'!G238&lt;&gt;0,'Puestos de Trabajo Emp'!G238,"")</f>
        <v/>
      </c>
      <c r="H238" s="64" t="str">
        <f>IF('Puestos de Trabajo Emp'!H238&lt;&gt;0,'Puestos de Trabajo Emp'!H238,"")</f>
        <v/>
      </c>
      <c r="I238" s="64" t="str">
        <f>IF('Puestos de Trabajo Emp'!I238&lt;&gt;0,'Puestos de Trabajo Emp'!I238,"")</f>
        <v/>
      </c>
      <c r="J238" s="321"/>
      <c r="K238" s="321"/>
      <c r="L238" s="321"/>
      <c r="M238" s="345"/>
      <c r="N238" s="22">
        <v>2</v>
      </c>
      <c r="O238" s="22">
        <v>99</v>
      </c>
      <c r="P238" s="348"/>
      <c r="Q238" s="41" t="e">
        <f t="shared" si="238"/>
        <v>#VALUE!</v>
      </c>
      <c r="R238" s="330"/>
      <c r="S238" s="330"/>
      <c r="T238" s="351"/>
      <c r="U238" s="354"/>
      <c r="V238" s="275"/>
      <c r="W238" s="321"/>
      <c r="X238" s="277"/>
      <c r="Y238" s="327"/>
      <c r="Z238" s="277"/>
      <c r="AA238" s="327"/>
      <c r="AB238" s="327"/>
      <c r="AC238" s="324"/>
      <c r="AD238" s="327"/>
      <c r="AE238" s="330"/>
      <c r="AF238" s="333"/>
      <c r="AG238" s="336"/>
      <c r="AH238" s="339"/>
    </row>
    <row r="239" spans="1:34" ht="25.5" hidden="1" customHeight="1" x14ac:dyDescent="0.25">
      <c r="A239" s="342"/>
      <c r="B239" s="345"/>
      <c r="C239" s="321"/>
      <c r="D239" s="63" t="str">
        <f>IF('Puestos de Trabajo Emp'!D239&lt;&gt;0,'Puestos de Trabajo Emp'!D239,"")</f>
        <v/>
      </c>
      <c r="E239" s="64" t="str">
        <f>IF('Puestos de Trabajo Emp'!E239&lt;&gt;0,'Puestos de Trabajo Emp'!E239,"")</f>
        <v/>
      </c>
      <c r="F239" s="321"/>
      <c r="G239" s="63" t="str">
        <f>IF('Puestos de Trabajo Emp'!G239&lt;&gt;0,'Puestos de Trabajo Emp'!G239,"")</f>
        <v/>
      </c>
      <c r="H239" s="64" t="str">
        <f>IF('Puestos de Trabajo Emp'!H239&lt;&gt;0,'Puestos de Trabajo Emp'!H239,"")</f>
        <v/>
      </c>
      <c r="I239" s="64" t="str">
        <f>IF('Puestos de Trabajo Emp'!I239&lt;&gt;0,'Puestos de Trabajo Emp'!I239,"")</f>
        <v/>
      </c>
      <c r="J239" s="321"/>
      <c r="K239" s="321"/>
      <c r="L239" s="321"/>
      <c r="M239" s="345"/>
      <c r="N239" s="22">
        <v>3</v>
      </c>
      <c r="O239" s="22">
        <v>82</v>
      </c>
      <c r="P239" s="348"/>
      <c r="Q239" s="41" t="e">
        <f t="shared" si="238"/>
        <v>#VALUE!</v>
      </c>
      <c r="R239" s="330"/>
      <c r="S239" s="330"/>
      <c r="T239" s="351"/>
      <c r="U239" s="354"/>
      <c r="V239" s="275"/>
      <c r="W239" s="321"/>
      <c r="X239" s="277"/>
      <c r="Y239" s="327"/>
      <c r="Z239" s="277"/>
      <c r="AA239" s="327"/>
      <c r="AB239" s="327"/>
      <c r="AC239" s="324"/>
      <c r="AD239" s="327"/>
      <c r="AE239" s="330"/>
      <c r="AF239" s="333"/>
      <c r="AG239" s="336"/>
      <c r="AH239" s="339"/>
    </row>
    <row r="240" spans="1:34" ht="25.5" hidden="1" customHeight="1" x14ac:dyDescent="0.25">
      <c r="A240" s="342"/>
      <c r="B240" s="345"/>
      <c r="C240" s="321"/>
      <c r="D240" s="63" t="str">
        <f>IF('Puestos de Trabajo Emp'!D240&lt;&gt;0,'Puestos de Trabajo Emp'!D240,"")</f>
        <v/>
      </c>
      <c r="E240" s="64" t="str">
        <f>IF('Puestos de Trabajo Emp'!E240&lt;&gt;0,'Puestos de Trabajo Emp'!E240,"")</f>
        <v/>
      </c>
      <c r="F240" s="321"/>
      <c r="G240" s="63" t="str">
        <f>IF('Puestos de Trabajo Emp'!G240&lt;&gt;0,'Puestos de Trabajo Emp'!G240,"")</f>
        <v/>
      </c>
      <c r="H240" s="64" t="str">
        <f>IF('Puestos de Trabajo Emp'!H240&lt;&gt;0,'Puestos de Trabajo Emp'!H240,"")</f>
        <v/>
      </c>
      <c r="I240" s="64" t="str">
        <f>IF('Puestos de Trabajo Emp'!I240&lt;&gt;0,'Puestos de Trabajo Emp'!I240,"")</f>
        <v/>
      </c>
      <c r="J240" s="321"/>
      <c r="K240" s="321"/>
      <c r="L240" s="321"/>
      <c r="M240" s="345"/>
      <c r="N240" s="22">
        <v>4</v>
      </c>
      <c r="O240" s="22">
        <v>100</v>
      </c>
      <c r="P240" s="348"/>
      <c r="Q240" s="41" t="e">
        <f t="shared" si="238"/>
        <v>#VALUE!</v>
      </c>
      <c r="R240" s="330"/>
      <c r="S240" s="330"/>
      <c r="T240" s="351"/>
      <c r="U240" s="354"/>
      <c r="V240" s="275"/>
      <c r="W240" s="321"/>
      <c r="X240" s="277"/>
      <c r="Y240" s="327"/>
      <c r="Z240" s="277"/>
      <c r="AA240" s="327"/>
      <c r="AB240" s="327"/>
      <c r="AC240" s="324"/>
      <c r="AD240" s="327"/>
      <c r="AE240" s="330"/>
      <c r="AF240" s="333"/>
      <c r="AG240" s="336"/>
      <c r="AH240" s="339"/>
    </row>
    <row r="241" spans="1:34" ht="25.5" hidden="1" customHeight="1" thickBot="1" x14ac:dyDescent="0.3">
      <c r="A241" s="343"/>
      <c r="B241" s="346"/>
      <c r="C241" s="322"/>
      <c r="D241" s="94" t="str">
        <f>IF('Puestos de Trabajo Emp'!D241&lt;&gt;0,'Puestos de Trabajo Emp'!D241,"")</f>
        <v/>
      </c>
      <c r="E241" s="95" t="str">
        <f>IF('Puestos de Trabajo Emp'!E241&lt;&gt;0,'Puestos de Trabajo Emp'!E241,"")</f>
        <v/>
      </c>
      <c r="F241" s="322"/>
      <c r="G241" s="94" t="str">
        <f>IF('Puestos de Trabajo Emp'!G241&lt;&gt;0,'Puestos de Trabajo Emp'!G241,"")</f>
        <v/>
      </c>
      <c r="H241" s="95" t="str">
        <f>IF('Puestos de Trabajo Emp'!H241&lt;&gt;0,'Puestos de Trabajo Emp'!H241,"")</f>
        <v/>
      </c>
      <c r="I241" s="95" t="str">
        <f>IF('Puestos de Trabajo Emp'!I241&lt;&gt;0,'Puestos de Trabajo Emp'!I241,"")</f>
        <v/>
      </c>
      <c r="J241" s="322"/>
      <c r="K241" s="322"/>
      <c r="L241" s="322"/>
      <c r="M241" s="346"/>
      <c r="N241" s="23">
        <v>5</v>
      </c>
      <c r="O241" s="23">
        <v>89</v>
      </c>
      <c r="P241" s="349"/>
      <c r="Q241" s="42" t="e">
        <f t="shared" si="238"/>
        <v>#VALUE!</v>
      </c>
      <c r="R241" s="331"/>
      <c r="S241" s="331"/>
      <c r="T241" s="352"/>
      <c r="U241" s="355"/>
      <c r="V241" s="276"/>
      <c r="W241" s="322"/>
      <c r="X241" s="278"/>
      <c r="Y241" s="327"/>
      <c r="Z241" s="277"/>
      <c r="AA241" s="327"/>
      <c r="AB241" s="327"/>
      <c r="AC241" s="325"/>
      <c r="AD241" s="327"/>
      <c r="AE241" s="331"/>
      <c r="AF241" s="334"/>
      <c r="AG241" s="337"/>
      <c r="AH241" s="340"/>
    </row>
    <row r="242" spans="1:34" ht="25.5" hidden="1" customHeight="1" x14ac:dyDescent="0.25">
      <c r="A242" s="341">
        <v>48</v>
      </c>
      <c r="B242" s="344" t="str">
        <f>VLOOKUP(V242,ges,2,FALSE)</f>
        <v>Taller de mantención</v>
      </c>
      <c r="C242" s="320" t="str">
        <f>IF('Puestos de Trabajo Emp'!C242&lt;&gt;0,'Puestos de Trabajo Emp'!C242,"")</f>
        <v/>
      </c>
      <c r="D242" s="61" t="str">
        <f>IF('Puestos de Trabajo Emp'!D242&lt;&gt;0,'Puestos de Trabajo Emp'!D242,"")</f>
        <v/>
      </c>
      <c r="E242" s="62" t="str">
        <f>IF('Puestos de Trabajo Emp'!E242&lt;&gt;0,'Puestos de Trabajo Emp'!E242,"")</f>
        <v/>
      </c>
      <c r="F242" s="320" t="str">
        <f>IF('Puestos de Trabajo Emp'!F242&lt;&gt;0,'Puestos de Trabajo Emp'!F242,"")</f>
        <v/>
      </c>
      <c r="G242" s="61" t="str">
        <f>IF('Puestos de Trabajo Emp'!G242&lt;&gt;0,'Puestos de Trabajo Emp'!G242,"")</f>
        <v/>
      </c>
      <c r="H242" s="62" t="str">
        <f>IF('Puestos de Trabajo Emp'!H242&lt;&gt;0,'Puestos de Trabajo Emp'!H242,"")</f>
        <v/>
      </c>
      <c r="I242" s="62" t="str">
        <f>IF('Puestos de Trabajo Emp'!I242&lt;&gt;0,'Puestos de Trabajo Emp'!I242,"")</f>
        <v/>
      </c>
      <c r="J242" s="320" t="str">
        <f>IF('Puestos de Trabajo Emp'!N242&lt;&gt;0,'Puestos de Trabajo Emp'!N242,"")</f>
        <v/>
      </c>
      <c r="K242" s="320" t="str">
        <f>IF('Puestos de Trabajo Emp'!Q242&lt;&gt;0,'Puestos de Trabajo Emp'!Q242,"")</f>
        <v/>
      </c>
      <c r="L242" s="320" t="str">
        <f>IF('Puestos de Trabajo Emp'!R242&lt;&gt;0,'Puestos de Trabajo Emp'!R242,"")</f>
        <v/>
      </c>
      <c r="M242" s="344">
        <f>VLOOKUP(V242,ges,6,FALSE)</f>
        <v>8</v>
      </c>
      <c r="N242" s="21">
        <v>1</v>
      </c>
      <c r="O242" s="21">
        <v>88</v>
      </c>
      <c r="P242" s="347">
        <f t="shared" ref="P242" si="281">MAX(O242:O246)</f>
        <v>100</v>
      </c>
      <c r="Q242" s="43" t="e">
        <f t="shared" si="238"/>
        <v>#VALUE!</v>
      </c>
      <c r="R242" s="329" t="e">
        <f t="shared" ref="R242" si="282">SUM(Q242:Q246)</f>
        <v>#VALUE!</v>
      </c>
      <c r="S242" s="329">
        <f t="shared" ref="S242" si="283">ROUND(M242/(8/POWER(2,((P242-85)/3))),1)</f>
        <v>32</v>
      </c>
      <c r="T242" s="350" t="str">
        <f t="shared" ref="T242" si="284">IF(S242&gt;=10,"Alta",IF(S242&lt;0.5,"Baja","Media"))</f>
        <v>Alta</v>
      </c>
      <c r="U242" s="353">
        <f>'Puestos de Trabajo Emp'!T242</f>
        <v>0</v>
      </c>
      <c r="V242" s="289">
        <v>1</v>
      </c>
      <c r="W242" s="320" t="str">
        <f>VLOOKUP(V242,ges,3,FALSE)</f>
        <v>Operadores y ayudantes de mantención mecánica</v>
      </c>
      <c r="X242" s="287" t="s">
        <v>243</v>
      </c>
      <c r="Y242" s="326"/>
      <c r="Z242" s="287"/>
      <c r="AA242" s="326"/>
      <c r="AB242" s="326"/>
      <c r="AC242" s="323">
        <f>ROUND(8/(POWER(2,((AD242-85)/3))),1)</f>
        <v>2705659852.4000001</v>
      </c>
      <c r="AD242" s="326"/>
      <c r="AE242" s="329">
        <f t="shared" ref="AE242" si="285">TRUNC(M242/(8/POWER(2,((AD242-85)/3))),1)</f>
        <v>0</v>
      </c>
      <c r="AF242" s="332" t="str">
        <f t="shared" ref="AF242" si="286">IF(AE242&gt;=10,"4",IF(AE242&lt;0.5,"1",IF(AND(AE242&gt;=1,AE242&lt;10),"3","2")))</f>
        <v>1</v>
      </c>
      <c r="AG242" s="335" t="str">
        <f>IF(AE242&gt;=10,"Exposición Ocupacional sobre diez veces la Dosis de Ruido Máxima Permitida.",IF(AE242&gt;=1,"Exposición Ocupacional sobre la Dosis de Ruido Máxima Permitida.",IF(AE242&lt;0.5,"Exposición Ocupacional bajo la Dosis de Acción.","Exposición Ocupacional bajo la Dosis de Ruido Máxima Permitida pero sobre la Dosis de Acción.")))</f>
        <v>Exposición Ocupacional bajo la Dosis de Acción.</v>
      </c>
      <c r="AH242" s="338" t="str">
        <f>IF(AE242&gt;=10,"Se establece un plazo máximo de seis meses para implementar medidas de control.  Remitir al experto asesor de ACHS la nómina de todos los trabajadores de este puesto de trabajo, para su ingreso al Programa de Vigilancia de la Salud ACHS.",IF(AE242&lt;0.5,"Mantener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43" spans="1:34" ht="25.5" hidden="1" customHeight="1" x14ac:dyDescent="0.25">
      <c r="A243" s="342"/>
      <c r="B243" s="345"/>
      <c r="C243" s="321"/>
      <c r="D243" s="63" t="str">
        <f>IF('Puestos de Trabajo Emp'!D243&lt;&gt;0,'Puestos de Trabajo Emp'!D243,"")</f>
        <v/>
      </c>
      <c r="E243" s="64" t="str">
        <f>IF('Puestos de Trabajo Emp'!E243&lt;&gt;0,'Puestos de Trabajo Emp'!E243,"")</f>
        <v/>
      </c>
      <c r="F243" s="321"/>
      <c r="G243" s="63" t="str">
        <f>IF('Puestos de Trabajo Emp'!G243&lt;&gt;0,'Puestos de Trabajo Emp'!G243,"")</f>
        <v/>
      </c>
      <c r="H243" s="64" t="str">
        <f>IF('Puestos de Trabajo Emp'!H243&lt;&gt;0,'Puestos de Trabajo Emp'!H243,"")</f>
        <v/>
      </c>
      <c r="I243" s="64" t="str">
        <f>IF('Puestos de Trabajo Emp'!I243&lt;&gt;0,'Puestos de Trabajo Emp'!I243,"")</f>
        <v/>
      </c>
      <c r="J243" s="321"/>
      <c r="K243" s="321"/>
      <c r="L243" s="321"/>
      <c r="M243" s="345"/>
      <c r="N243" s="22">
        <v>2</v>
      </c>
      <c r="O243" s="22">
        <v>99</v>
      </c>
      <c r="P243" s="348"/>
      <c r="Q243" s="41" t="e">
        <f t="shared" si="238"/>
        <v>#VALUE!</v>
      </c>
      <c r="R243" s="330"/>
      <c r="S243" s="330"/>
      <c r="T243" s="351"/>
      <c r="U243" s="354"/>
      <c r="V243" s="275"/>
      <c r="W243" s="321"/>
      <c r="X243" s="277"/>
      <c r="Y243" s="327"/>
      <c r="Z243" s="277"/>
      <c r="AA243" s="327"/>
      <c r="AB243" s="327"/>
      <c r="AC243" s="324"/>
      <c r="AD243" s="327"/>
      <c r="AE243" s="330"/>
      <c r="AF243" s="333"/>
      <c r="AG243" s="336"/>
      <c r="AH243" s="339"/>
    </row>
    <row r="244" spans="1:34" ht="25.5" hidden="1" customHeight="1" x14ac:dyDescent="0.25">
      <c r="A244" s="342"/>
      <c r="B244" s="345"/>
      <c r="C244" s="321"/>
      <c r="D244" s="63" t="str">
        <f>IF('Puestos de Trabajo Emp'!D244&lt;&gt;0,'Puestos de Trabajo Emp'!D244,"")</f>
        <v/>
      </c>
      <c r="E244" s="64" t="str">
        <f>IF('Puestos de Trabajo Emp'!E244&lt;&gt;0,'Puestos de Trabajo Emp'!E244,"")</f>
        <v/>
      </c>
      <c r="F244" s="321"/>
      <c r="G244" s="63" t="str">
        <f>IF('Puestos de Trabajo Emp'!G244&lt;&gt;0,'Puestos de Trabajo Emp'!G244,"")</f>
        <v/>
      </c>
      <c r="H244" s="64" t="str">
        <f>IF('Puestos de Trabajo Emp'!H244&lt;&gt;0,'Puestos de Trabajo Emp'!H244,"")</f>
        <v/>
      </c>
      <c r="I244" s="64" t="str">
        <f>IF('Puestos de Trabajo Emp'!I244&lt;&gt;0,'Puestos de Trabajo Emp'!I244,"")</f>
        <v/>
      </c>
      <c r="J244" s="321"/>
      <c r="K244" s="321"/>
      <c r="L244" s="321"/>
      <c r="M244" s="345"/>
      <c r="N244" s="22">
        <v>3</v>
      </c>
      <c r="O244" s="22">
        <v>82</v>
      </c>
      <c r="P244" s="348"/>
      <c r="Q244" s="41" t="e">
        <f t="shared" si="238"/>
        <v>#VALUE!</v>
      </c>
      <c r="R244" s="330"/>
      <c r="S244" s="330"/>
      <c r="T244" s="351"/>
      <c r="U244" s="354"/>
      <c r="V244" s="275"/>
      <c r="W244" s="321"/>
      <c r="X244" s="277"/>
      <c r="Y244" s="327"/>
      <c r="Z244" s="277"/>
      <c r="AA244" s="327"/>
      <c r="AB244" s="327"/>
      <c r="AC244" s="324"/>
      <c r="AD244" s="327"/>
      <c r="AE244" s="330"/>
      <c r="AF244" s="333"/>
      <c r="AG244" s="336"/>
      <c r="AH244" s="339"/>
    </row>
    <row r="245" spans="1:34" ht="25.5" hidden="1" customHeight="1" x14ac:dyDescent="0.25">
      <c r="A245" s="342"/>
      <c r="B245" s="345"/>
      <c r="C245" s="321"/>
      <c r="D245" s="63" t="str">
        <f>IF('Puestos de Trabajo Emp'!D245&lt;&gt;0,'Puestos de Trabajo Emp'!D245,"")</f>
        <v/>
      </c>
      <c r="E245" s="64" t="str">
        <f>IF('Puestos de Trabajo Emp'!E245&lt;&gt;0,'Puestos de Trabajo Emp'!E245,"")</f>
        <v/>
      </c>
      <c r="F245" s="321"/>
      <c r="G245" s="63" t="str">
        <f>IF('Puestos de Trabajo Emp'!G245&lt;&gt;0,'Puestos de Trabajo Emp'!G245,"")</f>
        <v/>
      </c>
      <c r="H245" s="64" t="str">
        <f>IF('Puestos de Trabajo Emp'!H245&lt;&gt;0,'Puestos de Trabajo Emp'!H245,"")</f>
        <v/>
      </c>
      <c r="I245" s="64" t="str">
        <f>IF('Puestos de Trabajo Emp'!I245&lt;&gt;0,'Puestos de Trabajo Emp'!I245,"")</f>
        <v/>
      </c>
      <c r="J245" s="321"/>
      <c r="K245" s="321"/>
      <c r="L245" s="321"/>
      <c r="M245" s="345"/>
      <c r="N245" s="22">
        <v>4</v>
      </c>
      <c r="O245" s="22">
        <v>100</v>
      </c>
      <c r="P245" s="348"/>
      <c r="Q245" s="41" t="e">
        <f t="shared" si="238"/>
        <v>#VALUE!</v>
      </c>
      <c r="R245" s="330"/>
      <c r="S245" s="330"/>
      <c r="T245" s="351"/>
      <c r="U245" s="354"/>
      <c r="V245" s="275"/>
      <c r="W245" s="321"/>
      <c r="X245" s="277"/>
      <c r="Y245" s="327"/>
      <c r="Z245" s="277"/>
      <c r="AA245" s="327"/>
      <c r="AB245" s="327"/>
      <c r="AC245" s="324"/>
      <c r="AD245" s="327"/>
      <c r="AE245" s="330"/>
      <c r="AF245" s="333"/>
      <c r="AG245" s="336"/>
      <c r="AH245" s="339"/>
    </row>
    <row r="246" spans="1:34" ht="25.5" hidden="1" customHeight="1" thickBot="1" x14ac:dyDescent="0.3">
      <c r="A246" s="343"/>
      <c r="B246" s="346"/>
      <c r="C246" s="322"/>
      <c r="D246" s="94" t="str">
        <f>IF('Puestos de Trabajo Emp'!D246&lt;&gt;0,'Puestos de Trabajo Emp'!D246,"")</f>
        <v/>
      </c>
      <c r="E246" s="95" t="str">
        <f>IF('Puestos de Trabajo Emp'!E246&lt;&gt;0,'Puestos de Trabajo Emp'!E246,"")</f>
        <v/>
      </c>
      <c r="F246" s="322"/>
      <c r="G246" s="94" t="str">
        <f>IF('Puestos de Trabajo Emp'!G246&lt;&gt;0,'Puestos de Trabajo Emp'!G246,"")</f>
        <v/>
      </c>
      <c r="H246" s="95" t="str">
        <f>IF('Puestos de Trabajo Emp'!H246&lt;&gt;0,'Puestos de Trabajo Emp'!H246,"")</f>
        <v/>
      </c>
      <c r="I246" s="95" t="str">
        <f>IF('Puestos de Trabajo Emp'!I246&lt;&gt;0,'Puestos de Trabajo Emp'!I246,"")</f>
        <v/>
      </c>
      <c r="J246" s="322"/>
      <c r="K246" s="322"/>
      <c r="L246" s="322"/>
      <c r="M246" s="346"/>
      <c r="N246" s="23">
        <v>5</v>
      </c>
      <c r="O246" s="23">
        <v>89</v>
      </c>
      <c r="P246" s="349"/>
      <c r="Q246" s="42" t="e">
        <f t="shared" si="238"/>
        <v>#VALUE!</v>
      </c>
      <c r="R246" s="331"/>
      <c r="S246" s="331"/>
      <c r="T246" s="352"/>
      <c r="U246" s="355"/>
      <c r="V246" s="276"/>
      <c r="W246" s="322"/>
      <c r="X246" s="278"/>
      <c r="Y246" s="328"/>
      <c r="Z246" s="278"/>
      <c r="AA246" s="328"/>
      <c r="AB246" s="328"/>
      <c r="AC246" s="325"/>
      <c r="AD246" s="328"/>
      <c r="AE246" s="331"/>
      <c r="AF246" s="334"/>
      <c r="AG246" s="337"/>
      <c r="AH246" s="340"/>
    </row>
    <row r="247" spans="1:34" ht="25.5" hidden="1" customHeight="1" x14ac:dyDescent="0.25">
      <c r="A247" s="341">
        <v>49</v>
      </c>
      <c r="B247" s="344" t="str">
        <f>VLOOKUP(V247,ges,2,FALSE)</f>
        <v>Taller de mantención</v>
      </c>
      <c r="C247" s="320" t="str">
        <f>IF('Puestos de Trabajo Emp'!C247&lt;&gt;0,'Puestos de Trabajo Emp'!C247,"")</f>
        <v/>
      </c>
      <c r="D247" s="61" t="str">
        <f>IF('Puestos de Trabajo Emp'!D247&lt;&gt;0,'Puestos de Trabajo Emp'!D247,"")</f>
        <v/>
      </c>
      <c r="E247" s="62" t="str">
        <f>IF('Puestos de Trabajo Emp'!E247&lt;&gt;0,'Puestos de Trabajo Emp'!E247,"")</f>
        <v/>
      </c>
      <c r="F247" s="320" t="str">
        <f>IF('Puestos de Trabajo Emp'!F247&lt;&gt;0,'Puestos de Trabajo Emp'!F247,"")</f>
        <v/>
      </c>
      <c r="G247" s="61" t="str">
        <f>IF('Puestos de Trabajo Emp'!G247&lt;&gt;0,'Puestos de Trabajo Emp'!G247,"")</f>
        <v/>
      </c>
      <c r="H247" s="62" t="str">
        <f>IF('Puestos de Trabajo Emp'!H247&lt;&gt;0,'Puestos de Trabajo Emp'!H247,"")</f>
        <v/>
      </c>
      <c r="I247" s="62" t="str">
        <f>IF('Puestos de Trabajo Emp'!I247&lt;&gt;0,'Puestos de Trabajo Emp'!I247,"")</f>
        <v/>
      </c>
      <c r="J247" s="320" t="str">
        <f>IF('Puestos de Trabajo Emp'!N247&lt;&gt;0,'Puestos de Trabajo Emp'!N247,"")</f>
        <v/>
      </c>
      <c r="K247" s="320" t="str">
        <f>IF('Puestos de Trabajo Emp'!Q247&lt;&gt;0,'Puestos de Trabajo Emp'!Q247,"")</f>
        <v/>
      </c>
      <c r="L247" s="320" t="str">
        <f>IF('Puestos de Trabajo Emp'!R247&lt;&gt;0,'Puestos de Trabajo Emp'!R247,"")</f>
        <v/>
      </c>
      <c r="M247" s="344">
        <f>VLOOKUP(V247,ges,6,FALSE)</f>
        <v>8</v>
      </c>
      <c r="N247" s="21">
        <v>1</v>
      </c>
      <c r="O247" s="21">
        <v>88</v>
      </c>
      <c r="P247" s="347">
        <f t="shared" ref="P247" si="287">MAX(O247:O251)</f>
        <v>100</v>
      </c>
      <c r="Q247" s="43" t="e">
        <f t="shared" si="238"/>
        <v>#VALUE!</v>
      </c>
      <c r="R247" s="329" t="e">
        <f t="shared" ref="R247" si="288">SUM(Q247:Q251)</f>
        <v>#VALUE!</v>
      </c>
      <c r="S247" s="329">
        <f t="shared" ref="S247" si="289">ROUND(M247/(8/POWER(2,((P247-85)/3))),1)</f>
        <v>32</v>
      </c>
      <c r="T247" s="350" t="str">
        <f t="shared" ref="T247" si="290">IF(S247&gt;=10,"Alta",IF(S247&lt;0.5,"Baja","Media"))</f>
        <v>Alta</v>
      </c>
      <c r="U247" s="353">
        <f>'Puestos de Trabajo Emp'!T247</f>
        <v>0</v>
      </c>
      <c r="V247" s="289">
        <v>1</v>
      </c>
      <c r="W247" s="320" t="str">
        <f>VLOOKUP(V247,ges,3,FALSE)</f>
        <v>Operadores y ayudantes de mantención mecánica</v>
      </c>
      <c r="X247" s="287" t="s">
        <v>243</v>
      </c>
      <c r="Y247" s="327"/>
      <c r="Z247" s="277"/>
      <c r="AA247" s="327"/>
      <c r="AB247" s="327"/>
      <c r="AC247" s="323">
        <f>ROUND(8/(POWER(2,((AD247-85)/3))),1)</f>
        <v>2705659852.4000001</v>
      </c>
      <c r="AD247" s="327"/>
      <c r="AE247" s="329">
        <f t="shared" ref="AE247" si="291">TRUNC(M247/(8/POWER(2,((AD247-85)/3))),1)</f>
        <v>0</v>
      </c>
      <c r="AF247" s="332" t="str">
        <f t="shared" ref="AF247" si="292">IF(AE247&gt;=10,"4",IF(AE247&lt;0.5,"1",IF(AND(AE247&gt;=1,AE247&lt;10),"3","2")))</f>
        <v>1</v>
      </c>
      <c r="AG247" s="335" t="str">
        <f>IF(AE247&gt;=10,"Exposición Ocupacional sobre diez veces la Dosis de Ruido Máxima Permitida.",IF(AE247&gt;=1,"Exposición Ocupacional sobre la Dosis de Ruido Máxima Permitida.",IF(AE247&lt;0.5,"Exposición Ocupacional bajo la Dosis de Acción.","Exposición Ocupacional bajo la Dosis de Ruido Máxima Permitida pero sobre la Dosis de Acción.")))</f>
        <v>Exposición Ocupacional bajo la Dosis de Acción.</v>
      </c>
      <c r="AH247" s="338" t="str">
        <f>IF(AE247&gt;=10,"Se establece un plazo máximo de seis meses para implementar medidas de control.  Remitir al experto asesor de ACHS la nómina de todos los trabajadores de este puesto de trabajo, para su ingreso al Programa de Vigilancia de la Salud ACHS.",IF(AE247&lt;0.5,"Mantener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48" spans="1:34" ht="25.5" hidden="1" customHeight="1" x14ac:dyDescent="0.25">
      <c r="A248" s="342"/>
      <c r="B248" s="345"/>
      <c r="C248" s="321"/>
      <c r="D248" s="63" t="str">
        <f>IF('Puestos de Trabajo Emp'!D248&lt;&gt;0,'Puestos de Trabajo Emp'!D248,"")</f>
        <v/>
      </c>
      <c r="E248" s="64" t="str">
        <f>IF('Puestos de Trabajo Emp'!E248&lt;&gt;0,'Puestos de Trabajo Emp'!E248,"")</f>
        <v/>
      </c>
      <c r="F248" s="321"/>
      <c r="G248" s="63" t="str">
        <f>IF('Puestos de Trabajo Emp'!G248&lt;&gt;0,'Puestos de Trabajo Emp'!G248,"")</f>
        <v/>
      </c>
      <c r="H248" s="64" t="str">
        <f>IF('Puestos de Trabajo Emp'!H248&lt;&gt;0,'Puestos de Trabajo Emp'!H248,"")</f>
        <v/>
      </c>
      <c r="I248" s="64" t="str">
        <f>IF('Puestos de Trabajo Emp'!I248&lt;&gt;0,'Puestos de Trabajo Emp'!I248,"")</f>
        <v/>
      </c>
      <c r="J248" s="321"/>
      <c r="K248" s="321"/>
      <c r="L248" s="321"/>
      <c r="M248" s="345"/>
      <c r="N248" s="22">
        <v>2</v>
      </c>
      <c r="O248" s="22">
        <v>99</v>
      </c>
      <c r="P248" s="348"/>
      <c r="Q248" s="41" t="e">
        <f t="shared" si="238"/>
        <v>#VALUE!</v>
      </c>
      <c r="R248" s="330"/>
      <c r="S248" s="330"/>
      <c r="T248" s="351"/>
      <c r="U248" s="354"/>
      <c r="V248" s="275"/>
      <c r="W248" s="321"/>
      <c r="X248" s="277"/>
      <c r="Y248" s="327"/>
      <c r="Z248" s="277"/>
      <c r="AA248" s="327"/>
      <c r="AB248" s="327"/>
      <c r="AC248" s="324"/>
      <c r="AD248" s="327"/>
      <c r="AE248" s="330"/>
      <c r="AF248" s="333"/>
      <c r="AG248" s="336"/>
      <c r="AH248" s="339"/>
    </row>
    <row r="249" spans="1:34" ht="25.5" hidden="1" customHeight="1" x14ac:dyDescent="0.25">
      <c r="A249" s="342"/>
      <c r="B249" s="345"/>
      <c r="C249" s="321"/>
      <c r="D249" s="63" t="str">
        <f>IF('Puestos de Trabajo Emp'!D249&lt;&gt;0,'Puestos de Trabajo Emp'!D249,"")</f>
        <v/>
      </c>
      <c r="E249" s="64" t="str">
        <f>IF('Puestos de Trabajo Emp'!E249&lt;&gt;0,'Puestos de Trabajo Emp'!E249,"")</f>
        <v/>
      </c>
      <c r="F249" s="321"/>
      <c r="G249" s="63" t="str">
        <f>IF('Puestos de Trabajo Emp'!G249&lt;&gt;0,'Puestos de Trabajo Emp'!G249,"")</f>
        <v/>
      </c>
      <c r="H249" s="64" t="str">
        <f>IF('Puestos de Trabajo Emp'!H249&lt;&gt;0,'Puestos de Trabajo Emp'!H249,"")</f>
        <v/>
      </c>
      <c r="I249" s="64" t="str">
        <f>IF('Puestos de Trabajo Emp'!I249&lt;&gt;0,'Puestos de Trabajo Emp'!I249,"")</f>
        <v/>
      </c>
      <c r="J249" s="321"/>
      <c r="K249" s="321"/>
      <c r="L249" s="321"/>
      <c r="M249" s="345"/>
      <c r="N249" s="22">
        <v>3</v>
      </c>
      <c r="O249" s="22">
        <v>82</v>
      </c>
      <c r="P249" s="348"/>
      <c r="Q249" s="41" t="e">
        <f t="shared" si="238"/>
        <v>#VALUE!</v>
      </c>
      <c r="R249" s="330"/>
      <c r="S249" s="330"/>
      <c r="T249" s="351"/>
      <c r="U249" s="354"/>
      <c r="V249" s="275"/>
      <c r="W249" s="321"/>
      <c r="X249" s="277"/>
      <c r="Y249" s="327"/>
      <c r="Z249" s="277"/>
      <c r="AA249" s="327"/>
      <c r="AB249" s="327"/>
      <c r="AC249" s="324"/>
      <c r="AD249" s="327"/>
      <c r="AE249" s="330"/>
      <c r="AF249" s="333"/>
      <c r="AG249" s="336"/>
      <c r="AH249" s="339"/>
    </row>
    <row r="250" spans="1:34" ht="25.5" hidden="1" customHeight="1" x14ac:dyDescent="0.25">
      <c r="A250" s="342"/>
      <c r="B250" s="345"/>
      <c r="C250" s="321"/>
      <c r="D250" s="63" t="str">
        <f>IF('Puestos de Trabajo Emp'!D250&lt;&gt;0,'Puestos de Trabajo Emp'!D250,"")</f>
        <v/>
      </c>
      <c r="E250" s="64" t="str">
        <f>IF('Puestos de Trabajo Emp'!E250&lt;&gt;0,'Puestos de Trabajo Emp'!E250,"")</f>
        <v/>
      </c>
      <c r="F250" s="321"/>
      <c r="G250" s="63" t="str">
        <f>IF('Puestos de Trabajo Emp'!G250&lt;&gt;0,'Puestos de Trabajo Emp'!G250,"")</f>
        <v/>
      </c>
      <c r="H250" s="64" t="str">
        <f>IF('Puestos de Trabajo Emp'!H250&lt;&gt;0,'Puestos de Trabajo Emp'!H250,"")</f>
        <v/>
      </c>
      <c r="I250" s="64" t="str">
        <f>IF('Puestos de Trabajo Emp'!I250&lt;&gt;0,'Puestos de Trabajo Emp'!I250,"")</f>
        <v/>
      </c>
      <c r="J250" s="321"/>
      <c r="K250" s="321"/>
      <c r="L250" s="321"/>
      <c r="M250" s="345"/>
      <c r="N250" s="22">
        <v>4</v>
      </c>
      <c r="O250" s="22">
        <v>100</v>
      </c>
      <c r="P250" s="348"/>
      <c r="Q250" s="41" t="e">
        <f t="shared" si="238"/>
        <v>#VALUE!</v>
      </c>
      <c r="R250" s="330"/>
      <c r="S250" s="330"/>
      <c r="T250" s="351"/>
      <c r="U250" s="354"/>
      <c r="V250" s="275"/>
      <c r="W250" s="321"/>
      <c r="X250" s="277"/>
      <c r="Y250" s="327"/>
      <c r="Z250" s="277"/>
      <c r="AA250" s="327"/>
      <c r="AB250" s="327"/>
      <c r="AC250" s="324"/>
      <c r="AD250" s="327"/>
      <c r="AE250" s="330"/>
      <c r="AF250" s="333"/>
      <c r="AG250" s="336"/>
      <c r="AH250" s="339"/>
    </row>
    <row r="251" spans="1:34" ht="25.5" hidden="1" customHeight="1" thickBot="1" x14ac:dyDescent="0.3">
      <c r="A251" s="343"/>
      <c r="B251" s="346"/>
      <c r="C251" s="322"/>
      <c r="D251" s="94" t="str">
        <f>IF('Puestos de Trabajo Emp'!D251&lt;&gt;0,'Puestos de Trabajo Emp'!D251,"")</f>
        <v/>
      </c>
      <c r="E251" s="95" t="str">
        <f>IF('Puestos de Trabajo Emp'!E251&lt;&gt;0,'Puestos de Trabajo Emp'!E251,"")</f>
        <v/>
      </c>
      <c r="F251" s="322"/>
      <c r="G251" s="94" t="str">
        <f>IF('Puestos de Trabajo Emp'!G251&lt;&gt;0,'Puestos de Trabajo Emp'!G251,"")</f>
        <v/>
      </c>
      <c r="H251" s="95" t="str">
        <f>IF('Puestos de Trabajo Emp'!H251&lt;&gt;0,'Puestos de Trabajo Emp'!H251,"")</f>
        <v/>
      </c>
      <c r="I251" s="95" t="str">
        <f>IF('Puestos de Trabajo Emp'!I251&lt;&gt;0,'Puestos de Trabajo Emp'!I251,"")</f>
        <v/>
      </c>
      <c r="J251" s="322"/>
      <c r="K251" s="322"/>
      <c r="L251" s="322"/>
      <c r="M251" s="346"/>
      <c r="N251" s="23">
        <v>5</v>
      </c>
      <c r="O251" s="23">
        <v>89</v>
      </c>
      <c r="P251" s="349"/>
      <c r="Q251" s="42" t="e">
        <f t="shared" si="238"/>
        <v>#VALUE!</v>
      </c>
      <c r="R251" s="331"/>
      <c r="S251" s="331"/>
      <c r="T251" s="352"/>
      <c r="U251" s="355"/>
      <c r="V251" s="276"/>
      <c r="W251" s="322"/>
      <c r="X251" s="278"/>
      <c r="Y251" s="327"/>
      <c r="Z251" s="277"/>
      <c r="AA251" s="327"/>
      <c r="AB251" s="327"/>
      <c r="AC251" s="325"/>
      <c r="AD251" s="327"/>
      <c r="AE251" s="331"/>
      <c r="AF251" s="334"/>
      <c r="AG251" s="337"/>
      <c r="AH251" s="340"/>
    </row>
    <row r="252" spans="1:34" ht="25.5" hidden="1" customHeight="1" x14ac:dyDescent="0.25">
      <c r="A252" s="341">
        <v>50</v>
      </c>
      <c r="B252" s="344" t="str">
        <f>VLOOKUP(V252,ges,2,FALSE)</f>
        <v>Taller de mantención</v>
      </c>
      <c r="C252" s="320" t="str">
        <f>IF('Puestos de Trabajo Emp'!C252&lt;&gt;0,'Puestos de Trabajo Emp'!C252,"")</f>
        <v/>
      </c>
      <c r="D252" s="61" t="str">
        <f>IF('Puestos de Trabajo Emp'!D252&lt;&gt;0,'Puestos de Trabajo Emp'!D252,"")</f>
        <v/>
      </c>
      <c r="E252" s="62" t="str">
        <f>IF('Puestos de Trabajo Emp'!E252&lt;&gt;0,'Puestos de Trabajo Emp'!E252,"")</f>
        <v/>
      </c>
      <c r="F252" s="320" t="str">
        <f>IF('Puestos de Trabajo Emp'!F252&lt;&gt;0,'Puestos de Trabajo Emp'!F252,"")</f>
        <v/>
      </c>
      <c r="G252" s="61" t="str">
        <f>IF('Puestos de Trabajo Emp'!G252&lt;&gt;0,'Puestos de Trabajo Emp'!G252,"")</f>
        <v/>
      </c>
      <c r="H252" s="62" t="str">
        <f>IF('Puestos de Trabajo Emp'!H252&lt;&gt;0,'Puestos de Trabajo Emp'!H252,"")</f>
        <v/>
      </c>
      <c r="I252" s="62" t="str">
        <f>IF('Puestos de Trabajo Emp'!I252&lt;&gt;0,'Puestos de Trabajo Emp'!I252,"")</f>
        <v/>
      </c>
      <c r="J252" s="320" t="str">
        <f>IF('Puestos de Trabajo Emp'!N252&lt;&gt;0,'Puestos de Trabajo Emp'!N252,"")</f>
        <v/>
      </c>
      <c r="K252" s="320" t="str">
        <f>IF('Puestos de Trabajo Emp'!Q252&lt;&gt;0,'Puestos de Trabajo Emp'!Q252,"")</f>
        <v/>
      </c>
      <c r="L252" s="320" t="str">
        <f>IF('Puestos de Trabajo Emp'!R252&lt;&gt;0,'Puestos de Trabajo Emp'!R252,"")</f>
        <v/>
      </c>
      <c r="M252" s="344">
        <f>VLOOKUP(V252,ges,6,FALSE)</f>
        <v>8</v>
      </c>
      <c r="N252" s="21">
        <v>1</v>
      </c>
      <c r="O252" s="21">
        <v>88</v>
      </c>
      <c r="P252" s="347">
        <f t="shared" ref="P252" si="293">MAX(O252:O256)</f>
        <v>100</v>
      </c>
      <c r="Q252" s="43" t="e">
        <f t="shared" si="238"/>
        <v>#VALUE!</v>
      </c>
      <c r="R252" s="329" t="e">
        <f t="shared" ref="R252" si="294">SUM(Q252:Q256)</f>
        <v>#VALUE!</v>
      </c>
      <c r="S252" s="329">
        <f t="shared" ref="S252" si="295">ROUND(M252/(8/POWER(2,((P252-85)/3))),1)</f>
        <v>32</v>
      </c>
      <c r="T252" s="350" t="str">
        <f t="shared" ref="T252" si="296">IF(S252&gt;=10,"Alta",IF(S252&lt;0.5,"Baja","Media"))</f>
        <v>Alta</v>
      </c>
      <c r="U252" s="353">
        <f>'Puestos de Trabajo Emp'!T252</f>
        <v>0</v>
      </c>
      <c r="V252" s="289">
        <v>1</v>
      </c>
      <c r="W252" s="320" t="str">
        <f>VLOOKUP(V252,ges,3,FALSE)</f>
        <v>Operadores y ayudantes de mantención mecánica</v>
      </c>
      <c r="X252" s="287" t="s">
        <v>243</v>
      </c>
      <c r="Y252" s="326"/>
      <c r="Z252" s="287"/>
      <c r="AA252" s="326"/>
      <c r="AB252" s="326"/>
      <c r="AC252" s="323">
        <f>ROUND(8/(POWER(2,((AD252-85)/3))),1)</f>
        <v>2705659852.4000001</v>
      </c>
      <c r="AD252" s="326"/>
      <c r="AE252" s="329">
        <f t="shared" ref="AE252" si="297">TRUNC(M252/(8/POWER(2,((AD252-85)/3))),1)</f>
        <v>0</v>
      </c>
      <c r="AF252" s="332" t="str">
        <f t="shared" ref="AF252" si="298">IF(AE252&gt;=10,"4",IF(AE252&lt;0.5,"1",IF(AND(AE252&gt;=1,AE252&lt;10),"3","2")))</f>
        <v>1</v>
      </c>
      <c r="AG252" s="335" t="str">
        <f>IF(AE252&gt;=10,"Exposición Ocupacional sobre diez veces la Dosis de Ruido Máxima Permitida.",IF(AE252&gt;=1,"Exposición Ocupacional sobre la Dosis de Ruido Máxima Permitida.",IF(AE252&lt;0.5,"Exposición Ocupacional bajo la Dosis de Acción.","Exposición Ocupacional bajo la Dosis de Ruido Máxima Permitida pero sobre la Dosis de Acción.")))</f>
        <v>Exposición Ocupacional bajo la Dosis de Acción.</v>
      </c>
      <c r="AH252" s="338" t="str">
        <f>IF(AE252&gt;=10,"Se establece un plazo máximo de seis meses para implementar medidas de control.  Remitir al experto asesor de ACHS la nómina de todos los trabajadores de este puesto de trabajo, para su ingreso al Programa de Vigilancia de la Salud ACHS.",IF(AE252&lt;0.5,"Mantener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53" spans="1:34" ht="25.5" hidden="1" customHeight="1" x14ac:dyDescent="0.25">
      <c r="A253" s="342"/>
      <c r="B253" s="345"/>
      <c r="C253" s="321"/>
      <c r="D253" s="63" t="str">
        <f>IF('Puestos de Trabajo Emp'!D253&lt;&gt;0,'Puestos de Trabajo Emp'!D253,"")</f>
        <v/>
      </c>
      <c r="E253" s="64" t="str">
        <f>IF('Puestos de Trabajo Emp'!E253&lt;&gt;0,'Puestos de Trabajo Emp'!E253,"")</f>
        <v/>
      </c>
      <c r="F253" s="321"/>
      <c r="G253" s="63" t="str">
        <f>IF('Puestos de Trabajo Emp'!G253&lt;&gt;0,'Puestos de Trabajo Emp'!G253,"")</f>
        <v/>
      </c>
      <c r="H253" s="64" t="str">
        <f>IF('Puestos de Trabajo Emp'!H253&lt;&gt;0,'Puestos de Trabajo Emp'!H253,"")</f>
        <v/>
      </c>
      <c r="I253" s="64" t="str">
        <f>IF('Puestos de Trabajo Emp'!I253&lt;&gt;0,'Puestos de Trabajo Emp'!I253,"")</f>
        <v/>
      </c>
      <c r="J253" s="321"/>
      <c r="K253" s="321"/>
      <c r="L253" s="321"/>
      <c r="M253" s="345"/>
      <c r="N253" s="22">
        <v>2</v>
      </c>
      <c r="O253" s="22">
        <v>99</v>
      </c>
      <c r="P253" s="348"/>
      <c r="Q253" s="41" t="e">
        <f t="shared" si="238"/>
        <v>#VALUE!</v>
      </c>
      <c r="R253" s="330"/>
      <c r="S253" s="330"/>
      <c r="T253" s="351"/>
      <c r="U253" s="354"/>
      <c r="V253" s="275"/>
      <c r="W253" s="321"/>
      <c r="X253" s="277"/>
      <c r="Y253" s="327"/>
      <c r="Z253" s="277"/>
      <c r="AA253" s="327"/>
      <c r="AB253" s="327"/>
      <c r="AC253" s="324"/>
      <c r="AD253" s="327"/>
      <c r="AE253" s="330"/>
      <c r="AF253" s="333"/>
      <c r="AG253" s="336"/>
      <c r="AH253" s="339"/>
    </row>
    <row r="254" spans="1:34" ht="25.5" hidden="1" customHeight="1" x14ac:dyDescent="0.25">
      <c r="A254" s="342"/>
      <c r="B254" s="345"/>
      <c r="C254" s="321"/>
      <c r="D254" s="63" t="str">
        <f>IF('Puestos de Trabajo Emp'!D254&lt;&gt;0,'Puestos de Trabajo Emp'!D254,"")</f>
        <v/>
      </c>
      <c r="E254" s="64" t="str">
        <f>IF('Puestos de Trabajo Emp'!E254&lt;&gt;0,'Puestos de Trabajo Emp'!E254,"")</f>
        <v/>
      </c>
      <c r="F254" s="321"/>
      <c r="G254" s="63" t="str">
        <f>IF('Puestos de Trabajo Emp'!G254&lt;&gt;0,'Puestos de Trabajo Emp'!G254,"")</f>
        <v/>
      </c>
      <c r="H254" s="64" t="str">
        <f>IF('Puestos de Trabajo Emp'!H254&lt;&gt;0,'Puestos de Trabajo Emp'!H254,"")</f>
        <v/>
      </c>
      <c r="I254" s="64" t="str">
        <f>IF('Puestos de Trabajo Emp'!I254&lt;&gt;0,'Puestos de Trabajo Emp'!I254,"")</f>
        <v/>
      </c>
      <c r="J254" s="321"/>
      <c r="K254" s="321"/>
      <c r="L254" s="321"/>
      <c r="M254" s="345"/>
      <c r="N254" s="22">
        <v>3</v>
      </c>
      <c r="O254" s="22">
        <v>82</v>
      </c>
      <c r="P254" s="348"/>
      <c r="Q254" s="41" t="e">
        <f t="shared" si="238"/>
        <v>#VALUE!</v>
      </c>
      <c r="R254" s="330"/>
      <c r="S254" s="330"/>
      <c r="T254" s="351"/>
      <c r="U254" s="354"/>
      <c r="V254" s="275"/>
      <c r="W254" s="321"/>
      <c r="X254" s="277"/>
      <c r="Y254" s="327"/>
      <c r="Z254" s="277"/>
      <c r="AA254" s="327"/>
      <c r="AB254" s="327"/>
      <c r="AC254" s="324"/>
      <c r="AD254" s="327"/>
      <c r="AE254" s="330"/>
      <c r="AF254" s="333"/>
      <c r="AG254" s="336"/>
      <c r="AH254" s="339"/>
    </row>
    <row r="255" spans="1:34" ht="25.5" hidden="1" customHeight="1" x14ac:dyDescent="0.25">
      <c r="A255" s="342"/>
      <c r="B255" s="345"/>
      <c r="C255" s="321"/>
      <c r="D255" s="63" t="str">
        <f>IF('Puestos de Trabajo Emp'!D255&lt;&gt;0,'Puestos de Trabajo Emp'!D255,"")</f>
        <v/>
      </c>
      <c r="E255" s="64" t="str">
        <f>IF('Puestos de Trabajo Emp'!E255&lt;&gt;0,'Puestos de Trabajo Emp'!E255,"")</f>
        <v/>
      </c>
      <c r="F255" s="321"/>
      <c r="G255" s="63" t="str">
        <f>IF('Puestos de Trabajo Emp'!G255&lt;&gt;0,'Puestos de Trabajo Emp'!G255,"")</f>
        <v/>
      </c>
      <c r="H255" s="64" t="str">
        <f>IF('Puestos de Trabajo Emp'!H255&lt;&gt;0,'Puestos de Trabajo Emp'!H255,"")</f>
        <v/>
      </c>
      <c r="I255" s="64" t="str">
        <f>IF('Puestos de Trabajo Emp'!I255&lt;&gt;0,'Puestos de Trabajo Emp'!I255,"")</f>
        <v/>
      </c>
      <c r="J255" s="321"/>
      <c r="K255" s="321"/>
      <c r="L255" s="321"/>
      <c r="M255" s="345"/>
      <c r="N255" s="22">
        <v>4</v>
      </c>
      <c r="O255" s="22">
        <v>100</v>
      </c>
      <c r="P255" s="348"/>
      <c r="Q255" s="41" t="e">
        <f t="shared" si="238"/>
        <v>#VALUE!</v>
      </c>
      <c r="R255" s="330"/>
      <c r="S255" s="330"/>
      <c r="T255" s="351"/>
      <c r="U255" s="354"/>
      <c r="V255" s="275"/>
      <c r="W255" s="321"/>
      <c r="X255" s="277"/>
      <c r="Y255" s="327"/>
      <c r="Z255" s="277"/>
      <c r="AA255" s="327"/>
      <c r="AB255" s="327"/>
      <c r="AC255" s="324"/>
      <c r="AD255" s="327"/>
      <c r="AE255" s="330"/>
      <c r="AF255" s="333"/>
      <c r="AG255" s="336"/>
      <c r="AH255" s="339"/>
    </row>
    <row r="256" spans="1:34" ht="25.5" hidden="1" customHeight="1" thickBot="1" x14ac:dyDescent="0.3">
      <c r="A256" s="343"/>
      <c r="B256" s="346"/>
      <c r="C256" s="322"/>
      <c r="D256" s="94" t="str">
        <f>IF('Puestos de Trabajo Emp'!D256&lt;&gt;0,'Puestos de Trabajo Emp'!D256,"")</f>
        <v/>
      </c>
      <c r="E256" s="95" t="str">
        <f>IF('Puestos de Trabajo Emp'!E256&lt;&gt;0,'Puestos de Trabajo Emp'!E256,"")</f>
        <v/>
      </c>
      <c r="F256" s="322"/>
      <c r="G256" s="94" t="str">
        <f>IF('Puestos de Trabajo Emp'!G256&lt;&gt;0,'Puestos de Trabajo Emp'!G256,"")</f>
        <v/>
      </c>
      <c r="H256" s="95" t="str">
        <f>IF('Puestos de Trabajo Emp'!H256&lt;&gt;0,'Puestos de Trabajo Emp'!H256,"")</f>
        <v/>
      </c>
      <c r="I256" s="95" t="str">
        <f>IF('Puestos de Trabajo Emp'!I256&lt;&gt;0,'Puestos de Trabajo Emp'!I256,"")</f>
        <v/>
      </c>
      <c r="J256" s="322"/>
      <c r="K256" s="322"/>
      <c r="L256" s="322"/>
      <c r="M256" s="346"/>
      <c r="N256" s="23">
        <v>5</v>
      </c>
      <c r="O256" s="23">
        <v>89</v>
      </c>
      <c r="P256" s="349"/>
      <c r="Q256" s="42" t="e">
        <f t="shared" si="238"/>
        <v>#VALUE!</v>
      </c>
      <c r="R256" s="331"/>
      <c r="S256" s="331"/>
      <c r="T256" s="352"/>
      <c r="U256" s="355"/>
      <c r="V256" s="276"/>
      <c r="W256" s="322"/>
      <c r="X256" s="278"/>
      <c r="Y256" s="328"/>
      <c r="Z256" s="278"/>
      <c r="AA256" s="328"/>
      <c r="AB256" s="328"/>
      <c r="AC256" s="325"/>
      <c r="AD256" s="328"/>
      <c r="AE256" s="331"/>
      <c r="AF256" s="334"/>
      <c r="AG256" s="337"/>
      <c r="AH256" s="340"/>
    </row>
    <row r="257" spans="12:23" hidden="1" x14ac:dyDescent="0.25"/>
    <row r="258" spans="12:23" ht="26.25" hidden="1" customHeight="1" x14ac:dyDescent="0.25">
      <c r="L258">
        <f>IF(AE7&gt;=10,L7,0)</f>
        <v>0</v>
      </c>
      <c r="M258" s="15">
        <f t="shared" ref="M258:M293" si="299">IF(AE7&lt;0.5,L7,0)</f>
        <v>0</v>
      </c>
      <c r="P258" s="15"/>
      <c r="Q258" s="15"/>
      <c r="R258" s="15"/>
      <c r="S258" s="15"/>
      <c r="T258" s="15"/>
      <c r="U258" s="15"/>
      <c r="V258" s="15">
        <f t="shared" ref="V258:V321" si="300">IF(AE7&gt;=10,0,IF(AE7&lt;0.5,0,L7))</f>
        <v>1</v>
      </c>
      <c r="W258" s="15"/>
    </row>
    <row r="259" spans="12:23" ht="26.25" hidden="1" customHeight="1" x14ac:dyDescent="0.25">
      <c r="L259">
        <f t="shared" ref="L259:L293" si="301">IF(AE8&gt;=10,L8,0)</f>
        <v>0</v>
      </c>
      <c r="M259" s="15">
        <f t="shared" si="299"/>
        <v>0</v>
      </c>
      <c r="P259" s="15"/>
      <c r="Q259" s="15"/>
      <c r="R259" s="15"/>
      <c r="S259" s="15"/>
      <c r="T259" s="15"/>
      <c r="U259" s="15"/>
      <c r="V259" s="15">
        <f t="shared" si="300"/>
        <v>0</v>
      </c>
      <c r="W259" s="15"/>
    </row>
    <row r="260" spans="12:23" ht="26.25" hidden="1" customHeight="1" x14ac:dyDescent="0.25">
      <c r="L260">
        <f t="shared" si="301"/>
        <v>0</v>
      </c>
      <c r="M260" s="15">
        <f t="shared" si="299"/>
        <v>0</v>
      </c>
      <c r="P260" s="15"/>
      <c r="Q260" s="15"/>
      <c r="R260" s="15"/>
      <c r="S260" s="15"/>
      <c r="T260" s="15"/>
      <c r="U260" s="15"/>
      <c r="V260" s="15">
        <f t="shared" si="300"/>
        <v>0</v>
      </c>
      <c r="W260" s="15"/>
    </row>
    <row r="261" spans="12:23" ht="26.25" hidden="1" customHeight="1" x14ac:dyDescent="0.25">
      <c r="L261">
        <f t="shared" si="301"/>
        <v>0</v>
      </c>
      <c r="M261" s="15">
        <f t="shared" si="299"/>
        <v>0</v>
      </c>
      <c r="P261" s="15"/>
      <c r="Q261" s="15"/>
      <c r="R261" s="15"/>
      <c r="S261" s="15"/>
      <c r="T261" s="15"/>
      <c r="U261" s="15"/>
      <c r="V261" s="15">
        <f t="shared" si="300"/>
        <v>0</v>
      </c>
      <c r="W261" s="15"/>
    </row>
    <row r="262" spans="12:23" ht="15" hidden="1" customHeight="1" x14ac:dyDescent="0.25">
      <c r="L262">
        <f t="shared" si="301"/>
        <v>0</v>
      </c>
      <c r="M262" s="15">
        <f t="shared" si="299"/>
        <v>0</v>
      </c>
      <c r="P262" s="15"/>
      <c r="Q262" s="15"/>
      <c r="R262" s="15"/>
      <c r="S262" s="15"/>
      <c r="T262" s="15"/>
      <c r="U262" s="15"/>
      <c r="V262" s="15">
        <f t="shared" si="300"/>
        <v>0</v>
      </c>
      <c r="W262" s="15"/>
    </row>
    <row r="263" spans="12:23" ht="15" hidden="1" customHeight="1" x14ac:dyDescent="0.25">
      <c r="L263">
        <f t="shared" si="301"/>
        <v>0</v>
      </c>
      <c r="M263" s="15">
        <f t="shared" si="299"/>
        <v>0</v>
      </c>
      <c r="P263" s="15"/>
      <c r="Q263" s="15"/>
      <c r="R263" s="15"/>
      <c r="S263" s="15"/>
      <c r="T263" s="15"/>
      <c r="U263" s="15"/>
      <c r="V263" s="15">
        <f t="shared" si="300"/>
        <v>1</v>
      </c>
      <c r="W263" s="15"/>
    </row>
    <row r="264" spans="12:23" ht="15" hidden="1" customHeight="1" x14ac:dyDescent="0.25">
      <c r="L264">
        <f t="shared" si="301"/>
        <v>0</v>
      </c>
      <c r="M264" s="15">
        <f t="shared" si="299"/>
        <v>0</v>
      </c>
      <c r="P264" s="15"/>
      <c r="Q264" s="15"/>
      <c r="R264" s="15"/>
      <c r="S264" s="15"/>
      <c r="T264" s="15"/>
      <c r="U264" s="15"/>
      <c r="V264" s="15">
        <f t="shared" si="300"/>
        <v>0</v>
      </c>
      <c r="W264" s="15"/>
    </row>
    <row r="265" spans="12:23" ht="15" hidden="1" customHeight="1" x14ac:dyDescent="0.25">
      <c r="L265">
        <f t="shared" si="301"/>
        <v>0</v>
      </c>
      <c r="M265" s="15">
        <f t="shared" si="299"/>
        <v>0</v>
      </c>
      <c r="P265" s="15"/>
      <c r="Q265" s="15"/>
      <c r="R265" s="15"/>
      <c r="S265" s="15"/>
      <c r="T265" s="15"/>
      <c r="U265" s="15"/>
      <c r="V265" s="15">
        <f t="shared" si="300"/>
        <v>0</v>
      </c>
      <c r="W265" s="15"/>
    </row>
    <row r="266" spans="12:23" ht="15" hidden="1" customHeight="1" x14ac:dyDescent="0.25">
      <c r="L266">
        <f t="shared" si="301"/>
        <v>0</v>
      </c>
      <c r="M266" s="15">
        <f t="shared" si="299"/>
        <v>0</v>
      </c>
      <c r="P266" s="15"/>
      <c r="Q266" s="15"/>
      <c r="R266" s="15"/>
      <c r="S266" s="15"/>
      <c r="T266" s="15"/>
      <c r="U266" s="15"/>
      <c r="V266" s="15">
        <f t="shared" si="300"/>
        <v>0</v>
      </c>
      <c r="W266" s="15"/>
    </row>
    <row r="267" spans="12:23" ht="15" hidden="1" customHeight="1" x14ac:dyDescent="0.25">
      <c r="L267">
        <f t="shared" si="301"/>
        <v>0</v>
      </c>
      <c r="M267" s="15">
        <f t="shared" si="299"/>
        <v>0</v>
      </c>
      <c r="P267" s="15"/>
      <c r="Q267" s="15"/>
      <c r="R267" s="15"/>
      <c r="S267" s="15"/>
      <c r="T267" s="15"/>
      <c r="U267" s="15"/>
      <c r="V267" s="15">
        <f t="shared" si="300"/>
        <v>0</v>
      </c>
      <c r="W267" s="15"/>
    </row>
    <row r="268" spans="12:23" ht="15" hidden="1" customHeight="1" x14ac:dyDescent="0.25">
      <c r="L268">
        <f t="shared" si="301"/>
        <v>0</v>
      </c>
      <c r="M268" s="15">
        <f t="shared" si="299"/>
        <v>0</v>
      </c>
      <c r="P268" s="15"/>
      <c r="Q268" s="15"/>
      <c r="R268" s="15"/>
      <c r="S268" s="15"/>
      <c r="T268" s="15"/>
      <c r="U268" s="15"/>
      <c r="V268" s="15">
        <f t="shared" si="300"/>
        <v>1</v>
      </c>
      <c r="W268" s="15"/>
    </row>
    <row r="269" spans="12:23" ht="15" hidden="1" customHeight="1" x14ac:dyDescent="0.25">
      <c r="L269">
        <f t="shared" si="301"/>
        <v>0</v>
      </c>
      <c r="M269" s="15">
        <f t="shared" si="299"/>
        <v>0</v>
      </c>
      <c r="P269" s="15"/>
      <c r="Q269" s="15"/>
      <c r="R269" s="15"/>
      <c r="S269" s="15"/>
      <c r="T269" s="15"/>
      <c r="U269" s="15"/>
      <c r="V269" s="15">
        <f t="shared" si="300"/>
        <v>0</v>
      </c>
      <c r="W269" s="15"/>
    </row>
    <row r="270" spans="12:23" ht="15" hidden="1" customHeight="1" x14ac:dyDescent="0.25">
      <c r="L270">
        <f t="shared" si="301"/>
        <v>0</v>
      </c>
      <c r="M270" s="15">
        <f t="shared" si="299"/>
        <v>0</v>
      </c>
      <c r="P270" s="15"/>
      <c r="Q270" s="15"/>
      <c r="R270" s="15"/>
      <c r="S270" s="15"/>
      <c r="T270" s="15"/>
      <c r="U270" s="15"/>
      <c r="V270" s="15">
        <f t="shared" si="300"/>
        <v>0</v>
      </c>
      <c r="W270" s="15"/>
    </row>
    <row r="271" spans="12:23" ht="15" hidden="1" customHeight="1" x14ac:dyDescent="0.25">
      <c r="L271">
        <f t="shared" si="301"/>
        <v>0</v>
      </c>
      <c r="M271" s="15">
        <f t="shared" si="299"/>
        <v>0</v>
      </c>
      <c r="P271" s="15"/>
      <c r="Q271" s="15"/>
      <c r="R271" s="15"/>
      <c r="S271" s="15"/>
      <c r="T271" s="15"/>
      <c r="U271" s="15"/>
      <c r="V271" s="15">
        <f t="shared" si="300"/>
        <v>0</v>
      </c>
      <c r="W271" s="15"/>
    </row>
    <row r="272" spans="12:23" ht="15" hidden="1" customHeight="1" x14ac:dyDescent="0.25">
      <c r="L272">
        <f t="shared" si="301"/>
        <v>0</v>
      </c>
      <c r="M272" s="15">
        <f t="shared" si="299"/>
        <v>0</v>
      </c>
      <c r="P272" s="15"/>
      <c r="Q272" s="15"/>
      <c r="R272" s="15"/>
      <c r="S272" s="15"/>
      <c r="T272" s="15"/>
      <c r="U272" s="15"/>
      <c r="V272" s="15">
        <f t="shared" si="300"/>
        <v>0</v>
      </c>
      <c r="W272" s="15"/>
    </row>
    <row r="273" spans="12:23" ht="15" hidden="1" customHeight="1" x14ac:dyDescent="0.25">
      <c r="L273">
        <f t="shared" si="301"/>
        <v>0</v>
      </c>
      <c r="M273" s="15">
        <f t="shared" si="299"/>
        <v>1</v>
      </c>
      <c r="P273" s="15"/>
      <c r="Q273" s="15"/>
      <c r="R273" s="15"/>
      <c r="S273" s="15"/>
      <c r="T273" s="15"/>
      <c r="U273" s="15"/>
      <c r="V273" s="15">
        <f t="shared" si="300"/>
        <v>0</v>
      </c>
      <c r="W273" s="15"/>
    </row>
    <row r="274" spans="12:23" ht="15" hidden="1" customHeight="1" x14ac:dyDescent="0.25">
      <c r="L274">
        <f t="shared" si="301"/>
        <v>0</v>
      </c>
      <c r="M274" s="15">
        <f t="shared" si="299"/>
        <v>0</v>
      </c>
      <c r="P274" s="15"/>
      <c r="Q274" s="15"/>
      <c r="R274" s="15"/>
      <c r="S274" s="15"/>
      <c r="T274" s="15"/>
      <c r="U274" s="15"/>
      <c r="V274" s="15">
        <f t="shared" si="300"/>
        <v>0</v>
      </c>
      <c r="W274" s="15"/>
    </row>
    <row r="275" spans="12:23" ht="15" hidden="1" customHeight="1" x14ac:dyDescent="0.25">
      <c r="L275">
        <f t="shared" si="301"/>
        <v>0</v>
      </c>
      <c r="M275" s="15">
        <f t="shared" si="299"/>
        <v>0</v>
      </c>
      <c r="P275" s="15"/>
      <c r="Q275" s="15"/>
      <c r="R275" s="15"/>
      <c r="S275" s="15"/>
      <c r="T275" s="15"/>
      <c r="U275" s="15"/>
      <c r="V275" s="15">
        <f t="shared" si="300"/>
        <v>0</v>
      </c>
      <c r="W275" s="15"/>
    </row>
    <row r="276" spans="12:23" ht="15" hidden="1" customHeight="1" x14ac:dyDescent="0.25">
      <c r="L276">
        <f t="shared" si="301"/>
        <v>0</v>
      </c>
      <c r="M276" s="15">
        <f t="shared" si="299"/>
        <v>0</v>
      </c>
      <c r="P276" s="15"/>
      <c r="Q276" s="15"/>
      <c r="R276" s="15"/>
      <c r="S276" s="15"/>
      <c r="T276" s="15"/>
      <c r="U276" s="15"/>
      <c r="V276" s="15">
        <f t="shared" si="300"/>
        <v>0</v>
      </c>
      <c r="W276" s="15"/>
    </row>
    <row r="277" spans="12:23" ht="15" hidden="1" customHeight="1" x14ac:dyDescent="0.25">
      <c r="L277">
        <f t="shared" si="301"/>
        <v>0</v>
      </c>
      <c r="M277" s="15">
        <f t="shared" si="299"/>
        <v>0</v>
      </c>
      <c r="P277" s="15"/>
      <c r="Q277" s="15"/>
      <c r="R277" s="15"/>
      <c r="S277" s="15"/>
      <c r="T277" s="15"/>
      <c r="U277" s="15"/>
      <c r="V277" s="15">
        <f t="shared" si="300"/>
        <v>0</v>
      </c>
      <c r="W277" s="15"/>
    </row>
    <row r="278" spans="12:23" ht="15" hidden="1" customHeight="1" x14ac:dyDescent="0.25">
      <c r="L278">
        <f t="shared" si="301"/>
        <v>0</v>
      </c>
      <c r="M278" s="15">
        <f t="shared" si="299"/>
        <v>18</v>
      </c>
      <c r="P278" s="15"/>
      <c r="Q278" s="15"/>
      <c r="R278" s="15"/>
      <c r="S278" s="15"/>
      <c r="T278" s="15"/>
      <c r="U278" s="15"/>
      <c r="V278" s="15">
        <f t="shared" si="300"/>
        <v>0</v>
      </c>
      <c r="W278" s="15"/>
    </row>
    <row r="279" spans="12:23" ht="15" hidden="1" customHeight="1" x14ac:dyDescent="0.25">
      <c r="L279">
        <f t="shared" si="301"/>
        <v>0</v>
      </c>
      <c r="M279" s="15">
        <f t="shared" si="299"/>
        <v>0</v>
      </c>
      <c r="P279" s="15"/>
      <c r="Q279" s="15"/>
      <c r="R279" s="15"/>
      <c r="S279" s="15"/>
      <c r="T279" s="15"/>
      <c r="U279" s="15"/>
      <c r="V279" s="15">
        <f t="shared" si="300"/>
        <v>0</v>
      </c>
      <c r="W279" s="15"/>
    </row>
    <row r="280" spans="12:23" ht="15" hidden="1" customHeight="1" x14ac:dyDescent="0.25">
      <c r="L280">
        <f t="shared" si="301"/>
        <v>0</v>
      </c>
      <c r="M280" s="15">
        <f t="shared" si="299"/>
        <v>0</v>
      </c>
      <c r="P280" s="15"/>
      <c r="Q280" s="15"/>
      <c r="R280" s="15"/>
      <c r="S280" s="15"/>
      <c r="T280" s="15"/>
      <c r="U280" s="15"/>
      <c r="V280" s="15">
        <f t="shared" si="300"/>
        <v>0</v>
      </c>
      <c r="W280" s="15"/>
    </row>
    <row r="281" spans="12:23" ht="15" hidden="1" customHeight="1" x14ac:dyDescent="0.25">
      <c r="L281">
        <f t="shared" si="301"/>
        <v>0</v>
      </c>
      <c r="M281" s="15">
        <f t="shared" si="299"/>
        <v>0</v>
      </c>
      <c r="P281" s="15"/>
      <c r="Q281" s="15"/>
      <c r="R281" s="15"/>
      <c r="S281" s="15"/>
      <c r="T281" s="15"/>
      <c r="U281" s="15"/>
      <c r="V281" s="15">
        <f t="shared" si="300"/>
        <v>0</v>
      </c>
      <c r="W281" s="15"/>
    </row>
    <row r="282" spans="12:23" ht="15" hidden="1" customHeight="1" x14ac:dyDescent="0.25">
      <c r="L282">
        <f t="shared" si="301"/>
        <v>0</v>
      </c>
      <c r="M282" s="15">
        <f t="shared" si="299"/>
        <v>0</v>
      </c>
      <c r="P282" s="15"/>
      <c r="Q282" s="15"/>
      <c r="R282" s="15"/>
      <c r="S282" s="15"/>
      <c r="T282" s="15"/>
      <c r="U282" s="15"/>
      <c r="V282" s="15">
        <f t="shared" si="300"/>
        <v>0</v>
      </c>
      <c r="W282" s="15"/>
    </row>
    <row r="283" spans="12:23" ht="15" hidden="1" customHeight="1" x14ac:dyDescent="0.25">
      <c r="L283">
        <f t="shared" si="301"/>
        <v>0</v>
      </c>
      <c r="M283" s="15">
        <f t="shared" si="299"/>
        <v>1</v>
      </c>
      <c r="P283" s="15"/>
      <c r="Q283" s="15"/>
      <c r="R283" s="15"/>
      <c r="S283" s="15"/>
      <c r="T283" s="15"/>
      <c r="U283" s="15"/>
      <c r="V283" s="15">
        <f t="shared" si="300"/>
        <v>0</v>
      </c>
      <c r="W283" s="15"/>
    </row>
    <row r="284" spans="12:23" ht="15" hidden="1" customHeight="1" x14ac:dyDescent="0.25">
      <c r="L284">
        <f t="shared" si="301"/>
        <v>0</v>
      </c>
      <c r="M284" s="15">
        <f t="shared" si="299"/>
        <v>0</v>
      </c>
      <c r="P284" s="15"/>
      <c r="Q284" s="15"/>
      <c r="R284" s="15"/>
      <c r="S284" s="15"/>
      <c r="T284" s="15"/>
      <c r="U284" s="15"/>
      <c r="V284" s="15">
        <f t="shared" si="300"/>
        <v>0</v>
      </c>
      <c r="W284" s="15"/>
    </row>
    <row r="285" spans="12:23" ht="15" hidden="1" customHeight="1" x14ac:dyDescent="0.25">
      <c r="L285">
        <f t="shared" si="301"/>
        <v>0</v>
      </c>
      <c r="M285" s="15">
        <f t="shared" si="299"/>
        <v>0</v>
      </c>
      <c r="P285" s="15"/>
      <c r="Q285" s="15"/>
      <c r="R285" s="15"/>
      <c r="S285" s="15"/>
      <c r="T285" s="15"/>
      <c r="U285" s="15"/>
      <c r="V285" s="15">
        <f t="shared" si="300"/>
        <v>0</v>
      </c>
      <c r="W285" s="15"/>
    </row>
    <row r="286" spans="12:23" ht="15" hidden="1" customHeight="1" x14ac:dyDescent="0.25">
      <c r="L286">
        <f t="shared" si="301"/>
        <v>0</v>
      </c>
      <c r="M286" s="15">
        <f t="shared" si="299"/>
        <v>0</v>
      </c>
      <c r="P286" s="15"/>
      <c r="Q286" s="15"/>
      <c r="R286" s="15"/>
      <c r="S286" s="15"/>
      <c r="T286" s="15"/>
      <c r="U286" s="15"/>
      <c r="V286" s="15">
        <f t="shared" si="300"/>
        <v>0</v>
      </c>
      <c r="W286" s="15"/>
    </row>
    <row r="287" spans="12:23" ht="15" hidden="1" customHeight="1" x14ac:dyDescent="0.25">
      <c r="L287">
        <f t="shared" si="301"/>
        <v>0</v>
      </c>
      <c r="M287" s="15">
        <f t="shared" si="299"/>
        <v>0</v>
      </c>
      <c r="P287" s="15"/>
      <c r="Q287" s="15"/>
      <c r="R287" s="15"/>
      <c r="S287" s="15"/>
      <c r="T287" s="15"/>
      <c r="U287" s="15"/>
      <c r="V287" s="15">
        <f t="shared" si="300"/>
        <v>0</v>
      </c>
      <c r="W287" s="15"/>
    </row>
    <row r="288" spans="12:23" ht="15" hidden="1" customHeight="1" x14ac:dyDescent="0.25">
      <c r="L288">
        <f t="shared" si="301"/>
        <v>0</v>
      </c>
      <c r="M288" s="15">
        <f t="shared" si="299"/>
        <v>1</v>
      </c>
      <c r="P288" s="15"/>
      <c r="Q288" s="15"/>
      <c r="R288" s="15"/>
      <c r="S288" s="15"/>
      <c r="T288" s="15"/>
      <c r="U288" s="15"/>
      <c r="V288" s="15">
        <f t="shared" si="300"/>
        <v>0</v>
      </c>
      <c r="W288" s="15"/>
    </row>
    <row r="289" spans="11:23" ht="15" hidden="1" customHeight="1" x14ac:dyDescent="0.25">
      <c r="L289">
        <f t="shared" si="301"/>
        <v>0</v>
      </c>
      <c r="M289" s="15">
        <f t="shared" si="299"/>
        <v>0</v>
      </c>
      <c r="P289" s="15"/>
      <c r="Q289" s="15"/>
      <c r="R289" s="15"/>
      <c r="S289" s="15"/>
      <c r="T289" s="15"/>
      <c r="U289" s="15"/>
      <c r="V289" s="15">
        <f t="shared" si="300"/>
        <v>0</v>
      </c>
      <c r="W289" s="15"/>
    </row>
    <row r="290" spans="11:23" ht="15" hidden="1" customHeight="1" x14ac:dyDescent="0.25">
      <c r="L290">
        <f t="shared" si="301"/>
        <v>0</v>
      </c>
      <c r="M290" s="15">
        <f t="shared" si="299"/>
        <v>0</v>
      </c>
      <c r="P290" s="15"/>
      <c r="Q290" s="15"/>
      <c r="R290" s="15"/>
      <c r="S290" s="15"/>
      <c r="T290" s="15"/>
      <c r="U290" s="15"/>
      <c r="V290" s="15">
        <f t="shared" si="300"/>
        <v>0</v>
      </c>
      <c r="W290" s="15"/>
    </row>
    <row r="291" spans="11:23" ht="15" hidden="1" customHeight="1" x14ac:dyDescent="0.25">
      <c r="L291">
        <f t="shared" si="301"/>
        <v>0</v>
      </c>
      <c r="M291" s="15">
        <f t="shared" si="299"/>
        <v>0</v>
      </c>
      <c r="P291" s="15"/>
      <c r="Q291" s="15"/>
      <c r="R291" s="15"/>
      <c r="S291" s="15"/>
      <c r="T291" s="15"/>
      <c r="U291" s="15"/>
      <c r="V291" s="15">
        <f t="shared" si="300"/>
        <v>0</v>
      </c>
      <c r="W291" s="15"/>
    </row>
    <row r="292" spans="11:23" ht="15" hidden="1" customHeight="1" x14ac:dyDescent="0.25">
      <c r="L292">
        <f t="shared" si="301"/>
        <v>0</v>
      </c>
      <c r="M292" s="15">
        <f t="shared" si="299"/>
        <v>0</v>
      </c>
      <c r="P292" s="15"/>
      <c r="Q292" s="15"/>
      <c r="R292" s="15"/>
      <c r="S292" s="15"/>
      <c r="T292" s="15"/>
      <c r="U292" s="15"/>
      <c r="V292" s="15">
        <f t="shared" si="300"/>
        <v>0</v>
      </c>
      <c r="W292" s="15"/>
    </row>
    <row r="293" spans="11:23" ht="15" hidden="1" customHeight="1" x14ac:dyDescent="0.25">
      <c r="K293">
        <v>42</v>
      </c>
      <c r="L293">
        <f t="shared" si="301"/>
        <v>0</v>
      </c>
      <c r="M293" s="15">
        <f t="shared" si="299"/>
        <v>1</v>
      </c>
      <c r="P293" s="15"/>
      <c r="Q293" s="15"/>
      <c r="R293" s="15"/>
      <c r="S293" s="15"/>
      <c r="T293" s="15"/>
      <c r="U293" s="15"/>
      <c r="V293" s="15">
        <f t="shared" si="300"/>
        <v>0</v>
      </c>
      <c r="W293" s="15"/>
    </row>
    <row r="294" spans="11:23" ht="15" hidden="1" customHeight="1" x14ac:dyDescent="0.25">
      <c r="K294">
        <v>43</v>
      </c>
      <c r="L294">
        <f t="shared" ref="L294:L357" si="302">IF(AE43&gt;=10,L43,0)</f>
        <v>0</v>
      </c>
      <c r="M294" s="15">
        <f t="shared" ref="M294:M357" si="303">IF(AE43&lt;0.5,L43,0)</f>
        <v>0</v>
      </c>
      <c r="P294" s="15"/>
      <c r="Q294" s="15"/>
      <c r="R294" s="15"/>
      <c r="S294" s="15"/>
      <c r="T294" s="15"/>
      <c r="U294" s="15"/>
      <c r="V294" s="15">
        <f t="shared" si="300"/>
        <v>0</v>
      </c>
      <c r="W294" s="15"/>
    </row>
    <row r="295" spans="11:23" ht="15" hidden="1" customHeight="1" x14ac:dyDescent="0.25">
      <c r="K295">
        <v>44</v>
      </c>
      <c r="L295">
        <f t="shared" si="302"/>
        <v>0</v>
      </c>
      <c r="M295" s="15">
        <f t="shared" si="303"/>
        <v>0</v>
      </c>
      <c r="P295" s="15"/>
      <c r="Q295" s="15"/>
      <c r="R295" s="15"/>
      <c r="S295" s="15"/>
      <c r="T295" s="15"/>
      <c r="U295" s="15"/>
      <c r="V295" s="15">
        <f t="shared" si="300"/>
        <v>0</v>
      </c>
      <c r="W295" s="15"/>
    </row>
    <row r="296" spans="11:23" ht="15" hidden="1" customHeight="1" x14ac:dyDescent="0.25">
      <c r="K296">
        <v>45</v>
      </c>
      <c r="L296">
        <f t="shared" si="302"/>
        <v>0</v>
      </c>
      <c r="M296" s="15">
        <f t="shared" si="303"/>
        <v>0</v>
      </c>
      <c r="P296" s="15"/>
      <c r="Q296" s="15"/>
      <c r="R296" s="15"/>
      <c r="S296" s="15"/>
      <c r="T296" s="15"/>
      <c r="U296" s="15"/>
      <c r="V296" s="15">
        <f t="shared" si="300"/>
        <v>0</v>
      </c>
      <c r="W296" s="15"/>
    </row>
    <row r="297" spans="11:23" ht="15" hidden="1" customHeight="1" x14ac:dyDescent="0.25">
      <c r="K297">
        <v>46</v>
      </c>
      <c r="L297">
        <f t="shared" si="302"/>
        <v>0</v>
      </c>
      <c r="M297" s="15">
        <f t="shared" si="303"/>
        <v>0</v>
      </c>
      <c r="P297" s="15"/>
      <c r="Q297" s="15"/>
      <c r="R297" s="15"/>
      <c r="S297" s="15"/>
      <c r="T297" s="15"/>
      <c r="U297" s="15"/>
      <c r="V297" s="15">
        <f t="shared" si="300"/>
        <v>0</v>
      </c>
      <c r="W297" s="15"/>
    </row>
    <row r="298" spans="11:23" ht="15" hidden="1" customHeight="1" x14ac:dyDescent="0.25">
      <c r="K298">
        <v>47</v>
      </c>
      <c r="L298">
        <f t="shared" si="302"/>
        <v>0</v>
      </c>
      <c r="M298" s="15">
        <f t="shared" si="303"/>
        <v>1</v>
      </c>
      <c r="P298" s="15"/>
      <c r="Q298" s="15"/>
      <c r="R298" s="15"/>
      <c r="S298" s="15"/>
      <c r="T298" s="15"/>
      <c r="U298" s="15"/>
      <c r="V298" s="15">
        <f t="shared" si="300"/>
        <v>0</v>
      </c>
      <c r="W298" s="15"/>
    </row>
    <row r="299" spans="11:23" ht="15" hidden="1" customHeight="1" x14ac:dyDescent="0.25">
      <c r="K299">
        <v>48</v>
      </c>
      <c r="L299">
        <f t="shared" si="302"/>
        <v>0</v>
      </c>
      <c r="M299" s="15">
        <f t="shared" si="303"/>
        <v>0</v>
      </c>
      <c r="P299" s="15"/>
      <c r="Q299" s="15"/>
      <c r="R299" s="15"/>
      <c r="S299" s="15"/>
      <c r="T299" s="15"/>
      <c r="U299" s="15"/>
      <c r="V299" s="15">
        <f t="shared" si="300"/>
        <v>0</v>
      </c>
      <c r="W299" s="15"/>
    </row>
    <row r="300" spans="11:23" ht="15" hidden="1" customHeight="1" x14ac:dyDescent="0.25">
      <c r="K300">
        <v>49</v>
      </c>
      <c r="L300">
        <f t="shared" si="302"/>
        <v>0</v>
      </c>
      <c r="M300" s="15">
        <f t="shared" si="303"/>
        <v>0</v>
      </c>
      <c r="P300" s="15"/>
      <c r="Q300" s="15"/>
      <c r="R300" s="15"/>
      <c r="S300" s="15"/>
      <c r="T300" s="15"/>
      <c r="U300" s="15"/>
      <c r="V300" s="15">
        <f t="shared" si="300"/>
        <v>0</v>
      </c>
      <c r="W300" s="15"/>
    </row>
    <row r="301" spans="11:23" ht="15" hidden="1" customHeight="1" x14ac:dyDescent="0.25">
      <c r="K301">
        <v>50</v>
      </c>
      <c r="L301">
        <f t="shared" si="302"/>
        <v>0</v>
      </c>
      <c r="M301" s="15">
        <f t="shared" si="303"/>
        <v>0</v>
      </c>
      <c r="P301" s="15"/>
      <c r="Q301" s="15"/>
      <c r="R301" s="15"/>
      <c r="S301" s="15"/>
      <c r="T301" s="15"/>
      <c r="U301" s="15"/>
      <c r="V301" s="15">
        <f t="shared" si="300"/>
        <v>0</v>
      </c>
      <c r="W301" s="15"/>
    </row>
    <row r="302" spans="11:23" ht="15" hidden="1" customHeight="1" x14ac:dyDescent="0.25">
      <c r="K302">
        <v>51</v>
      </c>
      <c r="L302">
        <f t="shared" si="302"/>
        <v>0</v>
      </c>
      <c r="M302" s="15">
        <f t="shared" si="303"/>
        <v>0</v>
      </c>
      <c r="P302" s="15"/>
      <c r="Q302" s="15"/>
      <c r="R302" s="15"/>
      <c r="S302" s="15"/>
      <c r="T302" s="15"/>
      <c r="U302" s="15"/>
      <c r="V302" s="15">
        <f t="shared" si="300"/>
        <v>0</v>
      </c>
      <c r="W302" s="15"/>
    </row>
    <row r="303" spans="11:23" ht="15" hidden="1" customHeight="1" x14ac:dyDescent="0.25">
      <c r="K303">
        <v>52</v>
      </c>
      <c r="L303">
        <f t="shared" si="302"/>
        <v>0</v>
      </c>
      <c r="M303" s="15" t="str">
        <f t="shared" si="303"/>
        <v/>
      </c>
      <c r="P303" s="15"/>
      <c r="Q303" s="15"/>
      <c r="R303" s="15"/>
      <c r="S303" s="15"/>
      <c r="T303" s="15"/>
      <c r="U303" s="15"/>
      <c r="V303" s="15">
        <f t="shared" si="300"/>
        <v>0</v>
      </c>
      <c r="W303" s="15"/>
    </row>
    <row r="304" spans="11:23" ht="15" hidden="1" customHeight="1" x14ac:dyDescent="0.25">
      <c r="K304">
        <v>53</v>
      </c>
      <c r="L304">
        <f t="shared" si="302"/>
        <v>0</v>
      </c>
      <c r="M304" s="15">
        <f t="shared" si="303"/>
        <v>0</v>
      </c>
      <c r="P304" s="15"/>
      <c r="Q304" s="15"/>
      <c r="R304" s="15"/>
      <c r="S304" s="15"/>
      <c r="T304" s="15"/>
      <c r="U304" s="15"/>
      <c r="V304" s="15">
        <f t="shared" si="300"/>
        <v>0</v>
      </c>
      <c r="W304" s="15"/>
    </row>
    <row r="305" spans="11:23" ht="15" hidden="1" customHeight="1" x14ac:dyDescent="0.25">
      <c r="K305">
        <v>54</v>
      </c>
      <c r="L305">
        <f t="shared" si="302"/>
        <v>0</v>
      </c>
      <c r="M305" s="15">
        <f t="shared" si="303"/>
        <v>0</v>
      </c>
      <c r="P305" s="15"/>
      <c r="Q305" s="15"/>
      <c r="R305" s="15"/>
      <c r="S305" s="15"/>
      <c r="T305" s="15"/>
      <c r="U305" s="15"/>
      <c r="V305" s="15">
        <f t="shared" si="300"/>
        <v>0</v>
      </c>
      <c r="W305" s="15"/>
    </row>
    <row r="306" spans="11:23" ht="15" hidden="1" customHeight="1" x14ac:dyDescent="0.25">
      <c r="K306">
        <v>55</v>
      </c>
      <c r="L306">
        <f t="shared" si="302"/>
        <v>0</v>
      </c>
      <c r="M306" s="15">
        <f t="shared" si="303"/>
        <v>0</v>
      </c>
      <c r="P306" s="15"/>
      <c r="Q306" s="15"/>
      <c r="R306" s="15"/>
      <c r="S306" s="15"/>
      <c r="T306" s="15"/>
      <c r="U306" s="15"/>
      <c r="V306" s="15">
        <f t="shared" si="300"/>
        <v>0</v>
      </c>
      <c r="W306" s="15"/>
    </row>
    <row r="307" spans="11:23" ht="15" hidden="1" customHeight="1" x14ac:dyDescent="0.25">
      <c r="K307">
        <v>56</v>
      </c>
      <c r="L307">
        <f t="shared" si="302"/>
        <v>0</v>
      </c>
      <c r="M307" s="15">
        <f t="shared" si="303"/>
        <v>0</v>
      </c>
      <c r="P307" s="15"/>
      <c r="Q307" s="15"/>
      <c r="R307" s="15"/>
      <c r="S307" s="15"/>
      <c r="T307" s="15"/>
      <c r="U307" s="15"/>
      <c r="V307" s="15">
        <f t="shared" si="300"/>
        <v>0</v>
      </c>
      <c r="W307" s="15"/>
    </row>
    <row r="308" spans="11:23" ht="15" hidden="1" customHeight="1" x14ac:dyDescent="0.25">
      <c r="K308">
        <v>57</v>
      </c>
      <c r="L308">
        <f t="shared" si="302"/>
        <v>0</v>
      </c>
      <c r="M308" s="15" t="str">
        <f t="shared" si="303"/>
        <v/>
      </c>
      <c r="P308" s="15"/>
      <c r="Q308" s="15"/>
      <c r="R308" s="15"/>
      <c r="S308" s="15"/>
      <c r="T308" s="15"/>
      <c r="U308" s="15"/>
      <c r="V308" s="15">
        <f t="shared" si="300"/>
        <v>0</v>
      </c>
      <c r="W308" s="15"/>
    </row>
    <row r="309" spans="11:23" ht="15" hidden="1" customHeight="1" x14ac:dyDescent="0.25">
      <c r="K309">
        <v>58</v>
      </c>
      <c r="L309">
        <f t="shared" si="302"/>
        <v>0</v>
      </c>
      <c r="M309" s="15">
        <f t="shared" si="303"/>
        <v>0</v>
      </c>
      <c r="P309" s="15"/>
      <c r="Q309" s="15"/>
      <c r="R309" s="15"/>
      <c r="S309" s="15"/>
      <c r="T309" s="15"/>
      <c r="U309" s="15"/>
      <c r="V309" s="15">
        <f t="shared" si="300"/>
        <v>0</v>
      </c>
      <c r="W309" s="15"/>
    </row>
    <row r="310" spans="11:23" ht="15" hidden="1" customHeight="1" x14ac:dyDescent="0.25">
      <c r="K310">
        <v>59</v>
      </c>
      <c r="L310">
        <f t="shared" si="302"/>
        <v>0</v>
      </c>
      <c r="M310" s="15">
        <f t="shared" si="303"/>
        <v>0</v>
      </c>
      <c r="P310" s="15"/>
      <c r="Q310" s="15"/>
      <c r="R310" s="15"/>
      <c r="S310" s="15"/>
      <c r="T310" s="15"/>
      <c r="U310" s="15"/>
      <c r="V310" s="15">
        <f t="shared" si="300"/>
        <v>0</v>
      </c>
      <c r="W310" s="15"/>
    </row>
    <row r="311" spans="11:23" ht="15" hidden="1" customHeight="1" x14ac:dyDescent="0.25">
      <c r="K311">
        <v>60</v>
      </c>
      <c r="L311">
        <f t="shared" si="302"/>
        <v>0</v>
      </c>
      <c r="M311" s="15">
        <f t="shared" si="303"/>
        <v>0</v>
      </c>
      <c r="P311" s="15"/>
      <c r="Q311" s="15"/>
      <c r="R311" s="15"/>
      <c r="S311" s="15"/>
      <c r="T311" s="15"/>
      <c r="U311" s="15"/>
      <c r="V311" s="15">
        <f t="shared" si="300"/>
        <v>0</v>
      </c>
      <c r="W311" s="15"/>
    </row>
    <row r="312" spans="11:23" ht="15" hidden="1" customHeight="1" x14ac:dyDescent="0.25">
      <c r="K312">
        <v>61</v>
      </c>
      <c r="L312">
        <f t="shared" si="302"/>
        <v>0</v>
      </c>
      <c r="M312" s="15">
        <f t="shared" si="303"/>
        <v>0</v>
      </c>
      <c r="P312" s="15"/>
      <c r="Q312" s="15"/>
      <c r="R312" s="15"/>
      <c r="S312" s="15"/>
      <c r="T312" s="15"/>
      <c r="U312" s="15"/>
      <c r="V312" s="15">
        <f t="shared" si="300"/>
        <v>0</v>
      </c>
      <c r="W312" s="15"/>
    </row>
    <row r="313" spans="11:23" ht="15" hidden="1" customHeight="1" x14ac:dyDescent="0.25">
      <c r="K313">
        <v>62</v>
      </c>
      <c r="L313">
        <f t="shared" si="302"/>
        <v>0</v>
      </c>
      <c r="M313" s="15" t="str">
        <f t="shared" si="303"/>
        <v/>
      </c>
      <c r="P313" s="15"/>
      <c r="Q313" s="15"/>
      <c r="R313" s="15"/>
      <c r="S313" s="15"/>
      <c r="T313" s="15"/>
      <c r="U313" s="15"/>
      <c r="V313" s="15">
        <f t="shared" si="300"/>
        <v>0</v>
      </c>
      <c r="W313" s="15"/>
    </row>
    <row r="314" spans="11:23" ht="15" hidden="1" customHeight="1" x14ac:dyDescent="0.25">
      <c r="K314">
        <v>63</v>
      </c>
      <c r="L314">
        <f t="shared" si="302"/>
        <v>0</v>
      </c>
      <c r="M314" s="15">
        <f t="shared" si="303"/>
        <v>0</v>
      </c>
      <c r="P314" s="15"/>
      <c r="Q314" s="15"/>
      <c r="R314" s="15"/>
      <c r="S314" s="15"/>
      <c r="T314" s="15"/>
      <c r="U314" s="15"/>
      <c r="V314" s="15">
        <f t="shared" si="300"/>
        <v>0</v>
      </c>
      <c r="W314" s="15"/>
    </row>
    <row r="315" spans="11:23" ht="15" hidden="1" customHeight="1" x14ac:dyDescent="0.25">
      <c r="K315">
        <v>64</v>
      </c>
      <c r="L315">
        <f t="shared" si="302"/>
        <v>0</v>
      </c>
      <c r="M315" s="15">
        <f t="shared" si="303"/>
        <v>0</v>
      </c>
      <c r="P315" s="15"/>
      <c r="Q315" s="15"/>
      <c r="R315" s="15"/>
      <c r="S315" s="15"/>
      <c r="T315" s="15"/>
      <c r="U315" s="15"/>
      <c r="V315" s="15">
        <f t="shared" si="300"/>
        <v>0</v>
      </c>
      <c r="W315" s="15"/>
    </row>
    <row r="316" spans="11:23" ht="15" hidden="1" customHeight="1" x14ac:dyDescent="0.25">
      <c r="K316">
        <v>65</v>
      </c>
      <c r="L316">
        <f t="shared" si="302"/>
        <v>0</v>
      </c>
      <c r="M316" s="15">
        <f t="shared" si="303"/>
        <v>0</v>
      </c>
      <c r="P316" s="15"/>
      <c r="Q316" s="15"/>
      <c r="R316" s="15"/>
      <c r="S316" s="15"/>
      <c r="T316" s="15"/>
      <c r="U316" s="15"/>
      <c r="V316" s="15">
        <f t="shared" si="300"/>
        <v>0</v>
      </c>
      <c r="W316" s="15"/>
    </row>
    <row r="317" spans="11:23" ht="15" hidden="1" customHeight="1" x14ac:dyDescent="0.25">
      <c r="K317">
        <v>66</v>
      </c>
      <c r="L317">
        <f t="shared" si="302"/>
        <v>0</v>
      </c>
      <c r="M317" s="15">
        <f t="shared" si="303"/>
        <v>0</v>
      </c>
      <c r="P317" s="15"/>
      <c r="Q317" s="15"/>
      <c r="R317" s="15"/>
      <c r="S317" s="15"/>
      <c r="T317" s="15"/>
      <c r="U317" s="15"/>
      <c r="V317" s="15">
        <f t="shared" si="300"/>
        <v>0</v>
      </c>
      <c r="W317" s="15"/>
    </row>
    <row r="318" spans="11:23" ht="15" hidden="1" customHeight="1" x14ac:dyDescent="0.25">
      <c r="K318">
        <v>67</v>
      </c>
      <c r="L318">
        <f t="shared" si="302"/>
        <v>0</v>
      </c>
      <c r="M318" s="15" t="str">
        <f t="shared" si="303"/>
        <v/>
      </c>
      <c r="P318" s="15"/>
      <c r="Q318" s="15"/>
      <c r="R318" s="15"/>
      <c r="S318" s="15"/>
      <c r="T318" s="15"/>
      <c r="U318" s="15"/>
      <c r="V318" s="15">
        <f t="shared" si="300"/>
        <v>0</v>
      </c>
      <c r="W318" s="15"/>
    </row>
    <row r="319" spans="11:23" ht="15" hidden="1" customHeight="1" x14ac:dyDescent="0.25">
      <c r="K319">
        <v>68</v>
      </c>
      <c r="L319">
        <f t="shared" si="302"/>
        <v>0</v>
      </c>
      <c r="M319" s="15">
        <f t="shared" si="303"/>
        <v>0</v>
      </c>
      <c r="P319" s="15"/>
      <c r="Q319" s="15"/>
      <c r="R319" s="15"/>
      <c r="S319" s="15"/>
      <c r="T319" s="15"/>
      <c r="U319" s="15"/>
      <c r="V319" s="15">
        <f t="shared" si="300"/>
        <v>0</v>
      </c>
      <c r="W319" s="15"/>
    </row>
    <row r="320" spans="11:23" ht="15" hidden="1" customHeight="1" x14ac:dyDescent="0.25">
      <c r="K320">
        <v>69</v>
      </c>
      <c r="L320">
        <f t="shared" si="302"/>
        <v>0</v>
      </c>
      <c r="M320" s="15">
        <f t="shared" si="303"/>
        <v>0</v>
      </c>
      <c r="P320" s="15"/>
      <c r="Q320" s="15"/>
      <c r="R320" s="15"/>
      <c r="S320" s="15"/>
      <c r="T320" s="15"/>
      <c r="U320" s="15"/>
      <c r="V320" s="15">
        <f t="shared" si="300"/>
        <v>0</v>
      </c>
      <c r="W320" s="15"/>
    </row>
    <row r="321" spans="11:23" ht="15" hidden="1" customHeight="1" x14ac:dyDescent="0.25">
      <c r="K321">
        <v>70</v>
      </c>
      <c r="L321">
        <f t="shared" si="302"/>
        <v>0</v>
      </c>
      <c r="M321" s="15">
        <f t="shared" si="303"/>
        <v>0</v>
      </c>
      <c r="P321" s="15"/>
      <c r="Q321" s="15"/>
      <c r="R321" s="15"/>
      <c r="S321" s="15"/>
      <c r="T321" s="15"/>
      <c r="U321" s="15"/>
      <c r="V321" s="15">
        <f t="shared" si="300"/>
        <v>0</v>
      </c>
      <c r="W321" s="15"/>
    </row>
    <row r="322" spans="11:23" ht="15" hidden="1" customHeight="1" x14ac:dyDescent="0.25">
      <c r="K322">
        <v>71</v>
      </c>
      <c r="L322">
        <f t="shared" si="302"/>
        <v>0</v>
      </c>
      <c r="M322" s="15">
        <f t="shared" si="303"/>
        <v>0</v>
      </c>
      <c r="P322" s="15"/>
      <c r="Q322" s="15"/>
      <c r="R322" s="15"/>
      <c r="S322" s="15"/>
      <c r="T322" s="15"/>
      <c r="U322" s="15"/>
      <c r="V322" s="15">
        <f t="shared" ref="V322:V385" si="304">IF(AE71&gt;=10,0,IF(AE71&lt;0.5,0,L71))</f>
        <v>0</v>
      </c>
      <c r="W322" s="15"/>
    </row>
    <row r="323" spans="11:23" ht="15" hidden="1" customHeight="1" x14ac:dyDescent="0.25">
      <c r="K323">
        <v>72</v>
      </c>
      <c r="L323">
        <f t="shared" si="302"/>
        <v>0</v>
      </c>
      <c r="M323" s="15">
        <f t="shared" si="303"/>
        <v>0</v>
      </c>
      <c r="P323" s="15"/>
      <c r="Q323" s="15"/>
      <c r="R323" s="15"/>
      <c r="S323" s="15"/>
      <c r="T323" s="15"/>
      <c r="U323" s="15"/>
      <c r="V323" s="15" t="str">
        <f t="shared" si="304"/>
        <v/>
      </c>
      <c r="W323" s="15"/>
    </row>
    <row r="324" spans="11:23" ht="15" hidden="1" customHeight="1" x14ac:dyDescent="0.25">
      <c r="K324">
        <v>73</v>
      </c>
      <c r="L324">
        <f t="shared" si="302"/>
        <v>0</v>
      </c>
      <c r="M324" s="15">
        <f t="shared" si="303"/>
        <v>0</v>
      </c>
      <c r="P324" s="15"/>
      <c r="Q324" s="15"/>
      <c r="R324" s="15"/>
      <c r="S324" s="15"/>
      <c r="T324" s="15"/>
      <c r="U324" s="15"/>
      <c r="V324" s="15">
        <f t="shared" si="304"/>
        <v>0</v>
      </c>
      <c r="W324" s="15"/>
    </row>
    <row r="325" spans="11:23" ht="15" hidden="1" customHeight="1" x14ac:dyDescent="0.25">
      <c r="K325">
        <v>74</v>
      </c>
      <c r="L325">
        <f t="shared" si="302"/>
        <v>0</v>
      </c>
      <c r="M325" s="15">
        <f t="shared" si="303"/>
        <v>0</v>
      </c>
      <c r="P325" s="15"/>
      <c r="Q325" s="15"/>
      <c r="R325" s="15"/>
      <c r="S325" s="15"/>
      <c r="T325" s="15"/>
      <c r="U325" s="15"/>
      <c r="V325" s="15">
        <f t="shared" si="304"/>
        <v>0</v>
      </c>
      <c r="W325" s="15"/>
    </row>
    <row r="326" spans="11:23" ht="15" hidden="1" customHeight="1" x14ac:dyDescent="0.25">
      <c r="K326">
        <v>75</v>
      </c>
      <c r="L326">
        <f t="shared" si="302"/>
        <v>0</v>
      </c>
      <c r="M326" s="15">
        <f t="shared" si="303"/>
        <v>0</v>
      </c>
      <c r="P326" s="15"/>
      <c r="Q326" s="15"/>
      <c r="R326" s="15"/>
      <c r="S326" s="15"/>
      <c r="T326" s="15"/>
      <c r="U326" s="15"/>
      <c r="V326" s="15">
        <f t="shared" si="304"/>
        <v>0</v>
      </c>
      <c r="W326" s="15"/>
    </row>
    <row r="327" spans="11:23" ht="15" hidden="1" customHeight="1" x14ac:dyDescent="0.25">
      <c r="K327">
        <v>76</v>
      </c>
      <c r="L327">
        <f t="shared" si="302"/>
        <v>0</v>
      </c>
      <c r="M327" s="15">
        <f t="shared" si="303"/>
        <v>0</v>
      </c>
      <c r="P327" s="15"/>
      <c r="Q327" s="15"/>
      <c r="R327" s="15"/>
      <c r="S327" s="15"/>
      <c r="T327" s="15"/>
      <c r="U327" s="15"/>
      <c r="V327" s="15">
        <f t="shared" si="304"/>
        <v>0</v>
      </c>
      <c r="W327" s="15"/>
    </row>
    <row r="328" spans="11:23" ht="15" hidden="1" customHeight="1" x14ac:dyDescent="0.25">
      <c r="K328">
        <v>77</v>
      </c>
      <c r="L328">
        <f t="shared" si="302"/>
        <v>0</v>
      </c>
      <c r="M328" s="15" t="str">
        <f t="shared" si="303"/>
        <v/>
      </c>
      <c r="P328" s="15"/>
      <c r="Q328" s="15"/>
      <c r="R328" s="15"/>
      <c r="S328" s="15"/>
      <c r="T328" s="15"/>
      <c r="U328" s="15"/>
      <c r="V328" s="15">
        <f t="shared" si="304"/>
        <v>0</v>
      </c>
      <c r="W328" s="15"/>
    </row>
    <row r="329" spans="11:23" ht="15" hidden="1" customHeight="1" x14ac:dyDescent="0.25">
      <c r="K329">
        <v>78</v>
      </c>
      <c r="L329">
        <f t="shared" si="302"/>
        <v>0</v>
      </c>
      <c r="M329" s="15">
        <f t="shared" si="303"/>
        <v>0</v>
      </c>
      <c r="P329" s="15"/>
      <c r="Q329" s="15"/>
      <c r="R329" s="15"/>
      <c r="S329" s="15"/>
      <c r="T329" s="15"/>
      <c r="U329" s="15"/>
      <c r="V329" s="15">
        <f t="shared" si="304"/>
        <v>0</v>
      </c>
      <c r="W329" s="15"/>
    </row>
    <row r="330" spans="11:23" ht="15" hidden="1" customHeight="1" x14ac:dyDescent="0.25">
      <c r="K330">
        <v>79</v>
      </c>
      <c r="L330">
        <f t="shared" si="302"/>
        <v>0</v>
      </c>
      <c r="M330" s="15">
        <f t="shared" si="303"/>
        <v>0</v>
      </c>
      <c r="P330" s="15"/>
      <c r="Q330" s="15"/>
      <c r="R330" s="15"/>
      <c r="S330" s="15"/>
      <c r="T330" s="15"/>
      <c r="U330" s="15"/>
      <c r="V330" s="15">
        <f t="shared" si="304"/>
        <v>0</v>
      </c>
      <c r="W330" s="15"/>
    </row>
    <row r="331" spans="11:23" ht="15" hidden="1" customHeight="1" x14ac:dyDescent="0.25">
      <c r="K331">
        <v>80</v>
      </c>
      <c r="L331">
        <f t="shared" si="302"/>
        <v>0</v>
      </c>
      <c r="M331" s="15">
        <f t="shared" si="303"/>
        <v>0</v>
      </c>
      <c r="P331" s="15"/>
      <c r="Q331" s="15"/>
      <c r="R331" s="15"/>
      <c r="S331" s="15"/>
      <c r="T331" s="15"/>
      <c r="U331" s="15"/>
      <c r="V331" s="15">
        <f t="shared" si="304"/>
        <v>0</v>
      </c>
      <c r="W331" s="15"/>
    </row>
    <row r="332" spans="11:23" ht="15" hidden="1" customHeight="1" x14ac:dyDescent="0.25">
      <c r="K332">
        <v>81</v>
      </c>
      <c r="L332">
        <f t="shared" si="302"/>
        <v>0</v>
      </c>
      <c r="M332" s="15">
        <f t="shared" si="303"/>
        <v>0</v>
      </c>
      <c r="P332" s="15"/>
      <c r="Q332" s="15"/>
      <c r="R332" s="15"/>
      <c r="S332" s="15"/>
      <c r="T332" s="15"/>
      <c r="U332" s="15"/>
      <c r="V332" s="15">
        <f t="shared" si="304"/>
        <v>0</v>
      </c>
      <c r="W332" s="15"/>
    </row>
    <row r="333" spans="11:23" ht="15" hidden="1" customHeight="1" x14ac:dyDescent="0.25">
      <c r="K333">
        <v>82</v>
      </c>
      <c r="L333">
        <f t="shared" si="302"/>
        <v>0</v>
      </c>
      <c r="M333" s="15" t="str">
        <f t="shared" si="303"/>
        <v/>
      </c>
      <c r="P333" s="15"/>
      <c r="Q333" s="15"/>
      <c r="R333" s="15"/>
      <c r="S333" s="15"/>
      <c r="T333" s="15"/>
      <c r="U333" s="15"/>
      <c r="V333" s="15">
        <f t="shared" si="304"/>
        <v>0</v>
      </c>
      <c r="W333" s="15"/>
    </row>
    <row r="334" spans="11:23" ht="15" hidden="1" customHeight="1" x14ac:dyDescent="0.25">
      <c r="K334">
        <v>83</v>
      </c>
      <c r="L334">
        <f t="shared" si="302"/>
        <v>0</v>
      </c>
      <c r="M334" s="15">
        <f t="shared" si="303"/>
        <v>0</v>
      </c>
      <c r="P334" s="15"/>
      <c r="Q334" s="15"/>
      <c r="R334" s="15"/>
      <c r="S334" s="15"/>
      <c r="T334" s="15"/>
      <c r="U334" s="15"/>
      <c r="V334" s="15">
        <f t="shared" si="304"/>
        <v>0</v>
      </c>
      <c r="W334" s="15"/>
    </row>
    <row r="335" spans="11:23" ht="15" hidden="1" customHeight="1" x14ac:dyDescent="0.25">
      <c r="K335">
        <v>84</v>
      </c>
      <c r="L335">
        <f t="shared" si="302"/>
        <v>0</v>
      </c>
      <c r="M335" s="15">
        <f t="shared" si="303"/>
        <v>0</v>
      </c>
      <c r="P335" s="15"/>
      <c r="Q335" s="15"/>
      <c r="R335" s="15"/>
      <c r="S335" s="15"/>
      <c r="T335" s="15"/>
      <c r="U335" s="15"/>
      <c r="V335" s="15">
        <f t="shared" si="304"/>
        <v>0</v>
      </c>
      <c r="W335" s="15"/>
    </row>
    <row r="336" spans="11:23" ht="15" hidden="1" customHeight="1" x14ac:dyDescent="0.25">
      <c r="K336">
        <v>85</v>
      </c>
      <c r="L336">
        <f t="shared" si="302"/>
        <v>0</v>
      </c>
      <c r="M336" s="15">
        <f t="shared" si="303"/>
        <v>0</v>
      </c>
      <c r="P336" s="15"/>
      <c r="Q336" s="15"/>
      <c r="R336" s="15"/>
      <c r="S336" s="15"/>
      <c r="T336" s="15"/>
      <c r="U336" s="15"/>
      <c r="V336" s="15">
        <f t="shared" si="304"/>
        <v>0</v>
      </c>
      <c r="W336" s="15"/>
    </row>
    <row r="337" spans="11:23" ht="15" hidden="1" customHeight="1" x14ac:dyDescent="0.25">
      <c r="K337">
        <v>86</v>
      </c>
      <c r="L337">
        <f t="shared" si="302"/>
        <v>0</v>
      </c>
      <c r="M337" s="15">
        <f t="shared" si="303"/>
        <v>0</v>
      </c>
      <c r="P337" s="15"/>
      <c r="Q337" s="15"/>
      <c r="R337" s="15"/>
      <c r="S337" s="15"/>
      <c r="T337" s="15"/>
      <c r="U337" s="15"/>
      <c r="V337" s="15">
        <f t="shared" si="304"/>
        <v>0</v>
      </c>
      <c r="W337" s="15"/>
    </row>
    <row r="338" spans="11:23" ht="15" hidden="1" customHeight="1" x14ac:dyDescent="0.25">
      <c r="K338">
        <v>87</v>
      </c>
      <c r="L338">
        <f t="shared" si="302"/>
        <v>0</v>
      </c>
      <c r="M338" s="15" t="str">
        <f t="shared" si="303"/>
        <v/>
      </c>
      <c r="P338" s="15"/>
      <c r="Q338" s="15"/>
      <c r="R338" s="15"/>
      <c r="S338" s="15"/>
      <c r="T338" s="15"/>
      <c r="U338" s="15"/>
      <c r="V338" s="15">
        <f t="shared" si="304"/>
        <v>0</v>
      </c>
      <c r="W338" s="15"/>
    </row>
    <row r="339" spans="11:23" ht="15" hidden="1" customHeight="1" x14ac:dyDescent="0.25">
      <c r="K339">
        <v>88</v>
      </c>
      <c r="L339">
        <f t="shared" si="302"/>
        <v>0</v>
      </c>
      <c r="M339" s="15">
        <f t="shared" si="303"/>
        <v>0</v>
      </c>
      <c r="P339" s="15"/>
      <c r="Q339" s="15"/>
      <c r="R339" s="15"/>
      <c r="S339" s="15"/>
      <c r="T339" s="15"/>
      <c r="U339" s="15"/>
      <c r="V339" s="15">
        <f t="shared" si="304"/>
        <v>0</v>
      </c>
      <c r="W339" s="15"/>
    </row>
    <row r="340" spans="11:23" ht="15" hidden="1" customHeight="1" x14ac:dyDescent="0.25">
      <c r="K340">
        <v>89</v>
      </c>
      <c r="L340">
        <f t="shared" si="302"/>
        <v>0</v>
      </c>
      <c r="M340" s="15">
        <f t="shared" si="303"/>
        <v>0</v>
      </c>
      <c r="P340" s="15"/>
      <c r="Q340" s="15"/>
      <c r="R340" s="15"/>
      <c r="S340" s="15"/>
      <c r="T340" s="15"/>
      <c r="U340" s="15"/>
      <c r="V340" s="15">
        <f t="shared" si="304"/>
        <v>0</v>
      </c>
      <c r="W340" s="15"/>
    </row>
    <row r="341" spans="11:23" ht="15" hidden="1" customHeight="1" x14ac:dyDescent="0.25">
      <c r="K341">
        <v>90</v>
      </c>
      <c r="L341">
        <f t="shared" si="302"/>
        <v>0</v>
      </c>
      <c r="M341" s="15">
        <f t="shared" si="303"/>
        <v>0</v>
      </c>
      <c r="P341" s="15"/>
      <c r="Q341" s="15"/>
      <c r="R341" s="15"/>
      <c r="S341" s="15"/>
      <c r="T341" s="15"/>
      <c r="U341" s="15"/>
      <c r="V341" s="15">
        <f t="shared" si="304"/>
        <v>0</v>
      </c>
      <c r="W341" s="15"/>
    </row>
    <row r="342" spans="11:23" ht="15" hidden="1" customHeight="1" x14ac:dyDescent="0.25">
      <c r="K342">
        <v>91</v>
      </c>
      <c r="L342">
        <f t="shared" si="302"/>
        <v>0</v>
      </c>
      <c r="M342" s="15">
        <f t="shared" si="303"/>
        <v>0</v>
      </c>
      <c r="P342" s="15"/>
      <c r="Q342" s="15"/>
      <c r="R342" s="15"/>
      <c r="S342" s="15"/>
      <c r="T342" s="15"/>
      <c r="U342" s="15"/>
      <c r="V342" s="15">
        <f t="shared" si="304"/>
        <v>0</v>
      </c>
      <c r="W342" s="15"/>
    </row>
    <row r="343" spans="11:23" ht="15" hidden="1" customHeight="1" x14ac:dyDescent="0.25">
      <c r="K343">
        <v>92</v>
      </c>
      <c r="L343">
        <f t="shared" si="302"/>
        <v>0</v>
      </c>
      <c r="M343" s="15" t="str">
        <f t="shared" si="303"/>
        <v/>
      </c>
      <c r="P343" s="15"/>
      <c r="Q343" s="15"/>
      <c r="R343" s="15"/>
      <c r="S343" s="15"/>
      <c r="T343" s="15"/>
      <c r="U343" s="15"/>
      <c r="V343" s="15">
        <f t="shared" si="304"/>
        <v>0</v>
      </c>
      <c r="W343" s="15"/>
    </row>
    <row r="344" spans="11:23" ht="15" hidden="1" customHeight="1" x14ac:dyDescent="0.25">
      <c r="K344">
        <v>93</v>
      </c>
      <c r="L344">
        <f t="shared" si="302"/>
        <v>0</v>
      </c>
      <c r="M344" s="15">
        <f t="shared" si="303"/>
        <v>0</v>
      </c>
      <c r="P344" s="15"/>
      <c r="Q344" s="15"/>
      <c r="R344" s="15"/>
      <c r="S344" s="15"/>
      <c r="T344" s="15"/>
      <c r="U344" s="15"/>
      <c r="V344" s="15">
        <f t="shared" si="304"/>
        <v>0</v>
      </c>
      <c r="W344" s="15"/>
    </row>
    <row r="345" spans="11:23" ht="15" hidden="1" customHeight="1" x14ac:dyDescent="0.25">
      <c r="K345">
        <v>94</v>
      </c>
      <c r="L345">
        <f t="shared" si="302"/>
        <v>0</v>
      </c>
      <c r="M345" s="15">
        <f t="shared" si="303"/>
        <v>0</v>
      </c>
      <c r="P345" s="15"/>
      <c r="Q345" s="15"/>
      <c r="R345" s="15"/>
      <c r="S345" s="15"/>
      <c r="T345" s="15"/>
      <c r="U345" s="15"/>
      <c r="V345" s="15">
        <f t="shared" si="304"/>
        <v>0</v>
      </c>
      <c r="W345" s="15"/>
    </row>
    <row r="346" spans="11:23" ht="15" hidden="1" customHeight="1" x14ac:dyDescent="0.25">
      <c r="K346">
        <v>95</v>
      </c>
      <c r="L346">
        <f t="shared" si="302"/>
        <v>0</v>
      </c>
      <c r="M346" s="15">
        <f t="shared" si="303"/>
        <v>0</v>
      </c>
      <c r="P346" s="15"/>
      <c r="Q346" s="15"/>
      <c r="R346" s="15"/>
      <c r="S346" s="15"/>
      <c r="T346" s="15"/>
      <c r="U346" s="15"/>
      <c r="V346" s="15">
        <f t="shared" si="304"/>
        <v>0</v>
      </c>
      <c r="W346" s="15"/>
    </row>
    <row r="347" spans="11:23" ht="15" hidden="1" customHeight="1" x14ac:dyDescent="0.25">
      <c r="K347">
        <v>96</v>
      </c>
      <c r="L347">
        <f t="shared" si="302"/>
        <v>0</v>
      </c>
      <c r="M347" s="15">
        <f t="shared" si="303"/>
        <v>0</v>
      </c>
      <c r="P347" s="15"/>
      <c r="Q347" s="15"/>
      <c r="R347" s="15"/>
      <c r="S347" s="15"/>
      <c r="T347" s="15"/>
      <c r="U347" s="15"/>
      <c r="V347" s="15">
        <f t="shared" si="304"/>
        <v>0</v>
      </c>
      <c r="W347" s="15"/>
    </row>
    <row r="348" spans="11:23" ht="15" hidden="1" customHeight="1" x14ac:dyDescent="0.25">
      <c r="K348">
        <v>97</v>
      </c>
      <c r="L348">
        <f t="shared" si="302"/>
        <v>0</v>
      </c>
      <c r="M348" s="15" t="str">
        <f t="shared" si="303"/>
        <v/>
      </c>
      <c r="P348" s="15"/>
      <c r="Q348" s="15"/>
      <c r="R348" s="15"/>
      <c r="S348" s="15"/>
      <c r="T348" s="15"/>
      <c r="U348" s="15"/>
      <c r="V348" s="15">
        <f t="shared" si="304"/>
        <v>0</v>
      </c>
      <c r="W348" s="15"/>
    </row>
    <row r="349" spans="11:23" ht="15" hidden="1" customHeight="1" x14ac:dyDescent="0.25">
      <c r="K349">
        <v>98</v>
      </c>
      <c r="L349">
        <f t="shared" si="302"/>
        <v>0</v>
      </c>
      <c r="M349" s="15">
        <f t="shared" si="303"/>
        <v>0</v>
      </c>
      <c r="P349" s="15"/>
      <c r="Q349" s="15"/>
      <c r="R349" s="15"/>
      <c r="S349" s="15"/>
      <c r="T349" s="15"/>
      <c r="U349" s="15"/>
      <c r="V349" s="15">
        <f t="shared" si="304"/>
        <v>0</v>
      </c>
      <c r="W349" s="15"/>
    </row>
    <row r="350" spans="11:23" ht="15" hidden="1" customHeight="1" x14ac:dyDescent="0.25">
      <c r="K350">
        <v>99</v>
      </c>
      <c r="L350">
        <f t="shared" si="302"/>
        <v>0</v>
      </c>
      <c r="M350" s="15">
        <f t="shared" si="303"/>
        <v>0</v>
      </c>
      <c r="P350" s="15"/>
      <c r="Q350" s="15"/>
      <c r="R350" s="15"/>
      <c r="S350" s="15"/>
      <c r="T350" s="15"/>
      <c r="U350" s="15"/>
      <c r="V350" s="15">
        <f t="shared" si="304"/>
        <v>0</v>
      </c>
      <c r="W350" s="15"/>
    </row>
    <row r="351" spans="11:23" ht="15" hidden="1" customHeight="1" x14ac:dyDescent="0.25">
      <c r="K351">
        <v>100</v>
      </c>
      <c r="L351">
        <f t="shared" si="302"/>
        <v>0</v>
      </c>
      <c r="M351" s="15">
        <f t="shared" si="303"/>
        <v>0</v>
      </c>
      <c r="P351" s="15"/>
      <c r="Q351" s="15"/>
      <c r="R351" s="15"/>
      <c r="S351" s="15"/>
      <c r="T351" s="15"/>
      <c r="U351" s="15"/>
      <c r="V351" s="15">
        <f t="shared" si="304"/>
        <v>0</v>
      </c>
      <c r="W351" s="15"/>
    </row>
    <row r="352" spans="11:23" ht="15" hidden="1" customHeight="1" x14ac:dyDescent="0.25">
      <c r="K352">
        <v>101</v>
      </c>
      <c r="L352">
        <f t="shared" si="302"/>
        <v>0</v>
      </c>
      <c r="M352" s="15">
        <f t="shared" si="303"/>
        <v>0</v>
      </c>
      <c r="P352" s="15"/>
      <c r="Q352" s="15"/>
      <c r="R352" s="15"/>
      <c r="S352" s="15"/>
      <c r="T352" s="15"/>
      <c r="U352" s="15"/>
      <c r="V352" s="15">
        <f t="shared" si="304"/>
        <v>0</v>
      </c>
      <c r="W352" s="15"/>
    </row>
    <row r="353" spans="11:23" ht="15" hidden="1" customHeight="1" x14ac:dyDescent="0.25">
      <c r="K353">
        <v>102</v>
      </c>
      <c r="L353">
        <f t="shared" si="302"/>
        <v>0</v>
      </c>
      <c r="M353" s="15" t="str">
        <f t="shared" si="303"/>
        <v/>
      </c>
      <c r="P353" s="15"/>
      <c r="Q353" s="15"/>
      <c r="R353" s="15"/>
      <c r="S353" s="15"/>
      <c r="T353" s="15"/>
      <c r="U353" s="15"/>
      <c r="V353" s="15">
        <f t="shared" si="304"/>
        <v>0</v>
      </c>
      <c r="W353" s="15"/>
    </row>
    <row r="354" spans="11:23" ht="15" hidden="1" customHeight="1" x14ac:dyDescent="0.25">
      <c r="K354">
        <v>103</v>
      </c>
      <c r="L354">
        <f t="shared" si="302"/>
        <v>0</v>
      </c>
      <c r="M354" s="15">
        <f t="shared" si="303"/>
        <v>0</v>
      </c>
      <c r="P354" s="15"/>
      <c r="Q354" s="15"/>
      <c r="R354" s="15"/>
      <c r="S354" s="15"/>
      <c r="T354" s="15"/>
      <c r="U354" s="15"/>
      <c r="V354" s="15">
        <f t="shared" si="304"/>
        <v>0</v>
      </c>
      <c r="W354" s="15"/>
    </row>
    <row r="355" spans="11:23" ht="15" hidden="1" customHeight="1" x14ac:dyDescent="0.25">
      <c r="K355">
        <v>104</v>
      </c>
      <c r="L355">
        <f t="shared" si="302"/>
        <v>0</v>
      </c>
      <c r="M355" s="15">
        <f t="shared" si="303"/>
        <v>0</v>
      </c>
      <c r="P355" s="15"/>
      <c r="Q355" s="15"/>
      <c r="R355" s="15"/>
      <c r="S355" s="15"/>
      <c r="T355" s="15"/>
      <c r="U355" s="15"/>
      <c r="V355" s="15">
        <f t="shared" si="304"/>
        <v>0</v>
      </c>
      <c r="W355" s="15"/>
    </row>
    <row r="356" spans="11:23" ht="15" hidden="1" customHeight="1" x14ac:dyDescent="0.25">
      <c r="K356">
        <v>105</v>
      </c>
      <c r="L356">
        <f t="shared" si="302"/>
        <v>0</v>
      </c>
      <c r="M356" s="15">
        <f t="shared" si="303"/>
        <v>0</v>
      </c>
      <c r="P356" s="15"/>
      <c r="Q356" s="15"/>
      <c r="R356" s="15"/>
      <c r="S356" s="15"/>
      <c r="T356" s="15"/>
      <c r="U356" s="15"/>
      <c r="V356" s="15">
        <f t="shared" si="304"/>
        <v>0</v>
      </c>
      <c r="W356" s="15"/>
    </row>
    <row r="357" spans="11:23" ht="15" hidden="1" customHeight="1" x14ac:dyDescent="0.25">
      <c r="K357">
        <v>106</v>
      </c>
      <c r="L357">
        <f t="shared" si="302"/>
        <v>0</v>
      </c>
      <c r="M357" s="15">
        <f t="shared" si="303"/>
        <v>0</v>
      </c>
      <c r="P357" s="15"/>
      <c r="Q357" s="15"/>
      <c r="R357" s="15"/>
      <c r="S357" s="15"/>
      <c r="T357" s="15"/>
      <c r="U357" s="15"/>
      <c r="V357" s="15">
        <f t="shared" si="304"/>
        <v>0</v>
      </c>
      <c r="W357" s="15"/>
    </row>
    <row r="358" spans="11:23" ht="15" hidden="1" customHeight="1" x14ac:dyDescent="0.25">
      <c r="K358">
        <v>107</v>
      </c>
      <c r="L358">
        <f t="shared" ref="L358:L421" si="305">IF(AE107&gt;=10,L107,0)</f>
        <v>0</v>
      </c>
      <c r="M358" s="15" t="str">
        <f t="shared" ref="M358:M421" si="306">IF(AE107&lt;0.5,L107,0)</f>
        <v/>
      </c>
      <c r="P358" s="15"/>
      <c r="Q358" s="15"/>
      <c r="R358" s="15"/>
      <c r="S358" s="15"/>
      <c r="T358" s="15"/>
      <c r="U358" s="15"/>
      <c r="V358" s="15">
        <f t="shared" si="304"/>
        <v>0</v>
      </c>
      <c r="W358" s="15"/>
    </row>
    <row r="359" spans="11:23" ht="15" hidden="1" customHeight="1" x14ac:dyDescent="0.25">
      <c r="K359">
        <v>108</v>
      </c>
      <c r="L359">
        <f t="shared" si="305"/>
        <v>0</v>
      </c>
      <c r="M359" s="15">
        <f t="shared" si="306"/>
        <v>0</v>
      </c>
      <c r="P359" s="15"/>
      <c r="Q359" s="15"/>
      <c r="R359" s="15"/>
      <c r="S359" s="15"/>
      <c r="T359" s="15"/>
      <c r="U359" s="15"/>
      <c r="V359" s="15">
        <f t="shared" si="304"/>
        <v>0</v>
      </c>
      <c r="W359" s="15"/>
    </row>
    <row r="360" spans="11:23" ht="15" hidden="1" customHeight="1" x14ac:dyDescent="0.25">
      <c r="K360">
        <v>109</v>
      </c>
      <c r="L360">
        <f t="shared" si="305"/>
        <v>0</v>
      </c>
      <c r="M360" s="15">
        <f t="shared" si="306"/>
        <v>0</v>
      </c>
      <c r="P360" s="15"/>
      <c r="Q360" s="15"/>
      <c r="R360" s="15"/>
      <c r="S360" s="15"/>
      <c r="T360" s="15"/>
      <c r="U360" s="15"/>
      <c r="V360" s="15">
        <f t="shared" si="304"/>
        <v>0</v>
      </c>
      <c r="W360" s="15"/>
    </row>
    <row r="361" spans="11:23" ht="15" hidden="1" customHeight="1" x14ac:dyDescent="0.25">
      <c r="K361">
        <v>110</v>
      </c>
      <c r="L361">
        <f t="shared" si="305"/>
        <v>0</v>
      </c>
      <c r="M361" s="15">
        <f t="shared" si="306"/>
        <v>0</v>
      </c>
      <c r="P361" s="15"/>
      <c r="Q361" s="15"/>
      <c r="R361" s="15"/>
      <c r="S361" s="15"/>
      <c r="T361" s="15"/>
      <c r="U361" s="15"/>
      <c r="V361" s="15">
        <f t="shared" si="304"/>
        <v>0</v>
      </c>
      <c r="W361" s="15"/>
    </row>
    <row r="362" spans="11:23" ht="15" hidden="1" customHeight="1" x14ac:dyDescent="0.25">
      <c r="K362">
        <v>111</v>
      </c>
      <c r="L362">
        <f t="shared" si="305"/>
        <v>0</v>
      </c>
      <c r="M362" s="15">
        <f t="shared" si="306"/>
        <v>0</v>
      </c>
      <c r="P362" s="15"/>
      <c r="Q362" s="15"/>
      <c r="R362" s="15"/>
      <c r="S362" s="15"/>
      <c r="T362" s="15"/>
      <c r="U362" s="15"/>
      <c r="V362" s="15">
        <f t="shared" si="304"/>
        <v>0</v>
      </c>
      <c r="W362" s="15"/>
    </row>
    <row r="363" spans="11:23" ht="15" hidden="1" customHeight="1" x14ac:dyDescent="0.25">
      <c r="K363">
        <v>112</v>
      </c>
      <c r="L363">
        <f t="shared" si="305"/>
        <v>0</v>
      </c>
      <c r="M363" s="15" t="str">
        <f t="shared" si="306"/>
        <v/>
      </c>
      <c r="P363" s="15"/>
      <c r="Q363" s="15"/>
      <c r="R363" s="15"/>
      <c r="S363" s="15"/>
      <c r="T363" s="15"/>
      <c r="U363" s="15"/>
      <c r="V363" s="15">
        <f t="shared" si="304"/>
        <v>0</v>
      </c>
      <c r="W363" s="15"/>
    </row>
    <row r="364" spans="11:23" ht="15" hidden="1" customHeight="1" x14ac:dyDescent="0.25">
      <c r="K364">
        <v>113</v>
      </c>
      <c r="L364">
        <f t="shared" si="305"/>
        <v>0</v>
      </c>
      <c r="M364" s="15">
        <f t="shared" si="306"/>
        <v>0</v>
      </c>
      <c r="P364" s="15"/>
      <c r="Q364" s="15"/>
      <c r="R364" s="15"/>
      <c r="S364" s="15"/>
      <c r="T364" s="15"/>
      <c r="U364" s="15"/>
      <c r="V364" s="15">
        <f t="shared" si="304"/>
        <v>0</v>
      </c>
      <c r="W364" s="15"/>
    </row>
    <row r="365" spans="11:23" ht="15" hidden="1" customHeight="1" x14ac:dyDescent="0.25">
      <c r="K365">
        <v>114</v>
      </c>
      <c r="L365">
        <f t="shared" si="305"/>
        <v>0</v>
      </c>
      <c r="M365" s="15">
        <f t="shared" si="306"/>
        <v>0</v>
      </c>
      <c r="P365" s="15"/>
      <c r="Q365" s="15"/>
      <c r="R365" s="15"/>
      <c r="S365" s="15"/>
      <c r="T365" s="15"/>
      <c r="U365" s="15"/>
      <c r="V365" s="15">
        <f t="shared" si="304"/>
        <v>0</v>
      </c>
      <c r="W365" s="15"/>
    </row>
    <row r="366" spans="11:23" ht="15" hidden="1" customHeight="1" x14ac:dyDescent="0.25">
      <c r="K366">
        <v>115</v>
      </c>
      <c r="L366">
        <f t="shared" si="305"/>
        <v>0</v>
      </c>
      <c r="M366" s="15">
        <f t="shared" si="306"/>
        <v>0</v>
      </c>
      <c r="P366" s="15"/>
      <c r="Q366" s="15"/>
      <c r="R366" s="15"/>
      <c r="S366" s="15"/>
      <c r="T366" s="15"/>
      <c r="U366" s="15"/>
      <c r="V366" s="15">
        <f t="shared" si="304"/>
        <v>0</v>
      </c>
      <c r="W366" s="15"/>
    </row>
    <row r="367" spans="11:23" ht="15" hidden="1" customHeight="1" x14ac:dyDescent="0.25">
      <c r="K367">
        <v>116</v>
      </c>
      <c r="L367">
        <f t="shared" si="305"/>
        <v>0</v>
      </c>
      <c r="M367" s="15">
        <f t="shared" si="306"/>
        <v>0</v>
      </c>
      <c r="P367" s="15"/>
      <c r="Q367" s="15"/>
      <c r="R367" s="15"/>
      <c r="S367" s="15"/>
      <c r="T367" s="15"/>
      <c r="U367" s="15"/>
      <c r="V367" s="15">
        <f t="shared" si="304"/>
        <v>0</v>
      </c>
      <c r="W367" s="15"/>
    </row>
    <row r="368" spans="11:23" ht="15" hidden="1" customHeight="1" x14ac:dyDescent="0.25">
      <c r="K368">
        <v>117</v>
      </c>
      <c r="L368">
        <f t="shared" si="305"/>
        <v>0</v>
      </c>
      <c r="M368" s="15" t="str">
        <f t="shared" si="306"/>
        <v/>
      </c>
      <c r="P368" s="15"/>
      <c r="Q368" s="15"/>
      <c r="R368" s="15"/>
      <c r="S368" s="15"/>
      <c r="T368" s="15"/>
      <c r="U368" s="15"/>
      <c r="V368" s="15">
        <f t="shared" si="304"/>
        <v>0</v>
      </c>
      <c r="W368" s="15"/>
    </row>
    <row r="369" spans="11:23" ht="15" hidden="1" customHeight="1" x14ac:dyDescent="0.25">
      <c r="K369">
        <v>118</v>
      </c>
      <c r="L369">
        <f t="shared" si="305"/>
        <v>0</v>
      </c>
      <c r="M369" s="15">
        <f t="shared" si="306"/>
        <v>0</v>
      </c>
      <c r="P369" s="15"/>
      <c r="Q369" s="15"/>
      <c r="R369" s="15"/>
      <c r="S369" s="15"/>
      <c r="T369" s="15"/>
      <c r="U369" s="15"/>
      <c r="V369" s="15">
        <f t="shared" si="304"/>
        <v>0</v>
      </c>
      <c r="W369" s="15"/>
    </row>
    <row r="370" spans="11:23" ht="15" hidden="1" customHeight="1" x14ac:dyDescent="0.25">
      <c r="K370">
        <v>119</v>
      </c>
      <c r="L370">
        <f t="shared" si="305"/>
        <v>0</v>
      </c>
      <c r="M370" s="15">
        <f t="shared" si="306"/>
        <v>0</v>
      </c>
      <c r="P370" s="15"/>
      <c r="Q370" s="15"/>
      <c r="R370" s="15"/>
      <c r="S370" s="15"/>
      <c r="T370" s="15"/>
      <c r="U370" s="15"/>
      <c r="V370" s="15">
        <f t="shared" si="304"/>
        <v>0</v>
      </c>
      <c r="W370" s="15"/>
    </row>
    <row r="371" spans="11:23" ht="15" hidden="1" customHeight="1" x14ac:dyDescent="0.25">
      <c r="K371">
        <v>120</v>
      </c>
      <c r="L371">
        <f t="shared" si="305"/>
        <v>0</v>
      </c>
      <c r="M371" s="15">
        <f t="shared" si="306"/>
        <v>0</v>
      </c>
      <c r="P371" s="15"/>
      <c r="Q371" s="15"/>
      <c r="R371" s="15"/>
      <c r="S371" s="15"/>
      <c r="T371" s="15"/>
      <c r="U371" s="15"/>
      <c r="V371" s="15">
        <f t="shared" si="304"/>
        <v>0</v>
      </c>
      <c r="W371" s="15"/>
    </row>
    <row r="372" spans="11:23" ht="15" hidden="1" customHeight="1" x14ac:dyDescent="0.25">
      <c r="K372">
        <v>121</v>
      </c>
      <c r="L372">
        <f t="shared" si="305"/>
        <v>0</v>
      </c>
      <c r="M372" s="15">
        <f t="shared" si="306"/>
        <v>0</v>
      </c>
      <c r="P372" s="15"/>
      <c r="Q372" s="15"/>
      <c r="R372" s="15"/>
      <c r="S372" s="15"/>
      <c r="T372" s="15"/>
      <c r="U372" s="15"/>
      <c r="V372" s="15">
        <f t="shared" si="304"/>
        <v>0</v>
      </c>
      <c r="W372" s="15"/>
    </row>
    <row r="373" spans="11:23" ht="15" hidden="1" customHeight="1" x14ac:dyDescent="0.25">
      <c r="K373">
        <v>122</v>
      </c>
      <c r="L373">
        <f t="shared" si="305"/>
        <v>0</v>
      </c>
      <c r="M373" s="15" t="str">
        <f t="shared" si="306"/>
        <v/>
      </c>
      <c r="P373" s="15"/>
      <c r="Q373" s="15"/>
      <c r="R373" s="15"/>
      <c r="S373" s="15"/>
      <c r="T373" s="15"/>
      <c r="U373" s="15"/>
      <c r="V373" s="15">
        <f t="shared" si="304"/>
        <v>0</v>
      </c>
      <c r="W373" s="15"/>
    </row>
    <row r="374" spans="11:23" ht="15" hidden="1" customHeight="1" x14ac:dyDescent="0.25">
      <c r="K374">
        <v>123</v>
      </c>
      <c r="L374">
        <f t="shared" si="305"/>
        <v>0</v>
      </c>
      <c r="M374" s="15">
        <f t="shared" si="306"/>
        <v>0</v>
      </c>
      <c r="P374" s="15"/>
      <c r="Q374" s="15"/>
      <c r="R374" s="15"/>
      <c r="S374" s="15"/>
      <c r="T374" s="15"/>
      <c r="U374" s="15"/>
      <c r="V374" s="15">
        <f t="shared" si="304"/>
        <v>0</v>
      </c>
      <c r="W374" s="15"/>
    </row>
    <row r="375" spans="11:23" ht="15" hidden="1" customHeight="1" x14ac:dyDescent="0.25">
      <c r="K375">
        <v>124</v>
      </c>
      <c r="L375">
        <f t="shared" si="305"/>
        <v>0</v>
      </c>
      <c r="M375" s="15">
        <f t="shared" si="306"/>
        <v>0</v>
      </c>
      <c r="P375" s="15"/>
      <c r="Q375" s="15"/>
      <c r="R375" s="15"/>
      <c r="S375" s="15"/>
      <c r="T375" s="15"/>
      <c r="U375" s="15"/>
      <c r="V375" s="15">
        <f t="shared" si="304"/>
        <v>0</v>
      </c>
      <c r="W375" s="15"/>
    </row>
    <row r="376" spans="11:23" ht="15" hidden="1" customHeight="1" x14ac:dyDescent="0.25">
      <c r="K376">
        <v>125</v>
      </c>
      <c r="L376">
        <f t="shared" si="305"/>
        <v>0</v>
      </c>
      <c r="M376" s="15">
        <f t="shared" si="306"/>
        <v>0</v>
      </c>
      <c r="P376" s="15"/>
      <c r="Q376" s="15"/>
      <c r="R376" s="15"/>
      <c r="S376" s="15"/>
      <c r="T376" s="15"/>
      <c r="U376" s="15"/>
      <c r="V376" s="15">
        <f t="shared" si="304"/>
        <v>0</v>
      </c>
      <c r="W376" s="15"/>
    </row>
    <row r="377" spans="11:23" ht="15" hidden="1" customHeight="1" x14ac:dyDescent="0.25">
      <c r="K377">
        <v>126</v>
      </c>
      <c r="L377">
        <f t="shared" si="305"/>
        <v>0</v>
      </c>
      <c r="M377" s="15">
        <f t="shared" si="306"/>
        <v>0</v>
      </c>
      <c r="P377" s="15"/>
      <c r="Q377" s="15"/>
      <c r="R377" s="15"/>
      <c r="S377" s="15"/>
      <c r="T377" s="15"/>
      <c r="U377" s="15"/>
      <c r="V377" s="15">
        <f t="shared" si="304"/>
        <v>0</v>
      </c>
      <c r="W377" s="15"/>
    </row>
    <row r="378" spans="11:23" ht="15" hidden="1" customHeight="1" x14ac:dyDescent="0.25">
      <c r="K378">
        <v>127</v>
      </c>
      <c r="L378">
        <f t="shared" si="305"/>
        <v>0</v>
      </c>
      <c r="M378" s="15" t="str">
        <f t="shared" si="306"/>
        <v/>
      </c>
      <c r="P378" s="15"/>
      <c r="Q378" s="15"/>
      <c r="R378" s="15"/>
      <c r="S378" s="15"/>
      <c r="T378" s="15"/>
      <c r="U378" s="15"/>
      <c r="V378" s="15">
        <f t="shared" si="304"/>
        <v>0</v>
      </c>
      <c r="W378" s="15"/>
    </row>
    <row r="379" spans="11:23" ht="15" hidden="1" customHeight="1" x14ac:dyDescent="0.25">
      <c r="K379">
        <v>128</v>
      </c>
      <c r="L379">
        <f t="shared" si="305"/>
        <v>0</v>
      </c>
      <c r="M379" s="15">
        <f t="shared" si="306"/>
        <v>0</v>
      </c>
      <c r="P379" s="15"/>
      <c r="Q379" s="15"/>
      <c r="R379" s="15"/>
      <c r="S379" s="15"/>
      <c r="T379" s="15"/>
      <c r="U379" s="15"/>
      <c r="V379" s="15">
        <f t="shared" si="304"/>
        <v>0</v>
      </c>
      <c r="W379" s="15"/>
    </row>
    <row r="380" spans="11:23" ht="15" hidden="1" customHeight="1" x14ac:dyDescent="0.25">
      <c r="K380">
        <v>129</v>
      </c>
      <c r="L380">
        <f t="shared" si="305"/>
        <v>0</v>
      </c>
      <c r="M380" s="15">
        <f t="shared" si="306"/>
        <v>0</v>
      </c>
      <c r="P380" s="15"/>
      <c r="Q380" s="15"/>
      <c r="R380" s="15"/>
      <c r="S380" s="15"/>
      <c r="T380" s="15"/>
      <c r="U380" s="15"/>
      <c r="V380" s="15">
        <f t="shared" si="304"/>
        <v>0</v>
      </c>
      <c r="W380" s="15"/>
    </row>
    <row r="381" spans="11:23" ht="15" hidden="1" customHeight="1" x14ac:dyDescent="0.25">
      <c r="K381">
        <v>130</v>
      </c>
      <c r="L381">
        <f t="shared" si="305"/>
        <v>0</v>
      </c>
      <c r="M381" s="15">
        <f t="shared" si="306"/>
        <v>0</v>
      </c>
      <c r="P381" s="15"/>
      <c r="Q381" s="15"/>
      <c r="R381" s="15"/>
      <c r="S381" s="15"/>
      <c r="T381" s="15"/>
      <c r="U381" s="15"/>
      <c r="V381" s="15">
        <f t="shared" si="304"/>
        <v>0</v>
      </c>
      <c r="W381" s="15"/>
    </row>
    <row r="382" spans="11:23" ht="15" hidden="1" customHeight="1" x14ac:dyDescent="0.25">
      <c r="K382">
        <v>131</v>
      </c>
      <c r="L382">
        <f t="shared" si="305"/>
        <v>0</v>
      </c>
      <c r="M382" s="15">
        <f t="shared" si="306"/>
        <v>0</v>
      </c>
      <c r="P382" s="15"/>
      <c r="Q382" s="15"/>
      <c r="R382" s="15"/>
      <c r="S382" s="15"/>
      <c r="T382" s="15"/>
      <c r="U382" s="15"/>
      <c r="V382" s="15">
        <f t="shared" si="304"/>
        <v>0</v>
      </c>
      <c r="W382" s="15"/>
    </row>
    <row r="383" spans="11:23" ht="15" hidden="1" customHeight="1" x14ac:dyDescent="0.25">
      <c r="K383">
        <v>132</v>
      </c>
      <c r="L383">
        <f t="shared" si="305"/>
        <v>0</v>
      </c>
      <c r="M383" s="15" t="str">
        <f t="shared" si="306"/>
        <v/>
      </c>
      <c r="P383" s="15"/>
      <c r="Q383" s="15"/>
      <c r="R383" s="15"/>
      <c r="S383" s="15"/>
      <c r="T383" s="15"/>
      <c r="U383" s="15"/>
      <c r="V383" s="15">
        <f t="shared" si="304"/>
        <v>0</v>
      </c>
      <c r="W383" s="15"/>
    </row>
    <row r="384" spans="11:23" ht="15" hidden="1" customHeight="1" x14ac:dyDescent="0.25">
      <c r="K384">
        <v>133</v>
      </c>
      <c r="L384">
        <f t="shared" si="305"/>
        <v>0</v>
      </c>
      <c r="M384" s="15">
        <f t="shared" si="306"/>
        <v>0</v>
      </c>
      <c r="P384" s="15"/>
      <c r="Q384" s="15"/>
      <c r="R384" s="15"/>
      <c r="S384" s="15"/>
      <c r="T384" s="15"/>
      <c r="U384" s="15"/>
      <c r="V384" s="15">
        <f t="shared" si="304"/>
        <v>0</v>
      </c>
      <c r="W384" s="15"/>
    </row>
    <row r="385" spans="11:23" ht="15" hidden="1" customHeight="1" x14ac:dyDescent="0.25">
      <c r="K385">
        <v>134</v>
      </c>
      <c r="L385">
        <f t="shared" si="305"/>
        <v>0</v>
      </c>
      <c r="M385" s="15">
        <f t="shared" si="306"/>
        <v>0</v>
      </c>
      <c r="P385" s="15"/>
      <c r="Q385" s="15"/>
      <c r="R385" s="15"/>
      <c r="S385" s="15"/>
      <c r="T385" s="15"/>
      <c r="U385" s="15"/>
      <c r="V385" s="15">
        <f t="shared" si="304"/>
        <v>0</v>
      </c>
      <c r="W385" s="15"/>
    </row>
    <row r="386" spans="11:23" ht="15" hidden="1" customHeight="1" x14ac:dyDescent="0.25">
      <c r="K386">
        <v>135</v>
      </c>
      <c r="L386">
        <f t="shared" si="305"/>
        <v>0</v>
      </c>
      <c r="M386" s="15">
        <f t="shared" si="306"/>
        <v>0</v>
      </c>
      <c r="P386" s="15"/>
      <c r="Q386" s="15"/>
      <c r="R386" s="15"/>
      <c r="S386" s="15"/>
      <c r="T386" s="15"/>
      <c r="U386" s="15"/>
      <c r="V386" s="15">
        <f t="shared" ref="V386:V449" si="307">IF(AE135&gt;=10,0,IF(AE135&lt;0.5,0,L135))</f>
        <v>0</v>
      </c>
      <c r="W386" s="15"/>
    </row>
    <row r="387" spans="11:23" ht="15" hidden="1" customHeight="1" x14ac:dyDescent="0.25">
      <c r="K387">
        <v>136</v>
      </c>
      <c r="L387">
        <f t="shared" si="305"/>
        <v>0</v>
      </c>
      <c r="M387" s="15">
        <f t="shared" si="306"/>
        <v>0</v>
      </c>
      <c r="P387" s="15"/>
      <c r="Q387" s="15"/>
      <c r="R387" s="15"/>
      <c r="S387" s="15"/>
      <c r="T387" s="15"/>
      <c r="U387" s="15"/>
      <c r="V387" s="15">
        <f t="shared" si="307"/>
        <v>0</v>
      </c>
      <c r="W387" s="15"/>
    </row>
    <row r="388" spans="11:23" ht="15" hidden="1" customHeight="1" x14ac:dyDescent="0.25">
      <c r="K388">
        <v>137</v>
      </c>
      <c r="L388">
        <f t="shared" si="305"/>
        <v>0</v>
      </c>
      <c r="M388" s="15" t="str">
        <f t="shared" si="306"/>
        <v/>
      </c>
      <c r="P388" s="15"/>
      <c r="Q388" s="15"/>
      <c r="R388" s="15"/>
      <c r="S388" s="15"/>
      <c r="T388" s="15"/>
      <c r="U388" s="15"/>
      <c r="V388" s="15">
        <f t="shared" si="307"/>
        <v>0</v>
      </c>
      <c r="W388" s="15"/>
    </row>
    <row r="389" spans="11:23" ht="15" hidden="1" customHeight="1" x14ac:dyDescent="0.25">
      <c r="K389">
        <v>138</v>
      </c>
      <c r="L389">
        <f t="shared" si="305"/>
        <v>0</v>
      </c>
      <c r="M389" s="15">
        <f t="shared" si="306"/>
        <v>0</v>
      </c>
      <c r="P389" s="15"/>
      <c r="Q389" s="15"/>
      <c r="R389" s="15"/>
      <c r="S389" s="15"/>
      <c r="T389" s="15"/>
      <c r="U389" s="15"/>
      <c r="V389" s="15">
        <f t="shared" si="307"/>
        <v>0</v>
      </c>
      <c r="W389" s="15"/>
    </row>
    <row r="390" spans="11:23" ht="15" hidden="1" customHeight="1" x14ac:dyDescent="0.25">
      <c r="K390">
        <v>139</v>
      </c>
      <c r="L390">
        <f t="shared" si="305"/>
        <v>0</v>
      </c>
      <c r="M390" s="15">
        <f t="shared" si="306"/>
        <v>0</v>
      </c>
      <c r="P390" s="15"/>
      <c r="Q390" s="15"/>
      <c r="R390" s="15"/>
      <c r="S390" s="15"/>
      <c r="T390" s="15"/>
      <c r="U390" s="15"/>
      <c r="V390" s="15">
        <f t="shared" si="307"/>
        <v>0</v>
      </c>
      <c r="W390" s="15"/>
    </row>
    <row r="391" spans="11:23" ht="15" hidden="1" customHeight="1" x14ac:dyDescent="0.25">
      <c r="K391">
        <v>140</v>
      </c>
      <c r="L391">
        <f t="shared" si="305"/>
        <v>0</v>
      </c>
      <c r="M391" s="15">
        <f t="shared" si="306"/>
        <v>0</v>
      </c>
      <c r="P391" s="15"/>
      <c r="Q391" s="15"/>
      <c r="R391" s="15"/>
      <c r="S391" s="15"/>
      <c r="T391" s="15"/>
      <c r="U391" s="15"/>
      <c r="V391" s="15">
        <f t="shared" si="307"/>
        <v>0</v>
      </c>
      <c r="W391" s="15"/>
    </row>
    <row r="392" spans="11:23" ht="15" hidden="1" customHeight="1" x14ac:dyDescent="0.25">
      <c r="K392">
        <v>141</v>
      </c>
      <c r="L392">
        <f t="shared" si="305"/>
        <v>0</v>
      </c>
      <c r="M392" s="15">
        <f t="shared" si="306"/>
        <v>0</v>
      </c>
      <c r="P392" s="15"/>
      <c r="Q392" s="15"/>
      <c r="R392" s="15"/>
      <c r="S392" s="15"/>
      <c r="T392" s="15"/>
      <c r="U392" s="15"/>
      <c r="V392" s="15">
        <f t="shared" si="307"/>
        <v>0</v>
      </c>
      <c r="W392" s="15"/>
    </row>
    <row r="393" spans="11:23" ht="15" hidden="1" customHeight="1" x14ac:dyDescent="0.25">
      <c r="K393">
        <v>142</v>
      </c>
      <c r="L393">
        <f t="shared" si="305"/>
        <v>0</v>
      </c>
      <c r="M393" s="15" t="str">
        <f t="shared" si="306"/>
        <v/>
      </c>
      <c r="P393" s="15"/>
      <c r="Q393" s="15"/>
      <c r="R393" s="15"/>
      <c r="S393" s="15"/>
      <c r="T393" s="15"/>
      <c r="U393" s="15"/>
      <c r="V393" s="15">
        <f t="shared" si="307"/>
        <v>0</v>
      </c>
      <c r="W393" s="15"/>
    </row>
    <row r="394" spans="11:23" ht="15" hidden="1" customHeight="1" x14ac:dyDescent="0.25">
      <c r="K394">
        <v>143</v>
      </c>
      <c r="L394">
        <f t="shared" si="305"/>
        <v>0</v>
      </c>
      <c r="M394" s="15">
        <f t="shared" si="306"/>
        <v>0</v>
      </c>
      <c r="P394" s="15"/>
      <c r="Q394" s="15"/>
      <c r="R394" s="15"/>
      <c r="S394" s="15"/>
      <c r="T394" s="15"/>
      <c r="U394" s="15"/>
      <c r="V394" s="15">
        <f t="shared" si="307"/>
        <v>0</v>
      </c>
      <c r="W394" s="15"/>
    </row>
    <row r="395" spans="11:23" ht="15" hidden="1" customHeight="1" x14ac:dyDescent="0.25">
      <c r="K395">
        <v>144</v>
      </c>
      <c r="L395">
        <f t="shared" si="305"/>
        <v>0</v>
      </c>
      <c r="M395" s="15">
        <f t="shared" si="306"/>
        <v>0</v>
      </c>
      <c r="P395" s="15"/>
      <c r="Q395" s="15"/>
      <c r="R395" s="15"/>
      <c r="S395" s="15"/>
      <c r="T395" s="15"/>
      <c r="U395" s="15"/>
      <c r="V395" s="15">
        <f t="shared" si="307"/>
        <v>0</v>
      </c>
      <c r="W395" s="15"/>
    </row>
    <row r="396" spans="11:23" ht="15" hidden="1" customHeight="1" x14ac:dyDescent="0.25">
      <c r="K396">
        <v>145</v>
      </c>
      <c r="L396">
        <f t="shared" si="305"/>
        <v>0</v>
      </c>
      <c r="M396" s="15">
        <f t="shared" si="306"/>
        <v>0</v>
      </c>
      <c r="P396" s="15"/>
      <c r="Q396" s="15"/>
      <c r="R396" s="15"/>
      <c r="S396" s="15"/>
      <c r="T396" s="15"/>
      <c r="U396" s="15"/>
      <c r="V396" s="15">
        <f t="shared" si="307"/>
        <v>0</v>
      </c>
      <c r="W396" s="15"/>
    </row>
    <row r="397" spans="11:23" ht="15" hidden="1" customHeight="1" x14ac:dyDescent="0.25">
      <c r="K397">
        <v>146</v>
      </c>
      <c r="L397">
        <f t="shared" si="305"/>
        <v>0</v>
      </c>
      <c r="M397" s="15">
        <f t="shared" si="306"/>
        <v>0</v>
      </c>
      <c r="P397" s="15"/>
      <c r="Q397" s="15"/>
      <c r="R397" s="15"/>
      <c r="S397" s="15"/>
      <c r="T397" s="15"/>
      <c r="U397" s="15"/>
      <c r="V397" s="15">
        <f t="shared" si="307"/>
        <v>0</v>
      </c>
      <c r="W397" s="15"/>
    </row>
    <row r="398" spans="11:23" ht="15" hidden="1" customHeight="1" x14ac:dyDescent="0.25">
      <c r="K398">
        <v>147</v>
      </c>
      <c r="L398">
        <f t="shared" si="305"/>
        <v>0</v>
      </c>
      <c r="M398" s="15" t="str">
        <f t="shared" si="306"/>
        <v/>
      </c>
      <c r="P398" s="15"/>
      <c r="Q398" s="15"/>
      <c r="R398" s="15"/>
      <c r="S398" s="15"/>
      <c r="T398" s="15"/>
      <c r="U398" s="15"/>
      <c r="V398" s="15">
        <f t="shared" si="307"/>
        <v>0</v>
      </c>
      <c r="W398" s="15"/>
    </row>
    <row r="399" spans="11:23" ht="15" hidden="1" customHeight="1" x14ac:dyDescent="0.25">
      <c r="K399">
        <v>148</v>
      </c>
      <c r="L399">
        <f t="shared" si="305"/>
        <v>0</v>
      </c>
      <c r="M399" s="15">
        <f t="shared" si="306"/>
        <v>0</v>
      </c>
      <c r="P399" s="15"/>
      <c r="Q399" s="15"/>
      <c r="R399" s="15"/>
      <c r="S399" s="15"/>
      <c r="T399" s="15"/>
      <c r="U399" s="15"/>
      <c r="V399" s="15">
        <f t="shared" si="307"/>
        <v>0</v>
      </c>
      <c r="W399" s="15"/>
    </row>
    <row r="400" spans="11:23" ht="15" hidden="1" customHeight="1" x14ac:dyDescent="0.25">
      <c r="K400">
        <v>149</v>
      </c>
      <c r="L400">
        <f t="shared" si="305"/>
        <v>0</v>
      </c>
      <c r="M400" s="15">
        <f t="shared" si="306"/>
        <v>0</v>
      </c>
      <c r="P400" s="15"/>
      <c r="Q400" s="15"/>
      <c r="R400" s="15"/>
      <c r="S400" s="15"/>
      <c r="T400" s="15"/>
      <c r="U400" s="15"/>
      <c r="V400" s="15">
        <f t="shared" si="307"/>
        <v>0</v>
      </c>
      <c r="W400" s="15"/>
    </row>
    <row r="401" spans="11:23" ht="15" hidden="1" customHeight="1" x14ac:dyDescent="0.25">
      <c r="K401">
        <v>150</v>
      </c>
      <c r="L401">
        <f t="shared" si="305"/>
        <v>0</v>
      </c>
      <c r="M401" s="15">
        <f t="shared" si="306"/>
        <v>0</v>
      </c>
      <c r="P401" s="15"/>
      <c r="Q401" s="15"/>
      <c r="R401" s="15"/>
      <c r="S401" s="15"/>
      <c r="T401" s="15"/>
      <c r="U401" s="15"/>
      <c r="V401" s="15">
        <f t="shared" si="307"/>
        <v>0</v>
      </c>
      <c r="W401" s="15"/>
    </row>
    <row r="402" spans="11:23" ht="15" hidden="1" customHeight="1" x14ac:dyDescent="0.25">
      <c r="K402">
        <v>151</v>
      </c>
      <c r="L402">
        <f t="shared" si="305"/>
        <v>0</v>
      </c>
      <c r="M402" s="15">
        <f t="shared" si="306"/>
        <v>0</v>
      </c>
      <c r="P402" s="15"/>
      <c r="Q402" s="15"/>
      <c r="R402" s="15"/>
      <c r="S402" s="15"/>
      <c r="T402" s="15"/>
      <c r="U402" s="15"/>
      <c r="V402" s="15">
        <f t="shared" si="307"/>
        <v>0</v>
      </c>
      <c r="W402" s="15"/>
    </row>
    <row r="403" spans="11:23" ht="15" hidden="1" customHeight="1" x14ac:dyDescent="0.25">
      <c r="K403">
        <v>152</v>
      </c>
      <c r="L403">
        <f t="shared" si="305"/>
        <v>0</v>
      </c>
      <c r="M403" s="15" t="str">
        <f t="shared" si="306"/>
        <v/>
      </c>
      <c r="P403" s="15"/>
      <c r="Q403" s="15"/>
      <c r="R403" s="15"/>
      <c r="S403" s="15"/>
      <c r="T403" s="15"/>
      <c r="U403" s="15"/>
      <c r="V403" s="15">
        <f t="shared" si="307"/>
        <v>0</v>
      </c>
      <c r="W403" s="15"/>
    </row>
    <row r="404" spans="11:23" ht="15" hidden="1" customHeight="1" x14ac:dyDescent="0.25">
      <c r="K404">
        <v>153</v>
      </c>
      <c r="L404">
        <f t="shared" si="305"/>
        <v>0</v>
      </c>
      <c r="M404" s="15">
        <f t="shared" si="306"/>
        <v>0</v>
      </c>
      <c r="P404" s="15"/>
      <c r="Q404" s="15"/>
      <c r="R404" s="15"/>
      <c r="S404" s="15"/>
      <c r="T404" s="15"/>
      <c r="U404" s="15"/>
      <c r="V404" s="15">
        <f t="shared" si="307"/>
        <v>0</v>
      </c>
      <c r="W404" s="15"/>
    </row>
    <row r="405" spans="11:23" ht="15" hidden="1" customHeight="1" x14ac:dyDescent="0.25">
      <c r="K405">
        <v>154</v>
      </c>
      <c r="L405">
        <f t="shared" si="305"/>
        <v>0</v>
      </c>
      <c r="M405" s="15">
        <f t="shared" si="306"/>
        <v>0</v>
      </c>
      <c r="P405" s="15"/>
      <c r="Q405" s="15"/>
      <c r="R405" s="15"/>
      <c r="S405" s="15"/>
      <c r="T405" s="15"/>
      <c r="U405" s="15"/>
      <c r="V405" s="15">
        <f t="shared" si="307"/>
        <v>0</v>
      </c>
      <c r="W405" s="15"/>
    </row>
    <row r="406" spans="11:23" ht="15" hidden="1" customHeight="1" x14ac:dyDescent="0.25">
      <c r="K406">
        <v>155</v>
      </c>
      <c r="L406">
        <f t="shared" si="305"/>
        <v>0</v>
      </c>
      <c r="M406" s="15">
        <f t="shared" si="306"/>
        <v>0</v>
      </c>
      <c r="P406" s="15"/>
      <c r="Q406" s="15"/>
      <c r="R406" s="15"/>
      <c r="S406" s="15"/>
      <c r="T406" s="15"/>
      <c r="U406" s="15"/>
      <c r="V406" s="15">
        <f t="shared" si="307"/>
        <v>0</v>
      </c>
      <c r="W406" s="15"/>
    </row>
    <row r="407" spans="11:23" ht="15" hidden="1" customHeight="1" x14ac:dyDescent="0.25">
      <c r="K407">
        <v>156</v>
      </c>
      <c r="L407">
        <f t="shared" si="305"/>
        <v>0</v>
      </c>
      <c r="M407" s="15">
        <f t="shared" si="306"/>
        <v>0</v>
      </c>
      <c r="P407" s="15"/>
      <c r="Q407" s="15"/>
      <c r="R407" s="15"/>
      <c r="S407" s="15"/>
      <c r="T407" s="15"/>
      <c r="U407" s="15"/>
      <c r="V407" s="15">
        <f t="shared" si="307"/>
        <v>0</v>
      </c>
      <c r="W407" s="15"/>
    </row>
    <row r="408" spans="11:23" ht="15" hidden="1" customHeight="1" x14ac:dyDescent="0.25">
      <c r="K408">
        <v>157</v>
      </c>
      <c r="L408">
        <f t="shared" si="305"/>
        <v>0</v>
      </c>
      <c r="M408" s="15" t="str">
        <f t="shared" si="306"/>
        <v/>
      </c>
      <c r="P408" s="15"/>
      <c r="Q408" s="15"/>
      <c r="R408" s="15"/>
      <c r="S408" s="15"/>
      <c r="T408" s="15"/>
      <c r="U408" s="15"/>
      <c r="V408" s="15">
        <f t="shared" si="307"/>
        <v>0</v>
      </c>
      <c r="W408" s="15"/>
    </row>
    <row r="409" spans="11:23" ht="15" hidden="1" customHeight="1" x14ac:dyDescent="0.25">
      <c r="K409">
        <v>158</v>
      </c>
      <c r="L409">
        <f t="shared" si="305"/>
        <v>0</v>
      </c>
      <c r="M409" s="15">
        <f t="shared" si="306"/>
        <v>0</v>
      </c>
      <c r="P409" s="15"/>
      <c r="Q409" s="15"/>
      <c r="R409" s="15"/>
      <c r="S409" s="15"/>
      <c r="T409" s="15"/>
      <c r="U409" s="15"/>
      <c r="V409" s="15">
        <f t="shared" si="307"/>
        <v>0</v>
      </c>
      <c r="W409" s="15"/>
    </row>
    <row r="410" spans="11:23" ht="15" hidden="1" customHeight="1" x14ac:dyDescent="0.25">
      <c r="K410">
        <v>159</v>
      </c>
      <c r="L410">
        <f t="shared" si="305"/>
        <v>0</v>
      </c>
      <c r="M410" s="15">
        <f t="shared" si="306"/>
        <v>0</v>
      </c>
      <c r="P410" s="15"/>
      <c r="Q410" s="15"/>
      <c r="R410" s="15"/>
      <c r="S410" s="15"/>
      <c r="T410" s="15"/>
      <c r="U410" s="15"/>
      <c r="V410" s="15">
        <f t="shared" si="307"/>
        <v>0</v>
      </c>
      <c r="W410" s="15"/>
    </row>
    <row r="411" spans="11:23" ht="15" hidden="1" customHeight="1" x14ac:dyDescent="0.25">
      <c r="K411">
        <v>160</v>
      </c>
      <c r="L411">
        <f t="shared" si="305"/>
        <v>0</v>
      </c>
      <c r="M411" s="15">
        <f t="shared" si="306"/>
        <v>0</v>
      </c>
      <c r="P411" s="15"/>
      <c r="Q411" s="15"/>
      <c r="R411" s="15"/>
      <c r="S411" s="15"/>
      <c r="T411" s="15"/>
      <c r="U411" s="15"/>
      <c r="V411" s="15">
        <f t="shared" si="307"/>
        <v>0</v>
      </c>
      <c r="W411" s="15"/>
    </row>
    <row r="412" spans="11:23" ht="15" hidden="1" customHeight="1" x14ac:dyDescent="0.25">
      <c r="K412">
        <v>161</v>
      </c>
      <c r="L412">
        <f t="shared" si="305"/>
        <v>0</v>
      </c>
      <c r="M412" s="15">
        <f t="shared" si="306"/>
        <v>0</v>
      </c>
      <c r="P412" s="15"/>
      <c r="Q412" s="15"/>
      <c r="R412" s="15"/>
      <c r="S412" s="15"/>
      <c r="T412" s="15"/>
      <c r="U412" s="15"/>
      <c r="V412" s="15">
        <f t="shared" si="307"/>
        <v>0</v>
      </c>
      <c r="W412" s="15"/>
    </row>
    <row r="413" spans="11:23" ht="15" hidden="1" customHeight="1" x14ac:dyDescent="0.25">
      <c r="K413">
        <v>162</v>
      </c>
      <c r="L413">
        <f t="shared" si="305"/>
        <v>0</v>
      </c>
      <c r="M413" s="15" t="str">
        <f t="shared" si="306"/>
        <v/>
      </c>
      <c r="P413" s="15"/>
      <c r="Q413" s="15"/>
      <c r="R413" s="15"/>
      <c r="S413" s="15"/>
      <c r="T413" s="15"/>
      <c r="U413" s="15"/>
      <c r="V413" s="15">
        <f t="shared" si="307"/>
        <v>0</v>
      </c>
      <c r="W413" s="15"/>
    </row>
    <row r="414" spans="11:23" ht="15" hidden="1" customHeight="1" x14ac:dyDescent="0.25">
      <c r="K414">
        <v>163</v>
      </c>
      <c r="L414">
        <f t="shared" si="305"/>
        <v>0</v>
      </c>
      <c r="M414" s="15">
        <f t="shared" si="306"/>
        <v>0</v>
      </c>
      <c r="P414" s="15"/>
      <c r="Q414" s="15"/>
      <c r="R414" s="15"/>
      <c r="S414" s="15"/>
      <c r="T414" s="15"/>
      <c r="U414" s="15"/>
      <c r="V414" s="15">
        <f t="shared" si="307"/>
        <v>0</v>
      </c>
      <c r="W414" s="15"/>
    </row>
    <row r="415" spans="11:23" ht="15" hidden="1" customHeight="1" x14ac:dyDescent="0.25">
      <c r="K415">
        <v>164</v>
      </c>
      <c r="L415">
        <f t="shared" si="305"/>
        <v>0</v>
      </c>
      <c r="M415" s="15">
        <f t="shared" si="306"/>
        <v>0</v>
      </c>
      <c r="P415" s="15"/>
      <c r="Q415" s="15"/>
      <c r="R415" s="15"/>
      <c r="S415" s="15"/>
      <c r="T415" s="15"/>
      <c r="U415" s="15"/>
      <c r="V415" s="15">
        <f t="shared" si="307"/>
        <v>0</v>
      </c>
      <c r="W415" s="15"/>
    </row>
    <row r="416" spans="11:23" ht="15" hidden="1" customHeight="1" x14ac:dyDescent="0.25">
      <c r="K416">
        <v>165</v>
      </c>
      <c r="L416">
        <f t="shared" si="305"/>
        <v>0</v>
      </c>
      <c r="M416" s="15">
        <f t="shared" si="306"/>
        <v>0</v>
      </c>
      <c r="P416" s="15"/>
      <c r="Q416" s="15"/>
      <c r="R416" s="15"/>
      <c r="S416" s="15"/>
      <c r="T416" s="15"/>
      <c r="U416" s="15"/>
      <c r="V416" s="15">
        <f t="shared" si="307"/>
        <v>0</v>
      </c>
      <c r="W416" s="15"/>
    </row>
    <row r="417" spans="11:23" ht="15" hidden="1" customHeight="1" x14ac:dyDescent="0.25">
      <c r="K417">
        <v>166</v>
      </c>
      <c r="L417">
        <f t="shared" si="305"/>
        <v>0</v>
      </c>
      <c r="M417" s="15">
        <f t="shared" si="306"/>
        <v>0</v>
      </c>
      <c r="P417" s="15"/>
      <c r="Q417" s="15"/>
      <c r="R417" s="15"/>
      <c r="S417" s="15"/>
      <c r="T417" s="15"/>
      <c r="U417" s="15"/>
      <c r="V417" s="15">
        <f t="shared" si="307"/>
        <v>0</v>
      </c>
      <c r="W417" s="15"/>
    </row>
    <row r="418" spans="11:23" ht="15" hidden="1" customHeight="1" x14ac:dyDescent="0.25">
      <c r="K418">
        <v>167</v>
      </c>
      <c r="L418">
        <f t="shared" si="305"/>
        <v>0</v>
      </c>
      <c r="M418" s="15" t="str">
        <f t="shared" si="306"/>
        <v/>
      </c>
      <c r="P418" s="15"/>
      <c r="Q418" s="15"/>
      <c r="R418" s="15"/>
      <c r="S418" s="15"/>
      <c r="T418" s="15"/>
      <c r="U418" s="15"/>
      <c r="V418" s="15">
        <f t="shared" si="307"/>
        <v>0</v>
      </c>
      <c r="W418" s="15"/>
    </row>
    <row r="419" spans="11:23" ht="15" hidden="1" customHeight="1" x14ac:dyDescent="0.25">
      <c r="K419">
        <v>168</v>
      </c>
      <c r="L419">
        <f t="shared" si="305"/>
        <v>0</v>
      </c>
      <c r="M419" s="15">
        <f t="shared" si="306"/>
        <v>0</v>
      </c>
      <c r="P419" s="15"/>
      <c r="Q419" s="15"/>
      <c r="R419" s="15"/>
      <c r="S419" s="15"/>
      <c r="T419" s="15"/>
      <c r="U419" s="15"/>
      <c r="V419" s="15">
        <f t="shared" si="307"/>
        <v>0</v>
      </c>
      <c r="W419" s="15"/>
    </row>
    <row r="420" spans="11:23" ht="15" hidden="1" customHeight="1" x14ac:dyDescent="0.25">
      <c r="K420">
        <v>169</v>
      </c>
      <c r="L420">
        <f t="shared" si="305"/>
        <v>0</v>
      </c>
      <c r="M420" s="15">
        <f t="shared" si="306"/>
        <v>0</v>
      </c>
      <c r="P420" s="15"/>
      <c r="Q420" s="15"/>
      <c r="R420" s="15"/>
      <c r="S420" s="15"/>
      <c r="T420" s="15"/>
      <c r="U420" s="15"/>
      <c r="V420" s="15">
        <f t="shared" si="307"/>
        <v>0</v>
      </c>
      <c r="W420" s="15"/>
    </row>
    <row r="421" spans="11:23" ht="15" hidden="1" customHeight="1" x14ac:dyDescent="0.25">
      <c r="K421">
        <v>170</v>
      </c>
      <c r="L421">
        <f t="shared" si="305"/>
        <v>0</v>
      </c>
      <c r="M421" s="15">
        <f t="shared" si="306"/>
        <v>0</v>
      </c>
      <c r="P421" s="15"/>
      <c r="Q421" s="15"/>
      <c r="R421" s="15"/>
      <c r="S421" s="15"/>
      <c r="T421" s="15"/>
      <c r="U421" s="15"/>
      <c r="V421" s="15">
        <f t="shared" si="307"/>
        <v>0</v>
      </c>
      <c r="W421" s="15"/>
    </row>
    <row r="422" spans="11:23" ht="15" hidden="1" customHeight="1" x14ac:dyDescent="0.25">
      <c r="K422">
        <v>171</v>
      </c>
      <c r="L422">
        <f t="shared" ref="L422:L485" si="308">IF(AE171&gt;=10,L171,0)</f>
        <v>0</v>
      </c>
      <c r="M422" s="15">
        <f t="shared" ref="M422:M485" si="309">IF(AE171&lt;0.5,L171,0)</f>
        <v>0</v>
      </c>
      <c r="P422" s="15"/>
      <c r="Q422" s="15"/>
      <c r="R422" s="15"/>
      <c r="S422" s="15"/>
      <c r="T422" s="15"/>
      <c r="U422" s="15"/>
      <c r="V422" s="15">
        <f t="shared" si="307"/>
        <v>0</v>
      </c>
      <c r="W422" s="15"/>
    </row>
    <row r="423" spans="11:23" ht="15" hidden="1" customHeight="1" x14ac:dyDescent="0.25">
      <c r="K423">
        <v>172</v>
      </c>
      <c r="L423">
        <f t="shared" si="308"/>
        <v>0</v>
      </c>
      <c r="M423" s="15" t="str">
        <f t="shared" si="309"/>
        <v/>
      </c>
      <c r="P423" s="15"/>
      <c r="Q423" s="15"/>
      <c r="R423" s="15"/>
      <c r="S423" s="15"/>
      <c r="T423" s="15"/>
      <c r="U423" s="15"/>
      <c r="V423" s="15">
        <f t="shared" si="307"/>
        <v>0</v>
      </c>
      <c r="W423" s="15"/>
    </row>
    <row r="424" spans="11:23" ht="15" hidden="1" customHeight="1" x14ac:dyDescent="0.25">
      <c r="K424">
        <v>173</v>
      </c>
      <c r="L424">
        <f t="shared" si="308"/>
        <v>0</v>
      </c>
      <c r="M424" s="15">
        <f t="shared" si="309"/>
        <v>0</v>
      </c>
      <c r="P424" s="15"/>
      <c r="Q424" s="15"/>
      <c r="R424" s="15"/>
      <c r="S424" s="15"/>
      <c r="T424" s="15"/>
      <c r="U424" s="15"/>
      <c r="V424" s="15">
        <f t="shared" si="307"/>
        <v>0</v>
      </c>
      <c r="W424" s="15"/>
    </row>
    <row r="425" spans="11:23" ht="15" hidden="1" customHeight="1" x14ac:dyDescent="0.25">
      <c r="K425">
        <v>174</v>
      </c>
      <c r="L425">
        <f t="shared" si="308"/>
        <v>0</v>
      </c>
      <c r="M425" s="15">
        <f t="shared" si="309"/>
        <v>0</v>
      </c>
      <c r="P425" s="15"/>
      <c r="Q425" s="15"/>
      <c r="R425" s="15"/>
      <c r="S425" s="15"/>
      <c r="T425" s="15"/>
      <c r="U425" s="15"/>
      <c r="V425" s="15">
        <f t="shared" si="307"/>
        <v>0</v>
      </c>
      <c r="W425" s="15"/>
    </row>
    <row r="426" spans="11:23" ht="15" hidden="1" customHeight="1" x14ac:dyDescent="0.25">
      <c r="K426">
        <v>175</v>
      </c>
      <c r="L426">
        <f t="shared" si="308"/>
        <v>0</v>
      </c>
      <c r="M426" s="15">
        <f t="shared" si="309"/>
        <v>0</v>
      </c>
      <c r="P426" s="15"/>
      <c r="Q426" s="15"/>
      <c r="R426" s="15"/>
      <c r="S426" s="15"/>
      <c r="T426" s="15"/>
      <c r="U426" s="15"/>
      <c r="V426" s="15">
        <f t="shared" si="307"/>
        <v>0</v>
      </c>
      <c r="W426" s="15"/>
    </row>
    <row r="427" spans="11:23" ht="15" hidden="1" customHeight="1" x14ac:dyDescent="0.25">
      <c r="K427">
        <v>176</v>
      </c>
      <c r="L427">
        <f t="shared" si="308"/>
        <v>0</v>
      </c>
      <c r="M427" s="15">
        <f t="shared" si="309"/>
        <v>0</v>
      </c>
      <c r="P427" s="15"/>
      <c r="Q427" s="15"/>
      <c r="R427" s="15"/>
      <c r="S427" s="15"/>
      <c r="T427" s="15"/>
      <c r="U427" s="15"/>
      <c r="V427" s="15">
        <f t="shared" si="307"/>
        <v>0</v>
      </c>
      <c r="W427" s="15"/>
    </row>
    <row r="428" spans="11:23" ht="15" hidden="1" customHeight="1" x14ac:dyDescent="0.25">
      <c r="K428">
        <v>177</v>
      </c>
      <c r="L428">
        <f t="shared" si="308"/>
        <v>0</v>
      </c>
      <c r="M428" s="15" t="str">
        <f t="shared" si="309"/>
        <v/>
      </c>
      <c r="P428" s="15"/>
      <c r="Q428" s="15"/>
      <c r="R428" s="15"/>
      <c r="S428" s="15"/>
      <c r="T428" s="15"/>
      <c r="U428" s="15"/>
      <c r="V428" s="15">
        <f t="shared" si="307"/>
        <v>0</v>
      </c>
      <c r="W428" s="15"/>
    </row>
    <row r="429" spans="11:23" ht="15" hidden="1" customHeight="1" x14ac:dyDescent="0.25">
      <c r="K429">
        <v>178</v>
      </c>
      <c r="L429">
        <f t="shared" si="308"/>
        <v>0</v>
      </c>
      <c r="M429" s="15">
        <f t="shared" si="309"/>
        <v>0</v>
      </c>
      <c r="P429" s="15"/>
      <c r="Q429" s="15"/>
      <c r="R429" s="15"/>
      <c r="S429" s="15"/>
      <c r="T429" s="15"/>
      <c r="U429" s="15"/>
      <c r="V429" s="15">
        <f t="shared" si="307"/>
        <v>0</v>
      </c>
      <c r="W429" s="15"/>
    </row>
    <row r="430" spans="11:23" ht="15" hidden="1" customHeight="1" x14ac:dyDescent="0.25">
      <c r="K430">
        <v>179</v>
      </c>
      <c r="L430">
        <f t="shared" si="308"/>
        <v>0</v>
      </c>
      <c r="M430" s="15">
        <f t="shared" si="309"/>
        <v>0</v>
      </c>
      <c r="P430" s="15"/>
      <c r="Q430" s="15"/>
      <c r="R430" s="15"/>
      <c r="S430" s="15"/>
      <c r="T430" s="15"/>
      <c r="U430" s="15"/>
      <c r="V430" s="15">
        <f t="shared" si="307"/>
        <v>0</v>
      </c>
      <c r="W430" s="15"/>
    </row>
    <row r="431" spans="11:23" ht="15" hidden="1" customHeight="1" x14ac:dyDescent="0.25">
      <c r="K431">
        <v>180</v>
      </c>
      <c r="L431">
        <f t="shared" si="308"/>
        <v>0</v>
      </c>
      <c r="M431" s="15">
        <f t="shared" si="309"/>
        <v>0</v>
      </c>
      <c r="P431" s="15"/>
      <c r="Q431" s="15"/>
      <c r="R431" s="15"/>
      <c r="S431" s="15"/>
      <c r="T431" s="15"/>
      <c r="U431" s="15"/>
      <c r="V431" s="15">
        <f t="shared" si="307"/>
        <v>0</v>
      </c>
      <c r="W431" s="15"/>
    </row>
    <row r="432" spans="11:23" ht="15" hidden="1" customHeight="1" x14ac:dyDescent="0.25">
      <c r="K432">
        <v>181</v>
      </c>
      <c r="L432">
        <f t="shared" si="308"/>
        <v>0</v>
      </c>
      <c r="M432" s="15">
        <f t="shared" si="309"/>
        <v>0</v>
      </c>
      <c r="P432" s="15"/>
      <c r="Q432" s="15"/>
      <c r="R432" s="15"/>
      <c r="S432" s="15"/>
      <c r="T432" s="15"/>
      <c r="U432" s="15"/>
      <c r="V432" s="15">
        <f t="shared" si="307"/>
        <v>0</v>
      </c>
      <c r="W432" s="15"/>
    </row>
    <row r="433" spans="11:23" ht="15" hidden="1" customHeight="1" x14ac:dyDescent="0.25">
      <c r="K433">
        <v>182</v>
      </c>
      <c r="L433">
        <f t="shared" si="308"/>
        <v>0</v>
      </c>
      <c r="M433" s="15" t="str">
        <f t="shared" si="309"/>
        <v/>
      </c>
      <c r="P433" s="15"/>
      <c r="Q433" s="15"/>
      <c r="R433" s="15"/>
      <c r="S433" s="15"/>
      <c r="T433" s="15"/>
      <c r="U433" s="15"/>
      <c r="V433" s="15">
        <f t="shared" si="307"/>
        <v>0</v>
      </c>
      <c r="W433" s="15"/>
    </row>
    <row r="434" spans="11:23" ht="15" hidden="1" customHeight="1" x14ac:dyDescent="0.25">
      <c r="K434">
        <v>183</v>
      </c>
      <c r="L434">
        <f t="shared" si="308"/>
        <v>0</v>
      </c>
      <c r="M434" s="15">
        <f t="shared" si="309"/>
        <v>0</v>
      </c>
      <c r="P434" s="15"/>
      <c r="Q434" s="15"/>
      <c r="R434" s="15"/>
      <c r="S434" s="15"/>
      <c r="T434" s="15"/>
      <c r="U434" s="15"/>
      <c r="V434" s="15">
        <f t="shared" si="307"/>
        <v>0</v>
      </c>
      <c r="W434" s="15"/>
    </row>
    <row r="435" spans="11:23" ht="15" hidden="1" customHeight="1" x14ac:dyDescent="0.25">
      <c r="K435">
        <v>184</v>
      </c>
      <c r="L435">
        <f t="shared" si="308"/>
        <v>0</v>
      </c>
      <c r="M435" s="15">
        <f t="shared" si="309"/>
        <v>0</v>
      </c>
      <c r="P435" s="15"/>
      <c r="Q435" s="15"/>
      <c r="R435" s="15"/>
      <c r="S435" s="15"/>
      <c r="T435" s="15"/>
      <c r="U435" s="15"/>
      <c r="V435" s="15">
        <f t="shared" si="307"/>
        <v>0</v>
      </c>
      <c r="W435" s="15"/>
    </row>
    <row r="436" spans="11:23" ht="15" hidden="1" customHeight="1" x14ac:dyDescent="0.25">
      <c r="K436">
        <v>185</v>
      </c>
      <c r="L436">
        <f t="shared" si="308"/>
        <v>0</v>
      </c>
      <c r="M436" s="15">
        <f t="shared" si="309"/>
        <v>0</v>
      </c>
      <c r="P436" s="15"/>
      <c r="Q436" s="15"/>
      <c r="R436" s="15"/>
      <c r="S436" s="15"/>
      <c r="T436" s="15"/>
      <c r="U436" s="15"/>
      <c r="V436" s="15">
        <f t="shared" si="307"/>
        <v>0</v>
      </c>
      <c r="W436" s="15"/>
    </row>
    <row r="437" spans="11:23" ht="15" hidden="1" customHeight="1" x14ac:dyDescent="0.25">
      <c r="K437">
        <v>186</v>
      </c>
      <c r="L437">
        <f t="shared" si="308"/>
        <v>0</v>
      </c>
      <c r="M437" s="15">
        <f t="shared" si="309"/>
        <v>0</v>
      </c>
      <c r="P437" s="15"/>
      <c r="Q437" s="15"/>
      <c r="R437" s="15"/>
      <c r="S437" s="15"/>
      <c r="T437" s="15"/>
      <c r="U437" s="15"/>
      <c r="V437" s="15">
        <f t="shared" si="307"/>
        <v>0</v>
      </c>
      <c r="W437" s="15"/>
    </row>
    <row r="438" spans="11:23" ht="15" hidden="1" customHeight="1" x14ac:dyDescent="0.25">
      <c r="K438">
        <v>187</v>
      </c>
      <c r="L438">
        <f t="shared" si="308"/>
        <v>0</v>
      </c>
      <c r="M438" s="15" t="str">
        <f t="shared" si="309"/>
        <v/>
      </c>
      <c r="P438" s="15"/>
      <c r="Q438" s="15"/>
      <c r="R438" s="15"/>
      <c r="S438" s="15"/>
      <c r="T438" s="15"/>
      <c r="U438" s="15"/>
      <c r="V438" s="15">
        <f t="shared" si="307"/>
        <v>0</v>
      </c>
      <c r="W438" s="15"/>
    </row>
    <row r="439" spans="11:23" ht="15" hidden="1" customHeight="1" x14ac:dyDescent="0.25">
      <c r="K439">
        <v>188</v>
      </c>
      <c r="L439">
        <f t="shared" si="308"/>
        <v>0</v>
      </c>
      <c r="M439" s="15">
        <f t="shared" si="309"/>
        <v>0</v>
      </c>
      <c r="P439" s="15"/>
      <c r="Q439" s="15"/>
      <c r="R439" s="15"/>
      <c r="S439" s="15"/>
      <c r="T439" s="15"/>
      <c r="U439" s="15"/>
      <c r="V439" s="15">
        <f t="shared" si="307"/>
        <v>0</v>
      </c>
      <c r="W439" s="15"/>
    </row>
    <row r="440" spans="11:23" ht="15" hidden="1" customHeight="1" x14ac:dyDescent="0.25">
      <c r="K440">
        <v>189</v>
      </c>
      <c r="L440">
        <f t="shared" si="308"/>
        <v>0</v>
      </c>
      <c r="M440" s="15">
        <f t="shared" si="309"/>
        <v>0</v>
      </c>
      <c r="P440" s="15"/>
      <c r="Q440" s="15"/>
      <c r="R440" s="15"/>
      <c r="S440" s="15"/>
      <c r="T440" s="15"/>
      <c r="U440" s="15"/>
      <c r="V440" s="15">
        <f t="shared" si="307"/>
        <v>0</v>
      </c>
      <c r="W440" s="15"/>
    </row>
    <row r="441" spans="11:23" ht="15" hidden="1" customHeight="1" x14ac:dyDescent="0.25">
      <c r="K441">
        <v>190</v>
      </c>
      <c r="L441">
        <f t="shared" si="308"/>
        <v>0</v>
      </c>
      <c r="M441" s="15">
        <f t="shared" si="309"/>
        <v>0</v>
      </c>
      <c r="P441" s="15"/>
      <c r="Q441" s="15"/>
      <c r="R441" s="15"/>
      <c r="S441" s="15"/>
      <c r="T441" s="15"/>
      <c r="U441" s="15"/>
      <c r="V441" s="15">
        <f t="shared" si="307"/>
        <v>0</v>
      </c>
      <c r="W441" s="15"/>
    </row>
    <row r="442" spans="11:23" ht="15" hidden="1" customHeight="1" x14ac:dyDescent="0.25">
      <c r="K442">
        <v>191</v>
      </c>
      <c r="L442">
        <f t="shared" si="308"/>
        <v>0</v>
      </c>
      <c r="M442" s="15">
        <f t="shared" si="309"/>
        <v>0</v>
      </c>
      <c r="P442" s="15"/>
      <c r="Q442" s="15"/>
      <c r="R442" s="15"/>
      <c r="S442" s="15"/>
      <c r="T442" s="15"/>
      <c r="U442" s="15"/>
      <c r="V442" s="15">
        <f t="shared" si="307"/>
        <v>0</v>
      </c>
      <c r="W442" s="15"/>
    </row>
    <row r="443" spans="11:23" ht="15" hidden="1" customHeight="1" x14ac:dyDescent="0.25">
      <c r="K443">
        <v>192</v>
      </c>
      <c r="L443">
        <f t="shared" si="308"/>
        <v>0</v>
      </c>
      <c r="M443" s="15" t="str">
        <f t="shared" si="309"/>
        <v/>
      </c>
      <c r="P443" s="15"/>
      <c r="Q443" s="15"/>
      <c r="R443" s="15"/>
      <c r="S443" s="15"/>
      <c r="T443" s="15"/>
      <c r="U443" s="15"/>
      <c r="V443" s="15">
        <f t="shared" si="307"/>
        <v>0</v>
      </c>
      <c r="W443" s="15"/>
    </row>
    <row r="444" spans="11:23" ht="15" hidden="1" customHeight="1" x14ac:dyDescent="0.25">
      <c r="K444">
        <v>193</v>
      </c>
      <c r="L444">
        <f t="shared" si="308"/>
        <v>0</v>
      </c>
      <c r="M444" s="15">
        <f t="shared" si="309"/>
        <v>0</v>
      </c>
      <c r="P444" s="15"/>
      <c r="Q444" s="15"/>
      <c r="R444" s="15"/>
      <c r="S444" s="15"/>
      <c r="T444" s="15"/>
      <c r="U444" s="15"/>
      <c r="V444" s="15">
        <f t="shared" si="307"/>
        <v>0</v>
      </c>
      <c r="W444" s="15"/>
    </row>
    <row r="445" spans="11:23" ht="15" hidden="1" customHeight="1" x14ac:dyDescent="0.25">
      <c r="K445">
        <v>194</v>
      </c>
      <c r="L445">
        <f t="shared" si="308"/>
        <v>0</v>
      </c>
      <c r="M445" s="15">
        <f t="shared" si="309"/>
        <v>0</v>
      </c>
      <c r="P445" s="15"/>
      <c r="Q445" s="15"/>
      <c r="R445" s="15"/>
      <c r="S445" s="15"/>
      <c r="T445" s="15"/>
      <c r="U445" s="15"/>
      <c r="V445" s="15">
        <f t="shared" si="307"/>
        <v>0</v>
      </c>
      <c r="W445" s="15"/>
    </row>
    <row r="446" spans="11:23" ht="15" hidden="1" customHeight="1" x14ac:dyDescent="0.25">
      <c r="K446">
        <v>195</v>
      </c>
      <c r="L446">
        <f t="shared" si="308"/>
        <v>0</v>
      </c>
      <c r="M446" s="15">
        <f t="shared" si="309"/>
        <v>0</v>
      </c>
      <c r="P446" s="15"/>
      <c r="Q446" s="15"/>
      <c r="R446" s="15"/>
      <c r="S446" s="15"/>
      <c r="T446" s="15"/>
      <c r="U446" s="15"/>
      <c r="V446" s="15">
        <f t="shared" si="307"/>
        <v>0</v>
      </c>
      <c r="W446" s="15"/>
    </row>
    <row r="447" spans="11:23" ht="15" hidden="1" customHeight="1" x14ac:dyDescent="0.25">
      <c r="K447">
        <v>196</v>
      </c>
      <c r="L447">
        <f t="shared" si="308"/>
        <v>0</v>
      </c>
      <c r="M447" s="15">
        <f t="shared" si="309"/>
        <v>0</v>
      </c>
      <c r="P447" s="15"/>
      <c r="Q447" s="15"/>
      <c r="R447" s="15"/>
      <c r="S447" s="15"/>
      <c r="T447" s="15"/>
      <c r="U447" s="15"/>
      <c r="V447" s="15">
        <f t="shared" si="307"/>
        <v>0</v>
      </c>
      <c r="W447" s="15"/>
    </row>
    <row r="448" spans="11:23" ht="15" hidden="1" customHeight="1" x14ac:dyDescent="0.25">
      <c r="K448">
        <v>197</v>
      </c>
      <c r="L448">
        <f t="shared" si="308"/>
        <v>0</v>
      </c>
      <c r="M448" s="15" t="str">
        <f t="shared" si="309"/>
        <v/>
      </c>
      <c r="P448" s="15"/>
      <c r="Q448" s="15"/>
      <c r="R448" s="15"/>
      <c r="S448" s="15"/>
      <c r="T448" s="15"/>
      <c r="U448" s="15"/>
      <c r="V448" s="15">
        <f t="shared" si="307"/>
        <v>0</v>
      </c>
      <c r="W448" s="15"/>
    </row>
    <row r="449" spans="11:23" ht="15" hidden="1" customHeight="1" x14ac:dyDescent="0.25">
      <c r="K449">
        <v>198</v>
      </c>
      <c r="L449">
        <f t="shared" si="308"/>
        <v>0</v>
      </c>
      <c r="M449" s="15">
        <f t="shared" si="309"/>
        <v>0</v>
      </c>
      <c r="P449" s="15"/>
      <c r="Q449" s="15"/>
      <c r="R449" s="15"/>
      <c r="S449" s="15"/>
      <c r="T449" s="15"/>
      <c r="U449" s="15"/>
      <c r="V449" s="15">
        <f t="shared" si="307"/>
        <v>0</v>
      </c>
      <c r="W449" s="15"/>
    </row>
    <row r="450" spans="11:23" ht="15" hidden="1" customHeight="1" x14ac:dyDescent="0.25">
      <c r="K450">
        <v>199</v>
      </c>
      <c r="L450">
        <f t="shared" si="308"/>
        <v>0</v>
      </c>
      <c r="M450" s="15">
        <f t="shared" si="309"/>
        <v>0</v>
      </c>
      <c r="P450" s="15"/>
      <c r="Q450" s="15"/>
      <c r="R450" s="15"/>
      <c r="S450" s="15"/>
      <c r="T450" s="15"/>
      <c r="U450" s="15"/>
      <c r="V450" s="15">
        <f t="shared" ref="V450:V507" si="310">IF(AE199&gt;=10,0,IF(AE199&lt;0.5,0,L199))</f>
        <v>0</v>
      </c>
      <c r="W450" s="15"/>
    </row>
    <row r="451" spans="11:23" ht="15" hidden="1" customHeight="1" x14ac:dyDescent="0.25">
      <c r="K451">
        <v>200</v>
      </c>
      <c r="L451">
        <f t="shared" si="308"/>
        <v>0</v>
      </c>
      <c r="M451" s="15">
        <f t="shared" si="309"/>
        <v>0</v>
      </c>
      <c r="P451" s="15"/>
      <c r="Q451" s="15"/>
      <c r="R451" s="15"/>
      <c r="S451" s="15"/>
      <c r="T451" s="15"/>
      <c r="U451" s="15"/>
      <c r="V451" s="15">
        <f t="shared" si="310"/>
        <v>0</v>
      </c>
      <c r="W451" s="15"/>
    </row>
    <row r="452" spans="11:23" ht="15" hidden="1" customHeight="1" x14ac:dyDescent="0.25">
      <c r="K452">
        <v>201</v>
      </c>
      <c r="L452">
        <f t="shared" si="308"/>
        <v>0</v>
      </c>
      <c r="M452" s="15">
        <f t="shared" si="309"/>
        <v>0</v>
      </c>
      <c r="P452" s="15"/>
      <c r="Q452" s="15"/>
      <c r="R452" s="15"/>
      <c r="S452" s="15"/>
      <c r="T452" s="15"/>
      <c r="U452" s="15"/>
      <c r="V452" s="15">
        <f t="shared" si="310"/>
        <v>0</v>
      </c>
      <c r="W452" s="15"/>
    </row>
    <row r="453" spans="11:23" ht="15" hidden="1" customHeight="1" x14ac:dyDescent="0.25">
      <c r="K453">
        <v>202</v>
      </c>
      <c r="L453">
        <f t="shared" si="308"/>
        <v>0</v>
      </c>
      <c r="M453" s="15" t="str">
        <f t="shared" si="309"/>
        <v/>
      </c>
      <c r="P453" s="15"/>
      <c r="Q453" s="15"/>
      <c r="R453" s="15"/>
      <c r="S453" s="15"/>
      <c r="T453" s="15"/>
      <c r="U453" s="15"/>
      <c r="V453" s="15">
        <f t="shared" si="310"/>
        <v>0</v>
      </c>
      <c r="W453" s="15"/>
    </row>
    <row r="454" spans="11:23" ht="15" hidden="1" customHeight="1" x14ac:dyDescent="0.25">
      <c r="K454">
        <v>203</v>
      </c>
      <c r="L454">
        <f t="shared" si="308"/>
        <v>0</v>
      </c>
      <c r="M454" s="15">
        <f t="shared" si="309"/>
        <v>0</v>
      </c>
      <c r="P454" s="15"/>
      <c r="Q454" s="15"/>
      <c r="R454" s="15"/>
      <c r="S454" s="15"/>
      <c r="T454" s="15"/>
      <c r="U454" s="15"/>
      <c r="V454" s="15">
        <f t="shared" si="310"/>
        <v>0</v>
      </c>
      <c r="W454" s="15"/>
    </row>
    <row r="455" spans="11:23" ht="15" hidden="1" customHeight="1" x14ac:dyDescent="0.25">
      <c r="K455">
        <v>204</v>
      </c>
      <c r="L455">
        <f t="shared" si="308"/>
        <v>0</v>
      </c>
      <c r="M455" s="15">
        <f t="shared" si="309"/>
        <v>0</v>
      </c>
      <c r="P455" s="15"/>
      <c r="Q455" s="15"/>
      <c r="R455" s="15"/>
      <c r="S455" s="15"/>
      <c r="T455" s="15"/>
      <c r="U455" s="15"/>
      <c r="V455" s="15">
        <f t="shared" si="310"/>
        <v>0</v>
      </c>
      <c r="W455" s="15"/>
    </row>
    <row r="456" spans="11:23" ht="15" hidden="1" customHeight="1" x14ac:dyDescent="0.25">
      <c r="K456">
        <v>205</v>
      </c>
      <c r="L456">
        <f t="shared" si="308"/>
        <v>0</v>
      </c>
      <c r="M456" s="15">
        <f t="shared" si="309"/>
        <v>0</v>
      </c>
      <c r="P456" s="15"/>
      <c r="Q456" s="15"/>
      <c r="R456" s="15"/>
      <c r="S456" s="15"/>
      <c r="T456" s="15"/>
      <c r="U456" s="15"/>
      <c r="V456" s="15">
        <f t="shared" si="310"/>
        <v>0</v>
      </c>
      <c r="W456" s="15"/>
    </row>
    <row r="457" spans="11:23" ht="15" hidden="1" customHeight="1" x14ac:dyDescent="0.25">
      <c r="K457">
        <v>206</v>
      </c>
      <c r="L457">
        <f t="shared" si="308"/>
        <v>0</v>
      </c>
      <c r="M457" s="15">
        <f t="shared" si="309"/>
        <v>0</v>
      </c>
      <c r="P457" s="15"/>
      <c r="Q457" s="15"/>
      <c r="R457" s="15"/>
      <c r="S457" s="15"/>
      <c r="T457" s="15"/>
      <c r="U457" s="15"/>
      <c r="V457" s="15">
        <f t="shared" si="310"/>
        <v>0</v>
      </c>
      <c r="W457" s="15"/>
    </row>
    <row r="458" spans="11:23" ht="15" hidden="1" customHeight="1" x14ac:dyDescent="0.25">
      <c r="K458">
        <v>207</v>
      </c>
      <c r="L458">
        <f t="shared" si="308"/>
        <v>0</v>
      </c>
      <c r="M458" s="15" t="str">
        <f t="shared" si="309"/>
        <v/>
      </c>
      <c r="P458" s="15"/>
      <c r="Q458" s="15"/>
      <c r="R458" s="15"/>
      <c r="S458" s="15"/>
      <c r="T458" s="15"/>
      <c r="U458" s="15"/>
      <c r="V458" s="15">
        <f t="shared" si="310"/>
        <v>0</v>
      </c>
      <c r="W458" s="15"/>
    </row>
    <row r="459" spans="11:23" ht="15" hidden="1" customHeight="1" x14ac:dyDescent="0.25">
      <c r="K459">
        <v>208</v>
      </c>
      <c r="L459">
        <f t="shared" si="308"/>
        <v>0</v>
      </c>
      <c r="M459" s="15">
        <f t="shared" si="309"/>
        <v>0</v>
      </c>
      <c r="P459" s="15"/>
      <c r="Q459" s="15"/>
      <c r="R459" s="15"/>
      <c r="S459" s="15"/>
      <c r="T459" s="15"/>
      <c r="U459" s="15"/>
      <c r="V459" s="15">
        <f t="shared" si="310"/>
        <v>0</v>
      </c>
      <c r="W459" s="15"/>
    </row>
    <row r="460" spans="11:23" ht="15" hidden="1" customHeight="1" x14ac:dyDescent="0.25">
      <c r="K460">
        <v>209</v>
      </c>
      <c r="L460">
        <f t="shared" si="308"/>
        <v>0</v>
      </c>
      <c r="M460" s="15">
        <f t="shared" si="309"/>
        <v>0</v>
      </c>
      <c r="P460" s="15"/>
      <c r="Q460" s="15"/>
      <c r="R460" s="15"/>
      <c r="S460" s="15"/>
      <c r="T460" s="15"/>
      <c r="U460" s="15"/>
      <c r="V460" s="15">
        <f t="shared" si="310"/>
        <v>0</v>
      </c>
      <c r="W460" s="15"/>
    </row>
    <row r="461" spans="11:23" ht="15" hidden="1" customHeight="1" x14ac:dyDescent="0.25">
      <c r="K461">
        <v>210</v>
      </c>
      <c r="L461">
        <f t="shared" si="308"/>
        <v>0</v>
      </c>
      <c r="M461" s="15">
        <f t="shared" si="309"/>
        <v>0</v>
      </c>
      <c r="P461" s="15"/>
      <c r="Q461" s="15"/>
      <c r="R461" s="15"/>
      <c r="S461" s="15"/>
      <c r="T461" s="15"/>
      <c r="U461" s="15"/>
      <c r="V461" s="15">
        <f t="shared" si="310"/>
        <v>0</v>
      </c>
      <c r="W461" s="15"/>
    </row>
    <row r="462" spans="11:23" ht="15" hidden="1" customHeight="1" x14ac:dyDescent="0.25">
      <c r="K462">
        <v>211</v>
      </c>
      <c r="L462">
        <f t="shared" si="308"/>
        <v>0</v>
      </c>
      <c r="M462" s="15">
        <f t="shared" si="309"/>
        <v>0</v>
      </c>
      <c r="P462" s="15"/>
      <c r="Q462" s="15"/>
      <c r="R462" s="15"/>
      <c r="S462" s="15"/>
      <c r="T462" s="15"/>
      <c r="U462" s="15"/>
      <c r="V462" s="15">
        <f t="shared" si="310"/>
        <v>0</v>
      </c>
      <c r="W462" s="15"/>
    </row>
    <row r="463" spans="11:23" ht="15" hidden="1" customHeight="1" x14ac:dyDescent="0.25">
      <c r="K463">
        <v>212</v>
      </c>
      <c r="L463">
        <f t="shared" si="308"/>
        <v>0</v>
      </c>
      <c r="M463" s="15" t="str">
        <f t="shared" si="309"/>
        <v/>
      </c>
      <c r="P463" s="15"/>
      <c r="Q463" s="15"/>
      <c r="R463" s="15"/>
      <c r="S463" s="15"/>
      <c r="T463" s="15"/>
      <c r="U463" s="15"/>
      <c r="V463" s="15">
        <f t="shared" si="310"/>
        <v>0</v>
      </c>
      <c r="W463" s="15"/>
    </row>
    <row r="464" spans="11:23" ht="15" hidden="1" customHeight="1" x14ac:dyDescent="0.25">
      <c r="K464">
        <v>213</v>
      </c>
      <c r="L464">
        <f t="shared" si="308"/>
        <v>0</v>
      </c>
      <c r="M464" s="15">
        <f t="shared" si="309"/>
        <v>0</v>
      </c>
      <c r="P464" s="15"/>
      <c r="Q464" s="15"/>
      <c r="R464" s="15"/>
      <c r="S464" s="15"/>
      <c r="T464" s="15"/>
      <c r="U464" s="15"/>
      <c r="V464" s="15">
        <f t="shared" si="310"/>
        <v>0</v>
      </c>
      <c r="W464" s="15"/>
    </row>
    <row r="465" spans="11:23" ht="15" hidden="1" customHeight="1" x14ac:dyDescent="0.25">
      <c r="K465">
        <v>214</v>
      </c>
      <c r="L465">
        <f t="shared" si="308"/>
        <v>0</v>
      </c>
      <c r="M465" s="15">
        <f t="shared" si="309"/>
        <v>0</v>
      </c>
      <c r="P465" s="15"/>
      <c r="Q465" s="15"/>
      <c r="R465" s="15"/>
      <c r="S465" s="15"/>
      <c r="T465" s="15"/>
      <c r="U465" s="15"/>
      <c r="V465" s="15">
        <f t="shared" si="310"/>
        <v>0</v>
      </c>
      <c r="W465" s="15"/>
    </row>
    <row r="466" spans="11:23" ht="15" hidden="1" customHeight="1" x14ac:dyDescent="0.25">
      <c r="K466">
        <v>215</v>
      </c>
      <c r="L466">
        <f t="shared" si="308"/>
        <v>0</v>
      </c>
      <c r="M466" s="15">
        <f t="shared" si="309"/>
        <v>0</v>
      </c>
      <c r="P466" s="15"/>
      <c r="Q466" s="15"/>
      <c r="R466" s="15"/>
      <c r="S466" s="15"/>
      <c r="T466" s="15"/>
      <c r="U466" s="15"/>
      <c r="V466" s="15">
        <f t="shared" si="310"/>
        <v>0</v>
      </c>
      <c r="W466" s="15"/>
    </row>
    <row r="467" spans="11:23" ht="15" hidden="1" customHeight="1" x14ac:dyDescent="0.25">
      <c r="K467">
        <v>216</v>
      </c>
      <c r="L467">
        <f t="shared" si="308"/>
        <v>0</v>
      </c>
      <c r="M467" s="15">
        <f t="shared" si="309"/>
        <v>0</v>
      </c>
      <c r="P467" s="15"/>
      <c r="Q467" s="15"/>
      <c r="R467" s="15"/>
      <c r="S467" s="15"/>
      <c r="T467" s="15"/>
      <c r="U467" s="15"/>
      <c r="V467" s="15">
        <f t="shared" si="310"/>
        <v>0</v>
      </c>
      <c r="W467" s="15"/>
    </row>
    <row r="468" spans="11:23" ht="15" hidden="1" customHeight="1" x14ac:dyDescent="0.25">
      <c r="K468">
        <v>217</v>
      </c>
      <c r="L468">
        <f t="shared" si="308"/>
        <v>0</v>
      </c>
      <c r="M468" s="15" t="str">
        <f t="shared" si="309"/>
        <v/>
      </c>
      <c r="P468" s="15"/>
      <c r="Q468" s="15"/>
      <c r="R468" s="15"/>
      <c r="S468" s="15"/>
      <c r="T468" s="15"/>
      <c r="U468" s="15"/>
      <c r="V468" s="15">
        <f t="shared" si="310"/>
        <v>0</v>
      </c>
      <c r="W468" s="15"/>
    </row>
    <row r="469" spans="11:23" ht="15" hidden="1" customHeight="1" x14ac:dyDescent="0.25">
      <c r="K469">
        <v>218</v>
      </c>
      <c r="L469">
        <f t="shared" si="308"/>
        <v>0</v>
      </c>
      <c r="M469" s="15">
        <f t="shared" si="309"/>
        <v>0</v>
      </c>
      <c r="P469" s="15"/>
      <c r="Q469" s="15"/>
      <c r="R469" s="15"/>
      <c r="S469" s="15"/>
      <c r="T469" s="15"/>
      <c r="U469" s="15"/>
      <c r="V469" s="15">
        <f t="shared" si="310"/>
        <v>0</v>
      </c>
      <c r="W469" s="15"/>
    </row>
    <row r="470" spans="11:23" ht="15" hidden="1" customHeight="1" x14ac:dyDescent="0.25">
      <c r="K470">
        <v>219</v>
      </c>
      <c r="L470">
        <f t="shared" si="308"/>
        <v>0</v>
      </c>
      <c r="M470" s="15">
        <f t="shared" si="309"/>
        <v>0</v>
      </c>
      <c r="P470" s="15"/>
      <c r="Q470" s="15"/>
      <c r="R470" s="15"/>
      <c r="S470" s="15"/>
      <c r="T470" s="15"/>
      <c r="U470" s="15"/>
      <c r="V470" s="15">
        <f t="shared" si="310"/>
        <v>0</v>
      </c>
      <c r="W470" s="15"/>
    </row>
    <row r="471" spans="11:23" ht="15" hidden="1" customHeight="1" x14ac:dyDescent="0.25">
      <c r="K471">
        <v>220</v>
      </c>
      <c r="L471">
        <f t="shared" si="308"/>
        <v>0</v>
      </c>
      <c r="M471" s="15">
        <f t="shared" si="309"/>
        <v>0</v>
      </c>
      <c r="P471" s="15"/>
      <c r="Q471" s="15"/>
      <c r="R471" s="15"/>
      <c r="S471" s="15"/>
      <c r="T471" s="15"/>
      <c r="U471" s="15"/>
      <c r="V471" s="15">
        <f t="shared" si="310"/>
        <v>0</v>
      </c>
      <c r="W471" s="15"/>
    </row>
    <row r="472" spans="11:23" ht="15" hidden="1" customHeight="1" x14ac:dyDescent="0.25">
      <c r="K472">
        <v>221</v>
      </c>
      <c r="L472">
        <f t="shared" si="308"/>
        <v>0</v>
      </c>
      <c r="M472" s="15">
        <f t="shared" si="309"/>
        <v>0</v>
      </c>
      <c r="P472" s="15"/>
      <c r="Q472" s="15"/>
      <c r="R472" s="15"/>
      <c r="S472" s="15"/>
      <c r="T472" s="15"/>
      <c r="U472" s="15"/>
      <c r="V472" s="15">
        <f t="shared" si="310"/>
        <v>0</v>
      </c>
      <c r="W472" s="15"/>
    </row>
    <row r="473" spans="11:23" ht="15" hidden="1" customHeight="1" x14ac:dyDescent="0.25">
      <c r="K473">
        <v>222</v>
      </c>
      <c r="L473">
        <f t="shared" si="308"/>
        <v>0</v>
      </c>
      <c r="M473" s="15" t="str">
        <f t="shared" si="309"/>
        <v/>
      </c>
      <c r="P473" s="15"/>
      <c r="Q473" s="15"/>
      <c r="R473" s="15"/>
      <c r="S473" s="15"/>
      <c r="T473" s="15"/>
      <c r="U473" s="15"/>
      <c r="V473" s="15">
        <f t="shared" si="310"/>
        <v>0</v>
      </c>
      <c r="W473" s="15"/>
    </row>
    <row r="474" spans="11:23" ht="15" hidden="1" customHeight="1" x14ac:dyDescent="0.25">
      <c r="K474">
        <v>223</v>
      </c>
      <c r="L474">
        <f t="shared" si="308"/>
        <v>0</v>
      </c>
      <c r="M474" s="15">
        <f t="shared" si="309"/>
        <v>0</v>
      </c>
      <c r="P474" s="15"/>
      <c r="Q474" s="15"/>
      <c r="R474" s="15"/>
      <c r="S474" s="15"/>
      <c r="T474" s="15"/>
      <c r="U474" s="15"/>
      <c r="V474" s="15">
        <f t="shared" si="310"/>
        <v>0</v>
      </c>
      <c r="W474" s="15"/>
    </row>
    <row r="475" spans="11:23" ht="15" hidden="1" customHeight="1" x14ac:dyDescent="0.25">
      <c r="K475">
        <v>224</v>
      </c>
      <c r="L475">
        <f t="shared" si="308"/>
        <v>0</v>
      </c>
      <c r="M475" s="15">
        <f t="shared" si="309"/>
        <v>0</v>
      </c>
      <c r="P475" s="15"/>
      <c r="Q475" s="15"/>
      <c r="R475" s="15"/>
      <c r="S475" s="15"/>
      <c r="T475" s="15"/>
      <c r="U475" s="15"/>
      <c r="V475" s="15">
        <f t="shared" si="310"/>
        <v>0</v>
      </c>
      <c r="W475" s="15"/>
    </row>
    <row r="476" spans="11:23" ht="15" hidden="1" customHeight="1" x14ac:dyDescent="0.25">
      <c r="K476">
        <v>225</v>
      </c>
      <c r="L476">
        <f t="shared" si="308"/>
        <v>0</v>
      </c>
      <c r="M476" s="15">
        <f t="shared" si="309"/>
        <v>0</v>
      </c>
      <c r="P476" s="15"/>
      <c r="Q476" s="15"/>
      <c r="R476" s="15"/>
      <c r="S476" s="15"/>
      <c r="T476" s="15"/>
      <c r="U476" s="15"/>
      <c r="V476" s="15">
        <f t="shared" si="310"/>
        <v>0</v>
      </c>
      <c r="W476" s="15"/>
    </row>
    <row r="477" spans="11:23" ht="15" hidden="1" customHeight="1" x14ac:dyDescent="0.25">
      <c r="K477">
        <v>226</v>
      </c>
      <c r="L477">
        <f t="shared" si="308"/>
        <v>0</v>
      </c>
      <c r="M477" s="15">
        <f t="shared" si="309"/>
        <v>0</v>
      </c>
      <c r="P477" s="15"/>
      <c r="Q477" s="15"/>
      <c r="R477" s="15"/>
      <c r="S477" s="15"/>
      <c r="T477" s="15"/>
      <c r="U477" s="15"/>
      <c r="V477" s="15">
        <f t="shared" si="310"/>
        <v>0</v>
      </c>
      <c r="W477" s="15"/>
    </row>
    <row r="478" spans="11:23" ht="15" hidden="1" customHeight="1" x14ac:dyDescent="0.25">
      <c r="K478">
        <v>227</v>
      </c>
      <c r="L478">
        <f t="shared" si="308"/>
        <v>0</v>
      </c>
      <c r="M478" s="15" t="str">
        <f t="shared" si="309"/>
        <v/>
      </c>
      <c r="P478" s="15"/>
      <c r="Q478" s="15"/>
      <c r="R478" s="15"/>
      <c r="S478" s="15"/>
      <c r="T478" s="15"/>
      <c r="U478" s="15"/>
      <c r="V478" s="15">
        <f t="shared" si="310"/>
        <v>0</v>
      </c>
      <c r="W478" s="15"/>
    </row>
    <row r="479" spans="11:23" ht="15" hidden="1" customHeight="1" x14ac:dyDescent="0.25">
      <c r="K479">
        <v>228</v>
      </c>
      <c r="L479">
        <f t="shared" si="308"/>
        <v>0</v>
      </c>
      <c r="M479" s="15">
        <f t="shared" si="309"/>
        <v>0</v>
      </c>
      <c r="P479" s="15"/>
      <c r="Q479" s="15"/>
      <c r="R479" s="15"/>
      <c r="S479" s="15"/>
      <c r="T479" s="15"/>
      <c r="U479" s="15"/>
      <c r="V479" s="15">
        <f t="shared" si="310"/>
        <v>0</v>
      </c>
      <c r="W479" s="15"/>
    </row>
    <row r="480" spans="11:23" ht="15" hidden="1" customHeight="1" x14ac:dyDescent="0.25">
      <c r="K480">
        <v>229</v>
      </c>
      <c r="L480">
        <f t="shared" si="308"/>
        <v>0</v>
      </c>
      <c r="M480" s="15">
        <f t="shared" si="309"/>
        <v>0</v>
      </c>
      <c r="P480" s="15"/>
      <c r="Q480" s="15"/>
      <c r="R480" s="15"/>
      <c r="S480" s="15"/>
      <c r="T480" s="15"/>
      <c r="U480" s="15"/>
      <c r="V480" s="15">
        <f t="shared" si="310"/>
        <v>0</v>
      </c>
      <c r="W480" s="15"/>
    </row>
    <row r="481" spans="11:23" ht="15" hidden="1" customHeight="1" x14ac:dyDescent="0.25">
      <c r="K481">
        <v>230</v>
      </c>
      <c r="L481">
        <f t="shared" si="308"/>
        <v>0</v>
      </c>
      <c r="M481" s="15">
        <f t="shared" si="309"/>
        <v>0</v>
      </c>
      <c r="P481" s="15"/>
      <c r="Q481" s="15"/>
      <c r="R481" s="15"/>
      <c r="S481" s="15"/>
      <c r="T481" s="15"/>
      <c r="U481" s="15"/>
      <c r="V481" s="15">
        <f t="shared" si="310"/>
        <v>0</v>
      </c>
      <c r="W481" s="15"/>
    </row>
    <row r="482" spans="11:23" ht="15" hidden="1" customHeight="1" x14ac:dyDescent="0.25">
      <c r="K482">
        <v>231</v>
      </c>
      <c r="L482">
        <f t="shared" si="308"/>
        <v>0</v>
      </c>
      <c r="M482" s="15">
        <f t="shared" si="309"/>
        <v>0</v>
      </c>
      <c r="P482" s="15"/>
      <c r="Q482" s="15"/>
      <c r="R482" s="15"/>
      <c r="S482" s="15"/>
      <c r="T482" s="15"/>
      <c r="U482" s="15"/>
      <c r="V482" s="15">
        <f t="shared" si="310"/>
        <v>0</v>
      </c>
      <c r="W482" s="15"/>
    </row>
    <row r="483" spans="11:23" ht="15" hidden="1" customHeight="1" x14ac:dyDescent="0.25">
      <c r="K483">
        <v>232</v>
      </c>
      <c r="L483">
        <f t="shared" si="308"/>
        <v>0</v>
      </c>
      <c r="M483" s="15" t="str">
        <f t="shared" si="309"/>
        <v/>
      </c>
      <c r="P483" s="15"/>
      <c r="Q483" s="15"/>
      <c r="R483" s="15"/>
      <c r="S483" s="15"/>
      <c r="T483" s="15"/>
      <c r="U483" s="15"/>
      <c r="V483" s="15">
        <f t="shared" si="310"/>
        <v>0</v>
      </c>
      <c r="W483" s="15"/>
    </row>
    <row r="484" spans="11:23" ht="15" hidden="1" customHeight="1" x14ac:dyDescent="0.25">
      <c r="K484">
        <v>233</v>
      </c>
      <c r="L484">
        <f t="shared" si="308"/>
        <v>0</v>
      </c>
      <c r="M484" s="15">
        <f t="shared" si="309"/>
        <v>0</v>
      </c>
      <c r="P484" s="15"/>
      <c r="Q484" s="15"/>
      <c r="R484" s="15"/>
      <c r="S484" s="15"/>
      <c r="T484" s="15"/>
      <c r="U484" s="15"/>
      <c r="V484" s="15">
        <f t="shared" si="310"/>
        <v>0</v>
      </c>
      <c r="W484" s="15"/>
    </row>
    <row r="485" spans="11:23" ht="15" hidden="1" customHeight="1" x14ac:dyDescent="0.25">
      <c r="K485">
        <v>234</v>
      </c>
      <c r="L485">
        <f t="shared" si="308"/>
        <v>0</v>
      </c>
      <c r="M485" s="15">
        <f t="shared" si="309"/>
        <v>0</v>
      </c>
      <c r="P485" s="15"/>
      <c r="Q485" s="15"/>
      <c r="R485" s="15"/>
      <c r="S485" s="15"/>
      <c r="T485" s="15"/>
      <c r="U485" s="15"/>
      <c r="V485" s="15">
        <f t="shared" si="310"/>
        <v>0</v>
      </c>
      <c r="W485" s="15"/>
    </row>
    <row r="486" spans="11:23" ht="15" hidden="1" customHeight="1" x14ac:dyDescent="0.25">
      <c r="K486">
        <v>235</v>
      </c>
      <c r="L486">
        <f t="shared" ref="L486:L507" si="311">IF(AE235&gt;=10,L235,0)</f>
        <v>0</v>
      </c>
      <c r="M486" s="15">
        <f t="shared" ref="M486:M507" si="312">IF(AE235&lt;0.5,L235,0)</f>
        <v>0</v>
      </c>
      <c r="P486" s="15"/>
      <c r="Q486" s="15"/>
      <c r="R486" s="15"/>
      <c r="S486" s="15"/>
      <c r="T486" s="15"/>
      <c r="U486" s="15"/>
      <c r="V486" s="15">
        <f t="shared" si="310"/>
        <v>0</v>
      </c>
      <c r="W486" s="15"/>
    </row>
    <row r="487" spans="11:23" ht="15" hidden="1" customHeight="1" x14ac:dyDescent="0.25">
      <c r="K487">
        <v>236</v>
      </c>
      <c r="L487">
        <f t="shared" si="311"/>
        <v>0</v>
      </c>
      <c r="M487" s="15">
        <f t="shared" si="312"/>
        <v>0</v>
      </c>
      <c r="P487" s="15"/>
      <c r="Q487" s="15"/>
      <c r="R487" s="15"/>
      <c r="S487" s="15"/>
      <c r="T487" s="15"/>
      <c r="U487" s="15"/>
      <c r="V487" s="15">
        <f t="shared" si="310"/>
        <v>0</v>
      </c>
      <c r="W487" s="15"/>
    </row>
    <row r="488" spans="11:23" ht="15" hidden="1" customHeight="1" x14ac:dyDescent="0.25">
      <c r="K488">
        <v>237</v>
      </c>
      <c r="L488">
        <f t="shared" si="311"/>
        <v>0</v>
      </c>
      <c r="M488" s="15" t="str">
        <f t="shared" si="312"/>
        <v/>
      </c>
      <c r="P488" s="15"/>
      <c r="Q488" s="15"/>
      <c r="R488" s="15"/>
      <c r="S488" s="15"/>
      <c r="T488" s="15"/>
      <c r="U488" s="15"/>
      <c r="V488" s="15">
        <f t="shared" si="310"/>
        <v>0</v>
      </c>
      <c r="W488" s="15"/>
    </row>
    <row r="489" spans="11:23" ht="15" hidden="1" customHeight="1" x14ac:dyDescent="0.25">
      <c r="K489">
        <v>238</v>
      </c>
      <c r="L489">
        <f t="shared" si="311"/>
        <v>0</v>
      </c>
      <c r="M489" s="15">
        <f t="shared" si="312"/>
        <v>0</v>
      </c>
      <c r="P489" s="15"/>
      <c r="Q489" s="15"/>
      <c r="R489" s="15"/>
      <c r="S489" s="15"/>
      <c r="T489" s="15"/>
      <c r="U489" s="15"/>
      <c r="V489" s="15">
        <f t="shared" si="310"/>
        <v>0</v>
      </c>
      <c r="W489" s="15"/>
    </row>
    <row r="490" spans="11:23" ht="15" hidden="1" customHeight="1" x14ac:dyDescent="0.25">
      <c r="K490">
        <v>239</v>
      </c>
      <c r="L490">
        <f t="shared" si="311"/>
        <v>0</v>
      </c>
      <c r="M490" s="15">
        <f t="shared" si="312"/>
        <v>0</v>
      </c>
      <c r="P490" s="15"/>
      <c r="Q490" s="15"/>
      <c r="R490" s="15"/>
      <c r="S490" s="15"/>
      <c r="T490" s="15"/>
      <c r="U490" s="15"/>
      <c r="V490" s="15">
        <f t="shared" si="310"/>
        <v>0</v>
      </c>
      <c r="W490" s="15"/>
    </row>
    <row r="491" spans="11:23" ht="15" hidden="1" customHeight="1" x14ac:dyDescent="0.25">
      <c r="K491">
        <v>240</v>
      </c>
      <c r="L491">
        <f t="shared" si="311"/>
        <v>0</v>
      </c>
      <c r="M491" s="15">
        <f t="shared" si="312"/>
        <v>0</v>
      </c>
      <c r="P491" s="15"/>
      <c r="Q491" s="15"/>
      <c r="R491" s="15"/>
      <c r="S491" s="15"/>
      <c r="T491" s="15"/>
      <c r="U491" s="15"/>
      <c r="V491" s="15">
        <f t="shared" si="310"/>
        <v>0</v>
      </c>
      <c r="W491" s="15"/>
    </row>
    <row r="492" spans="11:23" ht="15" hidden="1" customHeight="1" x14ac:dyDescent="0.25">
      <c r="K492">
        <v>241</v>
      </c>
      <c r="L492">
        <f t="shared" si="311"/>
        <v>0</v>
      </c>
      <c r="M492" s="15">
        <f t="shared" si="312"/>
        <v>0</v>
      </c>
      <c r="P492" s="15"/>
      <c r="Q492" s="15"/>
      <c r="R492" s="15"/>
      <c r="S492" s="15"/>
      <c r="T492" s="15"/>
      <c r="U492" s="15"/>
      <c r="V492" s="15">
        <f t="shared" si="310"/>
        <v>0</v>
      </c>
      <c r="W492" s="15"/>
    </row>
    <row r="493" spans="11:23" ht="15" hidden="1" customHeight="1" x14ac:dyDescent="0.25">
      <c r="K493">
        <v>242</v>
      </c>
      <c r="L493">
        <f t="shared" si="311"/>
        <v>0</v>
      </c>
      <c r="M493" s="15" t="str">
        <f t="shared" si="312"/>
        <v/>
      </c>
      <c r="P493" s="15"/>
      <c r="Q493" s="15"/>
      <c r="R493" s="15"/>
      <c r="S493" s="15"/>
      <c r="T493" s="15"/>
      <c r="U493" s="15"/>
      <c r="V493" s="15">
        <f>IF(AE242&gt;=10,0,IF(AE242&lt;0.5,0,L242))</f>
        <v>0</v>
      </c>
      <c r="W493" s="15"/>
    </row>
    <row r="494" spans="11:23" ht="15" hidden="1" customHeight="1" x14ac:dyDescent="0.25">
      <c r="K494">
        <v>243</v>
      </c>
      <c r="L494">
        <f t="shared" si="311"/>
        <v>0</v>
      </c>
      <c r="M494" s="15">
        <f t="shared" si="312"/>
        <v>0</v>
      </c>
      <c r="P494" s="15"/>
      <c r="Q494" s="15"/>
      <c r="R494" s="15"/>
      <c r="S494" s="15"/>
      <c r="T494" s="15"/>
      <c r="U494" s="15"/>
      <c r="V494" s="15">
        <f t="shared" si="310"/>
        <v>0</v>
      </c>
      <c r="W494" s="15"/>
    </row>
    <row r="495" spans="11:23" ht="15" hidden="1" customHeight="1" x14ac:dyDescent="0.25">
      <c r="K495">
        <v>244</v>
      </c>
      <c r="L495">
        <f t="shared" si="311"/>
        <v>0</v>
      </c>
      <c r="M495" s="15">
        <f t="shared" si="312"/>
        <v>0</v>
      </c>
      <c r="P495" s="15"/>
      <c r="Q495" s="15"/>
      <c r="R495" s="15"/>
      <c r="S495" s="15"/>
      <c r="T495" s="15"/>
      <c r="U495" s="15"/>
      <c r="V495" s="15">
        <f t="shared" si="310"/>
        <v>0</v>
      </c>
      <c r="W495" s="15"/>
    </row>
    <row r="496" spans="11:23" ht="15" hidden="1" customHeight="1" x14ac:dyDescent="0.25">
      <c r="K496">
        <v>245</v>
      </c>
      <c r="L496">
        <f t="shared" si="311"/>
        <v>0</v>
      </c>
      <c r="M496" s="15">
        <f t="shared" si="312"/>
        <v>0</v>
      </c>
      <c r="P496" s="15"/>
      <c r="Q496" s="15"/>
      <c r="R496" s="15"/>
      <c r="S496" s="15"/>
      <c r="T496" s="15"/>
      <c r="U496" s="15"/>
      <c r="V496" s="15">
        <f t="shared" si="310"/>
        <v>0</v>
      </c>
      <c r="W496" s="15"/>
    </row>
    <row r="497" spans="11:23" ht="15" hidden="1" customHeight="1" x14ac:dyDescent="0.25">
      <c r="K497">
        <v>246</v>
      </c>
      <c r="L497">
        <f t="shared" si="311"/>
        <v>0</v>
      </c>
      <c r="M497" s="15">
        <f t="shared" si="312"/>
        <v>0</v>
      </c>
      <c r="P497" s="15"/>
      <c r="Q497" s="15"/>
      <c r="R497" s="15"/>
      <c r="S497" s="15"/>
      <c r="T497" s="15"/>
      <c r="U497" s="15"/>
      <c r="V497" s="15">
        <f t="shared" si="310"/>
        <v>0</v>
      </c>
      <c r="W497" s="15"/>
    </row>
    <row r="498" spans="11:23" ht="15" hidden="1" customHeight="1" x14ac:dyDescent="0.25">
      <c r="K498">
        <v>247</v>
      </c>
      <c r="L498">
        <f t="shared" si="311"/>
        <v>0</v>
      </c>
      <c r="M498" s="15" t="str">
        <f t="shared" si="312"/>
        <v/>
      </c>
      <c r="P498" s="15"/>
      <c r="Q498" s="15"/>
      <c r="R498" s="15"/>
      <c r="S498" s="15"/>
      <c r="T498" s="15"/>
      <c r="U498" s="15"/>
      <c r="V498" s="15">
        <f t="shared" si="310"/>
        <v>0</v>
      </c>
      <c r="W498" s="15"/>
    </row>
    <row r="499" spans="11:23" ht="15" hidden="1" customHeight="1" x14ac:dyDescent="0.25">
      <c r="K499">
        <v>248</v>
      </c>
      <c r="L499">
        <f t="shared" si="311"/>
        <v>0</v>
      </c>
      <c r="M499" s="15">
        <f t="shared" si="312"/>
        <v>0</v>
      </c>
      <c r="P499" s="15"/>
      <c r="Q499" s="15"/>
      <c r="R499" s="15"/>
      <c r="S499" s="15"/>
      <c r="T499" s="15"/>
      <c r="U499" s="15"/>
      <c r="V499" s="15">
        <f t="shared" si="310"/>
        <v>0</v>
      </c>
      <c r="W499" s="15"/>
    </row>
    <row r="500" spans="11:23" ht="15" hidden="1" customHeight="1" x14ac:dyDescent="0.25">
      <c r="K500">
        <v>249</v>
      </c>
      <c r="L500">
        <f t="shared" si="311"/>
        <v>0</v>
      </c>
      <c r="M500" s="15">
        <f t="shared" si="312"/>
        <v>0</v>
      </c>
      <c r="P500" s="15"/>
      <c r="Q500" s="15"/>
      <c r="R500" s="15"/>
      <c r="S500" s="15"/>
      <c r="T500" s="15"/>
      <c r="U500" s="15"/>
      <c r="V500" s="15">
        <f t="shared" si="310"/>
        <v>0</v>
      </c>
      <c r="W500" s="15"/>
    </row>
    <row r="501" spans="11:23" ht="15" hidden="1" customHeight="1" x14ac:dyDescent="0.25">
      <c r="K501">
        <v>250</v>
      </c>
      <c r="L501">
        <f t="shared" si="311"/>
        <v>0</v>
      </c>
      <c r="M501" s="15">
        <f t="shared" si="312"/>
        <v>0</v>
      </c>
      <c r="P501" s="15"/>
      <c r="Q501" s="15"/>
      <c r="R501" s="15"/>
      <c r="S501" s="15"/>
      <c r="T501" s="15"/>
      <c r="U501" s="15"/>
      <c r="V501" s="15">
        <f t="shared" si="310"/>
        <v>0</v>
      </c>
      <c r="W501" s="15"/>
    </row>
    <row r="502" spans="11:23" ht="15" hidden="1" customHeight="1" x14ac:dyDescent="0.25">
      <c r="K502">
        <v>251</v>
      </c>
      <c r="L502">
        <f t="shared" si="311"/>
        <v>0</v>
      </c>
      <c r="M502" s="15">
        <f t="shared" si="312"/>
        <v>0</v>
      </c>
      <c r="P502" s="15"/>
      <c r="Q502" s="15"/>
      <c r="R502" s="15"/>
      <c r="S502" s="15"/>
      <c r="T502" s="15"/>
      <c r="U502" s="15"/>
      <c r="V502" s="15">
        <f t="shared" si="310"/>
        <v>0</v>
      </c>
      <c r="W502" s="15"/>
    </row>
    <row r="503" spans="11:23" ht="15" hidden="1" customHeight="1" x14ac:dyDescent="0.25">
      <c r="K503">
        <v>252</v>
      </c>
      <c r="L503">
        <f t="shared" si="311"/>
        <v>0</v>
      </c>
      <c r="M503" s="15" t="str">
        <f t="shared" si="312"/>
        <v/>
      </c>
      <c r="P503" s="15"/>
      <c r="Q503" s="15"/>
      <c r="R503" s="15"/>
      <c r="S503" s="15"/>
      <c r="T503" s="15"/>
      <c r="U503" s="15"/>
      <c r="V503" s="15">
        <f t="shared" si="310"/>
        <v>0</v>
      </c>
      <c r="W503" s="15"/>
    </row>
    <row r="504" spans="11:23" ht="15" hidden="1" customHeight="1" x14ac:dyDescent="0.25">
      <c r="K504">
        <v>253</v>
      </c>
      <c r="L504">
        <f t="shared" si="311"/>
        <v>0</v>
      </c>
      <c r="M504" s="15">
        <f t="shared" si="312"/>
        <v>0</v>
      </c>
      <c r="P504" s="15"/>
      <c r="Q504" s="15"/>
      <c r="R504" s="15"/>
      <c r="S504" s="15"/>
      <c r="T504" s="15"/>
      <c r="U504" s="15"/>
      <c r="V504" s="15">
        <f t="shared" si="310"/>
        <v>0</v>
      </c>
      <c r="W504" s="15"/>
    </row>
    <row r="505" spans="11:23" ht="15" hidden="1" customHeight="1" x14ac:dyDescent="0.25">
      <c r="K505">
        <v>254</v>
      </c>
      <c r="L505">
        <f t="shared" si="311"/>
        <v>0</v>
      </c>
      <c r="M505" s="15">
        <f t="shared" si="312"/>
        <v>0</v>
      </c>
      <c r="P505" s="15"/>
      <c r="Q505" s="15"/>
      <c r="R505" s="15"/>
      <c r="S505" s="15"/>
      <c r="T505" s="15"/>
      <c r="U505" s="15"/>
      <c r="V505" s="15">
        <f t="shared" si="310"/>
        <v>0</v>
      </c>
      <c r="W505" s="15"/>
    </row>
    <row r="506" spans="11:23" ht="15" hidden="1" customHeight="1" x14ac:dyDescent="0.25">
      <c r="K506">
        <v>255</v>
      </c>
      <c r="L506">
        <f t="shared" si="311"/>
        <v>0</v>
      </c>
      <c r="M506" s="15">
        <f t="shared" si="312"/>
        <v>0</v>
      </c>
      <c r="P506" s="15"/>
      <c r="Q506" s="15"/>
      <c r="R506" s="15"/>
      <c r="S506" s="15"/>
      <c r="T506" s="15"/>
      <c r="U506" s="15"/>
      <c r="V506" s="15">
        <f t="shared" si="310"/>
        <v>0</v>
      </c>
      <c r="W506" s="15"/>
    </row>
    <row r="507" spans="11:23" ht="15" hidden="1" customHeight="1" x14ac:dyDescent="0.25">
      <c r="K507">
        <v>256</v>
      </c>
      <c r="L507">
        <f t="shared" si="311"/>
        <v>0</v>
      </c>
      <c r="M507" s="15">
        <f t="shared" si="312"/>
        <v>0</v>
      </c>
      <c r="P507" s="15"/>
      <c r="Q507" s="15"/>
      <c r="R507" s="15"/>
      <c r="S507" s="15"/>
      <c r="T507" s="15"/>
      <c r="U507" s="15"/>
      <c r="V507" s="15">
        <f t="shared" si="310"/>
        <v>0</v>
      </c>
      <c r="W507" s="15"/>
    </row>
    <row r="508" spans="11:23" ht="15" hidden="1" customHeight="1" x14ac:dyDescent="0.25">
      <c r="L508">
        <f>SUM(L258:L507)</f>
        <v>0</v>
      </c>
      <c r="M508">
        <f>SUM(M258:M507)</f>
        <v>23</v>
      </c>
      <c r="V508">
        <f>SUM(V258:V507)</f>
        <v>3</v>
      </c>
    </row>
    <row r="509" spans="11:23" ht="15" hidden="1" customHeight="1" x14ac:dyDescent="0.25">
      <c r="L509" t="s">
        <v>38</v>
      </c>
      <c r="M509" s="15" t="s">
        <v>39</v>
      </c>
      <c r="P509" s="15"/>
      <c r="Q509" s="15"/>
      <c r="R509" s="15"/>
      <c r="S509" s="15"/>
      <c r="T509" s="15"/>
      <c r="U509" s="15"/>
      <c r="V509" s="15" t="s">
        <v>40</v>
      </c>
      <c r="W509" s="15"/>
    </row>
  </sheetData>
  <mergeCells count="1302">
    <mergeCell ref="U187:U191"/>
    <mergeCell ref="U192:U196"/>
    <mergeCell ref="U197:U201"/>
    <mergeCell ref="U202:U206"/>
    <mergeCell ref="U207:U211"/>
    <mergeCell ref="U212:U216"/>
    <mergeCell ref="U217:U221"/>
    <mergeCell ref="U222:U226"/>
    <mergeCell ref="U227:U231"/>
    <mergeCell ref="U232:U236"/>
    <mergeCell ref="U237:U241"/>
    <mergeCell ref="U242:U246"/>
    <mergeCell ref="U247:U251"/>
    <mergeCell ref="U252:U256"/>
    <mergeCell ref="U97:U101"/>
    <mergeCell ref="U102:U106"/>
    <mergeCell ref="U107:U111"/>
    <mergeCell ref="U112:U116"/>
    <mergeCell ref="U117:U121"/>
    <mergeCell ref="U122:U126"/>
    <mergeCell ref="U127:U131"/>
    <mergeCell ref="U132:U136"/>
    <mergeCell ref="U137:U141"/>
    <mergeCell ref="U142:U146"/>
    <mergeCell ref="U147:U151"/>
    <mergeCell ref="U152:U156"/>
    <mergeCell ref="U157:U161"/>
    <mergeCell ref="U162:U166"/>
    <mergeCell ref="U167:U171"/>
    <mergeCell ref="U172:U176"/>
    <mergeCell ref="U177:U181"/>
    <mergeCell ref="U7:U11"/>
    <mergeCell ref="U12:U16"/>
    <mergeCell ref="U17:U21"/>
    <mergeCell ref="U22:U26"/>
    <mergeCell ref="U27:U31"/>
    <mergeCell ref="U32:U36"/>
    <mergeCell ref="U37:U41"/>
    <mergeCell ref="U42:U46"/>
    <mergeCell ref="U47:U51"/>
    <mergeCell ref="U52:U56"/>
    <mergeCell ref="U57:U61"/>
    <mergeCell ref="U62:U66"/>
    <mergeCell ref="U67:U71"/>
    <mergeCell ref="U72:U76"/>
    <mergeCell ref="U77:U81"/>
    <mergeCell ref="U82:U86"/>
    <mergeCell ref="U87:U91"/>
    <mergeCell ref="C2:AA2"/>
    <mergeCell ref="C4:AA4"/>
    <mergeCell ref="AH42:AH46"/>
    <mergeCell ref="Z42:Z46"/>
    <mergeCell ref="AA42:AA46"/>
    <mergeCell ref="AB42:AB46"/>
    <mergeCell ref="AD42:AD46"/>
    <mergeCell ref="AE42:AE46"/>
    <mergeCell ref="AD37:AD41"/>
    <mergeCell ref="AE37:AE41"/>
    <mergeCell ref="AF37:AF41"/>
    <mergeCell ref="AG37:AG41"/>
    <mergeCell ref="AF42:AF46"/>
    <mergeCell ref="AG42:AG46"/>
    <mergeCell ref="AH37:AH41"/>
    <mergeCell ref="AA37:AA41"/>
    <mergeCell ref="AB37:AB41"/>
    <mergeCell ref="J42:J46"/>
    <mergeCell ref="L42:L46"/>
    <mergeCell ref="M42:M46"/>
    <mergeCell ref="X42:X46"/>
    <mergeCell ref="Y42:Y46"/>
    <mergeCell ref="C37:C41"/>
    <mergeCell ref="F37:F41"/>
    <mergeCell ref="J37:J41"/>
    <mergeCell ref="L37:L41"/>
    <mergeCell ref="M37:M41"/>
    <mergeCell ref="X37:X41"/>
    <mergeCell ref="P37:P41"/>
    <mergeCell ref="K37:K41"/>
    <mergeCell ref="R37:R41"/>
    <mergeCell ref="T37:T41"/>
    <mergeCell ref="A42:A46"/>
    <mergeCell ref="V42:V46"/>
    <mergeCell ref="B42:B46"/>
    <mergeCell ref="C42:C46"/>
    <mergeCell ref="F42:F46"/>
    <mergeCell ref="P42:P46"/>
    <mergeCell ref="K42:K46"/>
    <mergeCell ref="R42:R46"/>
    <mergeCell ref="T42:T46"/>
    <mergeCell ref="S42:S46"/>
    <mergeCell ref="AD32:AD36"/>
    <mergeCell ref="AE32:AE36"/>
    <mergeCell ref="Y37:Y41"/>
    <mergeCell ref="Z37:Z41"/>
    <mergeCell ref="J32:J36"/>
    <mergeCell ref="L32:L36"/>
    <mergeCell ref="M32:M36"/>
    <mergeCell ref="X32:X36"/>
    <mergeCell ref="Y32:Y36"/>
    <mergeCell ref="P32:P36"/>
    <mergeCell ref="A32:A36"/>
    <mergeCell ref="V32:V36"/>
    <mergeCell ref="B32:B36"/>
    <mergeCell ref="C32:C36"/>
    <mergeCell ref="F32:F36"/>
    <mergeCell ref="K32:K36"/>
    <mergeCell ref="R32:R36"/>
    <mergeCell ref="T32:T36"/>
    <mergeCell ref="S32:S36"/>
    <mergeCell ref="A37:A41"/>
    <mergeCell ref="V37:V41"/>
    <mergeCell ref="B37:B41"/>
    <mergeCell ref="S37:S41"/>
    <mergeCell ref="AD27:AD31"/>
    <mergeCell ref="AE27:AE31"/>
    <mergeCell ref="AF27:AF31"/>
    <mergeCell ref="AG27:AG31"/>
    <mergeCell ref="P27:P31"/>
    <mergeCell ref="AF32:AF36"/>
    <mergeCell ref="AG32:AG36"/>
    <mergeCell ref="AH27:AH31"/>
    <mergeCell ref="AF22:AF26"/>
    <mergeCell ref="AG22:AG26"/>
    <mergeCell ref="AH22:AH26"/>
    <mergeCell ref="Y27:Y31"/>
    <mergeCell ref="Z27:Z31"/>
    <mergeCell ref="AA27:AA31"/>
    <mergeCell ref="AB27:AB31"/>
    <mergeCell ref="Z22:Z26"/>
    <mergeCell ref="AA22:AA26"/>
    <mergeCell ref="AB22:AB26"/>
    <mergeCell ref="AD22:AD26"/>
    <mergeCell ref="AE22:AE26"/>
    <mergeCell ref="AH32:AH36"/>
    <mergeCell ref="Z32:Z36"/>
    <mergeCell ref="AA32:AA36"/>
    <mergeCell ref="AB32:AB36"/>
    <mergeCell ref="J22:J26"/>
    <mergeCell ref="L22:L26"/>
    <mergeCell ref="M22:M26"/>
    <mergeCell ref="X22:X26"/>
    <mergeCell ref="Y22:Y26"/>
    <mergeCell ref="A22:A26"/>
    <mergeCell ref="V22:V26"/>
    <mergeCell ref="B22:B26"/>
    <mergeCell ref="C22:C26"/>
    <mergeCell ref="F22:F26"/>
    <mergeCell ref="K22:K26"/>
    <mergeCell ref="S22:S26"/>
    <mergeCell ref="A27:A31"/>
    <mergeCell ref="V27:V31"/>
    <mergeCell ref="B27:B31"/>
    <mergeCell ref="C27:C31"/>
    <mergeCell ref="F27:F31"/>
    <mergeCell ref="J27:J31"/>
    <mergeCell ref="L27:L31"/>
    <mergeCell ref="M27:M31"/>
    <mergeCell ref="X27:X31"/>
    <mergeCell ref="K27:K31"/>
    <mergeCell ref="R27:R31"/>
    <mergeCell ref="T27:T31"/>
    <mergeCell ref="S27:S31"/>
    <mergeCell ref="AD17:AD21"/>
    <mergeCell ref="P17:P21"/>
    <mergeCell ref="P22:P26"/>
    <mergeCell ref="AE17:AE21"/>
    <mergeCell ref="AF17:AF21"/>
    <mergeCell ref="AG17:AG21"/>
    <mergeCell ref="AH17:AH21"/>
    <mergeCell ref="AF12:AF16"/>
    <mergeCell ref="AG12:AG16"/>
    <mergeCell ref="AH12:AH16"/>
    <mergeCell ref="Y17:Y21"/>
    <mergeCell ref="Z17:Z21"/>
    <mergeCell ref="AA17:AA21"/>
    <mergeCell ref="AB17:AB21"/>
    <mergeCell ref="Z12:Z16"/>
    <mergeCell ref="AA12:AA16"/>
    <mergeCell ref="AB12:AB16"/>
    <mergeCell ref="AD12:AD16"/>
    <mergeCell ref="AE12:AE16"/>
    <mergeCell ref="R22:R26"/>
    <mergeCell ref="T22:T26"/>
    <mergeCell ref="S12:S16"/>
    <mergeCell ref="S17:S21"/>
    <mergeCell ref="J12:J16"/>
    <mergeCell ref="L12:L16"/>
    <mergeCell ref="M12:M16"/>
    <mergeCell ref="X12:X16"/>
    <mergeCell ref="Y12:Y16"/>
    <mergeCell ref="A12:A16"/>
    <mergeCell ref="V12:V16"/>
    <mergeCell ref="B12:B16"/>
    <mergeCell ref="C12:C16"/>
    <mergeCell ref="F12:F16"/>
    <mergeCell ref="P12:P16"/>
    <mergeCell ref="K12:K16"/>
    <mergeCell ref="R12:R16"/>
    <mergeCell ref="T12:T16"/>
    <mergeCell ref="A17:A21"/>
    <mergeCell ref="V17:V21"/>
    <mergeCell ref="B17:B21"/>
    <mergeCell ref="C17:C21"/>
    <mergeCell ref="F17:F21"/>
    <mergeCell ref="J17:J21"/>
    <mergeCell ref="L17:L21"/>
    <mergeCell ref="M17:M21"/>
    <mergeCell ref="X17:X21"/>
    <mergeCell ref="K17:K21"/>
    <mergeCell ref="R17:R21"/>
    <mergeCell ref="T17:T21"/>
    <mergeCell ref="A47:A51"/>
    <mergeCell ref="B47:B51"/>
    <mergeCell ref="C47:C51"/>
    <mergeCell ref="F47:F51"/>
    <mergeCell ref="J47:J51"/>
    <mergeCell ref="K47:K51"/>
    <mergeCell ref="L47:L51"/>
    <mergeCell ref="M47:M51"/>
    <mergeCell ref="P47:P51"/>
    <mergeCell ref="AH7:AH11"/>
    <mergeCell ref="Y7:Y11"/>
    <mergeCell ref="Z7:Z11"/>
    <mergeCell ref="AA7:AA11"/>
    <mergeCell ref="AD7:AD11"/>
    <mergeCell ref="AE7:AE11"/>
    <mergeCell ref="AB7:AB11"/>
    <mergeCell ref="C7:C11"/>
    <mergeCell ref="B7:B11"/>
    <mergeCell ref="K7:K11"/>
    <mergeCell ref="R7:R11"/>
    <mergeCell ref="T7:T11"/>
    <mergeCell ref="A7:A11"/>
    <mergeCell ref="J7:J11"/>
    <mergeCell ref="L7:L11"/>
    <mergeCell ref="M7:M11"/>
    <mergeCell ref="F7:F11"/>
    <mergeCell ref="X7:X11"/>
    <mergeCell ref="V7:V11"/>
    <mergeCell ref="AG7:AG11"/>
    <mergeCell ref="AF7:AF11"/>
    <mergeCell ref="P7:P11"/>
    <mergeCell ref="S7:S11"/>
    <mergeCell ref="AD47:AD51"/>
    <mergeCell ref="AE47:AE51"/>
    <mergeCell ref="AF47:AF51"/>
    <mergeCell ref="AG47:AG51"/>
    <mergeCell ref="AH47:AH51"/>
    <mergeCell ref="A52:A56"/>
    <mergeCell ref="B52:B56"/>
    <mergeCell ref="C52:C56"/>
    <mergeCell ref="F52:F56"/>
    <mergeCell ref="J52:J56"/>
    <mergeCell ref="K52:K56"/>
    <mergeCell ref="L52:L56"/>
    <mergeCell ref="M52:M56"/>
    <mergeCell ref="P52:P56"/>
    <mergeCell ref="R52:R56"/>
    <mergeCell ref="S52:S56"/>
    <mergeCell ref="T52:T56"/>
    <mergeCell ref="V52:V56"/>
    <mergeCell ref="X52:X56"/>
    <mergeCell ref="Y52:Y56"/>
    <mergeCell ref="Z52:Z56"/>
    <mergeCell ref="AA52:AA56"/>
    <mergeCell ref="AB52:AB56"/>
    <mergeCell ref="AD52:AD56"/>
    <mergeCell ref="R47:R51"/>
    <mergeCell ref="S47:S51"/>
    <mergeCell ref="T47:T51"/>
    <mergeCell ref="V47:V51"/>
    <mergeCell ref="X47:X51"/>
    <mergeCell ref="Y47:Y51"/>
    <mergeCell ref="Z47:Z51"/>
    <mergeCell ref="AA47:AA51"/>
    <mergeCell ref="AH52:AH56"/>
    <mergeCell ref="A57:A61"/>
    <mergeCell ref="B57:B61"/>
    <mergeCell ref="C57:C61"/>
    <mergeCell ref="F57:F61"/>
    <mergeCell ref="J57:J61"/>
    <mergeCell ref="K57:K61"/>
    <mergeCell ref="L57:L61"/>
    <mergeCell ref="M57:M61"/>
    <mergeCell ref="P57:P61"/>
    <mergeCell ref="R57:R61"/>
    <mergeCell ref="S57:S61"/>
    <mergeCell ref="T57:T61"/>
    <mergeCell ref="V57:V61"/>
    <mergeCell ref="X57:X61"/>
    <mergeCell ref="Y57:Y61"/>
    <mergeCell ref="Z57:Z61"/>
    <mergeCell ref="AA57:AA61"/>
    <mergeCell ref="AB57:AB61"/>
    <mergeCell ref="AD57:AD61"/>
    <mergeCell ref="AE57:AE61"/>
    <mergeCell ref="AF57:AF61"/>
    <mergeCell ref="AG57:AG61"/>
    <mergeCell ref="AH57:AH61"/>
    <mergeCell ref="M62:M66"/>
    <mergeCell ref="P62:P66"/>
    <mergeCell ref="R62:R66"/>
    <mergeCell ref="S62:S66"/>
    <mergeCell ref="T62:T66"/>
    <mergeCell ref="V62:V66"/>
    <mergeCell ref="X62:X66"/>
    <mergeCell ref="Y62:Y66"/>
    <mergeCell ref="Z62:Z66"/>
    <mergeCell ref="AA62:AA66"/>
    <mergeCell ref="AE52:AE56"/>
    <mergeCell ref="AF52:AF56"/>
    <mergeCell ref="AB62:AB66"/>
    <mergeCell ref="AD62:AD66"/>
    <mergeCell ref="AE62:AE66"/>
    <mergeCell ref="AF62:AF66"/>
    <mergeCell ref="AG52:AG56"/>
    <mergeCell ref="AH72:AH76"/>
    <mergeCell ref="AG62:AG66"/>
    <mergeCell ref="AH62:AH66"/>
    <mergeCell ref="A67:A71"/>
    <mergeCell ref="B67:B71"/>
    <mergeCell ref="C67:C71"/>
    <mergeCell ref="F67:F71"/>
    <mergeCell ref="J67:J71"/>
    <mergeCell ref="K67:K71"/>
    <mergeCell ref="L67:L71"/>
    <mergeCell ref="M67:M71"/>
    <mergeCell ref="P67:P71"/>
    <mergeCell ref="R67:R71"/>
    <mergeCell ref="S67:S71"/>
    <mergeCell ref="T67:T71"/>
    <mergeCell ref="V67:V71"/>
    <mergeCell ref="X67:X71"/>
    <mergeCell ref="Y67:Y71"/>
    <mergeCell ref="Z67:Z71"/>
    <mergeCell ref="AA67:AA71"/>
    <mergeCell ref="AB67:AB71"/>
    <mergeCell ref="AD67:AD71"/>
    <mergeCell ref="AE67:AE71"/>
    <mergeCell ref="AF67:AF71"/>
    <mergeCell ref="AG67:AG71"/>
    <mergeCell ref="A62:A66"/>
    <mergeCell ref="B62:B66"/>
    <mergeCell ref="C62:C66"/>
    <mergeCell ref="F62:F66"/>
    <mergeCell ref="J62:J66"/>
    <mergeCell ref="K62:K66"/>
    <mergeCell ref="L62:L66"/>
    <mergeCell ref="A77:A81"/>
    <mergeCell ref="B77:B81"/>
    <mergeCell ref="C77:C81"/>
    <mergeCell ref="F77:F81"/>
    <mergeCell ref="J77:J81"/>
    <mergeCell ref="K77:K81"/>
    <mergeCell ref="L77:L81"/>
    <mergeCell ref="M77:M81"/>
    <mergeCell ref="P77:P81"/>
    <mergeCell ref="AH67:AH71"/>
    <mergeCell ref="A72:A76"/>
    <mergeCell ref="B72:B76"/>
    <mergeCell ref="C72:C76"/>
    <mergeCell ref="F72:F76"/>
    <mergeCell ref="J72:J76"/>
    <mergeCell ref="K72:K76"/>
    <mergeCell ref="L72:L76"/>
    <mergeCell ref="M72:M76"/>
    <mergeCell ref="P72:P76"/>
    <mergeCell ref="R72:R76"/>
    <mergeCell ref="S72:S76"/>
    <mergeCell ref="T72:T76"/>
    <mergeCell ref="V72:V76"/>
    <mergeCell ref="X72:X76"/>
    <mergeCell ref="Y72:Y76"/>
    <mergeCell ref="Z72:Z76"/>
    <mergeCell ref="AA72:AA76"/>
    <mergeCell ref="AB72:AB76"/>
    <mergeCell ref="AD72:AD76"/>
    <mergeCell ref="AE72:AE76"/>
    <mergeCell ref="AF72:AF76"/>
    <mergeCell ref="AG72:AG76"/>
    <mergeCell ref="AD77:AD81"/>
    <mergeCell ref="AE77:AE81"/>
    <mergeCell ref="AF77:AF81"/>
    <mergeCell ref="AG77:AG81"/>
    <mergeCell ref="AH77:AH81"/>
    <mergeCell ref="A82:A86"/>
    <mergeCell ref="B82:B86"/>
    <mergeCell ref="C82:C86"/>
    <mergeCell ref="F82:F86"/>
    <mergeCell ref="J82:J86"/>
    <mergeCell ref="K82:K86"/>
    <mergeCell ref="L82:L86"/>
    <mergeCell ref="M82:M86"/>
    <mergeCell ref="P82:P86"/>
    <mergeCell ref="R82:R86"/>
    <mergeCell ref="S82:S86"/>
    <mergeCell ref="T82:T86"/>
    <mergeCell ref="V82:V86"/>
    <mergeCell ref="X82:X86"/>
    <mergeCell ref="Y82:Y86"/>
    <mergeCell ref="Z82:Z86"/>
    <mergeCell ref="AA82:AA86"/>
    <mergeCell ref="AB82:AB86"/>
    <mergeCell ref="AD82:AD86"/>
    <mergeCell ref="R77:R81"/>
    <mergeCell ref="S77:S81"/>
    <mergeCell ref="T77:T81"/>
    <mergeCell ref="V77:V81"/>
    <mergeCell ref="X77:X81"/>
    <mergeCell ref="Y77:Y81"/>
    <mergeCell ref="Z77:Z81"/>
    <mergeCell ref="AA77:AA81"/>
    <mergeCell ref="AG82:AG86"/>
    <mergeCell ref="AH82:AH86"/>
    <mergeCell ref="A87:A91"/>
    <mergeCell ref="B87:B91"/>
    <mergeCell ref="C87:C91"/>
    <mergeCell ref="F87:F91"/>
    <mergeCell ref="J87:J91"/>
    <mergeCell ref="K87:K91"/>
    <mergeCell ref="L87:L91"/>
    <mergeCell ref="M87:M91"/>
    <mergeCell ref="P87:P91"/>
    <mergeCell ref="R87:R91"/>
    <mergeCell ref="S87:S91"/>
    <mergeCell ref="T87:T91"/>
    <mergeCell ref="V87:V91"/>
    <mergeCell ref="X87:X91"/>
    <mergeCell ref="Y87:Y91"/>
    <mergeCell ref="Z87:Z91"/>
    <mergeCell ref="AA87:AA91"/>
    <mergeCell ref="AB87:AB91"/>
    <mergeCell ref="AD87:AD91"/>
    <mergeCell ref="AE87:AE91"/>
    <mergeCell ref="AF87:AF91"/>
    <mergeCell ref="AG87:AG91"/>
    <mergeCell ref="AH87:AH91"/>
    <mergeCell ref="M92:M96"/>
    <mergeCell ref="P92:P96"/>
    <mergeCell ref="R92:R96"/>
    <mergeCell ref="S92:S96"/>
    <mergeCell ref="T92:T96"/>
    <mergeCell ref="V92:V96"/>
    <mergeCell ref="X92:X96"/>
    <mergeCell ref="Y92:Y96"/>
    <mergeCell ref="Z92:Z96"/>
    <mergeCell ref="AA92:AA96"/>
    <mergeCell ref="AE82:AE86"/>
    <mergeCell ref="AF82:AF86"/>
    <mergeCell ref="AB92:AB96"/>
    <mergeCell ref="AD92:AD96"/>
    <mergeCell ref="AE92:AE96"/>
    <mergeCell ref="AF92:AF96"/>
    <mergeCell ref="AC87:AC91"/>
    <mergeCell ref="AC92:AC96"/>
    <mergeCell ref="W92:W96"/>
    <mergeCell ref="U92:U96"/>
    <mergeCell ref="AH102:AH106"/>
    <mergeCell ref="AG92:AG96"/>
    <mergeCell ref="AH92:AH96"/>
    <mergeCell ref="A97:A101"/>
    <mergeCell ref="B97:B101"/>
    <mergeCell ref="C97:C101"/>
    <mergeCell ref="F97:F101"/>
    <mergeCell ref="J97:J101"/>
    <mergeCell ref="K97:K101"/>
    <mergeCell ref="L97:L101"/>
    <mergeCell ref="M97:M101"/>
    <mergeCell ref="P97:P101"/>
    <mergeCell ref="R97:R101"/>
    <mergeCell ref="S97:S101"/>
    <mergeCell ref="T97:T101"/>
    <mergeCell ref="V97:V101"/>
    <mergeCell ref="X97:X101"/>
    <mergeCell ref="Y97:Y101"/>
    <mergeCell ref="Z97:Z101"/>
    <mergeCell ref="AA97:AA101"/>
    <mergeCell ref="AB97:AB101"/>
    <mergeCell ref="AD97:AD101"/>
    <mergeCell ref="AE97:AE101"/>
    <mergeCell ref="AF97:AF101"/>
    <mergeCell ref="AG97:AG101"/>
    <mergeCell ref="A92:A96"/>
    <mergeCell ref="B92:B96"/>
    <mergeCell ref="C92:C96"/>
    <mergeCell ref="F92:F96"/>
    <mergeCell ref="J92:J96"/>
    <mergeCell ref="K92:K96"/>
    <mergeCell ref="L92:L96"/>
    <mergeCell ref="A107:A111"/>
    <mergeCell ref="B107:B111"/>
    <mergeCell ref="C107:C111"/>
    <mergeCell ref="F107:F111"/>
    <mergeCell ref="J107:J111"/>
    <mergeCell ref="K107:K111"/>
    <mergeCell ref="L107:L111"/>
    <mergeCell ref="M107:M111"/>
    <mergeCell ref="P107:P111"/>
    <mergeCell ref="AH97:AH101"/>
    <mergeCell ref="A102:A106"/>
    <mergeCell ref="B102:B106"/>
    <mergeCell ref="C102:C106"/>
    <mergeCell ref="F102:F106"/>
    <mergeCell ref="J102:J106"/>
    <mergeCell ref="K102:K106"/>
    <mergeCell ref="L102:L106"/>
    <mergeCell ref="M102:M106"/>
    <mergeCell ref="P102:P106"/>
    <mergeCell ref="R102:R106"/>
    <mergeCell ref="S102:S106"/>
    <mergeCell ref="T102:T106"/>
    <mergeCell ref="V102:V106"/>
    <mergeCell ref="X102:X106"/>
    <mergeCell ref="Y102:Y106"/>
    <mergeCell ref="Z102:Z106"/>
    <mergeCell ref="AA102:AA106"/>
    <mergeCell ref="AB102:AB106"/>
    <mergeCell ref="AD102:AD106"/>
    <mergeCell ref="AE102:AE106"/>
    <mergeCell ref="AF102:AF106"/>
    <mergeCell ref="AG102:AG106"/>
    <mergeCell ref="AD107:AD111"/>
    <mergeCell ref="AE107:AE111"/>
    <mergeCell ref="AF107:AF111"/>
    <mergeCell ref="AG107:AG111"/>
    <mergeCell ref="AH107:AH111"/>
    <mergeCell ref="A112:A116"/>
    <mergeCell ref="B112:B116"/>
    <mergeCell ref="C112:C116"/>
    <mergeCell ref="F112:F116"/>
    <mergeCell ref="J112:J116"/>
    <mergeCell ref="K112:K116"/>
    <mergeCell ref="L112:L116"/>
    <mergeCell ref="M112:M116"/>
    <mergeCell ref="P112:P116"/>
    <mergeCell ref="R112:R116"/>
    <mergeCell ref="S112:S116"/>
    <mergeCell ref="T112:T116"/>
    <mergeCell ref="V112:V116"/>
    <mergeCell ref="X112:X116"/>
    <mergeCell ref="Y112:Y116"/>
    <mergeCell ref="Z112:Z116"/>
    <mergeCell ref="AA112:AA116"/>
    <mergeCell ref="AB112:AB116"/>
    <mergeCell ref="AD112:AD116"/>
    <mergeCell ref="R107:R111"/>
    <mergeCell ref="S107:S111"/>
    <mergeCell ref="T107:T111"/>
    <mergeCell ref="V107:V111"/>
    <mergeCell ref="X107:X111"/>
    <mergeCell ref="Y107:Y111"/>
    <mergeCell ref="Z107:Z111"/>
    <mergeCell ref="AA107:AA111"/>
    <mergeCell ref="AH112:AH116"/>
    <mergeCell ref="A117:A121"/>
    <mergeCell ref="B117:B121"/>
    <mergeCell ref="C117:C121"/>
    <mergeCell ref="F117:F121"/>
    <mergeCell ref="J117:J121"/>
    <mergeCell ref="K117:K121"/>
    <mergeCell ref="L117:L121"/>
    <mergeCell ref="M117:M121"/>
    <mergeCell ref="P117:P121"/>
    <mergeCell ref="R117:R121"/>
    <mergeCell ref="S117:S121"/>
    <mergeCell ref="T117:T121"/>
    <mergeCell ref="V117:V121"/>
    <mergeCell ref="X117:X121"/>
    <mergeCell ref="Y117:Y121"/>
    <mergeCell ref="Z117:Z121"/>
    <mergeCell ref="AA117:AA121"/>
    <mergeCell ref="AB117:AB121"/>
    <mergeCell ref="AD117:AD121"/>
    <mergeCell ref="AE117:AE121"/>
    <mergeCell ref="AF117:AF121"/>
    <mergeCell ref="AG117:AG121"/>
    <mergeCell ref="AH117:AH121"/>
    <mergeCell ref="M122:M126"/>
    <mergeCell ref="P122:P126"/>
    <mergeCell ref="R122:R126"/>
    <mergeCell ref="S122:S126"/>
    <mergeCell ref="T122:T126"/>
    <mergeCell ref="V122:V126"/>
    <mergeCell ref="X122:X126"/>
    <mergeCell ref="Y122:Y126"/>
    <mergeCell ref="Z122:Z126"/>
    <mergeCell ref="AA122:AA126"/>
    <mergeCell ref="AE112:AE116"/>
    <mergeCell ref="AF112:AF116"/>
    <mergeCell ref="AB122:AB126"/>
    <mergeCell ref="AD122:AD126"/>
    <mergeCell ref="AE122:AE126"/>
    <mergeCell ref="AF122:AF126"/>
    <mergeCell ref="AG112:AG116"/>
    <mergeCell ref="AH132:AH136"/>
    <mergeCell ref="AG122:AG126"/>
    <mergeCell ref="AH122:AH126"/>
    <mergeCell ref="A127:A131"/>
    <mergeCell ref="B127:B131"/>
    <mergeCell ref="C127:C131"/>
    <mergeCell ref="F127:F131"/>
    <mergeCell ref="J127:J131"/>
    <mergeCell ref="K127:K131"/>
    <mergeCell ref="L127:L131"/>
    <mergeCell ref="M127:M131"/>
    <mergeCell ref="P127:P131"/>
    <mergeCell ref="R127:R131"/>
    <mergeCell ref="S127:S131"/>
    <mergeCell ref="T127:T131"/>
    <mergeCell ref="V127:V131"/>
    <mergeCell ref="X127:X131"/>
    <mergeCell ref="Y127:Y131"/>
    <mergeCell ref="Z127:Z131"/>
    <mergeCell ref="AA127:AA131"/>
    <mergeCell ref="AB127:AB131"/>
    <mergeCell ref="AD127:AD131"/>
    <mergeCell ref="AE127:AE131"/>
    <mergeCell ref="AF127:AF131"/>
    <mergeCell ref="AG127:AG131"/>
    <mergeCell ref="A122:A126"/>
    <mergeCell ref="B122:B126"/>
    <mergeCell ref="C122:C126"/>
    <mergeCell ref="F122:F126"/>
    <mergeCell ref="J122:J126"/>
    <mergeCell ref="K122:K126"/>
    <mergeCell ref="L122:L126"/>
    <mergeCell ref="A137:A141"/>
    <mergeCell ref="B137:B141"/>
    <mergeCell ref="C137:C141"/>
    <mergeCell ref="F137:F141"/>
    <mergeCell ref="J137:J141"/>
    <mergeCell ref="K137:K141"/>
    <mergeCell ref="L137:L141"/>
    <mergeCell ref="M137:M141"/>
    <mergeCell ref="P137:P141"/>
    <mergeCell ref="AH127:AH131"/>
    <mergeCell ref="A132:A136"/>
    <mergeCell ref="B132:B136"/>
    <mergeCell ref="C132:C136"/>
    <mergeCell ref="F132:F136"/>
    <mergeCell ref="J132:J136"/>
    <mergeCell ref="K132:K136"/>
    <mergeCell ref="L132:L136"/>
    <mergeCell ref="M132:M136"/>
    <mergeCell ref="P132:P136"/>
    <mergeCell ref="R132:R136"/>
    <mergeCell ref="S132:S136"/>
    <mergeCell ref="T132:T136"/>
    <mergeCell ref="V132:V136"/>
    <mergeCell ref="X132:X136"/>
    <mergeCell ref="Y132:Y136"/>
    <mergeCell ref="Z132:Z136"/>
    <mergeCell ref="AA132:AA136"/>
    <mergeCell ref="AB132:AB136"/>
    <mergeCell ref="AD132:AD136"/>
    <mergeCell ref="AE132:AE136"/>
    <mergeCell ref="AF132:AF136"/>
    <mergeCell ref="AG132:AG136"/>
    <mergeCell ref="AD137:AD141"/>
    <mergeCell ref="AE137:AE141"/>
    <mergeCell ref="AF137:AF141"/>
    <mergeCell ref="AG137:AG141"/>
    <mergeCell ref="AH137:AH141"/>
    <mergeCell ref="A142:A146"/>
    <mergeCell ref="B142:B146"/>
    <mergeCell ref="C142:C146"/>
    <mergeCell ref="F142:F146"/>
    <mergeCell ref="J142:J146"/>
    <mergeCell ref="K142:K146"/>
    <mergeCell ref="L142:L146"/>
    <mergeCell ref="M142:M146"/>
    <mergeCell ref="P142:P146"/>
    <mergeCell ref="R142:R146"/>
    <mergeCell ref="S142:S146"/>
    <mergeCell ref="T142:T146"/>
    <mergeCell ref="V142:V146"/>
    <mergeCell ref="X142:X146"/>
    <mergeCell ref="Y142:Y146"/>
    <mergeCell ref="Z142:Z146"/>
    <mergeCell ref="AA142:AA146"/>
    <mergeCell ref="AB142:AB146"/>
    <mergeCell ref="AD142:AD146"/>
    <mergeCell ref="R137:R141"/>
    <mergeCell ref="S137:S141"/>
    <mergeCell ref="T137:T141"/>
    <mergeCell ref="V137:V141"/>
    <mergeCell ref="X137:X141"/>
    <mergeCell ref="Y137:Y141"/>
    <mergeCell ref="Z137:Z141"/>
    <mergeCell ref="AA137:AA141"/>
    <mergeCell ref="AH142:AH146"/>
    <mergeCell ref="A147:A151"/>
    <mergeCell ref="B147:B151"/>
    <mergeCell ref="C147:C151"/>
    <mergeCell ref="F147:F151"/>
    <mergeCell ref="J147:J151"/>
    <mergeCell ref="K147:K151"/>
    <mergeCell ref="L147:L151"/>
    <mergeCell ref="M147:M151"/>
    <mergeCell ref="P147:P151"/>
    <mergeCell ref="R147:R151"/>
    <mergeCell ref="S147:S151"/>
    <mergeCell ref="T147:T151"/>
    <mergeCell ref="V147:V151"/>
    <mergeCell ref="X147:X151"/>
    <mergeCell ref="Y147:Y151"/>
    <mergeCell ref="Z147:Z151"/>
    <mergeCell ref="AA147:AA151"/>
    <mergeCell ref="AB147:AB151"/>
    <mergeCell ref="AD147:AD151"/>
    <mergeCell ref="AE147:AE151"/>
    <mergeCell ref="AF147:AF151"/>
    <mergeCell ref="AG147:AG151"/>
    <mergeCell ref="AH147:AH151"/>
    <mergeCell ref="M152:M156"/>
    <mergeCell ref="P152:P156"/>
    <mergeCell ref="R152:R156"/>
    <mergeCell ref="S152:S156"/>
    <mergeCell ref="T152:T156"/>
    <mergeCell ref="V152:V156"/>
    <mergeCell ref="X152:X156"/>
    <mergeCell ref="Y152:Y156"/>
    <mergeCell ref="Z152:Z156"/>
    <mergeCell ref="AA152:AA156"/>
    <mergeCell ref="AE142:AE146"/>
    <mergeCell ref="AF142:AF146"/>
    <mergeCell ref="AB152:AB156"/>
    <mergeCell ref="AD152:AD156"/>
    <mergeCell ref="AE152:AE156"/>
    <mergeCell ref="AF152:AF156"/>
    <mergeCell ref="AG142:AG146"/>
    <mergeCell ref="AH162:AH166"/>
    <mergeCell ref="AG152:AG156"/>
    <mergeCell ref="AH152:AH156"/>
    <mergeCell ref="A157:A161"/>
    <mergeCell ref="B157:B161"/>
    <mergeCell ref="C157:C161"/>
    <mergeCell ref="F157:F161"/>
    <mergeCell ref="J157:J161"/>
    <mergeCell ref="K157:K161"/>
    <mergeCell ref="L157:L161"/>
    <mergeCell ref="M157:M161"/>
    <mergeCell ref="P157:P161"/>
    <mergeCell ref="R157:R161"/>
    <mergeCell ref="S157:S161"/>
    <mergeCell ref="T157:T161"/>
    <mergeCell ref="V157:V161"/>
    <mergeCell ref="X157:X161"/>
    <mergeCell ref="Y157:Y161"/>
    <mergeCell ref="Z157:Z161"/>
    <mergeCell ref="AA157:AA161"/>
    <mergeCell ref="AB157:AB161"/>
    <mergeCell ref="AD157:AD161"/>
    <mergeCell ref="AE157:AE161"/>
    <mergeCell ref="AF157:AF161"/>
    <mergeCell ref="AG157:AG161"/>
    <mergeCell ref="A152:A156"/>
    <mergeCell ref="B152:B156"/>
    <mergeCell ref="C152:C156"/>
    <mergeCell ref="F152:F156"/>
    <mergeCell ref="J152:J156"/>
    <mergeCell ref="K152:K156"/>
    <mergeCell ref="L152:L156"/>
    <mergeCell ref="A167:A171"/>
    <mergeCell ref="B167:B171"/>
    <mergeCell ref="C167:C171"/>
    <mergeCell ref="F167:F171"/>
    <mergeCell ref="J167:J171"/>
    <mergeCell ref="K167:K171"/>
    <mergeCell ref="L167:L171"/>
    <mergeCell ref="M167:M171"/>
    <mergeCell ref="P167:P171"/>
    <mergeCell ref="AH157:AH161"/>
    <mergeCell ref="A162:A166"/>
    <mergeCell ref="B162:B166"/>
    <mergeCell ref="C162:C166"/>
    <mergeCell ref="F162:F166"/>
    <mergeCell ref="J162:J166"/>
    <mergeCell ref="K162:K166"/>
    <mergeCell ref="L162:L166"/>
    <mergeCell ref="M162:M166"/>
    <mergeCell ref="P162:P166"/>
    <mergeCell ref="R162:R166"/>
    <mergeCell ref="S162:S166"/>
    <mergeCell ref="T162:T166"/>
    <mergeCell ref="V162:V166"/>
    <mergeCell ref="X162:X166"/>
    <mergeCell ref="Y162:Y166"/>
    <mergeCell ref="Z162:Z166"/>
    <mergeCell ref="AA162:AA166"/>
    <mergeCell ref="AB162:AB166"/>
    <mergeCell ref="AD162:AD166"/>
    <mergeCell ref="AE162:AE166"/>
    <mergeCell ref="AF162:AF166"/>
    <mergeCell ref="AG162:AG166"/>
    <mergeCell ref="AD167:AD171"/>
    <mergeCell ref="AE167:AE171"/>
    <mergeCell ref="AF167:AF171"/>
    <mergeCell ref="AG167:AG171"/>
    <mergeCell ref="AH167:AH171"/>
    <mergeCell ref="A172:A176"/>
    <mergeCell ref="B172:B176"/>
    <mergeCell ref="C172:C176"/>
    <mergeCell ref="F172:F176"/>
    <mergeCell ref="J172:J176"/>
    <mergeCell ref="K172:K176"/>
    <mergeCell ref="L172:L176"/>
    <mergeCell ref="M172:M176"/>
    <mergeCell ref="P172:P176"/>
    <mergeCell ref="R172:R176"/>
    <mergeCell ref="S172:S176"/>
    <mergeCell ref="T172:T176"/>
    <mergeCell ref="V172:V176"/>
    <mergeCell ref="X172:X176"/>
    <mergeCell ref="Y172:Y176"/>
    <mergeCell ref="Z172:Z176"/>
    <mergeCell ref="AA172:AA176"/>
    <mergeCell ref="AB172:AB176"/>
    <mergeCell ref="AD172:AD176"/>
    <mergeCell ref="R167:R171"/>
    <mergeCell ref="S167:S171"/>
    <mergeCell ref="T167:T171"/>
    <mergeCell ref="V167:V171"/>
    <mergeCell ref="X167:X171"/>
    <mergeCell ref="Y167:Y171"/>
    <mergeCell ref="Z167:Z171"/>
    <mergeCell ref="AA167:AA171"/>
    <mergeCell ref="AG172:AG176"/>
    <mergeCell ref="AH172:AH176"/>
    <mergeCell ref="A177:A181"/>
    <mergeCell ref="B177:B181"/>
    <mergeCell ref="C177:C181"/>
    <mergeCell ref="F177:F181"/>
    <mergeCell ref="J177:J181"/>
    <mergeCell ref="K177:K181"/>
    <mergeCell ref="L177:L181"/>
    <mergeCell ref="M177:M181"/>
    <mergeCell ref="P177:P181"/>
    <mergeCell ref="R177:R181"/>
    <mergeCell ref="S177:S181"/>
    <mergeCell ref="T177:T181"/>
    <mergeCell ref="V177:V181"/>
    <mergeCell ref="X177:X181"/>
    <mergeCell ref="Y177:Y181"/>
    <mergeCell ref="Z177:Z181"/>
    <mergeCell ref="AA177:AA181"/>
    <mergeCell ref="AB177:AB181"/>
    <mergeCell ref="AD177:AD181"/>
    <mergeCell ref="AE177:AE181"/>
    <mergeCell ref="AF177:AF181"/>
    <mergeCell ref="AG177:AG181"/>
    <mergeCell ref="AH177:AH181"/>
    <mergeCell ref="M182:M186"/>
    <mergeCell ref="P182:P186"/>
    <mergeCell ref="R182:R186"/>
    <mergeCell ref="S182:S186"/>
    <mergeCell ref="T182:T186"/>
    <mergeCell ref="V182:V186"/>
    <mergeCell ref="X182:X186"/>
    <mergeCell ref="Y182:Y186"/>
    <mergeCell ref="Z182:Z186"/>
    <mergeCell ref="AA182:AA186"/>
    <mergeCell ref="AE172:AE176"/>
    <mergeCell ref="AF172:AF176"/>
    <mergeCell ref="AB182:AB186"/>
    <mergeCell ref="AD182:AD186"/>
    <mergeCell ref="AE182:AE186"/>
    <mergeCell ref="AF182:AF186"/>
    <mergeCell ref="AC182:AC186"/>
    <mergeCell ref="W182:W186"/>
    <mergeCell ref="U182:U186"/>
    <mergeCell ref="AH192:AH196"/>
    <mergeCell ref="AG182:AG186"/>
    <mergeCell ref="AH182:AH186"/>
    <mergeCell ref="A187:A191"/>
    <mergeCell ref="B187:B191"/>
    <mergeCell ref="C187:C191"/>
    <mergeCell ref="F187:F191"/>
    <mergeCell ref="J187:J191"/>
    <mergeCell ref="K187:K191"/>
    <mergeCell ref="L187:L191"/>
    <mergeCell ref="M187:M191"/>
    <mergeCell ref="P187:P191"/>
    <mergeCell ref="R187:R191"/>
    <mergeCell ref="S187:S191"/>
    <mergeCell ref="T187:T191"/>
    <mergeCell ref="V187:V191"/>
    <mergeCell ref="X187:X191"/>
    <mergeCell ref="Y187:Y191"/>
    <mergeCell ref="Z187:Z191"/>
    <mergeCell ref="AA187:AA191"/>
    <mergeCell ref="AB187:AB191"/>
    <mergeCell ref="AD187:AD191"/>
    <mergeCell ref="AE187:AE191"/>
    <mergeCell ref="AF187:AF191"/>
    <mergeCell ref="AG187:AG191"/>
    <mergeCell ref="A182:A186"/>
    <mergeCell ref="B182:B186"/>
    <mergeCell ref="C182:C186"/>
    <mergeCell ref="F182:F186"/>
    <mergeCell ref="J182:J186"/>
    <mergeCell ref="K182:K186"/>
    <mergeCell ref="L182:L186"/>
    <mergeCell ref="A197:A201"/>
    <mergeCell ref="B197:B201"/>
    <mergeCell ref="C197:C201"/>
    <mergeCell ref="F197:F201"/>
    <mergeCell ref="J197:J201"/>
    <mergeCell ref="K197:K201"/>
    <mergeCell ref="L197:L201"/>
    <mergeCell ref="M197:M201"/>
    <mergeCell ref="P197:P201"/>
    <mergeCell ref="AH187:AH191"/>
    <mergeCell ref="A192:A196"/>
    <mergeCell ref="B192:B196"/>
    <mergeCell ref="C192:C196"/>
    <mergeCell ref="F192:F196"/>
    <mergeCell ref="J192:J196"/>
    <mergeCell ref="K192:K196"/>
    <mergeCell ref="L192:L196"/>
    <mergeCell ref="M192:M196"/>
    <mergeCell ref="P192:P196"/>
    <mergeCell ref="R192:R196"/>
    <mergeCell ref="S192:S196"/>
    <mergeCell ref="T192:T196"/>
    <mergeCell ref="V192:V196"/>
    <mergeCell ref="X192:X196"/>
    <mergeCell ref="Y192:Y196"/>
    <mergeCell ref="Z192:Z196"/>
    <mergeCell ref="AA192:AA196"/>
    <mergeCell ref="AB192:AB196"/>
    <mergeCell ref="AD192:AD196"/>
    <mergeCell ref="AE192:AE196"/>
    <mergeCell ref="AF192:AF196"/>
    <mergeCell ref="AG192:AG196"/>
    <mergeCell ref="AD197:AD201"/>
    <mergeCell ref="AE197:AE201"/>
    <mergeCell ref="AF197:AF201"/>
    <mergeCell ref="AG197:AG201"/>
    <mergeCell ref="AH197:AH201"/>
    <mergeCell ref="A202:A206"/>
    <mergeCell ref="B202:B206"/>
    <mergeCell ref="C202:C206"/>
    <mergeCell ref="F202:F206"/>
    <mergeCell ref="J202:J206"/>
    <mergeCell ref="K202:K206"/>
    <mergeCell ref="L202:L206"/>
    <mergeCell ref="M202:M206"/>
    <mergeCell ref="P202:P206"/>
    <mergeCell ref="R202:R206"/>
    <mergeCell ref="S202:S206"/>
    <mergeCell ref="T202:T206"/>
    <mergeCell ref="V202:V206"/>
    <mergeCell ref="X202:X206"/>
    <mergeCell ref="Y202:Y206"/>
    <mergeCell ref="Z202:Z206"/>
    <mergeCell ref="AA202:AA206"/>
    <mergeCell ref="AB202:AB206"/>
    <mergeCell ref="AD202:AD206"/>
    <mergeCell ref="R197:R201"/>
    <mergeCell ref="S197:S201"/>
    <mergeCell ref="T197:T201"/>
    <mergeCell ref="V197:V201"/>
    <mergeCell ref="X197:X201"/>
    <mergeCell ref="Y197:Y201"/>
    <mergeCell ref="Z197:Z201"/>
    <mergeCell ref="AA197:AA201"/>
    <mergeCell ref="AH202:AH206"/>
    <mergeCell ref="A207:A211"/>
    <mergeCell ref="B207:B211"/>
    <mergeCell ref="C207:C211"/>
    <mergeCell ref="F207:F211"/>
    <mergeCell ref="J207:J211"/>
    <mergeCell ref="K207:K211"/>
    <mergeCell ref="L207:L211"/>
    <mergeCell ref="M207:M211"/>
    <mergeCell ref="P207:P211"/>
    <mergeCell ref="R207:R211"/>
    <mergeCell ref="S207:S211"/>
    <mergeCell ref="T207:T211"/>
    <mergeCell ref="V207:V211"/>
    <mergeCell ref="X207:X211"/>
    <mergeCell ref="Y207:Y211"/>
    <mergeCell ref="Z207:Z211"/>
    <mergeCell ref="AA207:AA211"/>
    <mergeCell ref="AB207:AB211"/>
    <mergeCell ref="AD207:AD211"/>
    <mergeCell ref="AE207:AE211"/>
    <mergeCell ref="AF207:AF211"/>
    <mergeCell ref="AG207:AG211"/>
    <mergeCell ref="AH207:AH211"/>
    <mergeCell ref="M212:M216"/>
    <mergeCell ref="P212:P216"/>
    <mergeCell ref="R212:R216"/>
    <mergeCell ref="S212:S216"/>
    <mergeCell ref="T212:T216"/>
    <mergeCell ref="V212:V216"/>
    <mergeCell ref="X212:X216"/>
    <mergeCell ref="Y212:Y216"/>
    <mergeCell ref="Z212:Z216"/>
    <mergeCell ref="AA212:AA216"/>
    <mergeCell ref="AE202:AE206"/>
    <mergeCell ref="AF202:AF206"/>
    <mergeCell ref="AB212:AB216"/>
    <mergeCell ref="AD212:AD216"/>
    <mergeCell ref="AE212:AE216"/>
    <mergeCell ref="AF212:AF216"/>
    <mergeCell ref="AG202:AG206"/>
    <mergeCell ref="AH222:AH226"/>
    <mergeCell ref="AG212:AG216"/>
    <mergeCell ref="AH212:AH216"/>
    <mergeCell ref="A217:A221"/>
    <mergeCell ref="B217:B221"/>
    <mergeCell ref="C217:C221"/>
    <mergeCell ref="F217:F221"/>
    <mergeCell ref="J217:J221"/>
    <mergeCell ref="K217:K221"/>
    <mergeCell ref="L217:L221"/>
    <mergeCell ref="M217:M221"/>
    <mergeCell ref="P217:P221"/>
    <mergeCell ref="R217:R221"/>
    <mergeCell ref="S217:S221"/>
    <mergeCell ref="T217:T221"/>
    <mergeCell ref="V217:V221"/>
    <mergeCell ref="X217:X221"/>
    <mergeCell ref="Y217:Y221"/>
    <mergeCell ref="Z217:Z221"/>
    <mergeCell ref="AA217:AA221"/>
    <mergeCell ref="AB217:AB221"/>
    <mergeCell ref="AD217:AD221"/>
    <mergeCell ref="AE217:AE221"/>
    <mergeCell ref="AF217:AF221"/>
    <mergeCell ref="AG217:AG221"/>
    <mergeCell ref="A212:A216"/>
    <mergeCell ref="B212:B216"/>
    <mergeCell ref="C212:C216"/>
    <mergeCell ref="F212:F216"/>
    <mergeCell ref="J212:J216"/>
    <mergeCell ref="K212:K216"/>
    <mergeCell ref="L212:L216"/>
    <mergeCell ref="A227:A231"/>
    <mergeCell ref="B227:B231"/>
    <mergeCell ref="C227:C231"/>
    <mergeCell ref="F227:F231"/>
    <mergeCell ref="J227:J231"/>
    <mergeCell ref="K227:K231"/>
    <mergeCell ref="L227:L231"/>
    <mergeCell ref="M227:M231"/>
    <mergeCell ref="P227:P231"/>
    <mergeCell ref="AH217:AH221"/>
    <mergeCell ref="A222:A226"/>
    <mergeCell ref="B222:B226"/>
    <mergeCell ref="C222:C226"/>
    <mergeCell ref="F222:F226"/>
    <mergeCell ref="J222:J226"/>
    <mergeCell ref="K222:K226"/>
    <mergeCell ref="L222:L226"/>
    <mergeCell ref="M222:M226"/>
    <mergeCell ref="P222:P226"/>
    <mergeCell ref="R222:R226"/>
    <mergeCell ref="S222:S226"/>
    <mergeCell ref="T222:T226"/>
    <mergeCell ref="V222:V226"/>
    <mergeCell ref="X222:X226"/>
    <mergeCell ref="Y222:Y226"/>
    <mergeCell ref="Z222:Z226"/>
    <mergeCell ref="AA222:AA226"/>
    <mergeCell ref="AB222:AB226"/>
    <mergeCell ref="AD222:AD226"/>
    <mergeCell ref="AE222:AE226"/>
    <mergeCell ref="AF222:AF226"/>
    <mergeCell ref="AG222:AG226"/>
    <mergeCell ref="AD227:AD231"/>
    <mergeCell ref="AE227:AE231"/>
    <mergeCell ref="AF227:AF231"/>
    <mergeCell ref="AG227:AG231"/>
    <mergeCell ref="AH227:AH231"/>
    <mergeCell ref="A232:A236"/>
    <mergeCell ref="B232:B236"/>
    <mergeCell ref="C232:C236"/>
    <mergeCell ref="F232:F236"/>
    <mergeCell ref="J232:J236"/>
    <mergeCell ref="K232:K236"/>
    <mergeCell ref="L232:L236"/>
    <mergeCell ref="M232:M236"/>
    <mergeCell ref="P232:P236"/>
    <mergeCell ref="R232:R236"/>
    <mergeCell ref="S232:S236"/>
    <mergeCell ref="T232:T236"/>
    <mergeCell ref="V232:V236"/>
    <mergeCell ref="X232:X236"/>
    <mergeCell ref="Y232:Y236"/>
    <mergeCell ref="Z232:Z236"/>
    <mergeCell ref="AA232:AA236"/>
    <mergeCell ref="AB232:AB236"/>
    <mergeCell ref="AD232:AD236"/>
    <mergeCell ref="R227:R231"/>
    <mergeCell ref="S227:S231"/>
    <mergeCell ref="T227:T231"/>
    <mergeCell ref="V227:V231"/>
    <mergeCell ref="X227:X231"/>
    <mergeCell ref="Y227:Y231"/>
    <mergeCell ref="Z227:Z231"/>
    <mergeCell ref="AA227:AA231"/>
    <mergeCell ref="AH232:AH236"/>
    <mergeCell ref="A237:A241"/>
    <mergeCell ref="B237:B241"/>
    <mergeCell ref="C237:C241"/>
    <mergeCell ref="F237:F241"/>
    <mergeCell ref="J237:J241"/>
    <mergeCell ref="K237:K241"/>
    <mergeCell ref="L237:L241"/>
    <mergeCell ref="M237:M241"/>
    <mergeCell ref="P237:P241"/>
    <mergeCell ref="R237:R241"/>
    <mergeCell ref="S237:S241"/>
    <mergeCell ref="T237:T241"/>
    <mergeCell ref="V237:V241"/>
    <mergeCell ref="X237:X241"/>
    <mergeCell ref="Y237:Y241"/>
    <mergeCell ref="Z237:Z241"/>
    <mergeCell ref="AA237:AA241"/>
    <mergeCell ref="AB237:AB241"/>
    <mergeCell ref="AD237:AD241"/>
    <mergeCell ref="AE237:AE241"/>
    <mergeCell ref="AF237:AF241"/>
    <mergeCell ref="AG237:AG241"/>
    <mergeCell ref="AH237:AH241"/>
    <mergeCell ref="P242:P246"/>
    <mergeCell ref="R242:R246"/>
    <mergeCell ref="S242:S246"/>
    <mergeCell ref="T242:T246"/>
    <mergeCell ref="V242:V246"/>
    <mergeCell ref="X242:X246"/>
    <mergeCell ref="Y242:Y246"/>
    <mergeCell ref="Z242:Z246"/>
    <mergeCell ref="AA242:AA246"/>
    <mergeCell ref="AE232:AE236"/>
    <mergeCell ref="AF232:AF236"/>
    <mergeCell ref="AG232:AG236"/>
    <mergeCell ref="AB242:AB246"/>
    <mergeCell ref="AD242:AD246"/>
    <mergeCell ref="AE242:AE246"/>
    <mergeCell ref="AF242:AF246"/>
    <mergeCell ref="AG242:AG246"/>
    <mergeCell ref="AH242:AH246"/>
    <mergeCell ref="A247:A251"/>
    <mergeCell ref="B247:B251"/>
    <mergeCell ref="C247:C251"/>
    <mergeCell ref="F247:F251"/>
    <mergeCell ref="J247:J251"/>
    <mergeCell ref="K247:K251"/>
    <mergeCell ref="L247:L251"/>
    <mergeCell ref="M247:M251"/>
    <mergeCell ref="P247:P251"/>
    <mergeCell ref="R247:R251"/>
    <mergeCell ref="S247:S251"/>
    <mergeCell ref="T247:T251"/>
    <mergeCell ref="V247:V251"/>
    <mergeCell ref="X247:X251"/>
    <mergeCell ref="Y247:Y251"/>
    <mergeCell ref="Z247:Z251"/>
    <mergeCell ref="AA247:AA251"/>
    <mergeCell ref="AB247:AB251"/>
    <mergeCell ref="AD247:AD251"/>
    <mergeCell ref="AE247:AE251"/>
    <mergeCell ref="AF247:AF251"/>
    <mergeCell ref="AG247:AG251"/>
    <mergeCell ref="AH247:AH251"/>
    <mergeCell ref="A242:A246"/>
    <mergeCell ref="B242:B246"/>
    <mergeCell ref="C242:C246"/>
    <mergeCell ref="F242:F246"/>
    <mergeCell ref="J242:J246"/>
    <mergeCell ref="K242:K246"/>
    <mergeCell ref="L242:L246"/>
    <mergeCell ref="M242:M246"/>
    <mergeCell ref="AD252:AD256"/>
    <mergeCell ref="AE252:AE256"/>
    <mergeCell ref="AF252:AF256"/>
    <mergeCell ref="AG252:AG256"/>
    <mergeCell ref="AH252:AH256"/>
    <mergeCell ref="A252:A256"/>
    <mergeCell ref="B252:B256"/>
    <mergeCell ref="C252:C256"/>
    <mergeCell ref="F252:F256"/>
    <mergeCell ref="J252:J256"/>
    <mergeCell ref="K252:K256"/>
    <mergeCell ref="L252:L256"/>
    <mergeCell ref="M252:M256"/>
    <mergeCell ref="P252:P256"/>
    <mergeCell ref="R252:R256"/>
    <mergeCell ref="S252:S256"/>
    <mergeCell ref="T252:T256"/>
    <mergeCell ref="V252:V256"/>
    <mergeCell ref="X252:X256"/>
    <mergeCell ref="Y252:Y256"/>
    <mergeCell ref="Z252:Z256"/>
    <mergeCell ref="AA252:AA256"/>
    <mergeCell ref="AC7:AC11"/>
    <mergeCell ref="AC12:AC16"/>
    <mergeCell ref="AC17:AC21"/>
    <mergeCell ref="AC22:AC26"/>
    <mergeCell ref="AC27:AC31"/>
    <mergeCell ref="AC32:AC36"/>
    <mergeCell ref="AC37:AC41"/>
    <mergeCell ref="AC42:AC46"/>
    <mergeCell ref="AC47:AC51"/>
    <mergeCell ref="AC52:AC56"/>
    <mergeCell ref="AC57:AC61"/>
    <mergeCell ref="AC62:AC66"/>
    <mergeCell ref="AC67:AC71"/>
    <mergeCell ref="AC72:AC76"/>
    <mergeCell ref="AC77:AC81"/>
    <mergeCell ref="AC82:AC86"/>
    <mergeCell ref="AB252:AB256"/>
    <mergeCell ref="AB227:AB231"/>
    <mergeCell ref="AB197:AB201"/>
    <mergeCell ref="AB167:AB171"/>
    <mergeCell ref="AB137:AB141"/>
    <mergeCell ref="AB107:AB111"/>
    <mergeCell ref="AB77:AB81"/>
    <mergeCell ref="AB47:AB51"/>
    <mergeCell ref="AC187:AC191"/>
    <mergeCell ref="AC192:AC196"/>
    <mergeCell ref="AC197:AC201"/>
    <mergeCell ref="AC202:AC206"/>
    <mergeCell ref="AC207:AC211"/>
    <mergeCell ref="AC212:AC216"/>
    <mergeCell ref="AC217:AC221"/>
    <mergeCell ref="AC222:AC226"/>
    <mergeCell ref="AC227:AC231"/>
    <mergeCell ref="AC232:AC236"/>
    <mergeCell ref="AC237:AC241"/>
    <mergeCell ref="AC242:AC246"/>
    <mergeCell ref="AC247:AC251"/>
    <mergeCell ref="AC252:AC256"/>
    <mergeCell ref="AC97:AC101"/>
    <mergeCell ref="AC102:AC106"/>
    <mergeCell ref="AC107:AC111"/>
    <mergeCell ref="AC112:AC116"/>
    <mergeCell ref="AC117:AC121"/>
    <mergeCell ref="AC122:AC126"/>
    <mergeCell ref="AC127:AC131"/>
    <mergeCell ref="AC132:AC136"/>
    <mergeCell ref="AC137:AC141"/>
    <mergeCell ref="AC142:AC146"/>
    <mergeCell ref="AC147:AC151"/>
    <mergeCell ref="AC152:AC156"/>
    <mergeCell ref="AC157:AC161"/>
    <mergeCell ref="AC162:AC166"/>
    <mergeCell ref="AC167:AC171"/>
    <mergeCell ref="AC172:AC176"/>
    <mergeCell ref="AC177:AC181"/>
    <mergeCell ref="W7:W11"/>
    <mergeCell ref="W12:W16"/>
    <mergeCell ref="W17:W21"/>
    <mergeCell ref="W22:W26"/>
    <mergeCell ref="W27:W31"/>
    <mergeCell ref="W32:W36"/>
    <mergeCell ref="W37:W41"/>
    <mergeCell ref="W42:W46"/>
    <mergeCell ref="W47:W51"/>
    <mergeCell ref="W52:W56"/>
    <mergeCell ref="W57:W61"/>
    <mergeCell ref="W62:W66"/>
    <mergeCell ref="W67:W71"/>
    <mergeCell ref="W72:W76"/>
    <mergeCell ref="W77:W81"/>
    <mergeCell ref="W82:W86"/>
    <mergeCell ref="W87:W91"/>
    <mergeCell ref="W187:W191"/>
    <mergeCell ref="W192:W196"/>
    <mergeCell ref="W197:W201"/>
    <mergeCell ref="W202:W206"/>
    <mergeCell ref="W207:W211"/>
    <mergeCell ref="W212:W216"/>
    <mergeCell ref="W217:W221"/>
    <mergeCell ref="W222:W226"/>
    <mergeCell ref="W227:W231"/>
    <mergeCell ref="W232:W236"/>
    <mergeCell ref="W237:W241"/>
    <mergeCell ref="W242:W246"/>
    <mergeCell ref="W247:W251"/>
    <mergeCell ref="W252:W256"/>
    <mergeCell ref="W97:W101"/>
    <mergeCell ref="W102:W106"/>
    <mergeCell ref="W107:W111"/>
    <mergeCell ref="W112:W116"/>
    <mergeCell ref="W117:W121"/>
    <mergeCell ref="W122:W126"/>
    <mergeCell ref="W127:W131"/>
    <mergeCell ref="W132:W136"/>
    <mergeCell ref="W137:W141"/>
    <mergeCell ref="W142:W146"/>
    <mergeCell ref="W147:W151"/>
    <mergeCell ref="W152:W156"/>
    <mergeCell ref="W157:W161"/>
    <mergeCell ref="W162:W166"/>
    <mergeCell ref="W167:W171"/>
    <mergeCell ref="W172:W176"/>
    <mergeCell ref="W177:W181"/>
  </mergeCells>
  <conditionalFormatting sqref="AF7 AF12 AF17 AF22 AF27 AF32 AF37 AF42 AF47 AF52 AF57 AF62 AF67 AF72 AF77 AF82 AF87 AF92 AF97 AF102 AF107 AF112 AF117 AF122 AF127 AF132 AF137 AF142 AF147 AF152 AF157 AF162 AF167 AF172 AF177 AF182 AF187 AF192 AF197 AF202 AF207 AF212 AF217 AF222 AF227 AF232 AF237 AF242 AF247 AF252">
    <cfRule type="cellIs" dxfId="290" priority="375" operator="equal">
      <formula>"4"</formula>
    </cfRule>
    <cfRule type="cellIs" dxfId="289" priority="376" operator="equal">
      <formula>"2"</formula>
    </cfRule>
  </conditionalFormatting>
  <conditionalFormatting sqref="AF7:AF256">
    <cfRule type="cellIs" dxfId="288" priority="1" operator="equal">
      <formula>"3"</formula>
    </cfRule>
    <cfRule type="containsText" dxfId="287" priority="2" operator="containsText" text="1">
      <formula>NOT(ISERROR(SEARCH("1",AF7)))</formula>
    </cfRule>
  </conditionalFormatting>
  <dataValidations disablePrompts="1" count="1">
    <dataValidation type="list" allowBlank="1" showInputMessage="1" showErrorMessage="1" sqref="X7:X256" xr:uid="{00000000-0002-0000-0900-000000000000}">
      <formula1>$AI$1:$AL$1</formula1>
    </dataValidation>
  </dataValidations>
  <pageMargins left="0.7" right="0.7" top="0.75" bottom="0.75" header="0.3" footer="0.3"/>
  <pageSetup orientation="portrait" horizontalDpi="300" verticalDpi="300" r:id="rId1"/>
  <ignoredErrors>
    <ignoredError sqref="M8:M11 P8:P11 D7:L11 AC7" unlockedFormula="1"/>
    <ignoredError sqref="P7" formulaRange="1" unlockedFormula="1"/>
  </ignoredError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1000000}">
          <x14:formula1>
            <xm:f>'Tabla N°2'!$C$4:$C$53</xm:f>
          </x14:formula1>
          <xm:sqref>C7:C256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rgb="FF00B050"/>
  </sheetPr>
  <dimension ref="A1:K730"/>
  <sheetViews>
    <sheetView showGridLines="0" showRowColHeaders="0" workbookViewId="0">
      <selection activeCell="A3" sqref="A3:G11"/>
    </sheetView>
  </sheetViews>
  <sheetFormatPr baseColWidth="10" defaultRowHeight="15" x14ac:dyDescent="0.25"/>
  <cols>
    <col min="1" max="1" width="3.140625" customWidth="1"/>
    <col min="2" max="2" width="13.85546875" customWidth="1"/>
    <col min="3" max="3" width="16.140625" customWidth="1"/>
    <col min="4" max="4" width="16.85546875" customWidth="1"/>
    <col min="5" max="5" width="14.140625" customWidth="1"/>
    <col min="6" max="7" width="10.85546875" customWidth="1"/>
    <col min="15" max="15" width="12.42578125" bestFit="1" customWidth="1"/>
    <col min="17" max="17" width="12.42578125" bestFit="1" customWidth="1"/>
  </cols>
  <sheetData>
    <row r="1" spans="1:11" x14ac:dyDescent="0.25">
      <c r="I1" s="60" t="s">
        <v>222</v>
      </c>
      <c r="J1" s="60" t="s">
        <v>223</v>
      </c>
      <c r="K1" s="60" t="s">
        <v>224</v>
      </c>
    </row>
    <row r="2" spans="1:11" x14ac:dyDescent="0.25">
      <c r="A2" s="77"/>
      <c r="B2" s="77"/>
      <c r="C2" s="77"/>
      <c r="D2" s="77"/>
      <c r="E2" s="77"/>
      <c r="F2" s="77"/>
      <c r="G2" s="77"/>
      <c r="I2" s="102">
        <v>114</v>
      </c>
      <c r="J2" s="102">
        <v>94</v>
      </c>
      <c r="K2" s="60"/>
    </row>
    <row r="3" spans="1:11" ht="39.75" customHeight="1" x14ac:dyDescent="0.25">
      <c r="A3" s="142" t="s">
        <v>8</v>
      </c>
      <c r="B3" s="142" t="s">
        <v>220</v>
      </c>
      <c r="C3" s="142" t="s">
        <v>46</v>
      </c>
      <c r="D3" s="142" t="s">
        <v>47</v>
      </c>
      <c r="E3" s="142" t="s">
        <v>221</v>
      </c>
      <c r="F3" s="145" t="s">
        <v>1009</v>
      </c>
      <c r="G3" s="145" t="s">
        <v>227</v>
      </c>
    </row>
    <row r="4" spans="1:11" ht="20.25" customHeight="1" x14ac:dyDescent="0.25">
      <c r="A4" s="143">
        <v>1</v>
      </c>
      <c r="B4" s="143" t="s">
        <v>222</v>
      </c>
      <c r="C4" s="143" t="s">
        <v>251</v>
      </c>
      <c r="D4" s="143" t="s">
        <v>256</v>
      </c>
      <c r="E4" s="143" t="s">
        <v>1024</v>
      </c>
      <c r="F4" s="144">
        <v>114</v>
      </c>
      <c r="G4" s="144">
        <v>114</v>
      </c>
    </row>
    <row r="5" spans="1:11" ht="20.25" customHeight="1" x14ac:dyDescent="0.25">
      <c r="A5" s="143">
        <v>2</v>
      </c>
      <c r="B5" s="143" t="s">
        <v>224</v>
      </c>
      <c r="C5" s="143" t="s">
        <v>251</v>
      </c>
      <c r="D5" s="143" t="s">
        <v>263</v>
      </c>
      <c r="E5" s="143" t="s">
        <v>1025</v>
      </c>
      <c r="F5" s="144">
        <v>114</v>
      </c>
      <c r="G5" s="144"/>
    </row>
    <row r="6" spans="1:11" ht="20.25" customHeight="1" x14ac:dyDescent="0.25">
      <c r="A6" s="143">
        <v>3</v>
      </c>
      <c r="B6" s="143" t="s">
        <v>223</v>
      </c>
      <c r="C6" s="143" t="s">
        <v>250</v>
      </c>
      <c r="D6" s="143" t="s">
        <v>262</v>
      </c>
      <c r="E6" s="143">
        <v>15115</v>
      </c>
      <c r="F6" s="144">
        <v>94</v>
      </c>
      <c r="G6" s="144">
        <v>94</v>
      </c>
    </row>
    <row r="7" spans="1:11" ht="20.25" customHeight="1" x14ac:dyDescent="0.25">
      <c r="A7" s="143">
        <v>4</v>
      </c>
      <c r="B7" s="143" t="s">
        <v>222</v>
      </c>
      <c r="C7" s="143" t="s">
        <v>251</v>
      </c>
      <c r="D7" s="143">
        <v>2800</v>
      </c>
      <c r="E7" s="143">
        <v>15118</v>
      </c>
      <c r="F7" s="144">
        <v>94</v>
      </c>
      <c r="G7" s="144">
        <v>94</v>
      </c>
    </row>
    <row r="8" spans="1:11" ht="20.25" customHeight="1" x14ac:dyDescent="0.25">
      <c r="A8" s="143">
        <v>5</v>
      </c>
      <c r="B8" s="143" t="s">
        <v>224</v>
      </c>
      <c r="C8" s="143" t="s">
        <v>250</v>
      </c>
      <c r="D8" s="143" t="s">
        <v>265</v>
      </c>
      <c r="E8" s="143">
        <v>15119</v>
      </c>
      <c r="F8" s="144">
        <v>114</v>
      </c>
      <c r="G8" s="144"/>
    </row>
    <row r="9" spans="1:11" ht="20.25" customHeight="1" x14ac:dyDescent="0.25">
      <c r="A9" s="143">
        <v>6</v>
      </c>
      <c r="B9" s="143" t="s">
        <v>222</v>
      </c>
      <c r="C9" s="143" t="s">
        <v>251</v>
      </c>
      <c r="D9" s="143" t="s">
        <v>254</v>
      </c>
      <c r="E9" s="143">
        <v>15120</v>
      </c>
      <c r="F9" s="144">
        <v>94</v>
      </c>
      <c r="G9" s="144">
        <v>94</v>
      </c>
    </row>
    <row r="10" spans="1:11" ht="20.25" customHeight="1" x14ac:dyDescent="0.25">
      <c r="A10" s="143">
        <v>7</v>
      </c>
      <c r="B10" s="143" t="s">
        <v>222</v>
      </c>
      <c r="C10" s="143" t="s">
        <v>251</v>
      </c>
      <c r="D10" s="143" t="s">
        <v>254</v>
      </c>
      <c r="E10" s="143">
        <v>15121</v>
      </c>
      <c r="F10" s="144">
        <v>94</v>
      </c>
      <c r="G10" s="144">
        <v>94</v>
      </c>
    </row>
    <row r="11" spans="1:11" ht="20.25" customHeight="1" x14ac:dyDescent="0.25">
      <c r="A11" s="143">
        <v>8</v>
      </c>
      <c r="B11" s="143" t="s">
        <v>222</v>
      </c>
      <c r="C11" s="143" t="s">
        <v>251</v>
      </c>
      <c r="D11" s="143" t="s">
        <v>254</v>
      </c>
      <c r="E11" s="143">
        <v>14765</v>
      </c>
      <c r="F11" s="144">
        <v>94</v>
      </c>
      <c r="G11" s="144">
        <v>94</v>
      </c>
    </row>
    <row r="12" spans="1:11" ht="20.25" customHeight="1" x14ac:dyDescent="0.25">
      <c r="A12" s="143"/>
      <c r="B12" s="143" t="s">
        <v>222</v>
      </c>
      <c r="C12" s="143" t="s">
        <v>251</v>
      </c>
      <c r="D12" s="143" t="s">
        <v>254</v>
      </c>
      <c r="E12" s="143">
        <v>14766</v>
      </c>
      <c r="F12" s="144">
        <v>94</v>
      </c>
      <c r="G12" s="144">
        <v>94</v>
      </c>
    </row>
    <row r="13" spans="1:11" ht="20.25" customHeight="1" x14ac:dyDescent="0.25">
      <c r="A13" s="143"/>
      <c r="B13" s="143" t="s">
        <v>223</v>
      </c>
      <c r="C13" s="143" t="s">
        <v>1085</v>
      </c>
      <c r="D13" s="143" t="s">
        <v>1086</v>
      </c>
      <c r="E13" s="143">
        <v>14767</v>
      </c>
      <c r="F13" s="144">
        <v>94</v>
      </c>
      <c r="G13" s="144">
        <v>94</v>
      </c>
    </row>
    <row r="14" spans="1:11" ht="20.25" customHeight="1" x14ac:dyDescent="0.25">
      <c r="A14" s="143"/>
      <c r="B14" s="143" t="s">
        <v>222</v>
      </c>
      <c r="C14" s="143" t="s">
        <v>251</v>
      </c>
      <c r="D14" s="143" t="s">
        <v>254</v>
      </c>
      <c r="E14" s="143">
        <v>14772</v>
      </c>
      <c r="F14" s="144">
        <v>94</v>
      </c>
      <c r="G14" s="144">
        <v>94</v>
      </c>
    </row>
    <row r="15" spans="1:11" ht="20.25" customHeight="1" x14ac:dyDescent="0.25">
      <c r="A15" s="143"/>
      <c r="B15" s="143" t="s">
        <v>222</v>
      </c>
      <c r="C15" s="143" t="s">
        <v>251</v>
      </c>
      <c r="D15" s="143" t="s">
        <v>254</v>
      </c>
      <c r="E15" s="143">
        <v>14773</v>
      </c>
      <c r="F15" s="144">
        <v>94</v>
      </c>
      <c r="G15" s="144">
        <v>94</v>
      </c>
    </row>
    <row r="16" spans="1:11" ht="20.25" customHeight="1" x14ac:dyDescent="0.25">
      <c r="A16" s="143"/>
      <c r="B16" s="143" t="s">
        <v>222</v>
      </c>
      <c r="C16" s="143" t="s">
        <v>251</v>
      </c>
      <c r="D16" s="143" t="s">
        <v>254</v>
      </c>
      <c r="E16" s="143">
        <v>81575</v>
      </c>
      <c r="F16" s="144"/>
      <c r="G16" s="144"/>
    </row>
    <row r="17" spans="1:7" ht="20.25" customHeight="1" x14ac:dyDescent="0.25">
      <c r="A17" s="143"/>
      <c r="B17" s="143" t="s">
        <v>222</v>
      </c>
      <c r="C17" s="143" t="s">
        <v>251</v>
      </c>
      <c r="D17" s="143" t="s">
        <v>254</v>
      </c>
      <c r="E17" s="143"/>
      <c r="F17" s="144"/>
      <c r="G17" s="144"/>
    </row>
    <row r="18" spans="1:7" ht="20.25" customHeight="1" x14ac:dyDescent="0.25">
      <c r="A18" s="143"/>
      <c r="B18" s="143" t="s">
        <v>222</v>
      </c>
      <c r="C18" s="143" t="s">
        <v>251</v>
      </c>
      <c r="D18" s="143" t="s">
        <v>254</v>
      </c>
      <c r="E18" s="143"/>
      <c r="F18" s="144"/>
      <c r="G18" s="144"/>
    </row>
    <row r="19" spans="1:7" ht="20.25" customHeight="1" x14ac:dyDescent="0.25">
      <c r="A19" s="143"/>
      <c r="B19" s="143" t="s">
        <v>222</v>
      </c>
      <c r="C19" s="143" t="s">
        <v>251</v>
      </c>
      <c r="D19" s="143" t="s">
        <v>254</v>
      </c>
      <c r="E19" s="143"/>
      <c r="F19" s="144"/>
      <c r="G19" s="144"/>
    </row>
    <row r="20" spans="1:7" ht="20.25" customHeight="1" x14ac:dyDescent="0.25">
      <c r="A20" s="143"/>
      <c r="B20" s="143" t="s">
        <v>222</v>
      </c>
      <c r="C20" s="143" t="s">
        <v>251</v>
      </c>
      <c r="D20" s="143" t="s">
        <v>254</v>
      </c>
      <c r="E20" s="143"/>
      <c r="F20" s="144"/>
      <c r="G20" s="144"/>
    </row>
    <row r="21" spans="1:7" ht="20.25" customHeight="1" x14ac:dyDescent="0.25">
      <c r="A21" s="143"/>
      <c r="B21" s="143" t="s">
        <v>222</v>
      </c>
      <c r="C21" s="143" t="s">
        <v>251</v>
      </c>
      <c r="D21" s="143" t="s">
        <v>254</v>
      </c>
      <c r="E21" s="143"/>
      <c r="F21" s="144"/>
      <c r="G21" s="144"/>
    </row>
    <row r="22" spans="1:7" ht="20.25" customHeight="1" x14ac:dyDescent="0.25">
      <c r="A22" s="143"/>
      <c r="B22" s="143" t="s">
        <v>222</v>
      </c>
      <c r="C22" s="143" t="s">
        <v>251</v>
      </c>
      <c r="D22" s="143" t="s">
        <v>254</v>
      </c>
      <c r="E22" s="143"/>
      <c r="F22" s="144"/>
      <c r="G22" s="144"/>
    </row>
    <row r="23" spans="1:7" ht="20.25" customHeight="1" x14ac:dyDescent="0.25">
      <c r="A23" s="143"/>
      <c r="B23" s="143" t="s">
        <v>222</v>
      </c>
      <c r="C23" s="143" t="s">
        <v>251</v>
      </c>
      <c r="D23" s="143" t="s">
        <v>254</v>
      </c>
      <c r="E23" s="143"/>
      <c r="F23" s="144"/>
      <c r="G23" s="144"/>
    </row>
    <row r="24" spans="1:7" ht="20.25" customHeight="1" x14ac:dyDescent="0.25">
      <c r="A24" s="143"/>
      <c r="B24" s="143" t="s">
        <v>222</v>
      </c>
      <c r="C24" s="143" t="s">
        <v>251</v>
      </c>
      <c r="D24" s="143" t="s">
        <v>254</v>
      </c>
      <c r="E24" s="143"/>
      <c r="F24" s="144"/>
      <c r="G24" s="144"/>
    </row>
    <row r="25" spans="1:7" ht="20.25" customHeight="1" x14ac:dyDescent="0.25">
      <c r="A25" s="143"/>
      <c r="B25" s="143" t="s">
        <v>222</v>
      </c>
      <c r="C25" s="143" t="s">
        <v>251</v>
      </c>
      <c r="D25" s="143" t="s">
        <v>254</v>
      </c>
      <c r="E25" s="143"/>
      <c r="F25" s="144"/>
      <c r="G25" s="144"/>
    </row>
    <row r="26" spans="1:7" ht="20.25" customHeight="1" x14ac:dyDescent="0.25">
      <c r="A26" s="143"/>
      <c r="B26" s="143" t="s">
        <v>222</v>
      </c>
      <c r="C26" s="143" t="s">
        <v>251</v>
      </c>
      <c r="D26" s="143" t="s">
        <v>254</v>
      </c>
      <c r="E26" s="143"/>
      <c r="F26" s="144"/>
      <c r="G26" s="144"/>
    </row>
    <row r="27" spans="1:7" ht="20.25" customHeight="1" x14ac:dyDescent="0.25">
      <c r="A27" s="143"/>
      <c r="B27" s="143" t="s">
        <v>222</v>
      </c>
      <c r="C27" s="143" t="s">
        <v>251</v>
      </c>
      <c r="D27" s="143" t="s">
        <v>254</v>
      </c>
      <c r="E27" s="143"/>
      <c r="F27" s="144"/>
      <c r="G27" s="144"/>
    </row>
    <row r="28" spans="1:7" ht="20.25" customHeight="1" x14ac:dyDescent="0.25">
      <c r="A28" s="143"/>
      <c r="B28" s="143" t="s">
        <v>222</v>
      </c>
      <c r="C28" s="143" t="s">
        <v>251</v>
      </c>
      <c r="D28" s="143" t="s">
        <v>254</v>
      </c>
      <c r="E28" s="143"/>
      <c r="F28" s="144"/>
      <c r="G28" s="144"/>
    </row>
    <row r="29" spans="1:7" ht="20.25" customHeight="1" x14ac:dyDescent="0.25">
      <c r="A29" s="143"/>
      <c r="B29" s="143" t="s">
        <v>222</v>
      </c>
      <c r="C29" s="143" t="s">
        <v>251</v>
      </c>
      <c r="D29" s="143" t="s">
        <v>254</v>
      </c>
      <c r="E29" s="143"/>
      <c r="F29" s="144"/>
      <c r="G29" s="144"/>
    </row>
    <row r="30" spans="1:7" ht="20.25" customHeight="1" x14ac:dyDescent="0.25">
      <c r="A30" s="143"/>
      <c r="B30" s="143" t="s">
        <v>222</v>
      </c>
      <c r="C30" s="143" t="s">
        <v>251</v>
      </c>
      <c r="D30" s="143" t="s">
        <v>254</v>
      </c>
      <c r="E30" s="143"/>
      <c r="F30" s="144"/>
      <c r="G30" s="144"/>
    </row>
    <row r="31" spans="1:7" ht="20.25" customHeight="1" x14ac:dyDescent="0.25">
      <c r="A31" s="143"/>
      <c r="B31" s="143" t="s">
        <v>222</v>
      </c>
      <c r="C31" s="143" t="s">
        <v>251</v>
      </c>
      <c r="D31" s="143" t="s">
        <v>254</v>
      </c>
      <c r="E31" s="143"/>
      <c r="F31" s="144"/>
      <c r="G31" s="144"/>
    </row>
    <row r="32" spans="1:7" ht="20.25" customHeight="1" x14ac:dyDescent="0.25">
      <c r="A32" s="143"/>
      <c r="B32" s="143" t="s">
        <v>222</v>
      </c>
      <c r="C32" s="143" t="s">
        <v>251</v>
      </c>
      <c r="D32" s="143" t="s">
        <v>254</v>
      </c>
      <c r="E32" s="143"/>
      <c r="F32" s="144"/>
      <c r="G32" s="144"/>
    </row>
    <row r="33" spans="1:7" ht="20.25" customHeight="1" x14ac:dyDescent="0.25">
      <c r="A33" s="143"/>
      <c r="B33" s="143" t="s">
        <v>222</v>
      </c>
      <c r="C33" s="143" t="s">
        <v>251</v>
      </c>
      <c r="D33" s="143" t="s">
        <v>254</v>
      </c>
      <c r="E33" s="143"/>
      <c r="F33" s="144"/>
      <c r="G33" s="144"/>
    </row>
    <row r="34" spans="1:7" ht="20.25" customHeight="1" x14ac:dyDescent="0.25">
      <c r="A34" s="143"/>
      <c r="B34" s="143" t="s">
        <v>222</v>
      </c>
      <c r="C34" s="143" t="s">
        <v>251</v>
      </c>
      <c r="D34" s="143" t="s">
        <v>254</v>
      </c>
      <c r="E34" s="143"/>
      <c r="F34" s="144"/>
      <c r="G34" s="144"/>
    </row>
    <row r="35" spans="1:7" ht="20.25" customHeight="1" x14ac:dyDescent="0.25">
      <c r="A35" s="143"/>
      <c r="B35" s="143" t="s">
        <v>222</v>
      </c>
      <c r="C35" s="143" t="s">
        <v>251</v>
      </c>
      <c r="D35" s="143" t="s">
        <v>254</v>
      </c>
      <c r="E35" s="143"/>
      <c r="F35" s="144"/>
      <c r="G35" s="144"/>
    </row>
    <row r="36" spans="1:7" ht="20.25" customHeight="1" x14ac:dyDescent="0.25">
      <c r="A36" s="143"/>
      <c r="B36" s="143" t="s">
        <v>222</v>
      </c>
      <c r="C36" s="143" t="s">
        <v>251</v>
      </c>
      <c r="D36" s="143" t="s">
        <v>254</v>
      </c>
      <c r="E36" s="143"/>
      <c r="F36" s="144"/>
      <c r="G36" s="144"/>
    </row>
    <row r="37" spans="1:7" ht="20.25" customHeight="1" x14ac:dyDescent="0.25">
      <c r="A37" s="143"/>
      <c r="B37" s="143" t="s">
        <v>222</v>
      </c>
      <c r="C37" s="143" t="s">
        <v>251</v>
      </c>
      <c r="D37" s="143" t="s">
        <v>254</v>
      </c>
      <c r="E37" s="143"/>
      <c r="F37" s="144"/>
      <c r="G37" s="144"/>
    </row>
    <row r="38" spans="1:7" ht="20.25" customHeight="1" x14ac:dyDescent="0.25">
      <c r="A38" s="143"/>
      <c r="B38" s="143" t="s">
        <v>222</v>
      </c>
      <c r="C38" s="143" t="s">
        <v>251</v>
      </c>
      <c r="D38" s="143" t="s">
        <v>254</v>
      </c>
      <c r="E38" s="143"/>
      <c r="F38" s="144"/>
      <c r="G38" s="144"/>
    </row>
    <row r="39" spans="1:7" ht="20.25" customHeight="1" x14ac:dyDescent="0.25">
      <c r="A39" s="143"/>
      <c r="B39" s="143" t="s">
        <v>222</v>
      </c>
      <c r="C39" s="143" t="s">
        <v>251</v>
      </c>
      <c r="D39" s="143" t="s">
        <v>254</v>
      </c>
      <c r="E39" s="143"/>
      <c r="F39" s="144"/>
      <c r="G39" s="144"/>
    </row>
    <row r="40" spans="1:7" ht="20.25" customHeight="1" x14ac:dyDescent="0.25">
      <c r="A40" s="143"/>
      <c r="B40" s="143" t="s">
        <v>222</v>
      </c>
      <c r="C40" s="143" t="s">
        <v>251</v>
      </c>
      <c r="D40" s="143" t="s">
        <v>254</v>
      </c>
      <c r="E40" s="143"/>
      <c r="F40" s="144"/>
      <c r="G40" s="144"/>
    </row>
    <row r="41" spans="1:7" ht="20.25" customHeight="1" x14ac:dyDescent="0.25">
      <c r="A41" s="143"/>
      <c r="B41" s="143" t="s">
        <v>222</v>
      </c>
      <c r="C41" s="143" t="s">
        <v>251</v>
      </c>
      <c r="D41" s="143" t="s">
        <v>254</v>
      </c>
      <c r="E41" s="143"/>
      <c r="F41" s="144"/>
      <c r="G41" s="144"/>
    </row>
    <row r="42" spans="1:7" ht="20.25" customHeight="1" x14ac:dyDescent="0.25">
      <c r="A42" s="143"/>
      <c r="B42" s="143" t="s">
        <v>222</v>
      </c>
      <c r="C42" s="143" t="s">
        <v>251</v>
      </c>
      <c r="D42" s="143" t="s">
        <v>254</v>
      </c>
      <c r="E42" s="143"/>
      <c r="F42" s="144"/>
      <c r="G42" s="144"/>
    </row>
    <row r="43" spans="1:7" ht="20.25" customHeight="1" x14ac:dyDescent="0.25">
      <c r="A43" s="143"/>
      <c r="B43" s="143" t="s">
        <v>222</v>
      </c>
      <c r="C43" s="143" t="s">
        <v>251</v>
      </c>
      <c r="D43" s="143" t="s">
        <v>254</v>
      </c>
      <c r="E43" s="143"/>
      <c r="F43" s="144"/>
      <c r="G43" s="144"/>
    </row>
    <row r="44" spans="1:7" ht="20.25" customHeight="1" x14ac:dyDescent="0.25">
      <c r="A44" s="143"/>
      <c r="B44" s="143" t="s">
        <v>222</v>
      </c>
      <c r="C44" s="143" t="s">
        <v>251</v>
      </c>
      <c r="D44" s="143" t="s">
        <v>254</v>
      </c>
      <c r="E44" s="143"/>
      <c r="F44" s="144"/>
      <c r="G44" s="144"/>
    </row>
    <row r="45" spans="1:7" ht="20.25" customHeight="1" x14ac:dyDescent="0.25">
      <c r="A45" s="143"/>
      <c r="B45" s="143" t="s">
        <v>222</v>
      </c>
      <c r="C45" s="143" t="s">
        <v>251</v>
      </c>
      <c r="D45" s="143" t="s">
        <v>254</v>
      </c>
      <c r="E45" s="143"/>
      <c r="F45" s="144"/>
      <c r="G45" s="144"/>
    </row>
    <row r="46" spans="1:7" ht="20.25" customHeight="1" x14ac:dyDescent="0.25">
      <c r="A46" s="143"/>
      <c r="B46" s="143" t="s">
        <v>222</v>
      </c>
      <c r="C46" s="143" t="s">
        <v>251</v>
      </c>
      <c r="D46" s="143" t="s">
        <v>254</v>
      </c>
      <c r="E46" s="143"/>
      <c r="F46" s="144"/>
      <c r="G46" s="144"/>
    </row>
    <row r="47" spans="1:7" ht="20.25" customHeight="1" x14ac:dyDescent="0.25">
      <c r="A47" s="143"/>
      <c r="B47" s="143" t="s">
        <v>222</v>
      </c>
      <c r="C47" s="143" t="s">
        <v>251</v>
      </c>
      <c r="D47" s="143" t="s">
        <v>254</v>
      </c>
      <c r="E47" s="143"/>
      <c r="F47" s="144"/>
      <c r="G47" s="144"/>
    </row>
    <row r="48" spans="1:7" ht="20.25" customHeight="1" x14ac:dyDescent="0.25">
      <c r="A48" s="143"/>
      <c r="B48" s="143" t="s">
        <v>222</v>
      </c>
      <c r="C48" s="143" t="s">
        <v>251</v>
      </c>
      <c r="D48" s="143" t="s">
        <v>254</v>
      </c>
      <c r="E48" s="143"/>
      <c r="F48" s="144"/>
      <c r="G48" s="144"/>
    </row>
    <row r="49" spans="1:7" ht="20.25" customHeight="1" x14ac:dyDescent="0.25">
      <c r="A49" s="143"/>
      <c r="B49" s="143" t="s">
        <v>222</v>
      </c>
      <c r="C49" s="143" t="s">
        <v>251</v>
      </c>
      <c r="D49" s="143" t="s">
        <v>254</v>
      </c>
      <c r="E49" s="143"/>
      <c r="F49" s="144"/>
      <c r="G49" s="144"/>
    </row>
    <row r="50" spans="1:7" ht="20.25" customHeight="1" x14ac:dyDescent="0.25">
      <c r="A50" s="143"/>
      <c r="B50" s="143" t="s">
        <v>222</v>
      </c>
      <c r="C50" s="143" t="s">
        <v>251</v>
      </c>
      <c r="D50" s="143" t="s">
        <v>254</v>
      </c>
      <c r="E50" s="143"/>
      <c r="F50" s="144"/>
      <c r="G50" s="144"/>
    </row>
    <row r="51" spans="1:7" ht="20.25" customHeight="1" x14ac:dyDescent="0.25">
      <c r="A51" s="143"/>
      <c r="B51" s="143" t="s">
        <v>222</v>
      </c>
      <c r="C51" s="143" t="s">
        <v>251</v>
      </c>
      <c r="D51" s="143" t="s">
        <v>254</v>
      </c>
      <c r="E51" s="143"/>
      <c r="F51" s="144"/>
      <c r="G51" s="144"/>
    </row>
    <row r="52" spans="1:7" ht="20.25" customHeight="1" x14ac:dyDescent="0.25">
      <c r="A52" s="143"/>
      <c r="B52" s="143" t="s">
        <v>222</v>
      </c>
      <c r="C52" s="143" t="s">
        <v>251</v>
      </c>
      <c r="D52" s="143" t="s">
        <v>254</v>
      </c>
      <c r="E52" s="143"/>
      <c r="F52" s="144"/>
      <c r="G52" s="144"/>
    </row>
    <row r="53" spans="1:7" ht="20.25" customHeight="1" x14ac:dyDescent="0.25">
      <c r="A53" s="143"/>
      <c r="B53" s="143" t="s">
        <v>222</v>
      </c>
      <c r="C53" s="143" t="s">
        <v>251</v>
      </c>
      <c r="D53" s="143" t="s">
        <v>254</v>
      </c>
      <c r="E53" s="143"/>
      <c r="F53" s="144"/>
      <c r="G53" s="144"/>
    </row>
    <row r="54" spans="1:7" ht="30.75" customHeight="1" x14ac:dyDescent="0.25">
      <c r="A54" s="48"/>
      <c r="B54" s="17"/>
      <c r="C54" s="17"/>
      <c r="D54" s="17"/>
      <c r="E54" s="48"/>
      <c r="F54" s="48"/>
      <c r="G54" s="48"/>
    </row>
    <row r="55" spans="1:7" ht="30.75" customHeight="1" x14ac:dyDescent="0.25">
      <c r="A55" s="48"/>
      <c r="B55" s="17"/>
      <c r="C55" s="17"/>
      <c r="D55" s="17"/>
      <c r="E55" s="48"/>
      <c r="F55" s="48"/>
      <c r="G55" s="48"/>
    </row>
    <row r="56" spans="1:7" ht="30.75" customHeight="1" x14ac:dyDescent="0.25">
      <c r="A56" s="48"/>
      <c r="B56" s="17"/>
      <c r="C56" s="17"/>
      <c r="D56" s="17"/>
      <c r="E56" s="48"/>
      <c r="F56" s="48"/>
      <c r="G56" s="48"/>
    </row>
    <row r="57" spans="1:7" ht="30.75" customHeight="1" x14ac:dyDescent="0.25">
      <c r="A57" s="48"/>
      <c r="B57" s="17"/>
      <c r="C57" s="17"/>
      <c r="D57" s="17"/>
      <c r="E57" s="48"/>
      <c r="F57" s="48"/>
      <c r="G57" s="48"/>
    </row>
    <row r="58" spans="1:7" x14ac:dyDescent="0.25">
      <c r="A58" s="48"/>
      <c r="B58" s="17"/>
      <c r="C58" s="17"/>
      <c r="D58" s="17"/>
      <c r="E58" s="48"/>
      <c r="F58" s="48"/>
      <c r="G58" s="48"/>
    </row>
    <row r="59" spans="1:7" x14ac:dyDescent="0.25">
      <c r="A59" s="48"/>
      <c r="B59" s="17"/>
      <c r="C59" s="17"/>
      <c r="D59" s="17"/>
      <c r="E59" s="48"/>
      <c r="F59" s="48"/>
      <c r="G59" s="48"/>
    </row>
    <row r="60" spans="1:7" x14ac:dyDescent="0.25">
      <c r="A60" s="48"/>
      <c r="B60" s="17"/>
      <c r="C60" s="17"/>
      <c r="D60" s="17"/>
      <c r="E60" s="48"/>
      <c r="F60" s="48"/>
      <c r="G60" s="48"/>
    </row>
    <row r="61" spans="1:7" x14ac:dyDescent="0.25">
      <c r="A61" s="48"/>
      <c r="B61" s="17"/>
      <c r="C61" s="17"/>
      <c r="D61" s="17"/>
      <c r="E61" s="48"/>
      <c r="F61" s="48"/>
      <c r="G61" s="48"/>
    </row>
    <row r="62" spans="1:7" x14ac:dyDescent="0.25">
      <c r="A62" s="48"/>
      <c r="B62" s="17"/>
      <c r="C62" s="17"/>
      <c r="D62" s="17"/>
      <c r="E62" s="48"/>
      <c r="F62" s="48"/>
      <c r="G62" s="48"/>
    </row>
    <row r="63" spans="1:7" x14ac:dyDescent="0.25">
      <c r="A63" s="48"/>
      <c r="B63" s="17"/>
      <c r="C63" s="17"/>
      <c r="D63" s="17"/>
      <c r="E63" s="48"/>
      <c r="F63" s="48"/>
      <c r="G63" s="48"/>
    </row>
    <row r="64" spans="1:7" x14ac:dyDescent="0.25">
      <c r="A64" s="48"/>
      <c r="B64" s="17"/>
      <c r="C64" s="17"/>
      <c r="D64" s="17"/>
      <c r="E64" s="48"/>
      <c r="F64" s="48"/>
      <c r="G64" s="48"/>
    </row>
    <row r="65" spans="1:7" x14ac:dyDescent="0.25">
      <c r="A65" s="48"/>
      <c r="B65" s="17"/>
      <c r="C65" s="17"/>
      <c r="D65" s="17"/>
      <c r="E65" s="48"/>
      <c r="F65" s="48"/>
      <c r="G65" s="48"/>
    </row>
    <row r="66" spans="1:7" x14ac:dyDescent="0.25">
      <c r="B66" s="17"/>
      <c r="C66" s="17"/>
      <c r="D66" s="17"/>
      <c r="E66" s="48"/>
      <c r="F66" s="48"/>
      <c r="G66" s="48"/>
    </row>
    <row r="67" spans="1:7" x14ac:dyDescent="0.25">
      <c r="B67" s="17"/>
      <c r="C67" s="17"/>
      <c r="D67" s="17"/>
      <c r="E67" s="48"/>
      <c r="F67" s="48"/>
      <c r="G67" s="48"/>
    </row>
    <row r="68" spans="1:7" x14ac:dyDescent="0.25">
      <c r="B68" s="17"/>
      <c r="C68" s="17"/>
      <c r="D68" s="17"/>
      <c r="E68" s="48"/>
      <c r="F68" s="48"/>
      <c r="G68" s="48"/>
    </row>
    <row r="69" spans="1:7" x14ac:dyDescent="0.25">
      <c r="B69" s="17"/>
      <c r="C69" s="17"/>
      <c r="D69" s="17"/>
      <c r="E69" s="48"/>
      <c r="F69" s="48"/>
      <c r="G69" s="48"/>
    </row>
    <row r="70" spans="1:7" x14ac:dyDescent="0.25">
      <c r="B70" s="17"/>
      <c r="C70" s="17"/>
      <c r="D70" s="17"/>
      <c r="E70" s="48"/>
      <c r="F70" s="48"/>
      <c r="G70" s="48"/>
    </row>
    <row r="71" spans="1:7" x14ac:dyDescent="0.25">
      <c r="B71" s="17"/>
      <c r="C71" s="17"/>
      <c r="D71" s="17"/>
      <c r="E71" s="48"/>
      <c r="F71" s="48"/>
      <c r="G71" s="48"/>
    </row>
    <row r="72" spans="1:7" x14ac:dyDescent="0.25">
      <c r="B72" s="17"/>
      <c r="C72" s="17"/>
      <c r="D72" s="17"/>
      <c r="E72" s="48"/>
      <c r="F72" s="48"/>
      <c r="G72" s="48"/>
    </row>
    <row r="73" spans="1:7" x14ac:dyDescent="0.25">
      <c r="B73" s="17"/>
      <c r="C73" s="17"/>
      <c r="D73" s="17"/>
      <c r="E73" s="48"/>
      <c r="F73" s="48"/>
      <c r="G73" s="48"/>
    </row>
    <row r="74" spans="1:7" x14ac:dyDescent="0.25">
      <c r="B74" s="17"/>
      <c r="C74" s="17"/>
      <c r="D74" s="17"/>
      <c r="E74" s="48"/>
      <c r="F74" s="48"/>
      <c r="G74" s="48"/>
    </row>
    <row r="75" spans="1:7" x14ac:dyDescent="0.25">
      <c r="B75" s="17"/>
      <c r="C75" s="17"/>
      <c r="D75" s="17"/>
      <c r="E75" s="48"/>
      <c r="F75" s="48"/>
      <c r="G75" s="48"/>
    </row>
    <row r="76" spans="1:7" x14ac:dyDescent="0.25">
      <c r="B76" s="17"/>
      <c r="C76" s="17"/>
      <c r="D76" s="17"/>
      <c r="E76" s="48"/>
      <c r="F76" s="48"/>
      <c r="G76" s="48"/>
    </row>
    <row r="77" spans="1:7" x14ac:dyDescent="0.25">
      <c r="B77" s="17"/>
      <c r="C77" s="17"/>
      <c r="D77" s="17"/>
      <c r="E77" s="48"/>
      <c r="F77" s="48"/>
      <c r="G77" s="48"/>
    </row>
    <row r="78" spans="1:7" x14ac:dyDescent="0.25">
      <c r="B78" s="17"/>
      <c r="C78" s="17"/>
      <c r="D78" s="17"/>
      <c r="E78" s="48"/>
      <c r="F78" s="48"/>
      <c r="G78" s="48"/>
    </row>
    <row r="79" spans="1:7" x14ac:dyDescent="0.25">
      <c r="B79" s="17"/>
      <c r="C79" s="17"/>
      <c r="D79" s="17"/>
      <c r="E79" s="48"/>
      <c r="F79" s="48"/>
      <c r="G79" s="48"/>
    </row>
    <row r="80" spans="1:7" x14ac:dyDescent="0.25">
      <c r="B80" s="17"/>
      <c r="C80" s="17"/>
      <c r="D80" s="17"/>
      <c r="E80" s="48"/>
      <c r="F80" s="48"/>
      <c r="G80" s="48"/>
    </row>
    <row r="81" spans="2:7" x14ac:dyDescent="0.25">
      <c r="B81" s="17"/>
      <c r="C81" s="17"/>
      <c r="D81" s="17"/>
      <c r="E81" s="48"/>
      <c r="F81" s="48"/>
      <c r="G81" s="48"/>
    </row>
    <row r="82" spans="2:7" x14ac:dyDescent="0.25">
      <c r="B82" s="17"/>
      <c r="C82" s="17"/>
      <c r="D82" s="17"/>
      <c r="E82" s="48"/>
      <c r="F82" s="48"/>
      <c r="G82" s="48"/>
    </row>
    <row r="83" spans="2:7" x14ac:dyDescent="0.25">
      <c r="B83" s="17"/>
      <c r="C83" s="17"/>
      <c r="D83" s="17"/>
      <c r="E83" s="48"/>
      <c r="F83" s="48"/>
      <c r="G83" s="48"/>
    </row>
    <row r="84" spans="2:7" x14ac:dyDescent="0.25">
      <c r="B84" s="17"/>
      <c r="C84" s="17"/>
      <c r="D84" s="17"/>
      <c r="E84" s="48"/>
      <c r="F84" s="48"/>
      <c r="G84" s="48"/>
    </row>
    <row r="85" spans="2:7" x14ac:dyDescent="0.25">
      <c r="B85" s="17"/>
      <c r="C85" s="17"/>
      <c r="D85" s="17"/>
      <c r="E85" s="48"/>
      <c r="F85" s="48"/>
      <c r="G85" s="48"/>
    </row>
    <row r="86" spans="2:7" x14ac:dyDescent="0.25">
      <c r="B86" s="17"/>
      <c r="C86" s="17"/>
      <c r="D86" s="17"/>
      <c r="E86" s="48"/>
      <c r="F86" s="48"/>
      <c r="G86" s="48"/>
    </row>
    <row r="87" spans="2:7" x14ac:dyDescent="0.25">
      <c r="B87" s="17"/>
      <c r="C87" s="17"/>
      <c r="D87" s="17"/>
      <c r="E87" s="48"/>
      <c r="F87" s="48"/>
      <c r="G87" s="48"/>
    </row>
    <row r="88" spans="2:7" x14ac:dyDescent="0.25">
      <c r="B88" s="17"/>
      <c r="C88" s="17"/>
      <c r="D88" s="17"/>
      <c r="E88" s="48"/>
      <c r="F88" s="48"/>
      <c r="G88" s="48"/>
    </row>
    <row r="89" spans="2:7" x14ac:dyDescent="0.25">
      <c r="B89" s="17"/>
      <c r="C89" s="17"/>
      <c r="D89" s="17"/>
      <c r="E89" s="48"/>
      <c r="F89" s="48"/>
      <c r="G89" s="48"/>
    </row>
    <row r="90" spans="2:7" x14ac:dyDescent="0.25">
      <c r="B90" s="17"/>
      <c r="C90" s="17"/>
      <c r="D90" s="17"/>
      <c r="E90" s="48"/>
      <c r="F90" s="48"/>
      <c r="G90" s="48"/>
    </row>
    <row r="91" spans="2:7" x14ac:dyDescent="0.25">
      <c r="B91" s="17"/>
      <c r="C91" s="17"/>
      <c r="D91" s="17"/>
      <c r="E91" s="48"/>
      <c r="F91" s="48"/>
      <c r="G91" s="48"/>
    </row>
    <row r="92" spans="2:7" x14ac:dyDescent="0.25">
      <c r="B92" s="17"/>
      <c r="C92" s="17"/>
      <c r="D92" s="17"/>
      <c r="E92" s="48"/>
      <c r="F92" s="48"/>
      <c r="G92" s="48"/>
    </row>
    <row r="93" spans="2:7" x14ac:dyDescent="0.25">
      <c r="B93" s="17"/>
      <c r="C93" s="17"/>
      <c r="D93" s="17"/>
      <c r="E93" s="48"/>
      <c r="F93" s="48"/>
      <c r="G93" s="48"/>
    </row>
    <row r="94" spans="2:7" x14ac:dyDescent="0.25">
      <c r="B94" s="17"/>
      <c r="C94" s="17"/>
      <c r="D94" s="17"/>
      <c r="E94" s="48"/>
      <c r="F94" s="48"/>
      <c r="G94" s="48"/>
    </row>
    <row r="95" spans="2:7" x14ac:dyDescent="0.25">
      <c r="B95" s="17"/>
      <c r="C95" s="17"/>
      <c r="D95" s="17"/>
      <c r="E95" s="48"/>
      <c r="F95" s="48"/>
      <c r="G95" s="48"/>
    </row>
    <row r="96" spans="2:7" x14ac:dyDescent="0.25">
      <c r="B96" s="17"/>
      <c r="C96" s="17"/>
      <c r="D96" s="17"/>
      <c r="E96" s="48"/>
      <c r="F96" s="48"/>
      <c r="G96" s="48"/>
    </row>
    <row r="97" spans="2:7" x14ac:dyDescent="0.25">
      <c r="B97" s="17"/>
      <c r="C97" s="17"/>
      <c r="D97" s="17"/>
      <c r="E97" s="48"/>
      <c r="F97" s="48"/>
      <c r="G97" s="48"/>
    </row>
    <row r="98" spans="2:7" x14ac:dyDescent="0.25">
      <c r="B98" s="17"/>
      <c r="C98" s="17"/>
      <c r="D98" s="17"/>
      <c r="E98" s="48"/>
      <c r="F98" s="48"/>
      <c r="G98" s="48"/>
    </row>
    <row r="99" spans="2:7" x14ac:dyDescent="0.25">
      <c r="B99" s="17"/>
      <c r="C99" s="17"/>
      <c r="D99" s="17"/>
      <c r="E99" s="48"/>
      <c r="F99" s="48"/>
      <c r="G99" s="48"/>
    </row>
    <row r="100" spans="2:7" x14ac:dyDescent="0.25">
      <c r="B100" s="17"/>
      <c r="C100" s="17"/>
      <c r="D100" s="17"/>
      <c r="E100" s="48"/>
      <c r="F100" s="48"/>
      <c r="G100" s="48"/>
    </row>
    <row r="101" spans="2:7" x14ac:dyDescent="0.25">
      <c r="B101" s="17"/>
      <c r="C101" s="17"/>
      <c r="D101" s="17"/>
      <c r="E101" s="48"/>
      <c r="F101" s="48"/>
      <c r="G101" s="48"/>
    </row>
    <row r="102" spans="2:7" x14ac:dyDescent="0.25">
      <c r="B102" s="17"/>
      <c r="C102" s="17"/>
      <c r="D102" s="17"/>
      <c r="E102" s="48"/>
      <c r="F102" s="48"/>
      <c r="G102" s="48"/>
    </row>
    <row r="103" spans="2:7" x14ac:dyDescent="0.25">
      <c r="B103" s="17"/>
      <c r="C103" s="17"/>
      <c r="D103" s="17"/>
      <c r="E103" s="48"/>
      <c r="F103" s="48"/>
      <c r="G103" s="48"/>
    </row>
    <row r="104" spans="2:7" x14ac:dyDescent="0.25">
      <c r="B104" s="17"/>
      <c r="C104" s="17"/>
      <c r="D104" s="17"/>
      <c r="E104" s="48"/>
      <c r="F104" s="48"/>
      <c r="G104" s="48"/>
    </row>
    <row r="105" spans="2:7" x14ac:dyDescent="0.25">
      <c r="B105" s="17"/>
      <c r="C105" s="17"/>
      <c r="D105" s="17"/>
      <c r="E105" s="48"/>
      <c r="F105" s="48"/>
      <c r="G105" s="48"/>
    </row>
    <row r="106" spans="2:7" x14ac:dyDescent="0.25">
      <c r="B106" s="17"/>
      <c r="C106" s="17"/>
      <c r="D106" s="17"/>
      <c r="E106" s="48"/>
      <c r="F106" s="48"/>
      <c r="G106" s="48"/>
    </row>
    <row r="107" spans="2:7" x14ac:dyDescent="0.25">
      <c r="B107" s="17"/>
      <c r="C107" s="17"/>
      <c r="D107" s="17"/>
      <c r="E107" s="48"/>
      <c r="F107" s="48"/>
      <c r="G107" s="48"/>
    </row>
    <row r="108" spans="2:7" x14ac:dyDescent="0.25">
      <c r="B108" s="17"/>
      <c r="C108" s="17"/>
      <c r="D108" s="17"/>
      <c r="E108" s="48"/>
      <c r="F108" s="48"/>
      <c r="G108" s="48"/>
    </row>
    <row r="109" spans="2:7" x14ac:dyDescent="0.25">
      <c r="B109" s="17"/>
      <c r="C109" s="17"/>
      <c r="D109" s="17"/>
      <c r="E109" s="48"/>
      <c r="F109" s="48"/>
      <c r="G109" s="48"/>
    </row>
    <row r="110" spans="2:7" x14ac:dyDescent="0.25">
      <c r="B110" s="17"/>
      <c r="C110" s="17"/>
      <c r="D110" s="17"/>
      <c r="E110" s="48"/>
      <c r="F110" s="48"/>
      <c r="G110" s="48"/>
    </row>
    <row r="111" spans="2:7" x14ac:dyDescent="0.25">
      <c r="B111" s="17"/>
      <c r="C111" s="17"/>
      <c r="D111" s="17"/>
      <c r="E111" s="48"/>
      <c r="F111" s="48"/>
      <c r="G111" s="48"/>
    </row>
    <row r="112" spans="2:7" x14ac:dyDescent="0.25">
      <c r="B112" s="17"/>
      <c r="C112" s="17"/>
      <c r="D112" s="17"/>
      <c r="E112" s="48"/>
      <c r="F112" s="48"/>
      <c r="G112" s="48"/>
    </row>
    <row r="113" spans="2:7" x14ac:dyDescent="0.25">
      <c r="B113" s="17"/>
      <c r="C113" s="17"/>
      <c r="D113" s="17"/>
      <c r="E113" s="48"/>
      <c r="F113" s="48"/>
      <c r="G113" s="48"/>
    </row>
    <row r="114" spans="2:7" x14ac:dyDescent="0.25">
      <c r="B114" s="17"/>
      <c r="C114" s="17"/>
      <c r="D114" s="17"/>
      <c r="E114" s="48"/>
      <c r="F114" s="48"/>
      <c r="G114" s="48"/>
    </row>
    <row r="115" spans="2:7" x14ac:dyDescent="0.25">
      <c r="B115" s="17"/>
      <c r="C115" s="17"/>
      <c r="D115" s="17"/>
      <c r="E115" s="48"/>
      <c r="F115" s="48"/>
      <c r="G115" s="48"/>
    </row>
    <row r="116" spans="2:7" x14ac:dyDescent="0.25">
      <c r="B116" s="17"/>
      <c r="C116" s="17"/>
      <c r="D116" s="17"/>
      <c r="E116" s="48"/>
      <c r="F116" s="48"/>
      <c r="G116" s="48"/>
    </row>
    <row r="117" spans="2:7" x14ac:dyDescent="0.25">
      <c r="B117" s="17"/>
      <c r="C117" s="17"/>
      <c r="D117" s="17"/>
      <c r="E117" s="48"/>
      <c r="F117" s="48"/>
      <c r="G117" s="48"/>
    </row>
    <row r="118" spans="2:7" x14ac:dyDescent="0.25">
      <c r="B118" s="17"/>
      <c r="C118" s="17"/>
      <c r="D118" s="17"/>
      <c r="E118" s="48"/>
      <c r="F118" s="48"/>
      <c r="G118" s="48"/>
    </row>
    <row r="119" spans="2:7" x14ac:dyDescent="0.25">
      <c r="B119" s="17"/>
      <c r="C119" s="17"/>
      <c r="D119" s="17"/>
      <c r="E119" s="48"/>
      <c r="F119" s="48"/>
      <c r="G119" s="48"/>
    </row>
    <row r="120" spans="2:7" x14ac:dyDescent="0.25">
      <c r="B120" s="17"/>
      <c r="C120" s="17"/>
      <c r="D120" s="17"/>
      <c r="E120" s="48"/>
      <c r="F120" s="48"/>
      <c r="G120" s="48"/>
    </row>
    <row r="121" spans="2:7" x14ac:dyDescent="0.25">
      <c r="B121" s="17"/>
      <c r="C121" s="17"/>
      <c r="D121" s="17"/>
      <c r="E121" s="48"/>
      <c r="F121" s="48"/>
      <c r="G121" s="48"/>
    </row>
    <row r="122" spans="2:7" x14ac:dyDescent="0.25">
      <c r="B122" s="17"/>
      <c r="C122" s="17"/>
      <c r="D122" s="17"/>
      <c r="E122" s="48"/>
      <c r="F122" s="48"/>
      <c r="G122" s="48"/>
    </row>
    <row r="123" spans="2:7" x14ac:dyDescent="0.25">
      <c r="B123" s="17"/>
      <c r="C123" s="17"/>
      <c r="D123" s="17"/>
      <c r="E123" s="48"/>
      <c r="F123" s="48"/>
      <c r="G123" s="48"/>
    </row>
    <row r="124" spans="2:7" x14ac:dyDescent="0.25">
      <c r="B124" s="17"/>
      <c r="C124" s="17"/>
      <c r="D124" s="17"/>
      <c r="E124" s="48"/>
      <c r="F124" s="48"/>
      <c r="G124" s="48"/>
    </row>
    <row r="125" spans="2:7" x14ac:dyDescent="0.25">
      <c r="B125" s="17"/>
      <c r="C125" s="17"/>
      <c r="D125" s="17"/>
      <c r="E125" s="48"/>
      <c r="F125" s="48"/>
      <c r="G125" s="48"/>
    </row>
    <row r="126" spans="2:7" x14ac:dyDescent="0.25">
      <c r="B126" s="17"/>
      <c r="C126" s="17"/>
      <c r="D126" s="17"/>
      <c r="E126" s="48"/>
      <c r="F126" s="48"/>
      <c r="G126" s="48"/>
    </row>
    <row r="127" spans="2:7" x14ac:dyDescent="0.25">
      <c r="B127" s="17"/>
      <c r="C127" s="17"/>
      <c r="D127" s="17"/>
      <c r="E127" s="48"/>
      <c r="F127" s="48"/>
      <c r="G127" s="48"/>
    </row>
    <row r="128" spans="2:7" x14ac:dyDescent="0.25">
      <c r="B128" s="17"/>
      <c r="C128" s="17"/>
      <c r="D128" s="17"/>
      <c r="E128" s="48"/>
      <c r="F128" s="48"/>
      <c r="G128" s="48"/>
    </row>
    <row r="129" spans="2:7" x14ac:dyDescent="0.25">
      <c r="B129" s="17"/>
      <c r="C129" s="17"/>
      <c r="D129" s="17"/>
      <c r="E129" s="48"/>
      <c r="F129" s="48"/>
      <c r="G129" s="48"/>
    </row>
    <row r="130" spans="2:7" x14ac:dyDescent="0.25">
      <c r="B130" s="17"/>
      <c r="C130" s="17"/>
      <c r="D130" s="17"/>
      <c r="E130" s="48"/>
      <c r="F130" s="48"/>
      <c r="G130" s="48"/>
    </row>
    <row r="131" spans="2:7" x14ac:dyDescent="0.25">
      <c r="B131" s="17"/>
      <c r="C131" s="17"/>
      <c r="D131" s="17"/>
      <c r="E131" s="48"/>
      <c r="F131" s="48"/>
      <c r="G131" s="48"/>
    </row>
    <row r="132" spans="2:7" x14ac:dyDescent="0.25">
      <c r="B132" s="17"/>
      <c r="C132" s="17"/>
      <c r="D132" s="17"/>
      <c r="E132" s="48"/>
      <c r="F132" s="48"/>
      <c r="G132" s="48"/>
    </row>
    <row r="133" spans="2:7" x14ac:dyDescent="0.25">
      <c r="B133" s="17"/>
      <c r="C133" s="17"/>
      <c r="D133" s="17"/>
      <c r="E133" s="48"/>
      <c r="F133" s="48"/>
      <c r="G133" s="48"/>
    </row>
    <row r="134" spans="2:7" x14ac:dyDescent="0.25">
      <c r="B134" s="17"/>
      <c r="C134" s="17"/>
      <c r="D134" s="17"/>
      <c r="E134" s="48"/>
      <c r="F134" s="48"/>
      <c r="G134" s="48"/>
    </row>
    <row r="135" spans="2:7" x14ac:dyDescent="0.25">
      <c r="B135" s="17"/>
      <c r="C135" s="17"/>
      <c r="D135" s="17"/>
      <c r="E135" s="48"/>
      <c r="F135" s="48"/>
      <c r="G135" s="48"/>
    </row>
    <row r="136" spans="2:7" x14ac:dyDescent="0.25">
      <c r="B136" s="17"/>
      <c r="C136" s="17"/>
      <c r="D136" s="17"/>
      <c r="E136" s="48"/>
      <c r="F136" s="48"/>
      <c r="G136" s="48"/>
    </row>
    <row r="137" spans="2:7" x14ac:dyDescent="0.25">
      <c r="B137" s="17"/>
      <c r="C137" s="17"/>
      <c r="D137" s="17"/>
      <c r="E137" s="48"/>
      <c r="F137" s="48"/>
      <c r="G137" s="48"/>
    </row>
    <row r="138" spans="2:7" x14ac:dyDescent="0.25">
      <c r="B138" s="17"/>
      <c r="C138" s="17"/>
      <c r="D138" s="17"/>
      <c r="E138" s="48"/>
      <c r="F138" s="48"/>
      <c r="G138" s="48"/>
    </row>
    <row r="139" spans="2:7" x14ac:dyDescent="0.25">
      <c r="B139" s="17"/>
      <c r="C139" s="17"/>
      <c r="D139" s="17"/>
      <c r="E139" s="48"/>
      <c r="F139" s="48"/>
      <c r="G139" s="48"/>
    </row>
    <row r="140" spans="2:7" x14ac:dyDescent="0.25">
      <c r="B140" s="17"/>
      <c r="C140" s="17"/>
      <c r="D140" s="17"/>
      <c r="E140" s="48"/>
      <c r="F140" s="48"/>
      <c r="G140" s="48"/>
    </row>
    <row r="141" spans="2:7" x14ac:dyDescent="0.25">
      <c r="B141" s="17"/>
      <c r="C141" s="17"/>
      <c r="D141" s="17"/>
      <c r="E141" s="48"/>
      <c r="F141" s="48"/>
      <c r="G141" s="48"/>
    </row>
    <row r="142" spans="2:7" x14ac:dyDescent="0.25">
      <c r="B142" s="17"/>
      <c r="C142" s="17"/>
      <c r="D142" s="17"/>
      <c r="E142" s="48"/>
      <c r="F142" s="48"/>
      <c r="G142" s="48"/>
    </row>
    <row r="143" spans="2:7" x14ac:dyDescent="0.25">
      <c r="B143" s="17"/>
      <c r="C143" s="17"/>
      <c r="D143" s="17"/>
      <c r="E143" s="48"/>
      <c r="F143" s="48"/>
      <c r="G143" s="48"/>
    </row>
    <row r="144" spans="2:7" x14ac:dyDescent="0.25">
      <c r="B144" s="17"/>
      <c r="C144" s="17"/>
      <c r="D144" s="17"/>
      <c r="E144" s="48"/>
      <c r="F144" s="48"/>
      <c r="G144" s="48"/>
    </row>
    <row r="145" spans="2:7" x14ac:dyDescent="0.25">
      <c r="B145" s="17"/>
      <c r="C145" s="17"/>
      <c r="D145" s="17"/>
      <c r="E145" s="48"/>
      <c r="F145" s="48"/>
      <c r="G145" s="48"/>
    </row>
    <row r="146" spans="2:7" x14ac:dyDescent="0.25">
      <c r="B146" s="17"/>
      <c r="C146" s="17"/>
      <c r="D146" s="17"/>
      <c r="E146" s="48"/>
      <c r="F146" s="48"/>
      <c r="G146" s="48"/>
    </row>
    <row r="147" spans="2:7" x14ac:dyDescent="0.25">
      <c r="B147" s="17"/>
      <c r="C147" s="17"/>
      <c r="D147" s="17"/>
      <c r="E147" s="48"/>
      <c r="F147" s="48"/>
      <c r="G147" s="48"/>
    </row>
    <row r="148" spans="2:7" x14ac:dyDescent="0.25">
      <c r="B148" s="17"/>
      <c r="C148" s="17"/>
      <c r="D148" s="17"/>
      <c r="E148" s="48"/>
      <c r="F148" s="48"/>
      <c r="G148" s="48"/>
    </row>
    <row r="149" spans="2:7" x14ac:dyDescent="0.25">
      <c r="B149" s="17"/>
      <c r="C149" s="17"/>
      <c r="D149" s="17"/>
      <c r="E149" s="48"/>
      <c r="F149" s="48"/>
      <c r="G149" s="48"/>
    </row>
    <row r="150" spans="2:7" x14ac:dyDescent="0.25">
      <c r="B150" s="17"/>
      <c r="C150" s="17"/>
      <c r="D150" s="17"/>
      <c r="E150" s="48"/>
      <c r="F150" s="48"/>
      <c r="G150" s="48"/>
    </row>
    <row r="151" spans="2:7" x14ac:dyDescent="0.25">
      <c r="B151" s="17"/>
      <c r="C151" s="17"/>
      <c r="D151" s="17"/>
      <c r="E151" s="48"/>
      <c r="F151" s="48"/>
      <c r="G151" s="48"/>
    </row>
    <row r="152" spans="2:7" x14ac:dyDescent="0.25">
      <c r="B152" s="17"/>
      <c r="C152" s="17"/>
      <c r="D152" s="17"/>
      <c r="E152" s="48"/>
      <c r="F152" s="48"/>
      <c r="G152" s="48"/>
    </row>
    <row r="153" spans="2:7" x14ac:dyDescent="0.25">
      <c r="B153" s="17"/>
      <c r="C153" s="17"/>
      <c r="D153" s="17"/>
      <c r="E153" s="48"/>
      <c r="F153" s="48"/>
      <c r="G153" s="48"/>
    </row>
    <row r="154" spans="2:7" x14ac:dyDescent="0.25">
      <c r="B154" s="17"/>
      <c r="C154" s="17"/>
      <c r="D154" s="17"/>
      <c r="E154" s="48"/>
      <c r="F154" s="48"/>
      <c r="G154" s="48"/>
    </row>
    <row r="155" spans="2:7" x14ac:dyDescent="0.25">
      <c r="B155" s="17"/>
      <c r="C155" s="17"/>
      <c r="D155" s="17"/>
      <c r="E155" s="48"/>
      <c r="F155" s="48"/>
      <c r="G155" s="48"/>
    </row>
    <row r="156" spans="2:7" x14ac:dyDescent="0.25">
      <c r="B156" s="17"/>
      <c r="C156" s="17"/>
      <c r="D156" s="17"/>
      <c r="E156" s="48"/>
      <c r="F156" s="48"/>
      <c r="G156" s="48"/>
    </row>
    <row r="157" spans="2:7" x14ac:dyDescent="0.25">
      <c r="B157" s="17"/>
      <c r="C157" s="17"/>
      <c r="D157" s="17"/>
      <c r="E157" s="48"/>
      <c r="F157" s="48"/>
      <c r="G157" s="48"/>
    </row>
    <row r="158" spans="2:7" x14ac:dyDescent="0.25">
      <c r="B158" s="17"/>
      <c r="C158" s="17"/>
      <c r="D158" s="17"/>
      <c r="E158" s="48"/>
      <c r="F158" s="48"/>
      <c r="G158" s="48"/>
    </row>
    <row r="159" spans="2:7" x14ac:dyDescent="0.25">
      <c r="B159" s="17"/>
      <c r="C159" s="17"/>
      <c r="D159" s="17"/>
      <c r="E159" s="48"/>
      <c r="F159" s="48"/>
      <c r="G159" s="48"/>
    </row>
    <row r="160" spans="2:7" x14ac:dyDescent="0.25">
      <c r="B160" s="17"/>
      <c r="C160" s="17"/>
      <c r="D160" s="17"/>
      <c r="E160" s="48"/>
      <c r="F160" s="48"/>
      <c r="G160" s="48"/>
    </row>
    <row r="161" spans="2:7" x14ac:dyDescent="0.25">
      <c r="B161" s="17"/>
      <c r="C161" s="17"/>
      <c r="D161" s="17"/>
      <c r="E161" s="48"/>
      <c r="F161" s="48"/>
      <c r="G161" s="48"/>
    </row>
    <row r="162" spans="2:7" x14ac:dyDescent="0.25">
      <c r="B162" s="17"/>
      <c r="C162" s="17"/>
      <c r="D162" s="17"/>
      <c r="E162" s="48"/>
      <c r="F162" s="48"/>
      <c r="G162" s="48"/>
    </row>
    <row r="163" spans="2:7" x14ac:dyDescent="0.25">
      <c r="B163" s="17"/>
      <c r="C163" s="17"/>
      <c r="D163" s="17"/>
      <c r="E163" s="48"/>
      <c r="F163" s="48"/>
      <c r="G163" s="48"/>
    </row>
    <row r="164" spans="2:7" x14ac:dyDescent="0.25">
      <c r="B164" s="17"/>
      <c r="C164" s="17"/>
      <c r="D164" s="17"/>
      <c r="E164" s="48"/>
      <c r="F164" s="48"/>
      <c r="G164" s="48"/>
    </row>
    <row r="165" spans="2:7" x14ac:dyDescent="0.25">
      <c r="B165" s="17"/>
      <c r="C165" s="17"/>
      <c r="D165" s="17"/>
      <c r="E165" s="48"/>
      <c r="F165" s="48"/>
      <c r="G165" s="48"/>
    </row>
    <row r="166" spans="2:7" x14ac:dyDescent="0.25">
      <c r="B166" s="17"/>
      <c r="C166" s="17"/>
      <c r="D166" s="17"/>
      <c r="E166" s="48"/>
      <c r="F166" s="48"/>
      <c r="G166" s="48"/>
    </row>
    <row r="167" spans="2:7" x14ac:dyDescent="0.25">
      <c r="B167" s="17"/>
      <c r="C167" s="17"/>
      <c r="D167" s="17"/>
      <c r="E167" s="48"/>
      <c r="F167" s="48"/>
      <c r="G167" s="48"/>
    </row>
    <row r="168" spans="2:7" x14ac:dyDescent="0.25">
      <c r="B168" s="17"/>
      <c r="C168" s="17"/>
      <c r="D168" s="17"/>
      <c r="E168" s="48"/>
      <c r="F168" s="48"/>
      <c r="G168" s="48"/>
    </row>
    <row r="169" spans="2:7" x14ac:dyDescent="0.25">
      <c r="B169" s="17"/>
      <c r="C169" s="17"/>
      <c r="D169" s="17"/>
      <c r="E169" s="48"/>
      <c r="F169" s="48"/>
      <c r="G169" s="48"/>
    </row>
    <row r="170" spans="2:7" x14ac:dyDescent="0.25">
      <c r="B170" s="17"/>
      <c r="C170" s="17"/>
      <c r="D170" s="17"/>
      <c r="E170" s="48"/>
      <c r="F170" s="48"/>
      <c r="G170" s="48"/>
    </row>
    <row r="171" spans="2:7" x14ac:dyDescent="0.25">
      <c r="B171" s="17"/>
      <c r="C171" s="17"/>
      <c r="D171" s="17"/>
      <c r="E171" s="48"/>
      <c r="F171" s="48"/>
      <c r="G171" s="48"/>
    </row>
    <row r="172" spans="2:7" x14ac:dyDescent="0.25">
      <c r="B172" s="17"/>
      <c r="C172" s="17"/>
      <c r="D172" s="17"/>
      <c r="E172" s="48"/>
      <c r="F172" s="48"/>
      <c r="G172" s="48"/>
    </row>
    <row r="173" spans="2:7" x14ac:dyDescent="0.25">
      <c r="B173" s="17"/>
      <c r="C173" s="17"/>
      <c r="D173" s="17"/>
      <c r="E173" s="48"/>
      <c r="F173" s="48"/>
      <c r="G173" s="48"/>
    </row>
    <row r="174" spans="2:7" x14ac:dyDescent="0.25">
      <c r="B174" s="17"/>
      <c r="C174" s="17"/>
      <c r="D174" s="17"/>
      <c r="E174" s="48"/>
      <c r="F174" s="48"/>
      <c r="G174" s="48"/>
    </row>
    <row r="175" spans="2:7" x14ac:dyDescent="0.25">
      <c r="B175" s="17"/>
      <c r="C175" s="17"/>
      <c r="D175" s="17"/>
      <c r="E175" s="48"/>
      <c r="F175" s="48"/>
      <c r="G175" s="48"/>
    </row>
    <row r="176" spans="2:7" x14ac:dyDescent="0.25">
      <c r="B176" s="17"/>
      <c r="C176" s="17"/>
      <c r="D176" s="17"/>
      <c r="E176" s="48"/>
      <c r="F176" s="48"/>
      <c r="G176" s="48"/>
    </row>
    <row r="177" spans="2:7" x14ac:dyDescent="0.25">
      <c r="B177" s="17"/>
      <c r="C177" s="17"/>
      <c r="D177" s="17"/>
      <c r="E177" s="48"/>
      <c r="F177" s="48"/>
      <c r="G177" s="48"/>
    </row>
    <row r="178" spans="2:7" x14ac:dyDescent="0.25">
      <c r="B178" s="17"/>
      <c r="C178" s="17"/>
      <c r="D178" s="17"/>
      <c r="E178" s="48"/>
      <c r="F178" s="48"/>
      <c r="G178" s="48"/>
    </row>
    <row r="179" spans="2:7" x14ac:dyDescent="0.25">
      <c r="B179" s="17"/>
      <c r="C179" s="17"/>
      <c r="D179" s="17"/>
      <c r="E179" s="48"/>
      <c r="F179" s="48"/>
      <c r="G179" s="48"/>
    </row>
    <row r="180" spans="2:7" x14ac:dyDescent="0.25">
      <c r="B180" s="17"/>
      <c r="C180" s="17"/>
      <c r="D180" s="17"/>
      <c r="E180" s="48"/>
      <c r="F180" s="48"/>
      <c r="G180" s="48"/>
    </row>
    <row r="181" spans="2:7" x14ac:dyDescent="0.25">
      <c r="B181" s="17"/>
      <c r="C181" s="17"/>
      <c r="D181" s="17"/>
      <c r="E181" s="48"/>
      <c r="F181" s="48"/>
      <c r="G181" s="48"/>
    </row>
    <row r="182" spans="2:7" x14ac:dyDescent="0.25">
      <c r="B182" s="17"/>
      <c r="C182" s="17"/>
      <c r="D182" s="17"/>
      <c r="E182" s="48"/>
      <c r="F182" s="48"/>
      <c r="G182" s="48"/>
    </row>
    <row r="183" spans="2:7" x14ac:dyDescent="0.25">
      <c r="B183" s="17"/>
      <c r="C183" s="17"/>
      <c r="D183" s="17"/>
      <c r="E183" s="48"/>
      <c r="F183" s="48"/>
      <c r="G183" s="48"/>
    </row>
    <row r="184" spans="2:7" x14ac:dyDescent="0.25">
      <c r="B184" s="17"/>
      <c r="C184" s="17"/>
      <c r="D184" s="17"/>
      <c r="E184" s="48"/>
      <c r="F184" s="48"/>
      <c r="G184" s="48"/>
    </row>
    <row r="185" spans="2:7" x14ac:dyDescent="0.25">
      <c r="B185" s="17"/>
      <c r="C185" s="17"/>
      <c r="D185" s="17"/>
      <c r="E185" s="48"/>
      <c r="F185" s="48"/>
      <c r="G185" s="48"/>
    </row>
    <row r="186" spans="2:7" x14ac:dyDescent="0.25">
      <c r="B186" s="17"/>
      <c r="C186" s="17"/>
      <c r="D186" s="17"/>
      <c r="E186" s="48"/>
      <c r="F186" s="48"/>
      <c r="G186" s="48"/>
    </row>
    <row r="187" spans="2:7" x14ac:dyDescent="0.25">
      <c r="B187" s="17"/>
      <c r="C187" s="17"/>
      <c r="D187" s="17"/>
      <c r="E187" s="48"/>
      <c r="F187" s="48"/>
      <c r="G187" s="48"/>
    </row>
    <row r="188" spans="2:7" x14ac:dyDescent="0.25">
      <c r="B188" s="17"/>
      <c r="C188" s="17"/>
      <c r="D188" s="17"/>
      <c r="E188" s="48"/>
      <c r="F188" s="48"/>
      <c r="G188" s="48"/>
    </row>
    <row r="189" spans="2:7" x14ac:dyDescent="0.25">
      <c r="B189" s="17"/>
      <c r="C189" s="17"/>
      <c r="D189" s="17"/>
      <c r="E189" s="48"/>
      <c r="F189" s="48"/>
      <c r="G189" s="48"/>
    </row>
    <row r="190" spans="2:7" x14ac:dyDescent="0.25">
      <c r="B190" s="17"/>
      <c r="C190" s="17"/>
      <c r="D190" s="17"/>
      <c r="E190" s="48"/>
      <c r="F190" s="48"/>
      <c r="G190" s="48"/>
    </row>
    <row r="191" spans="2:7" x14ac:dyDescent="0.25">
      <c r="B191" s="17"/>
      <c r="C191" s="17"/>
      <c r="D191" s="17"/>
      <c r="E191" s="48"/>
      <c r="F191" s="48"/>
      <c r="G191" s="48"/>
    </row>
    <row r="192" spans="2:7" x14ac:dyDescent="0.25">
      <c r="B192" s="17"/>
      <c r="C192" s="17"/>
      <c r="D192" s="17"/>
      <c r="E192" s="48"/>
      <c r="F192" s="48"/>
      <c r="G192" s="48"/>
    </row>
    <row r="193" spans="2:7" x14ac:dyDescent="0.25">
      <c r="B193" s="17"/>
      <c r="C193" s="17"/>
      <c r="D193" s="17"/>
      <c r="E193" s="48"/>
      <c r="F193" s="48"/>
      <c r="G193" s="48"/>
    </row>
    <row r="194" spans="2:7" x14ac:dyDescent="0.25">
      <c r="B194" s="17"/>
      <c r="C194" s="17"/>
      <c r="D194" s="17"/>
      <c r="E194" s="48"/>
      <c r="F194" s="48"/>
      <c r="G194" s="48"/>
    </row>
    <row r="195" spans="2:7" x14ac:dyDescent="0.25">
      <c r="B195" s="17"/>
      <c r="C195" s="17"/>
      <c r="D195" s="17"/>
      <c r="E195" s="48"/>
      <c r="F195" s="48"/>
      <c r="G195" s="48"/>
    </row>
    <row r="196" spans="2:7" x14ac:dyDescent="0.25">
      <c r="B196" s="17"/>
      <c r="C196" s="17"/>
      <c r="D196" s="17"/>
      <c r="E196" s="48"/>
      <c r="F196" s="48"/>
      <c r="G196" s="48"/>
    </row>
    <row r="197" spans="2:7" x14ac:dyDescent="0.25">
      <c r="B197" s="17"/>
      <c r="C197" s="17"/>
      <c r="D197" s="17"/>
      <c r="E197" s="48"/>
      <c r="F197" s="48"/>
      <c r="G197" s="48"/>
    </row>
    <row r="198" spans="2:7" x14ac:dyDescent="0.25">
      <c r="B198" s="17"/>
      <c r="C198" s="17"/>
      <c r="D198" s="17"/>
      <c r="E198" s="48"/>
      <c r="F198" s="48"/>
      <c r="G198" s="48"/>
    </row>
    <row r="199" spans="2:7" x14ac:dyDescent="0.25">
      <c r="B199" s="17"/>
      <c r="C199" s="17"/>
      <c r="D199" s="17"/>
      <c r="E199" s="48"/>
      <c r="F199" s="48"/>
      <c r="G199" s="48"/>
    </row>
    <row r="200" spans="2:7" x14ac:dyDescent="0.25">
      <c r="B200" s="17"/>
      <c r="C200" s="17"/>
      <c r="D200" s="17"/>
      <c r="E200" s="48"/>
      <c r="F200" s="48"/>
      <c r="G200" s="48"/>
    </row>
    <row r="201" spans="2:7" x14ac:dyDescent="0.25">
      <c r="B201" s="17"/>
      <c r="C201" s="17"/>
      <c r="D201" s="17"/>
      <c r="E201" s="48"/>
      <c r="F201" s="48"/>
      <c r="G201" s="48"/>
    </row>
    <row r="202" spans="2:7" x14ac:dyDescent="0.25">
      <c r="B202" s="17"/>
      <c r="C202" s="17"/>
      <c r="D202" s="17"/>
      <c r="E202" s="48"/>
      <c r="F202" s="48"/>
      <c r="G202" s="48"/>
    </row>
    <row r="203" spans="2:7" x14ac:dyDescent="0.25">
      <c r="B203" s="17"/>
      <c r="C203" s="17"/>
      <c r="D203" s="17"/>
      <c r="E203" s="48"/>
      <c r="F203" s="48"/>
      <c r="G203" s="48"/>
    </row>
    <row r="204" spans="2:7" x14ac:dyDescent="0.25">
      <c r="B204" s="17"/>
      <c r="C204" s="17"/>
      <c r="D204" s="17"/>
      <c r="E204" s="48"/>
      <c r="F204" s="48"/>
      <c r="G204" s="48"/>
    </row>
    <row r="205" spans="2:7" x14ac:dyDescent="0.25">
      <c r="B205" s="17"/>
      <c r="C205" s="17"/>
      <c r="D205" s="17"/>
      <c r="E205" s="48"/>
      <c r="F205" s="48"/>
      <c r="G205" s="48"/>
    </row>
    <row r="206" spans="2:7" x14ac:dyDescent="0.25">
      <c r="B206" s="17"/>
      <c r="C206" s="17"/>
      <c r="D206" s="17"/>
      <c r="E206" s="48"/>
      <c r="F206" s="48"/>
      <c r="G206" s="48"/>
    </row>
    <row r="207" spans="2:7" x14ac:dyDescent="0.25">
      <c r="B207" s="17"/>
      <c r="C207" s="17"/>
      <c r="D207" s="17"/>
      <c r="E207" s="48"/>
      <c r="F207" s="48"/>
      <c r="G207" s="48"/>
    </row>
    <row r="208" spans="2:7" x14ac:dyDescent="0.25">
      <c r="B208" s="17"/>
      <c r="C208" s="17"/>
      <c r="D208" s="17"/>
      <c r="E208" s="48"/>
      <c r="F208" s="48"/>
      <c r="G208" s="48"/>
    </row>
    <row r="209" spans="2:7" x14ac:dyDescent="0.25">
      <c r="B209" s="17"/>
      <c r="C209" s="17"/>
      <c r="D209" s="17"/>
      <c r="E209" s="48"/>
      <c r="F209" s="48"/>
      <c r="G209" s="48"/>
    </row>
    <row r="210" spans="2:7" x14ac:dyDescent="0.25">
      <c r="B210" s="17"/>
      <c r="C210" s="17"/>
      <c r="D210" s="17"/>
      <c r="E210" s="48"/>
      <c r="F210" s="48"/>
      <c r="G210" s="48"/>
    </row>
    <row r="211" spans="2:7" x14ac:dyDescent="0.25">
      <c r="B211" s="17"/>
      <c r="C211" s="17"/>
      <c r="D211" s="17"/>
      <c r="E211" s="48"/>
      <c r="F211" s="48"/>
      <c r="G211" s="48"/>
    </row>
    <row r="212" spans="2:7" x14ac:dyDescent="0.25">
      <c r="B212" s="17"/>
      <c r="C212" s="17"/>
      <c r="D212" s="17"/>
      <c r="E212" s="48"/>
      <c r="F212" s="48"/>
      <c r="G212" s="48"/>
    </row>
    <row r="213" spans="2:7" x14ac:dyDescent="0.25">
      <c r="B213" s="17"/>
      <c r="C213" s="17"/>
      <c r="D213" s="17"/>
      <c r="E213" s="48"/>
      <c r="F213" s="48"/>
      <c r="G213" s="48"/>
    </row>
    <row r="214" spans="2:7" x14ac:dyDescent="0.25">
      <c r="B214" s="17"/>
      <c r="C214" s="17"/>
      <c r="D214" s="17"/>
      <c r="E214" s="48"/>
      <c r="F214" s="48"/>
      <c r="G214" s="48"/>
    </row>
    <row r="215" spans="2:7" x14ac:dyDescent="0.25">
      <c r="B215" s="17"/>
      <c r="C215" s="17"/>
      <c r="D215" s="17"/>
      <c r="E215" s="48"/>
      <c r="F215" s="48"/>
      <c r="G215" s="48"/>
    </row>
    <row r="216" spans="2:7" x14ac:dyDescent="0.25">
      <c r="B216" s="17"/>
      <c r="C216" s="17"/>
      <c r="D216" s="17"/>
      <c r="E216" s="48"/>
      <c r="F216" s="48"/>
      <c r="G216" s="48"/>
    </row>
    <row r="217" spans="2:7" x14ac:dyDescent="0.25">
      <c r="B217" s="17"/>
      <c r="C217" s="17"/>
      <c r="D217" s="17"/>
      <c r="E217" s="48"/>
      <c r="F217" s="48"/>
      <c r="G217" s="48"/>
    </row>
    <row r="218" spans="2:7" x14ac:dyDescent="0.25">
      <c r="B218" s="17"/>
      <c r="C218" s="17"/>
      <c r="D218" s="17"/>
      <c r="E218" s="48"/>
      <c r="F218" s="48"/>
      <c r="G218" s="48"/>
    </row>
    <row r="219" spans="2:7" x14ac:dyDescent="0.25">
      <c r="B219" s="17"/>
      <c r="C219" s="17"/>
      <c r="D219" s="17"/>
      <c r="E219" s="48"/>
      <c r="F219" s="48"/>
      <c r="G219" s="48"/>
    </row>
    <row r="220" spans="2:7" x14ac:dyDescent="0.25">
      <c r="B220" s="17"/>
      <c r="C220" s="17"/>
      <c r="D220" s="17"/>
      <c r="E220" s="48"/>
      <c r="F220" s="48"/>
      <c r="G220" s="48"/>
    </row>
    <row r="221" spans="2:7" x14ac:dyDescent="0.25">
      <c r="B221" s="17"/>
      <c r="C221" s="17"/>
      <c r="D221" s="17"/>
      <c r="E221" s="48"/>
      <c r="F221" s="48"/>
      <c r="G221" s="48"/>
    </row>
    <row r="222" spans="2:7" x14ac:dyDescent="0.25">
      <c r="B222" s="17"/>
      <c r="C222" s="17"/>
      <c r="D222" s="17"/>
      <c r="E222" s="48"/>
      <c r="F222" s="48"/>
      <c r="G222" s="48"/>
    </row>
    <row r="223" spans="2:7" x14ac:dyDescent="0.25">
      <c r="B223" s="17"/>
      <c r="C223" s="17"/>
      <c r="D223" s="17"/>
      <c r="E223" s="48"/>
      <c r="F223" s="48"/>
      <c r="G223" s="48"/>
    </row>
    <row r="224" spans="2:7" x14ac:dyDescent="0.25">
      <c r="B224" s="17"/>
      <c r="C224" s="17"/>
      <c r="D224" s="17"/>
      <c r="E224" s="48"/>
      <c r="F224" s="48"/>
      <c r="G224" s="48"/>
    </row>
    <row r="225" spans="2:7" x14ac:dyDescent="0.25">
      <c r="B225" s="17"/>
      <c r="C225" s="17"/>
      <c r="D225" s="17"/>
      <c r="E225" s="48"/>
      <c r="F225" s="48"/>
      <c r="G225" s="48"/>
    </row>
    <row r="226" spans="2:7" x14ac:dyDescent="0.25">
      <c r="B226" s="17"/>
      <c r="C226" s="17"/>
      <c r="D226" s="17"/>
      <c r="E226" s="48"/>
      <c r="F226" s="48"/>
      <c r="G226" s="48"/>
    </row>
    <row r="227" spans="2:7" x14ac:dyDescent="0.25">
      <c r="B227" s="17"/>
      <c r="C227" s="17"/>
      <c r="D227" s="17"/>
      <c r="E227" s="48"/>
      <c r="F227" s="48"/>
      <c r="G227" s="48"/>
    </row>
    <row r="228" spans="2:7" x14ac:dyDescent="0.25">
      <c r="B228" s="17"/>
      <c r="C228" s="17"/>
      <c r="D228" s="17"/>
      <c r="E228" s="48"/>
      <c r="F228" s="48"/>
      <c r="G228" s="48"/>
    </row>
    <row r="229" spans="2:7" x14ac:dyDescent="0.25">
      <c r="B229" s="17"/>
      <c r="C229" s="17"/>
      <c r="D229" s="17"/>
      <c r="E229" s="48"/>
      <c r="F229" s="48"/>
      <c r="G229" s="48"/>
    </row>
    <row r="230" spans="2:7" x14ac:dyDescent="0.25">
      <c r="B230" s="17"/>
      <c r="C230" s="17"/>
      <c r="D230" s="17"/>
      <c r="E230" s="48"/>
      <c r="F230" s="48"/>
      <c r="G230" s="48"/>
    </row>
    <row r="231" spans="2:7" x14ac:dyDescent="0.25">
      <c r="B231" s="17"/>
      <c r="C231" s="17"/>
      <c r="D231" s="17"/>
      <c r="E231" s="48"/>
      <c r="F231" s="48"/>
      <c r="G231" s="48"/>
    </row>
    <row r="232" spans="2:7" x14ac:dyDescent="0.25">
      <c r="B232" s="17"/>
      <c r="C232" s="17"/>
      <c r="D232" s="17"/>
      <c r="E232" s="48"/>
      <c r="F232" s="48"/>
      <c r="G232" s="48"/>
    </row>
    <row r="233" spans="2:7" x14ac:dyDescent="0.25">
      <c r="B233" s="17"/>
      <c r="C233" s="17"/>
      <c r="D233" s="17"/>
      <c r="E233" s="48"/>
      <c r="F233" s="48"/>
      <c r="G233" s="48"/>
    </row>
    <row r="234" spans="2:7" x14ac:dyDescent="0.25">
      <c r="B234" s="17"/>
      <c r="C234" s="17"/>
      <c r="D234" s="17"/>
      <c r="E234" s="48"/>
      <c r="F234" s="48"/>
      <c r="G234" s="48"/>
    </row>
    <row r="235" spans="2:7" x14ac:dyDescent="0.25">
      <c r="B235" s="17"/>
      <c r="C235" s="17"/>
      <c r="D235" s="17"/>
      <c r="E235" s="48"/>
      <c r="F235" s="48"/>
      <c r="G235" s="48"/>
    </row>
    <row r="236" spans="2:7" x14ac:dyDescent="0.25">
      <c r="B236" s="17"/>
      <c r="C236" s="17"/>
      <c r="D236" s="17"/>
      <c r="E236" s="48"/>
      <c r="F236" s="48"/>
      <c r="G236" s="48"/>
    </row>
    <row r="237" spans="2:7" x14ac:dyDescent="0.25">
      <c r="B237" s="17"/>
      <c r="C237" s="17"/>
      <c r="D237" s="17"/>
      <c r="E237" s="48"/>
      <c r="F237" s="48"/>
      <c r="G237" s="48"/>
    </row>
    <row r="238" spans="2:7" x14ac:dyDescent="0.25">
      <c r="B238" s="17"/>
      <c r="C238" s="17"/>
      <c r="D238" s="17"/>
      <c r="E238" s="48"/>
      <c r="F238" s="48"/>
      <c r="G238" s="48"/>
    </row>
    <row r="239" spans="2:7" x14ac:dyDescent="0.25">
      <c r="B239" s="17"/>
      <c r="C239" s="17"/>
      <c r="D239" s="17"/>
      <c r="E239" s="48"/>
      <c r="F239" s="48"/>
      <c r="G239" s="48"/>
    </row>
    <row r="240" spans="2:7" x14ac:dyDescent="0.25">
      <c r="B240" s="17"/>
      <c r="C240" s="17"/>
      <c r="D240" s="17"/>
      <c r="E240" s="48"/>
      <c r="F240" s="48"/>
      <c r="G240" s="48"/>
    </row>
    <row r="241" spans="2:7" x14ac:dyDescent="0.25">
      <c r="B241" s="17"/>
      <c r="C241" s="17"/>
      <c r="D241" s="17"/>
      <c r="E241" s="48"/>
      <c r="F241" s="48"/>
      <c r="G241" s="48"/>
    </row>
    <row r="242" spans="2:7" x14ac:dyDescent="0.25">
      <c r="B242" s="17"/>
      <c r="C242" s="17"/>
      <c r="D242" s="17"/>
      <c r="E242" s="48"/>
      <c r="F242" s="48"/>
      <c r="G242" s="48"/>
    </row>
    <row r="243" spans="2:7" x14ac:dyDescent="0.25">
      <c r="B243" s="17"/>
      <c r="C243" s="17"/>
      <c r="D243" s="17"/>
      <c r="E243" s="48"/>
      <c r="F243" s="48"/>
      <c r="G243" s="48"/>
    </row>
    <row r="244" spans="2:7" x14ac:dyDescent="0.25">
      <c r="B244" s="17"/>
      <c r="C244" s="17"/>
      <c r="D244" s="17"/>
      <c r="E244" s="48"/>
      <c r="F244" s="48"/>
      <c r="G244" s="48"/>
    </row>
    <row r="245" spans="2:7" x14ac:dyDescent="0.25">
      <c r="B245" s="17"/>
      <c r="C245" s="17"/>
      <c r="D245" s="17"/>
      <c r="E245" s="48"/>
      <c r="F245" s="48"/>
      <c r="G245" s="48"/>
    </row>
    <row r="246" spans="2:7" x14ac:dyDescent="0.25">
      <c r="B246" s="17"/>
      <c r="C246" s="17"/>
      <c r="D246" s="17"/>
      <c r="E246" s="48"/>
      <c r="F246" s="48"/>
      <c r="G246" s="48"/>
    </row>
    <row r="247" spans="2:7" x14ac:dyDescent="0.25">
      <c r="B247" s="17"/>
      <c r="C247" s="17"/>
      <c r="D247" s="17"/>
      <c r="E247" s="48"/>
      <c r="F247" s="48"/>
      <c r="G247" s="48"/>
    </row>
    <row r="248" spans="2:7" x14ac:dyDescent="0.25">
      <c r="B248" s="17"/>
      <c r="C248" s="17"/>
      <c r="D248" s="17"/>
      <c r="E248" s="48"/>
      <c r="F248" s="48"/>
      <c r="G248" s="48"/>
    </row>
    <row r="249" spans="2:7" x14ac:dyDescent="0.25">
      <c r="B249" s="17"/>
      <c r="C249" s="17"/>
      <c r="D249" s="17"/>
      <c r="E249" s="48"/>
      <c r="F249" s="48"/>
      <c r="G249" s="48"/>
    </row>
    <row r="250" spans="2:7" x14ac:dyDescent="0.25">
      <c r="B250" s="17"/>
      <c r="C250" s="17"/>
      <c r="D250" s="17"/>
      <c r="E250" s="48"/>
      <c r="F250" s="48"/>
      <c r="G250" s="48"/>
    </row>
    <row r="251" spans="2:7" x14ac:dyDescent="0.25">
      <c r="B251" s="17"/>
      <c r="C251" s="17"/>
      <c r="D251" s="17"/>
      <c r="E251" s="48"/>
      <c r="F251" s="48"/>
      <c r="G251" s="48"/>
    </row>
    <row r="252" spans="2:7" x14ac:dyDescent="0.25">
      <c r="B252" s="17"/>
      <c r="C252" s="17"/>
      <c r="D252" s="17"/>
      <c r="E252" s="48"/>
      <c r="F252" s="48"/>
      <c r="G252" s="48"/>
    </row>
    <row r="253" spans="2:7" x14ac:dyDescent="0.25">
      <c r="B253" s="17"/>
      <c r="C253" s="17"/>
      <c r="D253" s="17"/>
      <c r="E253" s="48"/>
      <c r="F253" s="48"/>
      <c r="G253" s="48"/>
    </row>
    <row r="254" spans="2:7" x14ac:dyDescent="0.25">
      <c r="B254" s="17"/>
      <c r="C254" s="17"/>
      <c r="D254" s="17"/>
      <c r="E254" s="48"/>
      <c r="F254" s="48"/>
      <c r="G254" s="48"/>
    </row>
    <row r="255" spans="2:7" x14ac:dyDescent="0.25">
      <c r="B255" s="17"/>
      <c r="C255" s="17"/>
      <c r="D255" s="17"/>
      <c r="E255" s="48"/>
      <c r="F255" s="48"/>
      <c r="G255" s="48"/>
    </row>
    <row r="256" spans="2:7" x14ac:dyDescent="0.25">
      <c r="B256" s="17"/>
      <c r="C256" s="17"/>
      <c r="D256" s="17"/>
      <c r="E256" s="48"/>
      <c r="F256" s="48"/>
      <c r="G256" s="48"/>
    </row>
    <row r="257" spans="2:7" x14ac:dyDescent="0.25">
      <c r="B257" s="17"/>
      <c r="C257" s="17"/>
      <c r="D257" s="17"/>
      <c r="E257" s="48"/>
      <c r="F257" s="48"/>
      <c r="G257" s="48"/>
    </row>
    <row r="258" spans="2:7" x14ac:dyDescent="0.25">
      <c r="B258" s="17"/>
      <c r="C258" s="17"/>
      <c r="D258" s="17"/>
      <c r="E258" s="48"/>
      <c r="F258" s="48"/>
      <c r="G258" s="48"/>
    </row>
    <row r="259" spans="2:7" x14ac:dyDescent="0.25">
      <c r="B259" s="17"/>
      <c r="C259" s="17"/>
      <c r="D259" s="17"/>
      <c r="E259" s="48"/>
      <c r="F259" s="48"/>
      <c r="G259" s="48"/>
    </row>
    <row r="260" spans="2:7" x14ac:dyDescent="0.25">
      <c r="B260" s="17"/>
      <c r="C260" s="17"/>
      <c r="D260" s="17"/>
      <c r="E260" s="48"/>
      <c r="F260" s="48"/>
      <c r="G260" s="48"/>
    </row>
    <row r="261" spans="2:7" x14ac:dyDescent="0.25">
      <c r="B261" s="17"/>
      <c r="C261" s="17"/>
      <c r="D261" s="17"/>
      <c r="E261" s="48"/>
      <c r="F261" s="48"/>
      <c r="G261" s="48"/>
    </row>
    <row r="262" spans="2:7" x14ac:dyDescent="0.25">
      <c r="B262" s="17"/>
      <c r="C262" s="17"/>
      <c r="D262" s="17"/>
      <c r="E262" s="48"/>
      <c r="F262" s="48"/>
      <c r="G262" s="48"/>
    </row>
    <row r="263" spans="2:7" x14ac:dyDescent="0.25">
      <c r="B263" s="17"/>
      <c r="C263" s="17"/>
      <c r="D263" s="17"/>
      <c r="E263" s="48"/>
      <c r="F263" s="48"/>
      <c r="G263" s="48"/>
    </row>
    <row r="264" spans="2:7" x14ac:dyDescent="0.25">
      <c r="B264" s="17"/>
      <c r="C264" s="17"/>
      <c r="D264" s="17"/>
      <c r="E264" s="48"/>
      <c r="F264" s="48"/>
      <c r="G264" s="48"/>
    </row>
    <row r="265" spans="2:7" x14ac:dyDescent="0.25">
      <c r="B265" s="17"/>
      <c r="C265" s="17"/>
      <c r="D265" s="17"/>
      <c r="E265" s="48"/>
      <c r="F265" s="48"/>
      <c r="G265" s="48"/>
    </row>
    <row r="266" spans="2:7" x14ac:dyDescent="0.25">
      <c r="B266" s="17"/>
      <c r="C266" s="17"/>
      <c r="D266" s="17"/>
      <c r="E266" s="48"/>
      <c r="F266" s="48"/>
      <c r="G266" s="48"/>
    </row>
    <row r="267" spans="2:7" x14ac:dyDescent="0.25">
      <c r="B267" s="17"/>
      <c r="C267" s="17"/>
      <c r="D267" s="17"/>
      <c r="E267" s="48"/>
      <c r="F267" s="48"/>
      <c r="G267" s="48"/>
    </row>
    <row r="268" spans="2:7" x14ac:dyDescent="0.25">
      <c r="B268" s="17"/>
      <c r="C268" s="17"/>
      <c r="D268" s="17"/>
      <c r="E268" s="48"/>
      <c r="F268" s="48"/>
      <c r="G268" s="48"/>
    </row>
    <row r="269" spans="2:7" x14ac:dyDescent="0.25">
      <c r="B269" s="17"/>
      <c r="C269" s="17"/>
      <c r="D269" s="17"/>
      <c r="E269" s="48"/>
      <c r="F269" s="48"/>
      <c r="G269" s="48"/>
    </row>
    <row r="270" spans="2:7" x14ac:dyDescent="0.25">
      <c r="B270" s="17"/>
      <c r="C270" s="17"/>
      <c r="D270" s="17"/>
      <c r="E270" s="48"/>
      <c r="F270" s="48"/>
      <c r="G270" s="48"/>
    </row>
    <row r="271" spans="2:7" x14ac:dyDescent="0.25">
      <c r="B271" s="17"/>
      <c r="C271" s="17"/>
      <c r="D271" s="17"/>
      <c r="E271" s="48"/>
      <c r="F271" s="48"/>
      <c r="G271" s="48"/>
    </row>
    <row r="272" spans="2:7" x14ac:dyDescent="0.25">
      <c r="B272" s="17"/>
      <c r="C272" s="17"/>
      <c r="D272" s="17"/>
      <c r="E272" s="48"/>
      <c r="F272" s="48"/>
      <c r="G272" s="48"/>
    </row>
    <row r="273" spans="2:7" x14ac:dyDescent="0.25">
      <c r="B273" s="17"/>
      <c r="C273" s="17"/>
      <c r="D273" s="17"/>
      <c r="E273" s="48"/>
      <c r="F273" s="48"/>
      <c r="G273" s="48"/>
    </row>
    <row r="274" spans="2:7" x14ac:dyDescent="0.25">
      <c r="B274" s="17"/>
      <c r="C274" s="17"/>
      <c r="D274" s="17"/>
      <c r="E274" s="48"/>
      <c r="F274" s="48"/>
      <c r="G274" s="48"/>
    </row>
    <row r="275" spans="2:7" x14ac:dyDescent="0.25">
      <c r="B275" s="17"/>
      <c r="C275" s="17"/>
      <c r="D275" s="17"/>
      <c r="E275" s="48"/>
      <c r="F275" s="48"/>
      <c r="G275" s="48"/>
    </row>
    <row r="276" spans="2:7" x14ac:dyDescent="0.25">
      <c r="B276" s="17"/>
      <c r="C276" s="17"/>
      <c r="D276" s="17"/>
      <c r="E276" s="48"/>
      <c r="F276" s="48"/>
      <c r="G276" s="48"/>
    </row>
    <row r="277" spans="2:7" x14ac:dyDescent="0.25">
      <c r="B277" s="17"/>
      <c r="C277" s="17"/>
      <c r="D277" s="17"/>
      <c r="E277" s="48"/>
      <c r="F277" s="48"/>
      <c r="G277" s="48"/>
    </row>
    <row r="278" spans="2:7" x14ac:dyDescent="0.25">
      <c r="B278" s="17"/>
      <c r="C278" s="17"/>
      <c r="D278" s="17"/>
      <c r="E278" s="48"/>
      <c r="F278" s="48"/>
      <c r="G278" s="48"/>
    </row>
    <row r="279" spans="2:7" x14ac:dyDescent="0.25">
      <c r="B279" s="17"/>
      <c r="C279" s="17"/>
      <c r="D279" s="17"/>
      <c r="E279" s="48"/>
      <c r="F279" s="48"/>
      <c r="G279" s="48"/>
    </row>
    <row r="280" spans="2:7" x14ac:dyDescent="0.25">
      <c r="B280" s="17"/>
      <c r="C280" s="17"/>
      <c r="D280" s="17"/>
      <c r="E280" s="48"/>
      <c r="F280" s="48"/>
      <c r="G280" s="48"/>
    </row>
    <row r="281" spans="2:7" x14ac:dyDescent="0.25">
      <c r="B281" s="17"/>
      <c r="C281" s="17"/>
      <c r="D281" s="17"/>
      <c r="E281" s="48"/>
      <c r="F281" s="48"/>
      <c r="G281" s="48"/>
    </row>
    <row r="282" spans="2:7" x14ac:dyDescent="0.25">
      <c r="B282" s="17"/>
      <c r="C282" s="17"/>
      <c r="D282" s="17"/>
      <c r="E282" s="48"/>
      <c r="F282" s="48"/>
      <c r="G282" s="48"/>
    </row>
    <row r="283" spans="2:7" x14ac:dyDescent="0.25">
      <c r="B283" s="17"/>
      <c r="C283" s="17"/>
      <c r="D283" s="17"/>
      <c r="E283" s="48"/>
      <c r="F283" s="48"/>
      <c r="G283" s="48"/>
    </row>
    <row r="284" spans="2:7" x14ac:dyDescent="0.25">
      <c r="B284" s="17"/>
      <c r="C284" s="17"/>
      <c r="D284" s="17"/>
      <c r="E284" s="48"/>
      <c r="F284" s="48"/>
      <c r="G284" s="48"/>
    </row>
    <row r="285" spans="2:7" x14ac:dyDescent="0.25">
      <c r="B285" s="17"/>
      <c r="C285" s="17"/>
      <c r="D285" s="17"/>
      <c r="E285" s="48"/>
      <c r="F285" s="48"/>
      <c r="G285" s="48"/>
    </row>
    <row r="286" spans="2:7" x14ac:dyDescent="0.25">
      <c r="B286" s="17"/>
      <c r="C286" s="17"/>
      <c r="D286" s="17"/>
      <c r="E286" s="48"/>
      <c r="F286" s="48"/>
      <c r="G286" s="48"/>
    </row>
    <row r="287" spans="2:7" x14ac:dyDescent="0.25">
      <c r="B287" s="17"/>
      <c r="C287" s="17"/>
      <c r="D287" s="17"/>
      <c r="E287" s="48"/>
      <c r="F287" s="48"/>
      <c r="G287" s="48"/>
    </row>
    <row r="288" spans="2:7" x14ac:dyDescent="0.25">
      <c r="B288" s="17"/>
      <c r="C288" s="17"/>
      <c r="D288" s="17"/>
      <c r="E288" s="48"/>
      <c r="F288" s="48"/>
      <c r="G288" s="48"/>
    </row>
    <row r="289" spans="2:7" x14ac:dyDescent="0.25">
      <c r="B289" s="17"/>
      <c r="C289" s="17"/>
      <c r="D289" s="17"/>
      <c r="E289" s="48"/>
      <c r="F289" s="48"/>
      <c r="G289" s="48"/>
    </row>
    <row r="290" spans="2:7" x14ac:dyDescent="0.25">
      <c r="B290" s="17"/>
      <c r="C290" s="17"/>
      <c r="D290" s="17"/>
      <c r="E290" s="48"/>
      <c r="F290" s="48"/>
      <c r="G290" s="48"/>
    </row>
    <row r="291" spans="2:7" x14ac:dyDescent="0.25">
      <c r="B291" s="17"/>
      <c r="C291" s="17"/>
      <c r="D291" s="17"/>
      <c r="E291" s="48"/>
      <c r="F291" s="48"/>
      <c r="G291" s="48"/>
    </row>
    <row r="292" spans="2:7" x14ac:dyDescent="0.25">
      <c r="B292" s="17"/>
      <c r="C292" s="17"/>
      <c r="D292" s="17"/>
      <c r="E292" s="48"/>
      <c r="F292" s="48"/>
      <c r="G292" s="48"/>
    </row>
    <row r="293" spans="2:7" x14ac:dyDescent="0.25">
      <c r="B293" s="17"/>
      <c r="C293" s="17"/>
      <c r="D293" s="17"/>
      <c r="E293" s="48"/>
      <c r="F293" s="48"/>
      <c r="G293" s="48"/>
    </row>
    <row r="294" spans="2:7" x14ac:dyDescent="0.25">
      <c r="B294" s="17"/>
      <c r="C294" s="17"/>
      <c r="D294" s="17"/>
      <c r="E294" s="48"/>
      <c r="F294" s="48"/>
      <c r="G294" s="48"/>
    </row>
    <row r="295" spans="2:7" x14ac:dyDescent="0.25">
      <c r="B295" s="17"/>
      <c r="C295" s="17"/>
      <c r="D295" s="17"/>
      <c r="E295" s="48"/>
      <c r="F295" s="48"/>
      <c r="G295" s="48"/>
    </row>
    <row r="296" spans="2:7" x14ac:dyDescent="0.25">
      <c r="B296" s="17"/>
      <c r="C296" s="17"/>
      <c r="D296" s="17"/>
      <c r="E296" s="48"/>
      <c r="F296" s="48"/>
      <c r="G296" s="48"/>
    </row>
    <row r="297" spans="2:7" x14ac:dyDescent="0.25">
      <c r="B297" s="17"/>
      <c r="C297" s="17"/>
      <c r="D297" s="17"/>
      <c r="E297" s="48"/>
      <c r="F297" s="48"/>
      <c r="G297" s="48"/>
    </row>
    <row r="298" spans="2:7" x14ac:dyDescent="0.25">
      <c r="B298" s="17"/>
      <c r="C298" s="17"/>
      <c r="D298" s="17"/>
      <c r="E298" s="48"/>
      <c r="F298" s="48"/>
      <c r="G298" s="48"/>
    </row>
    <row r="299" spans="2:7" x14ac:dyDescent="0.25">
      <c r="B299" s="17"/>
      <c r="C299" s="17"/>
      <c r="D299" s="17"/>
      <c r="E299" s="48"/>
      <c r="F299" s="48"/>
      <c r="G299" s="48"/>
    </row>
    <row r="300" spans="2:7" x14ac:dyDescent="0.25">
      <c r="B300" s="17"/>
      <c r="C300" s="17"/>
      <c r="D300" s="17"/>
      <c r="E300" s="48"/>
      <c r="F300" s="48"/>
      <c r="G300" s="48"/>
    </row>
    <row r="301" spans="2:7" x14ac:dyDescent="0.25">
      <c r="B301" s="17"/>
      <c r="C301" s="17"/>
      <c r="D301" s="17"/>
      <c r="E301" s="48"/>
      <c r="F301" s="48"/>
      <c r="G301" s="48"/>
    </row>
    <row r="302" spans="2:7" x14ac:dyDescent="0.25">
      <c r="B302" s="17"/>
      <c r="C302" s="17"/>
      <c r="D302" s="17"/>
      <c r="E302" s="48"/>
      <c r="F302" s="48"/>
      <c r="G302" s="48"/>
    </row>
    <row r="303" spans="2:7" x14ac:dyDescent="0.25">
      <c r="B303" s="17"/>
      <c r="C303" s="17"/>
      <c r="D303" s="17"/>
      <c r="E303" s="48"/>
      <c r="F303" s="48"/>
      <c r="G303" s="48"/>
    </row>
    <row r="304" spans="2:7" x14ac:dyDescent="0.25">
      <c r="B304" s="17"/>
      <c r="C304" s="17"/>
      <c r="D304" s="17"/>
      <c r="E304" s="48"/>
      <c r="F304" s="48"/>
      <c r="G304" s="48"/>
    </row>
    <row r="305" spans="2:7" x14ac:dyDescent="0.25">
      <c r="B305" s="17"/>
      <c r="C305" s="17"/>
      <c r="D305" s="17"/>
      <c r="E305" s="48"/>
      <c r="F305" s="48"/>
      <c r="G305" s="48"/>
    </row>
    <row r="306" spans="2:7" x14ac:dyDescent="0.25">
      <c r="B306" s="17"/>
      <c r="C306" s="17"/>
      <c r="D306" s="17"/>
      <c r="E306" s="48"/>
      <c r="F306" s="48"/>
      <c r="G306" s="48"/>
    </row>
    <row r="307" spans="2:7" x14ac:dyDescent="0.25">
      <c r="B307" s="17"/>
      <c r="C307" s="17"/>
      <c r="D307" s="17"/>
      <c r="E307" s="48"/>
      <c r="F307" s="48"/>
      <c r="G307" s="48"/>
    </row>
    <row r="308" spans="2:7" x14ac:dyDescent="0.25">
      <c r="B308" s="17"/>
      <c r="C308" s="17"/>
      <c r="D308" s="17"/>
      <c r="E308" s="48"/>
      <c r="F308" s="48"/>
      <c r="G308" s="48"/>
    </row>
    <row r="309" spans="2:7" x14ac:dyDescent="0.25">
      <c r="B309" s="17"/>
      <c r="C309" s="17"/>
      <c r="D309" s="17"/>
      <c r="E309" s="48"/>
      <c r="F309" s="48"/>
      <c r="G309" s="48"/>
    </row>
    <row r="310" spans="2:7" x14ac:dyDescent="0.25">
      <c r="B310" s="17"/>
      <c r="C310" s="17"/>
      <c r="D310" s="17"/>
      <c r="E310" s="48"/>
      <c r="F310" s="48"/>
      <c r="G310" s="48"/>
    </row>
    <row r="311" spans="2:7" x14ac:dyDescent="0.25">
      <c r="B311" s="17"/>
      <c r="C311" s="17"/>
      <c r="D311" s="17"/>
      <c r="E311" s="48"/>
      <c r="F311" s="48"/>
      <c r="G311" s="48"/>
    </row>
    <row r="312" spans="2:7" x14ac:dyDescent="0.25">
      <c r="B312" s="17"/>
      <c r="C312" s="17"/>
      <c r="D312" s="17"/>
      <c r="E312" s="48"/>
      <c r="F312" s="48"/>
      <c r="G312" s="48"/>
    </row>
    <row r="313" spans="2:7" x14ac:dyDescent="0.25">
      <c r="B313" s="17"/>
      <c r="C313" s="17"/>
      <c r="D313" s="17"/>
      <c r="E313" s="48"/>
      <c r="F313" s="48"/>
      <c r="G313" s="48"/>
    </row>
    <row r="314" spans="2:7" x14ac:dyDescent="0.25">
      <c r="B314" s="17"/>
      <c r="C314" s="17"/>
      <c r="D314" s="17"/>
      <c r="E314" s="48"/>
      <c r="F314" s="48"/>
      <c r="G314" s="48"/>
    </row>
    <row r="315" spans="2:7" x14ac:dyDescent="0.25">
      <c r="B315" s="17"/>
      <c r="C315" s="17"/>
      <c r="D315" s="17"/>
      <c r="E315" s="48"/>
      <c r="F315" s="48"/>
      <c r="G315" s="48"/>
    </row>
    <row r="316" spans="2:7" x14ac:dyDescent="0.25">
      <c r="B316" s="17"/>
      <c r="C316" s="17"/>
      <c r="D316" s="17"/>
      <c r="E316" s="48"/>
      <c r="F316" s="48"/>
      <c r="G316" s="48"/>
    </row>
    <row r="317" spans="2:7" x14ac:dyDescent="0.25">
      <c r="B317" s="17"/>
      <c r="C317" s="17"/>
      <c r="D317" s="17"/>
      <c r="E317" s="48"/>
      <c r="F317" s="48"/>
      <c r="G317" s="48"/>
    </row>
    <row r="318" spans="2:7" x14ac:dyDescent="0.25">
      <c r="B318" s="17"/>
      <c r="C318" s="17"/>
      <c r="D318" s="17"/>
      <c r="E318" s="48"/>
      <c r="F318" s="48"/>
      <c r="G318" s="48"/>
    </row>
    <row r="319" spans="2:7" x14ac:dyDescent="0.25">
      <c r="B319" s="17"/>
      <c r="C319" s="17"/>
      <c r="D319" s="17"/>
      <c r="E319" s="48"/>
      <c r="F319" s="48"/>
      <c r="G319" s="48"/>
    </row>
    <row r="320" spans="2:7" x14ac:dyDescent="0.25">
      <c r="B320" s="17"/>
      <c r="C320" s="17"/>
      <c r="D320" s="17"/>
      <c r="E320" s="48"/>
      <c r="F320" s="48"/>
      <c r="G320" s="48"/>
    </row>
    <row r="321" spans="2:7" x14ac:dyDescent="0.25">
      <c r="B321" s="17"/>
      <c r="C321" s="17"/>
      <c r="D321" s="17"/>
      <c r="E321" s="48"/>
      <c r="F321" s="48"/>
      <c r="G321" s="48"/>
    </row>
    <row r="322" spans="2:7" x14ac:dyDescent="0.25">
      <c r="B322" s="17"/>
      <c r="C322" s="17"/>
      <c r="D322" s="17"/>
      <c r="E322" s="48"/>
      <c r="F322" s="48"/>
      <c r="G322" s="48"/>
    </row>
    <row r="323" spans="2:7" x14ac:dyDescent="0.25">
      <c r="B323" s="17"/>
      <c r="C323" s="17"/>
      <c r="D323" s="17"/>
      <c r="E323" s="48"/>
      <c r="F323" s="48"/>
      <c r="G323" s="48"/>
    </row>
    <row r="324" spans="2:7" x14ac:dyDescent="0.25">
      <c r="B324" s="17"/>
      <c r="C324" s="17"/>
      <c r="D324" s="17"/>
      <c r="E324" s="48"/>
      <c r="F324" s="48"/>
      <c r="G324" s="48"/>
    </row>
    <row r="325" spans="2:7" x14ac:dyDescent="0.25">
      <c r="B325" s="17"/>
      <c r="C325" s="17"/>
      <c r="D325" s="17"/>
      <c r="E325" s="48"/>
      <c r="F325" s="48"/>
      <c r="G325" s="48"/>
    </row>
    <row r="326" spans="2:7" x14ac:dyDescent="0.25">
      <c r="B326" s="17"/>
      <c r="C326" s="17"/>
      <c r="D326" s="17"/>
      <c r="E326" s="48"/>
      <c r="F326" s="48"/>
      <c r="G326" s="48"/>
    </row>
    <row r="327" spans="2:7" x14ac:dyDescent="0.25">
      <c r="B327" s="17"/>
      <c r="C327" s="17"/>
      <c r="D327" s="17"/>
      <c r="E327" s="48"/>
      <c r="F327" s="48"/>
      <c r="G327" s="48"/>
    </row>
    <row r="328" spans="2:7" x14ac:dyDescent="0.25">
      <c r="B328" s="17"/>
      <c r="C328" s="17"/>
      <c r="D328" s="17"/>
      <c r="E328" s="48"/>
      <c r="F328" s="48"/>
      <c r="G328" s="48"/>
    </row>
    <row r="329" spans="2:7" x14ac:dyDescent="0.25">
      <c r="B329" s="17"/>
      <c r="C329" s="17"/>
      <c r="D329" s="17"/>
      <c r="E329" s="48"/>
      <c r="F329" s="48"/>
      <c r="G329" s="48"/>
    </row>
    <row r="330" spans="2:7" x14ac:dyDescent="0.25">
      <c r="B330" s="17"/>
      <c r="C330" s="17"/>
      <c r="D330" s="17"/>
      <c r="E330" s="48"/>
      <c r="F330" s="48"/>
      <c r="G330" s="48"/>
    </row>
    <row r="331" spans="2:7" x14ac:dyDescent="0.25">
      <c r="B331" s="17"/>
      <c r="C331" s="17"/>
      <c r="D331" s="17"/>
      <c r="E331" s="48"/>
      <c r="F331" s="48"/>
      <c r="G331" s="48"/>
    </row>
    <row r="332" spans="2:7" x14ac:dyDescent="0.25">
      <c r="B332" s="17"/>
      <c r="C332" s="17"/>
      <c r="D332" s="17"/>
      <c r="E332" s="48"/>
      <c r="F332" s="48"/>
      <c r="G332" s="48"/>
    </row>
    <row r="333" spans="2:7" x14ac:dyDescent="0.25">
      <c r="B333" s="17"/>
      <c r="C333" s="17"/>
      <c r="D333" s="17"/>
      <c r="E333" s="48"/>
      <c r="F333" s="48"/>
      <c r="G333" s="48"/>
    </row>
    <row r="334" spans="2:7" x14ac:dyDescent="0.25">
      <c r="B334" s="17"/>
      <c r="C334" s="17"/>
      <c r="D334" s="17"/>
      <c r="E334" s="48"/>
      <c r="F334" s="48"/>
      <c r="G334" s="48"/>
    </row>
    <row r="335" spans="2:7" x14ac:dyDescent="0.25">
      <c r="B335" s="17"/>
      <c r="C335" s="17"/>
      <c r="D335" s="17"/>
      <c r="E335" s="48"/>
      <c r="F335" s="48"/>
      <c r="G335" s="48"/>
    </row>
    <row r="336" spans="2:7" x14ac:dyDescent="0.25">
      <c r="B336" s="17"/>
      <c r="C336" s="17"/>
      <c r="D336" s="17"/>
      <c r="E336" s="48"/>
      <c r="F336" s="48"/>
      <c r="G336" s="48"/>
    </row>
    <row r="337" spans="2:7" x14ac:dyDescent="0.25">
      <c r="B337" s="17"/>
      <c r="C337" s="17"/>
      <c r="D337" s="17"/>
      <c r="E337" s="48"/>
      <c r="F337" s="48"/>
      <c r="G337" s="48"/>
    </row>
    <row r="338" spans="2:7" x14ac:dyDescent="0.25">
      <c r="B338" s="17"/>
      <c r="C338" s="17"/>
      <c r="D338" s="17"/>
      <c r="E338" s="48"/>
      <c r="F338" s="48"/>
      <c r="G338" s="48"/>
    </row>
    <row r="339" spans="2:7" x14ac:dyDescent="0.25">
      <c r="B339" s="17"/>
      <c r="C339" s="17"/>
      <c r="D339" s="17"/>
      <c r="E339" s="48"/>
      <c r="F339" s="48"/>
      <c r="G339" s="48"/>
    </row>
    <row r="340" spans="2:7" x14ac:dyDescent="0.25">
      <c r="B340" s="17"/>
      <c r="C340" s="17"/>
      <c r="D340" s="17"/>
      <c r="E340" s="48"/>
      <c r="F340" s="48"/>
      <c r="G340" s="48"/>
    </row>
    <row r="341" spans="2:7" x14ac:dyDescent="0.25">
      <c r="B341" s="17"/>
      <c r="C341" s="17"/>
      <c r="D341" s="17"/>
      <c r="E341" s="48"/>
      <c r="F341" s="48"/>
      <c r="G341" s="48"/>
    </row>
    <row r="342" spans="2:7" x14ac:dyDescent="0.25">
      <c r="B342" s="17"/>
      <c r="C342" s="17"/>
      <c r="D342" s="17"/>
      <c r="E342" s="48"/>
      <c r="F342" s="48"/>
      <c r="G342" s="48"/>
    </row>
    <row r="343" spans="2:7" x14ac:dyDescent="0.25">
      <c r="B343" s="17"/>
      <c r="C343" s="17"/>
      <c r="D343" s="17"/>
      <c r="E343" s="48"/>
      <c r="F343" s="48"/>
      <c r="G343" s="48"/>
    </row>
    <row r="344" spans="2:7" x14ac:dyDescent="0.25">
      <c r="B344" s="17"/>
      <c r="C344" s="17"/>
      <c r="D344" s="17"/>
      <c r="E344" s="48"/>
      <c r="F344" s="48"/>
      <c r="G344" s="48"/>
    </row>
    <row r="345" spans="2:7" x14ac:dyDescent="0.25">
      <c r="B345" s="17"/>
      <c r="C345" s="17"/>
      <c r="D345" s="17"/>
      <c r="E345" s="48"/>
      <c r="F345" s="48"/>
      <c r="G345" s="48"/>
    </row>
    <row r="346" spans="2:7" x14ac:dyDescent="0.25">
      <c r="B346" s="17"/>
      <c r="C346" s="17"/>
      <c r="D346" s="17"/>
      <c r="E346" s="48"/>
      <c r="F346" s="48"/>
      <c r="G346" s="48"/>
    </row>
    <row r="347" spans="2:7" x14ac:dyDescent="0.25">
      <c r="B347" s="17"/>
      <c r="C347" s="17"/>
      <c r="D347" s="17"/>
      <c r="E347" s="48"/>
      <c r="F347" s="48"/>
      <c r="G347" s="48"/>
    </row>
    <row r="348" spans="2:7" x14ac:dyDescent="0.25">
      <c r="B348" s="17"/>
      <c r="C348" s="17"/>
      <c r="D348" s="17"/>
      <c r="E348" s="48"/>
      <c r="F348" s="48"/>
      <c r="G348" s="48"/>
    </row>
    <row r="349" spans="2:7" x14ac:dyDescent="0.25">
      <c r="B349" s="17"/>
      <c r="C349" s="17"/>
      <c r="D349" s="17"/>
      <c r="E349" s="48"/>
      <c r="F349" s="48"/>
      <c r="G349" s="48"/>
    </row>
    <row r="350" spans="2:7" x14ac:dyDescent="0.25">
      <c r="B350" s="17"/>
      <c r="C350" s="17"/>
      <c r="D350" s="17"/>
      <c r="E350" s="48"/>
      <c r="F350" s="48"/>
      <c r="G350" s="48"/>
    </row>
    <row r="351" spans="2:7" x14ac:dyDescent="0.25">
      <c r="B351" s="17"/>
      <c r="C351" s="17"/>
      <c r="D351" s="17"/>
      <c r="E351" s="48"/>
      <c r="F351" s="48"/>
      <c r="G351" s="48"/>
    </row>
    <row r="352" spans="2:7" x14ac:dyDescent="0.25">
      <c r="B352" s="17"/>
      <c r="C352" s="17"/>
      <c r="D352" s="17"/>
      <c r="E352" s="48"/>
      <c r="F352" s="48"/>
      <c r="G352" s="48"/>
    </row>
    <row r="353" spans="2:7" x14ac:dyDescent="0.25">
      <c r="B353" s="17"/>
      <c r="C353" s="17"/>
      <c r="D353" s="17"/>
      <c r="E353" s="48"/>
      <c r="F353" s="48"/>
      <c r="G353" s="48"/>
    </row>
    <row r="354" spans="2:7" x14ac:dyDescent="0.25">
      <c r="B354" s="17"/>
      <c r="C354" s="17"/>
      <c r="D354" s="17"/>
      <c r="E354" s="48"/>
      <c r="F354" s="48"/>
      <c r="G354" s="48"/>
    </row>
    <row r="355" spans="2:7" x14ac:dyDescent="0.25">
      <c r="B355" s="17"/>
      <c r="C355" s="17"/>
      <c r="D355" s="17"/>
      <c r="E355" s="48"/>
      <c r="F355" s="48"/>
      <c r="G355" s="48"/>
    </row>
    <row r="356" spans="2:7" x14ac:dyDescent="0.25">
      <c r="B356" s="17"/>
      <c r="C356" s="17"/>
      <c r="D356" s="17"/>
      <c r="E356" s="48"/>
      <c r="F356" s="48"/>
      <c r="G356" s="48"/>
    </row>
    <row r="357" spans="2:7" x14ac:dyDescent="0.25">
      <c r="B357" s="17"/>
      <c r="C357" s="17"/>
      <c r="D357" s="17"/>
      <c r="E357" s="48"/>
      <c r="F357" s="48"/>
      <c r="G357" s="48"/>
    </row>
    <row r="358" spans="2:7" x14ac:dyDescent="0.25">
      <c r="B358" s="17"/>
      <c r="C358" s="17"/>
      <c r="D358" s="17"/>
      <c r="E358" s="48"/>
      <c r="F358" s="48"/>
      <c r="G358" s="48"/>
    </row>
    <row r="359" spans="2:7" x14ac:dyDescent="0.25">
      <c r="B359" s="17"/>
      <c r="C359" s="17"/>
      <c r="D359" s="17"/>
      <c r="E359" s="48"/>
      <c r="F359" s="48"/>
      <c r="G359" s="48"/>
    </row>
    <row r="360" spans="2:7" x14ac:dyDescent="0.25">
      <c r="B360" s="17"/>
      <c r="C360" s="17"/>
      <c r="D360" s="17"/>
      <c r="E360" s="48"/>
      <c r="F360" s="48"/>
      <c r="G360" s="48"/>
    </row>
    <row r="361" spans="2:7" x14ac:dyDescent="0.25">
      <c r="B361" s="17"/>
      <c r="C361" s="17"/>
      <c r="D361" s="17"/>
      <c r="E361" s="48"/>
      <c r="F361" s="48"/>
      <c r="G361" s="48"/>
    </row>
    <row r="362" spans="2:7" x14ac:dyDescent="0.25">
      <c r="B362" s="17"/>
      <c r="C362" s="17"/>
      <c r="D362" s="17"/>
      <c r="E362" s="48"/>
      <c r="F362" s="48"/>
      <c r="G362" s="48"/>
    </row>
    <row r="363" spans="2:7" x14ac:dyDescent="0.25">
      <c r="B363" s="17"/>
      <c r="C363" s="17"/>
      <c r="D363" s="17"/>
      <c r="E363" s="48"/>
      <c r="F363" s="48"/>
      <c r="G363" s="48"/>
    </row>
    <row r="364" spans="2:7" x14ac:dyDescent="0.25">
      <c r="B364" s="17"/>
      <c r="C364" s="17"/>
      <c r="D364" s="17"/>
      <c r="E364" s="48"/>
      <c r="F364" s="48"/>
      <c r="G364" s="48"/>
    </row>
    <row r="365" spans="2:7" x14ac:dyDescent="0.25">
      <c r="B365" s="17"/>
      <c r="C365" s="17"/>
      <c r="D365" s="17"/>
      <c r="E365" s="48"/>
      <c r="F365" s="48"/>
      <c r="G365" s="48"/>
    </row>
    <row r="366" spans="2:7" x14ac:dyDescent="0.25">
      <c r="B366" s="17"/>
      <c r="C366" s="17"/>
      <c r="D366" s="17"/>
      <c r="E366" s="48"/>
      <c r="F366" s="48"/>
      <c r="G366" s="48"/>
    </row>
    <row r="367" spans="2:7" x14ac:dyDescent="0.25">
      <c r="B367" s="17"/>
      <c r="C367" s="17"/>
      <c r="D367" s="17"/>
      <c r="E367" s="48"/>
      <c r="F367" s="48"/>
      <c r="G367" s="48"/>
    </row>
    <row r="368" spans="2:7" x14ac:dyDescent="0.25">
      <c r="B368" s="17"/>
      <c r="C368" s="17"/>
      <c r="D368" s="17"/>
      <c r="E368" s="48"/>
      <c r="F368" s="48"/>
      <c r="G368" s="48"/>
    </row>
    <row r="369" spans="2:7" x14ac:dyDescent="0.25">
      <c r="B369" s="17"/>
      <c r="C369" s="17"/>
      <c r="D369" s="17"/>
      <c r="E369" s="48"/>
      <c r="F369" s="48"/>
      <c r="G369" s="48"/>
    </row>
    <row r="370" spans="2:7" x14ac:dyDescent="0.25">
      <c r="B370" s="17"/>
      <c r="C370" s="17"/>
      <c r="D370" s="17"/>
      <c r="E370" s="48"/>
      <c r="F370" s="48"/>
      <c r="G370" s="48"/>
    </row>
    <row r="371" spans="2:7" x14ac:dyDescent="0.25">
      <c r="B371" s="17"/>
      <c r="C371" s="17"/>
      <c r="D371" s="17"/>
      <c r="E371" s="48"/>
      <c r="F371" s="48"/>
      <c r="G371" s="48"/>
    </row>
    <row r="372" spans="2:7" x14ac:dyDescent="0.25">
      <c r="B372" s="17"/>
      <c r="C372" s="17"/>
      <c r="D372" s="17"/>
      <c r="E372" s="48"/>
      <c r="F372" s="48"/>
      <c r="G372" s="48"/>
    </row>
    <row r="373" spans="2:7" x14ac:dyDescent="0.25">
      <c r="B373" s="17"/>
      <c r="C373" s="17"/>
      <c r="D373" s="17"/>
      <c r="E373" s="48"/>
      <c r="F373" s="48"/>
      <c r="G373" s="48"/>
    </row>
    <row r="374" spans="2:7" x14ac:dyDescent="0.25">
      <c r="B374" s="17"/>
      <c r="C374" s="17"/>
      <c r="D374" s="17"/>
      <c r="E374" s="48"/>
      <c r="F374" s="48"/>
      <c r="G374" s="48"/>
    </row>
    <row r="375" spans="2:7" x14ac:dyDescent="0.25">
      <c r="B375" s="17"/>
      <c r="C375" s="17"/>
      <c r="D375" s="17"/>
      <c r="E375" s="48"/>
      <c r="F375" s="48"/>
      <c r="G375" s="48"/>
    </row>
    <row r="376" spans="2:7" x14ac:dyDescent="0.25">
      <c r="B376" s="17"/>
      <c r="C376" s="17"/>
      <c r="D376" s="17"/>
      <c r="E376" s="48"/>
      <c r="F376" s="48"/>
      <c r="G376" s="48"/>
    </row>
    <row r="377" spans="2:7" x14ac:dyDescent="0.25">
      <c r="B377" s="17"/>
      <c r="C377" s="17"/>
      <c r="D377" s="17"/>
      <c r="E377" s="48"/>
      <c r="F377" s="48"/>
      <c r="G377" s="48"/>
    </row>
    <row r="378" spans="2:7" x14ac:dyDescent="0.25">
      <c r="B378" s="17"/>
      <c r="C378" s="17"/>
      <c r="D378" s="17"/>
      <c r="E378" s="48"/>
      <c r="F378" s="48"/>
      <c r="G378" s="48"/>
    </row>
    <row r="379" spans="2:7" x14ac:dyDescent="0.25">
      <c r="B379" s="17"/>
      <c r="C379" s="17"/>
      <c r="D379" s="17"/>
      <c r="E379" s="48"/>
      <c r="F379" s="48"/>
      <c r="G379" s="48"/>
    </row>
    <row r="380" spans="2:7" x14ac:dyDescent="0.25">
      <c r="B380" s="17"/>
      <c r="C380" s="17"/>
      <c r="D380" s="17"/>
      <c r="E380" s="48"/>
      <c r="F380" s="48"/>
      <c r="G380" s="48"/>
    </row>
    <row r="381" spans="2:7" x14ac:dyDescent="0.25">
      <c r="B381" s="17"/>
      <c r="C381" s="17"/>
      <c r="D381" s="17"/>
      <c r="E381" s="48"/>
      <c r="F381" s="48"/>
      <c r="G381" s="48"/>
    </row>
    <row r="382" spans="2:7" x14ac:dyDescent="0.25">
      <c r="B382" s="17"/>
      <c r="C382" s="17"/>
      <c r="D382" s="17"/>
      <c r="E382" s="48"/>
      <c r="F382" s="48"/>
      <c r="G382" s="48"/>
    </row>
    <row r="383" spans="2:7" x14ac:dyDescent="0.25">
      <c r="B383" s="17"/>
      <c r="C383" s="17"/>
      <c r="D383" s="17"/>
      <c r="E383" s="48"/>
      <c r="F383" s="48"/>
      <c r="G383" s="48"/>
    </row>
    <row r="384" spans="2:7" x14ac:dyDescent="0.25">
      <c r="B384" s="17"/>
      <c r="C384" s="17"/>
      <c r="D384" s="17"/>
      <c r="E384" s="48"/>
      <c r="F384" s="48"/>
      <c r="G384" s="48"/>
    </row>
    <row r="385" spans="2:7" x14ac:dyDescent="0.25">
      <c r="B385" s="17"/>
      <c r="C385" s="17"/>
      <c r="D385" s="17"/>
      <c r="E385" s="48"/>
      <c r="F385" s="48"/>
      <c r="G385" s="48"/>
    </row>
    <row r="386" spans="2:7" x14ac:dyDescent="0.25">
      <c r="B386" s="17"/>
      <c r="C386" s="17"/>
      <c r="D386" s="17"/>
      <c r="E386" s="48"/>
      <c r="F386" s="48"/>
      <c r="G386" s="48"/>
    </row>
    <row r="387" spans="2:7" x14ac:dyDescent="0.25">
      <c r="B387" s="17"/>
      <c r="C387" s="17"/>
      <c r="D387" s="17"/>
      <c r="E387" s="48"/>
      <c r="F387" s="48"/>
      <c r="G387" s="48"/>
    </row>
    <row r="388" spans="2:7" x14ac:dyDescent="0.25">
      <c r="B388" s="17"/>
      <c r="C388" s="17"/>
      <c r="D388" s="17"/>
      <c r="E388" s="48"/>
      <c r="F388" s="48"/>
      <c r="G388" s="48"/>
    </row>
    <row r="389" spans="2:7" x14ac:dyDescent="0.25">
      <c r="B389" s="17"/>
      <c r="C389" s="17"/>
      <c r="D389" s="17"/>
      <c r="E389" s="48"/>
      <c r="F389" s="48"/>
      <c r="G389" s="48"/>
    </row>
    <row r="390" spans="2:7" x14ac:dyDescent="0.25">
      <c r="B390" s="17"/>
      <c r="C390" s="17"/>
      <c r="D390" s="17"/>
      <c r="E390" s="48"/>
      <c r="F390" s="48"/>
      <c r="G390" s="48"/>
    </row>
    <row r="391" spans="2:7" x14ac:dyDescent="0.25">
      <c r="B391" s="17"/>
      <c r="C391" s="17"/>
      <c r="D391" s="17"/>
      <c r="E391" s="48"/>
      <c r="F391" s="48"/>
      <c r="G391" s="48"/>
    </row>
    <row r="392" spans="2:7" x14ac:dyDescent="0.25">
      <c r="B392" s="17"/>
      <c r="C392" s="17"/>
      <c r="D392" s="17"/>
      <c r="E392" s="48"/>
      <c r="F392" s="48"/>
      <c r="G392" s="48"/>
    </row>
    <row r="393" spans="2:7" x14ac:dyDescent="0.25">
      <c r="B393" s="17"/>
      <c r="C393" s="17"/>
      <c r="D393" s="17"/>
      <c r="E393" s="48"/>
      <c r="F393" s="48"/>
      <c r="G393" s="48"/>
    </row>
    <row r="394" spans="2:7" x14ac:dyDescent="0.25">
      <c r="B394" s="17"/>
      <c r="C394" s="17"/>
      <c r="D394" s="17"/>
      <c r="E394" s="48"/>
      <c r="F394" s="48"/>
      <c r="G394" s="48"/>
    </row>
    <row r="395" spans="2:7" x14ac:dyDescent="0.25">
      <c r="B395" s="17"/>
      <c r="C395" s="17"/>
      <c r="D395" s="17"/>
      <c r="E395" s="48"/>
      <c r="F395" s="48"/>
      <c r="G395" s="48"/>
    </row>
    <row r="396" spans="2:7" x14ac:dyDescent="0.25">
      <c r="B396" s="17"/>
      <c r="C396" s="17"/>
      <c r="D396" s="17"/>
      <c r="E396" s="48"/>
      <c r="F396" s="48"/>
      <c r="G396" s="48"/>
    </row>
    <row r="397" spans="2:7" x14ac:dyDescent="0.25">
      <c r="B397" s="17"/>
      <c r="C397" s="17"/>
      <c r="D397" s="17"/>
      <c r="E397" s="48"/>
      <c r="F397" s="48"/>
      <c r="G397" s="48"/>
    </row>
    <row r="398" spans="2:7" x14ac:dyDescent="0.25">
      <c r="B398" s="17"/>
      <c r="C398" s="17"/>
      <c r="D398" s="17"/>
      <c r="E398" s="48"/>
      <c r="F398" s="48"/>
      <c r="G398" s="48"/>
    </row>
    <row r="399" spans="2:7" x14ac:dyDescent="0.25">
      <c r="B399" s="17"/>
      <c r="C399" s="17"/>
      <c r="D399" s="17"/>
      <c r="E399" s="48"/>
      <c r="F399" s="48"/>
      <c r="G399" s="48"/>
    </row>
    <row r="400" spans="2:7" x14ac:dyDescent="0.25">
      <c r="B400" s="17"/>
      <c r="C400" s="17"/>
      <c r="D400" s="17"/>
      <c r="E400" s="48"/>
      <c r="F400" s="48"/>
      <c r="G400" s="48"/>
    </row>
    <row r="401" spans="2:7" x14ac:dyDescent="0.25">
      <c r="B401" s="17"/>
      <c r="C401" s="17"/>
      <c r="D401" s="17"/>
      <c r="E401" s="48"/>
      <c r="F401" s="48"/>
      <c r="G401" s="48"/>
    </row>
    <row r="402" spans="2:7" x14ac:dyDescent="0.25">
      <c r="B402" s="17"/>
      <c r="C402" s="17"/>
      <c r="D402" s="17"/>
      <c r="E402" s="48"/>
      <c r="F402" s="48"/>
      <c r="G402" s="48"/>
    </row>
    <row r="403" spans="2:7" x14ac:dyDescent="0.25">
      <c r="B403" s="17"/>
      <c r="C403" s="17"/>
      <c r="D403" s="17"/>
      <c r="E403" s="48"/>
      <c r="F403" s="48"/>
      <c r="G403" s="48"/>
    </row>
    <row r="404" spans="2:7" x14ac:dyDescent="0.25">
      <c r="B404" s="17"/>
      <c r="C404" s="17"/>
      <c r="D404" s="17"/>
      <c r="E404" s="48"/>
      <c r="F404" s="48"/>
      <c r="G404" s="48"/>
    </row>
    <row r="405" spans="2:7" x14ac:dyDescent="0.25">
      <c r="B405" s="17"/>
      <c r="C405" s="17"/>
      <c r="D405" s="17"/>
      <c r="E405" s="48"/>
      <c r="F405" s="48"/>
      <c r="G405" s="48"/>
    </row>
    <row r="406" spans="2:7" x14ac:dyDescent="0.25">
      <c r="B406" s="17"/>
      <c r="C406" s="17"/>
      <c r="D406" s="17"/>
      <c r="E406" s="48"/>
      <c r="F406" s="48"/>
      <c r="G406" s="48"/>
    </row>
    <row r="407" spans="2:7" x14ac:dyDescent="0.25">
      <c r="B407" s="17"/>
      <c r="C407" s="17"/>
      <c r="D407" s="17"/>
      <c r="E407" s="48"/>
      <c r="F407" s="48"/>
      <c r="G407" s="48"/>
    </row>
    <row r="408" spans="2:7" x14ac:dyDescent="0.25">
      <c r="B408" s="17"/>
      <c r="C408" s="17"/>
      <c r="D408" s="17"/>
      <c r="E408" s="48"/>
      <c r="F408" s="48"/>
      <c r="G408" s="48"/>
    </row>
    <row r="409" spans="2:7" x14ac:dyDescent="0.25">
      <c r="B409" s="17"/>
      <c r="C409" s="17"/>
      <c r="D409" s="17"/>
      <c r="E409" s="48"/>
      <c r="F409" s="48"/>
      <c r="G409" s="48"/>
    </row>
    <row r="410" spans="2:7" x14ac:dyDescent="0.25">
      <c r="B410" s="17"/>
      <c r="C410" s="17"/>
      <c r="D410" s="17"/>
      <c r="E410" s="48"/>
      <c r="F410" s="48"/>
      <c r="G410" s="48"/>
    </row>
    <row r="411" spans="2:7" x14ac:dyDescent="0.25">
      <c r="B411" s="17"/>
      <c r="C411" s="17"/>
      <c r="D411" s="17"/>
      <c r="E411" s="48"/>
      <c r="F411" s="48"/>
      <c r="G411" s="48"/>
    </row>
    <row r="412" spans="2:7" x14ac:dyDescent="0.25">
      <c r="B412" s="17"/>
      <c r="C412" s="17"/>
      <c r="D412" s="17"/>
      <c r="E412" s="48"/>
      <c r="F412" s="48"/>
      <c r="G412" s="48"/>
    </row>
    <row r="413" spans="2:7" x14ac:dyDescent="0.25">
      <c r="B413" s="17"/>
      <c r="C413" s="17"/>
      <c r="D413" s="17"/>
      <c r="E413" s="48"/>
      <c r="F413" s="48"/>
      <c r="G413" s="48"/>
    </row>
    <row r="414" spans="2:7" x14ac:dyDescent="0.25">
      <c r="B414" s="17"/>
      <c r="C414" s="17"/>
      <c r="D414" s="17"/>
      <c r="E414" s="48"/>
      <c r="F414" s="48"/>
      <c r="G414" s="48"/>
    </row>
    <row r="415" spans="2:7" x14ac:dyDescent="0.25">
      <c r="B415" s="17"/>
      <c r="C415" s="17"/>
      <c r="D415" s="17"/>
      <c r="E415" s="48"/>
      <c r="F415" s="48"/>
      <c r="G415" s="48"/>
    </row>
    <row r="416" spans="2:7" x14ac:dyDescent="0.25">
      <c r="B416" s="17"/>
      <c r="C416" s="17"/>
      <c r="D416" s="17"/>
      <c r="E416" s="48"/>
      <c r="F416" s="48"/>
      <c r="G416" s="48"/>
    </row>
    <row r="417" spans="2:7" x14ac:dyDescent="0.25">
      <c r="B417" s="17"/>
      <c r="C417" s="17"/>
      <c r="D417" s="17"/>
      <c r="E417" s="48"/>
      <c r="F417" s="48"/>
      <c r="G417" s="48"/>
    </row>
    <row r="418" spans="2:7" x14ac:dyDescent="0.25">
      <c r="B418" s="17"/>
      <c r="C418" s="17"/>
      <c r="D418" s="17"/>
      <c r="E418" s="48"/>
      <c r="F418" s="48"/>
      <c r="G418" s="48"/>
    </row>
    <row r="419" spans="2:7" x14ac:dyDescent="0.25">
      <c r="B419" s="17"/>
      <c r="C419" s="17"/>
      <c r="D419" s="17"/>
      <c r="E419" s="48"/>
      <c r="F419" s="48"/>
      <c r="G419" s="48"/>
    </row>
    <row r="420" spans="2:7" x14ac:dyDescent="0.25">
      <c r="B420" s="17"/>
      <c r="C420" s="17"/>
      <c r="D420" s="17"/>
      <c r="E420" s="48"/>
      <c r="F420" s="48"/>
      <c r="G420" s="48"/>
    </row>
    <row r="421" spans="2:7" x14ac:dyDescent="0.25">
      <c r="B421" s="17"/>
      <c r="C421" s="17"/>
      <c r="D421" s="17"/>
      <c r="E421" s="48"/>
      <c r="F421" s="48"/>
      <c r="G421" s="48"/>
    </row>
    <row r="422" spans="2:7" x14ac:dyDescent="0.25">
      <c r="B422" s="17"/>
      <c r="C422" s="17"/>
      <c r="D422" s="17"/>
      <c r="E422" s="48"/>
      <c r="F422" s="48"/>
      <c r="G422" s="48"/>
    </row>
    <row r="423" spans="2:7" x14ac:dyDescent="0.25">
      <c r="B423" s="17"/>
      <c r="C423" s="17"/>
      <c r="D423" s="17"/>
      <c r="E423" s="48"/>
      <c r="F423" s="48"/>
      <c r="G423" s="48"/>
    </row>
    <row r="424" spans="2:7" x14ac:dyDescent="0.25">
      <c r="B424" s="17"/>
      <c r="C424" s="17"/>
      <c r="D424" s="17"/>
      <c r="E424" s="48"/>
      <c r="F424" s="48"/>
      <c r="G424" s="48"/>
    </row>
    <row r="425" spans="2:7" x14ac:dyDescent="0.25">
      <c r="B425" s="17"/>
      <c r="C425" s="17"/>
      <c r="D425" s="17"/>
      <c r="E425" s="48"/>
      <c r="F425" s="48"/>
      <c r="G425" s="48"/>
    </row>
    <row r="426" spans="2:7" x14ac:dyDescent="0.25">
      <c r="B426" s="17"/>
      <c r="C426" s="17"/>
      <c r="D426" s="17"/>
      <c r="E426" s="48"/>
      <c r="F426" s="48"/>
      <c r="G426" s="48"/>
    </row>
    <row r="427" spans="2:7" x14ac:dyDescent="0.25">
      <c r="B427" s="17"/>
      <c r="C427" s="17"/>
      <c r="D427" s="17"/>
      <c r="E427" s="48"/>
      <c r="F427" s="48"/>
      <c r="G427" s="48"/>
    </row>
    <row r="428" spans="2:7" x14ac:dyDescent="0.25">
      <c r="B428" s="17"/>
      <c r="C428" s="17"/>
      <c r="D428" s="17"/>
      <c r="E428" s="48"/>
      <c r="F428" s="48"/>
      <c r="G428" s="48"/>
    </row>
    <row r="429" spans="2:7" x14ac:dyDescent="0.25">
      <c r="B429" s="17"/>
      <c r="C429" s="17"/>
      <c r="D429" s="17"/>
      <c r="E429" s="48"/>
      <c r="F429" s="48"/>
      <c r="G429" s="48"/>
    </row>
    <row r="430" spans="2:7" x14ac:dyDescent="0.25">
      <c r="B430" s="17"/>
      <c r="C430" s="17"/>
      <c r="D430" s="17"/>
      <c r="E430" s="48"/>
      <c r="F430" s="48"/>
      <c r="G430" s="48"/>
    </row>
    <row r="431" spans="2:7" x14ac:dyDescent="0.25">
      <c r="B431" s="17"/>
      <c r="C431" s="17"/>
      <c r="D431" s="17"/>
      <c r="E431" s="48"/>
      <c r="F431" s="48"/>
      <c r="G431" s="48"/>
    </row>
    <row r="432" spans="2:7" x14ac:dyDescent="0.25">
      <c r="B432" s="17"/>
      <c r="C432" s="17"/>
      <c r="D432" s="17"/>
      <c r="E432" s="48"/>
      <c r="F432" s="48"/>
      <c r="G432" s="48"/>
    </row>
    <row r="433" spans="2:7" x14ac:dyDescent="0.25">
      <c r="B433" s="17"/>
      <c r="C433" s="17"/>
      <c r="D433" s="17"/>
      <c r="E433" s="48"/>
      <c r="F433" s="48"/>
      <c r="G433" s="48"/>
    </row>
    <row r="434" spans="2:7" x14ac:dyDescent="0.25">
      <c r="B434" s="17"/>
      <c r="C434" s="17"/>
      <c r="D434" s="17"/>
      <c r="E434" s="48"/>
      <c r="F434" s="48"/>
      <c r="G434" s="48"/>
    </row>
    <row r="435" spans="2:7" x14ac:dyDescent="0.25">
      <c r="B435" s="17"/>
      <c r="C435" s="17"/>
      <c r="D435" s="17"/>
      <c r="E435" s="48"/>
      <c r="F435" s="48"/>
      <c r="G435" s="48"/>
    </row>
    <row r="436" spans="2:7" x14ac:dyDescent="0.25">
      <c r="B436" s="17"/>
      <c r="C436" s="17"/>
      <c r="D436" s="17"/>
      <c r="E436" s="48"/>
      <c r="F436" s="48"/>
      <c r="G436" s="48"/>
    </row>
    <row r="437" spans="2:7" x14ac:dyDescent="0.25">
      <c r="B437" s="17"/>
      <c r="C437" s="17"/>
      <c r="D437" s="17"/>
      <c r="E437" s="48"/>
      <c r="F437" s="48"/>
      <c r="G437" s="48"/>
    </row>
    <row r="438" spans="2:7" x14ac:dyDescent="0.25">
      <c r="B438" s="17"/>
      <c r="C438" s="17"/>
      <c r="D438" s="17"/>
      <c r="E438" s="48"/>
      <c r="F438" s="48"/>
      <c r="G438" s="48"/>
    </row>
    <row r="439" spans="2:7" x14ac:dyDescent="0.25">
      <c r="B439" s="17"/>
      <c r="C439" s="17"/>
      <c r="D439" s="17"/>
      <c r="E439" s="48"/>
      <c r="F439" s="48"/>
      <c r="G439" s="48"/>
    </row>
    <row r="440" spans="2:7" x14ac:dyDescent="0.25">
      <c r="B440" s="17"/>
      <c r="C440" s="17"/>
      <c r="D440" s="17"/>
      <c r="E440" s="48"/>
      <c r="F440" s="48"/>
      <c r="G440" s="48"/>
    </row>
    <row r="441" spans="2:7" x14ac:dyDescent="0.25">
      <c r="B441" s="17"/>
      <c r="C441" s="17"/>
      <c r="D441" s="17"/>
      <c r="E441" s="48"/>
      <c r="F441" s="48"/>
      <c r="G441" s="48"/>
    </row>
    <row r="442" spans="2:7" x14ac:dyDescent="0.25">
      <c r="B442" s="17"/>
      <c r="C442" s="17"/>
      <c r="D442" s="17"/>
      <c r="E442" s="48"/>
      <c r="F442" s="48"/>
      <c r="G442" s="48"/>
    </row>
    <row r="443" spans="2:7" x14ac:dyDescent="0.25">
      <c r="B443" s="17"/>
      <c r="C443" s="17"/>
      <c r="D443" s="17"/>
      <c r="E443" s="48"/>
      <c r="F443" s="48"/>
      <c r="G443" s="48"/>
    </row>
    <row r="444" spans="2:7" x14ac:dyDescent="0.25">
      <c r="B444" s="17"/>
      <c r="C444" s="17"/>
      <c r="D444" s="17"/>
      <c r="E444" s="48"/>
      <c r="F444" s="48"/>
      <c r="G444" s="48"/>
    </row>
    <row r="445" spans="2:7" x14ac:dyDescent="0.25">
      <c r="B445" s="17"/>
      <c r="C445" s="17"/>
      <c r="D445" s="17"/>
      <c r="E445" s="48"/>
      <c r="F445" s="48"/>
      <c r="G445" s="48"/>
    </row>
    <row r="446" spans="2:7" x14ac:dyDescent="0.25">
      <c r="B446" s="17"/>
      <c r="C446" s="17"/>
      <c r="D446" s="17"/>
      <c r="E446" s="48"/>
      <c r="F446" s="48"/>
      <c r="G446" s="48"/>
    </row>
    <row r="447" spans="2:7" x14ac:dyDescent="0.25">
      <c r="B447" s="17"/>
      <c r="C447" s="17"/>
      <c r="D447" s="17"/>
      <c r="E447" s="48"/>
      <c r="F447" s="48"/>
      <c r="G447" s="48"/>
    </row>
    <row r="448" spans="2:7" x14ac:dyDescent="0.25">
      <c r="B448" s="17"/>
      <c r="C448" s="17"/>
      <c r="D448" s="17"/>
      <c r="E448" s="48"/>
      <c r="F448" s="48"/>
      <c r="G448" s="48"/>
    </row>
    <row r="449" spans="2:7" x14ac:dyDescent="0.25">
      <c r="B449" s="17"/>
      <c r="C449" s="17"/>
      <c r="D449" s="17"/>
      <c r="E449" s="48"/>
      <c r="F449" s="48"/>
      <c r="G449" s="48"/>
    </row>
    <row r="450" spans="2:7" x14ac:dyDescent="0.25">
      <c r="B450" s="17"/>
      <c r="C450" s="17"/>
      <c r="D450" s="17"/>
      <c r="E450" s="48"/>
      <c r="F450" s="48"/>
      <c r="G450" s="48"/>
    </row>
    <row r="451" spans="2:7" x14ac:dyDescent="0.25">
      <c r="B451" s="17"/>
      <c r="C451" s="17"/>
      <c r="D451" s="17"/>
      <c r="E451" s="48"/>
      <c r="F451" s="48"/>
      <c r="G451" s="48"/>
    </row>
    <row r="452" spans="2:7" x14ac:dyDescent="0.25">
      <c r="B452" s="17"/>
      <c r="C452" s="17"/>
      <c r="D452" s="17"/>
      <c r="E452" s="48"/>
      <c r="F452" s="48"/>
      <c r="G452" s="48"/>
    </row>
    <row r="453" spans="2:7" x14ac:dyDescent="0.25">
      <c r="B453" s="17"/>
      <c r="C453" s="17"/>
      <c r="D453" s="17"/>
      <c r="E453" s="48"/>
      <c r="F453" s="48"/>
      <c r="G453" s="48"/>
    </row>
    <row r="454" spans="2:7" x14ac:dyDescent="0.25">
      <c r="B454" s="17"/>
      <c r="C454" s="17"/>
      <c r="D454" s="17"/>
      <c r="E454" s="48"/>
      <c r="F454" s="48"/>
      <c r="G454" s="48"/>
    </row>
    <row r="455" spans="2:7" x14ac:dyDescent="0.25">
      <c r="B455" s="17"/>
      <c r="C455" s="17"/>
      <c r="D455" s="17"/>
      <c r="E455" s="48"/>
      <c r="F455" s="48"/>
      <c r="G455" s="48"/>
    </row>
    <row r="456" spans="2:7" x14ac:dyDescent="0.25">
      <c r="B456" s="17"/>
      <c r="C456" s="17"/>
      <c r="D456" s="17"/>
      <c r="E456" s="48"/>
      <c r="F456" s="48"/>
      <c r="G456" s="48"/>
    </row>
    <row r="457" spans="2:7" x14ac:dyDescent="0.25">
      <c r="B457" s="17"/>
      <c r="C457" s="17"/>
      <c r="D457" s="17"/>
      <c r="E457" s="48"/>
      <c r="F457" s="48"/>
      <c r="G457" s="48"/>
    </row>
    <row r="458" spans="2:7" x14ac:dyDescent="0.25">
      <c r="B458" s="17"/>
      <c r="C458" s="17"/>
      <c r="D458" s="17"/>
      <c r="E458" s="48"/>
      <c r="F458" s="48"/>
      <c r="G458" s="48"/>
    </row>
    <row r="459" spans="2:7" x14ac:dyDescent="0.25">
      <c r="B459" s="17"/>
      <c r="C459" s="17"/>
      <c r="D459" s="17"/>
      <c r="E459" s="48"/>
      <c r="F459" s="48"/>
      <c r="G459" s="48"/>
    </row>
    <row r="460" spans="2:7" x14ac:dyDescent="0.25">
      <c r="B460" s="17"/>
      <c r="C460" s="17"/>
      <c r="D460" s="17"/>
      <c r="E460" s="48"/>
      <c r="F460" s="48"/>
      <c r="G460" s="48"/>
    </row>
    <row r="461" spans="2:7" x14ac:dyDescent="0.25">
      <c r="B461" s="17"/>
      <c r="C461" s="17"/>
      <c r="D461" s="17"/>
      <c r="E461" s="48"/>
      <c r="F461" s="48"/>
      <c r="G461" s="48"/>
    </row>
    <row r="462" spans="2:7" x14ac:dyDescent="0.25">
      <c r="B462" s="17"/>
      <c r="C462" s="17"/>
      <c r="D462" s="17"/>
      <c r="E462" s="48"/>
      <c r="F462" s="48"/>
      <c r="G462" s="48"/>
    </row>
    <row r="463" spans="2:7" x14ac:dyDescent="0.25">
      <c r="B463" s="17"/>
      <c r="C463" s="17"/>
      <c r="D463" s="17"/>
      <c r="E463" s="48"/>
      <c r="F463" s="48"/>
      <c r="G463" s="48"/>
    </row>
    <row r="464" spans="2:7" x14ac:dyDescent="0.25">
      <c r="B464" s="17"/>
      <c r="C464" s="17"/>
      <c r="D464" s="17"/>
      <c r="E464" s="48"/>
      <c r="F464" s="48"/>
      <c r="G464" s="48"/>
    </row>
    <row r="465" spans="2:7" x14ac:dyDescent="0.25">
      <c r="B465" s="17"/>
      <c r="C465" s="17"/>
      <c r="D465" s="17"/>
      <c r="E465" s="48"/>
      <c r="F465" s="48"/>
      <c r="G465" s="48"/>
    </row>
    <row r="466" spans="2:7" x14ac:dyDescent="0.25">
      <c r="B466" s="17"/>
      <c r="C466" s="17"/>
      <c r="D466" s="17"/>
      <c r="E466" s="48"/>
      <c r="F466" s="48"/>
      <c r="G466" s="48"/>
    </row>
    <row r="467" spans="2:7" x14ac:dyDescent="0.25">
      <c r="B467" s="17"/>
      <c r="C467" s="17"/>
      <c r="D467" s="17"/>
      <c r="E467" s="48"/>
      <c r="F467" s="48"/>
      <c r="G467" s="48"/>
    </row>
    <row r="468" spans="2:7" x14ac:dyDescent="0.25">
      <c r="B468" s="17"/>
      <c r="C468" s="17"/>
      <c r="D468" s="17"/>
      <c r="E468" s="48"/>
      <c r="F468" s="48"/>
      <c r="G468" s="48"/>
    </row>
    <row r="469" spans="2:7" x14ac:dyDescent="0.25">
      <c r="B469" s="17"/>
      <c r="C469" s="17"/>
      <c r="D469" s="17"/>
      <c r="E469" s="48"/>
      <c r="F469" s="48"/>
      <c r="G469" s="48"/>
    </row>
    <row r="470" spans="2:7" x14ac:dyDescent="0.25">
      <c r="B470" s="17"/>
      <c r="C470" s="17"/>
      <c r="D470" s="17"/>
      <c r="E470" s="48"/>
      <c r="F470" s="48"/>
      <c r="G470" s="48"/>
    </row>
    <row r="471" spans="2:7" x14ac:dyDescent="0.25">
      <c r="B471" s="17"/>
      <c r="C471" s="17"/>
      <c r="D471" s="17"/>
      <c r="E471" s="48"/>
      <c r="F471" s="48"/>
      <c r="G471" s="48"/>
    </row>
    <row r="472" spans="2:7" x14ac:dyDescent="0.25">
      <c r="B472" s="17"/>
      <c r="C472" s="17"/>
      <c r="D472" s="17"/>
      <c r="E472" s="48"/>
      <c r="F472" s="48"/>
      <c r="G472" s="48"/>
    </row>
    <row r="473" spans="2:7" x14ac:dyDescent="0.25">
      <c r="B473" s="17"/>
      <c r="C473" s="17"/>
      <c r="D473" s="17"/>
      <c r="E473" s="48"/>
      <c r="F473" s="48"/>
      <c r="G473" s="48"/>
    </row>
    <row r="474" spans="2:7" x14ac:dyDescent="0.25">
      <c r="B474" s="17"/>
      <c r="C474" s="17"/>
      <c r="D474" s="17"/>
      <c r="E474" s="48"/>
      <c r="F474" s="48"/>
      <c r="G474" s="48"/>
    </row>
    <row r="475" spans="2:7" x14ac:dyDescent="0.25">
      <c r="B475" s="17"/>
      <c r="C475" s="17"/>
      <c r="D475" s="17"/>
      <c r="E475" s="48"/>
      <c r="F475" s="48"/>
      <c r="G475" s="48"/>
    </row>
    <row r="476" spans="2:7" x14ac:dyDescent="0.25">
      <c r="B476" s="17"/>
      <c r="C476" s="17"/>
      <c r="D476" s="17"/>
      <c r="E476" s="48"/>
      <c r="F476" s="48"/>
      <c r="G476" s="48"/>
    </row>
    <row r="477" spans="2:7" x14ac:dyDescent="0.25">
      <c r="B477" s="17"/>
      <c r="C477" s="17"/>
      <c r="D477" s="17"/>
      <c r="E477" s="48"/>
      <c r="F477" s="48"/>
      <c r="G477" s="48"/>
    </row>
    <row r="478" spans="2:7" x14ac:dyDescent="0.25">
      <c r="B478" s="17"/>
      <c r="C478" s="17"/>
      <c r="D478" s="17"/>
      <c r="E478" s="48"/>
      <c r="F478" s="48"/>
      <c r="G478" s="48"/>
    </row>
    <row r="479" spans="2:7" x14ac:dyDescent="0.25">
      <c r="B479" s="17"/>
      <c r="C479" s="17"/>
      <c r="D479" s="17"/>
      <c r="E479" s="48"/>
      <c r="F479" s="48"/>
      <c r="G479" s="48"/>
    </row>
    <row r="480" spans="2:7" x14ac:dyDescent="0.25">
      <c r="B480" s="17"/>
      <c r="C480" s="17"/>
      <c r="D480" s="17"/>
      <c r="E480" s="48"/>
      <c r="F480" s="48"/>
      <c r="G480" s="48"/>
    </row>
    <row r="481" spans="2:7" x14ac:dyDescent="0.25">
      <c r="B481" s="17"/>
      <c r="C481" s="17"/>
      <c r="D481" s="17"/>
      <c r="E481" s="48"/>
      <c r="F481" s="48"/>
      <c r="G481" s="48"/>
    </row>
    <row r="482" spans="2:7" x14ac:dyDescent="0.25">
      <c r="B482" s="17"/>
      <c r="C482" s="17"/>
      <c r="D482" s="17"/>
      <c r="E482" s="48"/>
      <c r="F482" s="48"/>
      <c r="G482" s="48"/>
    </row>
    <row r="483" spans="2:7" x14ac:dyDescent="0.25">
      <c r="B483" s="17"/>
      <c r="C483" s="17"/>
      <c r="D483" s="17"/>
      <c r="E483" s="48"/>
      <c r="F483" s="48"/>
      <c r="G483" s="48"/>
    </row>
    <row r="484" spans="2:7" x14ac:dyDescent="0.25">
      <c r="B484" s="17"/>
      <c r="C484" s="17"/>
      <c r="D484" s="17"/>
      <c r="E484" s="48"/>
      <c r="F484" s="48"/>
      <c r="G484" s="48"/>
    </row>
    <row r="485" spans="2:7" x14ac:dyDescent="0.25">
      <c r="B485" s="17"/>
      <c r="C485" s="17"/>
      <c r="D485" s="17"/>
      <c r="E485" s="48"/>
      <c r="F485" s="48"/>
      <c r="G485" s="48"/>
    </row>
    <row r="486" spans="2:7" x14ac:dyDescent="0.25">
      <c r="B486" s="17"/>
      <c r="C486" s="17"/>
      <c r="D486" s="17"/>
      <c r="E486" s="48"/>
      <c r="F486" s="48"/>
      <c r="G486" s="48"/>
    </row>
    <row r="487" spans="2:7" x14ac:dyDescent="0.25">
      <c r="B487" s="17"/>
      <c r="C487" s="17"/>
      <c r="D487" s="17"/>
      <c r="E487" s="48"/>
      <c r="F487" s="48"/>
      <c r="G487" s="48"/>
    </row>
    <row r="488" spans="2:7" x14ac:dyDescent="0.25">
      <c r="B488" s="17"/>
      <c r="C488" s="17"/>
      <c r="D488" s="17"/>
      <c r="E488" s="48"/>
      <c r="F488" s="48"/>
      <c r="G488" s="48"/>
    </row>
    <row r="489" spans="2:7" x14ac:dyDescent="0.25">
      <c r="B489" s="17"/>
      <c r="C489" s="17"/>
      <c r="D489" s="17"/>
      <c r="E489" s="48"/>
      <c r="F489" s="48"/>
      <c r="G489" s="48"/>
    </row>
    <row r="490" spans="2:7" x14ac:dyDescent="0.25">
      <c r="B490" s="17"/>
      <c r="C490" s="17"/>
      <c r="D490" s="17"/>
      <c r="E490" s="48"/>
      <c r="F490" s="48"/>
      <c r="G490" s="48"/>
    </row>
    <row r="491" spans="2:7" x14ac:dyDescent="0.25">
      <c r="B491" s="17"/>
      <c r="C491" s="17"/>
      <c r="D491" s="17"/>
      <c r="E491" s="48"/>
      <c r="F491" s="48"/>
      <c r="G491" s="48"/>
    </row>
    <row r="492" spans="2:7" x14ac:dyDescent="0.25">
      <c r="B492" s="17"/>
      <c r="C492" s="17"/>
      <c r="D492" s="17"/>
      <c r="E492" s="48"/>
      <c r="F492" s="48"/>
      <c r="G492" s="48"/>
    </row>
    <row r="493" spans="2:7" x14ac:dyDescent="0.25">
      <c r="B493" s="17"/>
      <c r="C493" s="17"/>
      <c r="D493" s="17"/>
      <c r="E493" s="48"/>
      <c r="F493" s="48"/>
      <c r="G493" s="48"/>
    </row>
    <row r="494" spans="2:7" x14ac:dyDescent="0.25">
      <c r="B494" s="17"/>
      <c r="C494" s="17"/>
      <c r="D494" s="17"/>
      <c r="E494" s="48"/>
      <c r="F494" s="48"/>
      <c r="G494" s="48"/>
    </row>
    <row r="495" spans="2:7" x14ac:dyDescent="0.25">
      <c r="B495" s="17"/>
      <c r="C495" s="17"/>
      <c r="D495" s="17"/>
      <c r="E495" s="48"/>
      <c r="F495" s="48"/>
      <c r="G495" s="48"/>
    </row>
    <row r="496" spans="2:7" x14ac:dyDescent="0.25">
      <c r="B496" s="17"/>
      <c r="C496" s="17"/>
      <c r="D496" s="17"/>
      <c r="E496" s="48"/>
      <c r="F496" s="48"/>
      <c r="G496" s="48"/>
    </row>
    <row r="497" spans="2:7" x14ac:dyDescent="0.25">
      <c r="B497" s="17"/>
      <c r="C497" s="17"/>
      <c r="D497" s="17"/>
      <c r="E497" s="48"/>
      <c r="F497" s="48"/>
      <c r="G497" s="48"/>
    </row>
    <row r="498" spans="2:7" x14ac:dyDescent="0.25">
      <c r="B498" s="17"/>
      <c r="C498" s="17"/>
      <c r="D498" s="17"/>
      <c r="E498" s="48"/>
      <c r="F498" s="48"/>
      <c r="G498" s="48"/>
    </row>
    <row r="499" spans="2:7" x14ac:dyDescent="0.25">
      <c r="B499" s="17"/>
      <c r="C499" s="17"/>
      <c r="D499" s="17"/>
      <c r="E499" s="48"/>
      <c r="F499" s="48"/>
      <c r="G499" s="48"/>
    </row>
    <row r="500" spans="2:7" x14ac:dyDescent="0.25">
      <c r="B500" s="17"/>
      <c r="C500" s="17"/>
      <c r="D500" s="17"/>
      <c r="E500" s="48"/>
      <c r="F500" s="48"/>
      <c r="G500" s="48"/>
    </row>
    <row r="501" spans="2:7" x14ac:dyDescent="0.25">
      <c r="B501" s="17"/>
      <c r="C501" s="17"/>
      <c r="D501" s="17"/>
      <c r="E501" s="48"/>
      <c r="F501" s="48"/>
      <c r="G501" s="48"/>
    </row>
    <row r="502" spans="2:7" x14ac:dyDescent="0.25">
      <c r="B502" s="17"/>
      <c r="C502" s="17"/>
      <c r="D502" s="17"/>
      <c r="E502" s="48"/>
      <c r="F502" s="48"/>
      <c r="G502" s="48"/>
    </row>
    <row r="503" spans="2:7" x14ac:dyDescent="0.25">
      <c r="B503" s="17"/>
      <c r="C503" s="17"/>
      <c r="D503" s="17"/>
      <c r="E503" s="48"/>
      <c r="F503" s="48"/>
      <c r="G503" s="48"/>
    </row>
    <row r="504" spans="2:7" x14ac:dyDescent="0.25">
      <c r="B504" s="17"/>
      <c r="C504" s="17"/>
      <c r="D504" s="17"/>
      <c r="E504" s="48"/>
      <c r="F504" s="48"/>
      <c r="G504" s="48"/>
    </row>
    <row r="505" spans="2:7" x14ac:dyDescent="0.25">
      <c r="B505" s="17"/>
      <c r="C505" s="17"/>
      <c r="D505" s="17"/>
      <c r="E505" s="48"/>
      <c r="F505" s="48"/>
      <c r="G505" s="48"/>
    </row>
    <row r="506" spans="2:7" x14ac:dyDescent="0.25">
      <c r="B506" s="17"/>
      <c r="C506" s="17"/>
      <c r="D506" s="17"/>
      <c r="E506" s="48"/>
      <c r="F506" s="48"/>
      <c r="G506" s="48"/>
    </row>
    <row r="507" spans="2:7" x14ac:dyDescent="0.25">
      <c r="B507" s="17"/>
      <c r="C507" s="17"/>
      <c r="D507" s="17"/>
      <c r="E507" s="48"/>
      <c r="F507" s="48"/>
      <c r="G507" s="48"/>
    </row>
    <row r="508" spans="2:7" x14ac:dyDescent="0.25">
      <c r="B508" s="17"/>
      <c r="C508" s="17"/>
      <c r="D508" s="17"/>
      <c r="E508" s="48"/>
      <c r="F508" s="48"/>
      <c r="G508" s="48"/>
    </row>
    <row r="509" spans="2:7" x14ac:dyDescent="0.25">
      <c r="B509" s="17"/>
      <c r="C509" s="17"/>
      <c r="D509" s="17"/>
      <c r="E509" s="48"/>
      <c r="F509" s="48"/>
      <c r="G509" s="48"/>
    </row>
    <row r="510" spans="2:7" x14ac:dyDescent="0.25">
      <c r="B510" s="17"/>
      <c r="C510" s="17"/>
      <c r="D510" s="17"/>
      <c r="E510" s="48"/>
      <c r="F510" s="48"/>
      <c r="G510" s="48"/>
    </row>
    <row r="511" spans="2:7" x14ac:dyDescent="0.25">
      <c r="B511" s="17"/>
      <c r="C511" s="17"/>
      <c r="D511" s="17"/>
      <c r="E511" s="48"/>
      <c r="F511" s="48"/>
      <c r="G511" s="48"/>
    </row>
    <row r="512" spans="2:7" x14ac:dyDescent="0.25">
      <c r="B512" s="17"/>
      <c r="C512" s="17"/>
      <c r="D512" s="17"/>
      <c r="E512" s="48"/>
      <c r="F512" s="48"/>
      <c r="G512" s="48"/>
    </row>
    <row r="513" spans="2:7" x14ac:dyDescent="0.25">
      <c r="B513" s="17"/>
      <c r="C513" s="17"/>
      <c r="D513" s="17"/>
      <c r="E513" s="48"/>
      <c r="F513" s="48"/>
      <c r="G513" s="48"/>
    </row>
    <row r="514" spans="2:7" x14ac:dyDescent="0.25">
      <c r="B514" s="17"/>
      <c r="C514" s="17"/>
      <c r="D514" s="17"/>
      <c r="E514" s="48"/>
      <c r="F514" s="48"/>
      <c r="G514" s="48"/>
    </row>
    <row r="515" spans="2:7" x14ac:dyDescent="0.25">
      <c r="B515" s="17"/>
      <c r="C515" s="17"/>
      <c r="D515" s="17"/>
      <c r="E515" s="48"/>
      <c r="F515" s="48"/>
      <c r="G515" s="48"/>
    </row>
    <row r="516" spans="2:7" x14ac:dyDescent="0.25">
      <c r="B516" s="17"/>
      <c r="C516" s="17"/>
      <c r="D516" s="17"/>
      <c r="E516" s="48"/>
      <c r="F516" s="48"/>
      <c r="G516" s="48"/>
    </row>
    <row r="517" spans="2:7" x14ac:dyDescent="0.25">
      <c r="B517" s="17"/>
      <c r="C517" s="17"/>
      <c r="D517" s="17"/>
      <c r="E517" s="48"/>
      <c r="F517" s="48"/>
      <c r="G517" s="48"/>
    </row>
    <row r="518" spans="2:7" x14ac:dyDescent="0.25">
      <c r="B518" s="17"/>
      <c r="C518" s="17"/>
      <c r="D518" s="17"/>
      <c r="E518" s="48"/>
      <c r="F518" s="48"/>
      <c r="G518" s="48"/>
    </row>
    <row r="519" spans="2:7" x14ac:dyDescent="0.25">
      <c r="B519" s="17"/>
      <c r="C519" s="17"/>
      <c r="D519" s="17"/>
      <c r="E519" s="48"/>
      <c r="F519" s="48"/>
      <c r="G519" s="48"/>
    </row>
    <row r="520" spans="2:7" x14ac:dyDescent="0.25">
      <c r="B520" s="17"/>
      <c r="C520" s="17"/>
      <c r="D520" s="17"/>
      <c r="E520" s="48"/>
      <c r="F520" s="48"/>
      <c r="G520" s="48"/>
    </row>
    <row r="521" spans="2:7" x14ac:dyDescent="0.25">
      <c r="B521" s="17"/>
      <c r="C521" s="17"/>
      <c r="D521" s="17"/>
      <c r="E521" s="48"/>
      <c r="F521" s="48"/>
      <c r="G521" s="48"/>
    </row>
    <row r="522" spans="2:7" x14ac:dyDescent="0.25">
      <c r="B522" s="17"/>
      <c r="C522" s="17"/>
      <c r="D522" s="17"/>
      <c r="E522" s="48"/>
      <c r="F522" s="48"/>
      <c r="G522" s="48"/>
    </row>
    <row r="523" spans="2:7" x14ac:dyDescent="0.25">
      <c r="B523" s="17"/>
      <c r="C523" s="17"/>
      <c r="D523" s="17"/>
      <c r="E523" s="48"/>
      <c r="F523" s="48"/>
      <c r="G523" s="48"/>
    </row>
    <row r="524" spans="2:7" x14ac:dyDescent="0.25">
      <c r="B524" s="17"/>
      <c r="C524" s="17"/>
      <c r="D524" s="17"/>
      <c r="E524" s="48"/>
      <c r="F524" s="48"/>
      <c r="G524" s="48"/>
    </row>
    <row r="525" spans="2:7" x14ac:dyDescent="0.25">
      <c r="B525" s="17"/>
      <c r="C525" s="17"/>
      <c r="D525" s="17"/>
      <c r="E525" s="48"/>
      <c r="F525" s="48"/>
      <c r="G525" s="48"/>
    </row>
    <row r="526" spans="2:7" x14ac:dyDescent="0.25">
      <c r="B526" s="17"/>
      <c r="C526" s="17"/>
      <c r="D526" s="17"/>
      <c r="E526" s="48"/>
      <c r="F526" s="48"/>
      <c r="G526" s="48"/>
    </row>
    <row r="527" spans="2:7" x14ac:dyDescent="0.25">
      <c r="B527" s="17"/>
      <c r="C527" s="17"/>
      <c r="D527" s="17"/>
      <c r="E527" s="48"/>
      <c r="F527" s="48"/>
      <c r="G527" s="48"/>
    </row>
    <row r="528" spans="2:7" x14ac:dyDescent="0.25">
      <c r="B528" s="17"/>
      <c r="C528" s="17"/>
      <c r="D528" s="17"/>
      <c r="E528" s="48"/>
      <c r="F528" s="48"/>
      <c r="G528" s="48"/>
    </row>
    <row r="529" spans="2:7" x14ac:dyDescent="0.25">
      <c r="B529" s="17"/>
      <c r="C529" s="17"/>
      <c r="D529" s="17"/>
      <c r="E529" s="48"/>
      <c r="F529" s="48"/>
      <c r="G529" s="48"/>
    </row>
    <row r="530" spans="2:7" x14ac:dyDescent="0.25">
      <c r="B530" s="17"/>
      <c r="C530" s="17"/>
      <c r="D530" s="17"/>
      <c r="E530" s="48"/>
      <c r="F530" s="48"/>
      <c r="G530" s="48"/>
    </row>
    <row r="531" spans="2:7" x14ac:dyDescent="0.25">
      <c r="B531" s="17"/>
      <c r="C531" s="17"/>
      <c r="D531" s="17"/>
      <c r="E531" s="48"/>
      <c r="F531" s="48"/>
      <c r="G531" s="48"/>
    </row>
    <row r="532" spans="2:7" x14ac:dyDescent="0.25">
      <c r="B532" s="17"/>
      <c r="C532" s="17"/>
      <c r="D532" s="17"/>
      <c r="E532" s="48"/>
      <c r="F532" s="48"/>
      <c r="G532" s="48"/>
    </row>
    <row r="533" spans="2:7" x14ac:dyDescent="0.25">
      <c r="B533" s="17"/>
      <c r="C533" s="17"/>
      <c r="D533" s="17"/>
      <c r="E533" s="48"/>
      <c r="F533" s="48"/>
      <c r="G533" s="48"/>
    </row>
    <row r="534" spans="2:7" x14ac:dyDescent="0.25">
      <c r="B534" s="17"/>
      <c r="C534" s="17"/>
      <c r="D534" s="17"/>
      <c r="E534" s="48"/>
      <c r="F534" s="48"/>
      <c r="G534" s="48"/>
    </row>
    <row r="535" spans="2:7" x14ac:dyDescent="0.25">
      <c r="B535" s="17"/>
      <c r="C535" s="17"/>
      <c r="D535" s="17"/>
      <c r="E535" s="48"/>
      <c r="F535" s="48"/>
      <c r="G535" s="48"/>
    </row>
    <row r="536" spans="2:7" x14ac:dyDescent="0.25">
      <c r="B536" s="17"/>
      <c r="C536" s="17"/>
      <c r="D536" s="17"/>
      <c r="E536" s="48"/>
      <c r="F536" s="48"/>
      <c r="G536" s="48"/>
    </row>
    <row r="537" spans="2:7" x14ac:dyDescent="0.25">
      <c r="B537" s="17"/>
      <c r="C537" s="17"/>
      <c r="D537" s="17"/>
      <c r="E537" s="48"/>
      <c r="F537" s="48"/>
      <c r="G537" s="48"/>
    </row>
    <row r="538" spans="2:7" x14ac:dyDescent="0.25">
      <c r="B538" s="17"/>
      <c r="C538" s="17"/>
      <c r="D538" s="17"/>
      <c r="E538" s="48"/>
      <c r="F538" s="48"/>
      <c r="G538" s="48"/>
    </row>
    <row r="539" spans="2:7" x14ac:dyDescent="0.25">
      <c r="B539" s="17"/>
      <c r="C539" s="17"/>
      <c r="D539" s="17"/>
      <c r="E539" s="48"/>
      <c r="F539" s="48"/>
      <c r="G539" s="48"/>
    </row>
    <row r="540" spans="2:7" x14ac:dyDescent="0.25">
      <c r="B540" s="17"/>
      <c r="C540" s="17"/>
      <c r="D540" s="17"/>
      <c r="E540" s="48"/>
      <c r="F540" s="48"/>
      <c r="G540" s="48"/>
    </row>
    <row r="541" spans="2:7" x14ac:dyDescent="0.25">
      <c r="B541" s="17"/>
      <c r="C541" s="17"/>
      <c r="D541" s="17"/>
      <c r="E541" s="48"/>
      <c r="F541" s="48"/>
      <c r="G541" s="48"/>
    </row>
    <row r="542" spans="2:7" x14ac:dyDescent="0.25">
      <c r="B542" s="17"/>
      <c r="C542" s="17"/>
      <c r="D542" s="17"/>
      <c r="E542" s="48"/>
      <c r="F542" s="48"/>
      <c r="G542" s="48"/>
    </row>
    <row r="543" spans="2:7" x14ac:dyDescent="0.25">
      <c r="B543" s="17"/>
      <c r="C543" s="17"/>
      <c r="D543" s="17"/>
      <c r="E543" s="48"/>
      <c r="F543" s="48"/>
      <c r="G543" s="48"/>
    </row>
    <row r="544" spans="2:7" x14ac:dyDescent="0.25">
      <c r="B544" s="17"/>
      <c r="C544" s="17"/>
      <c r="D544" s="17"/>
      <c r="E544" s="48"/>
      <c r="F544" s="48"/>
      <c r="G544" s="48"/>
    </row>
    <row r="545" spans="2:7" x14ac:dyDescent="0.25">
      <c r="B545" s="17"/>
      <c r="C545" s="17"/>
      <c r="D545" s="17"/>
      <c r="E545" s="48"/>
      <c r="F545" s="48"/>
      <c r="G545" s="48"/>
    </row>
    <row r="546" spans="2:7" x14ac:dyDescent="0.25">
      <c r="B546" s="17"/>
      <c r="C546" s="17"/>
      <c r="D546" s="17"/>
      <c r="E546" s="48"/>
      <c r="F546" s="48"/>
      <c r="G546" s="48"/>
    </row>
    <row r="547" spans="2:7" x14ac:dyDescent="0.25">
      <c r="B547" s="17"/>
      <c r="C547" s="17"/>
      <c r="D547" s="17"/>
      <c r="E547" s="48"/>
      <c r="F547" s="48"/>
      <c r="G547" s="48"/>
    </row>
    <row r="548" spans="2:7" x14ac:dyDescent="0.25">
      <c r="B548" s="17"/>
      <c r="C548" s="17"/>
      <c r="D548" s="17"/>
      <c r="E548" s="48"/>
      <c r="F548" s="48"/>
      <c r="G548" s="48"/>
    </row>
    <row r="549" spans="2:7" x14ac:dyDescent="0.25">
      <c r="B549" s="17"/>
      <c r="C549" s="17"/>
      <c r="D549" s="17"/>
      <c r="E549" s="48"/>
      <c r="F549" s="48"/>
      <c r="G549" s="48"/>
    </row>
    <row r="550" spans="2:7" x14ac:dyDescent="0.25">
      <c r="B550" s="17"/>
      <c r="C550" s="17"/>
      <c r="D550" s="17"/>
      <c r="E550" s="48"/>
      <c r="F550" s="48"/>
      <c r="G550" s="48"/>
    </row>
    <row r="551" spans="2:7" x14ac:dyDescent="0.25">
      <c r="B551" s="17"/>
      <c r="C551" s="17"/>
      <c r="D551" s="17"/>
      <c r="E551" s="48"/>
      <c r="F551" s="48"/>
      <c r="G551" s="48"/>
    </row>
    <row r="552" spans="2:7" x14ac:dyDescent="0.25">
      <c r="B552" s="17"/>
      <c r="C552" s="17"/>
      <c r="D552" s="17"/>
      <c r="E552" s="48"/>
      <c r="F552" s="48"/>
      <c r="G552" s="48"/>
    </row>
    <row r="553" spans="2:7" x14ac:dyDescent="0.25">
      <c r="B553" s="17"/>
      <c r="C553" s="17"/>
      <c r="D553" s="17"/>
      <c r="E553" s="48"/>
      <c r="F553" s="48"/>
      <c r="G553" s="48"/>
    </row>
    <row r="554" spans="2:7" x14ac:dyDescent="0.25">
      <c r="B554" s="17"/>
      <c r="C554" s="17"/>
      <c r="D554" s="17"/>
      <c r="E554" s="48"/>
      <c r="F554" s="48"/>
      <c r="G554" s="48"/>
    </row>
    <row r="555" spans="2:7" x14ac:dyDescent="0.25">
      <c r="B555" s="17"/>
      <c r="C555" s="17"/>
      <c r="D555" s="17"/>
      <c r="E555" s="48"/>
      <c r="F555" s="48"/>
      <c r="G555" s="48"/>
    </row>
    <row r="556" spans="2:7" x14ac:dyDescent="0.25">
      <c r="B556" s="17"/>
      <c r="C556" s="17"/>
      <c r="D556" s="17"/>
      <c r="E556" s="48"/>
      <c r="F556" s="48"/>
      <c r="G556" s="48"/>
    </row>
    <row r="557" spans="2:7" x14ac:dyDescent="0.25">
      <c r="B557" s="17"/>
      <c r="C557" s="17"/>
      <c r="D557" s="17"/>
      <c r="E557" s="48"/>
      <c r="F557" s="48"/>
      <c r="G557" s="48"/>
    </row>
    <row r="558" spans="2:7" x14ac:dyDescent="0.25">
      <c r="B558" s="17"/>
      <c r="C558" s="17"/>
      <c r="D558" s="17"/>
      <c r="E558" s="48"/>
      <c r="F558" s="48"/>
      <c r="G558" s="48"/>
    </row>
    <row r="559" spans="2:7" x14ac:dyDescent="0.25">
      <c r="B559" s="17"/>
      <c r="C559" s="17"/>
      <c r="D559" s="17"/>
      <c r="E559" s="48"/>
      <c r="F559" s="48"/>
      <c r="G559" s="48"/>
    </row>
    <row r="560" spans="2:7" x14ac:dyDescent="0.25">
      <c r="B560" s="17"/>
      <c r="C560" s="17"/>
      <c r="D560" s="17"/>
      <c r="E560" s="48"/>
      <c r="F560" s="48"/>
      <c r="G560" s="48"/>
    </row>
    <row r="561" spans="2:7" x14ac:dyDescent="0.25">
      <c r="B561" s="17"/>
      <c r="C561" s="17"/>
      <c r="D561" s="17"/>
      <c r="E561" s="48"/>
      <c r="F561" s="48"/>
      <c r="G561" s="48"/>
    </row>
    <row r="562" spans="2:7" x14ac:dyDescent="0.25">
      <c r="B562" s="17"/>
      <c r="C562" s="17"/>
      <c r="D562" s="17"/>
      <c r="E562" s="48"/>
      <c r="F562" s="48"/>
      <c r="G562" s="48"/>
    </row>
    <row r="563" spans="2:7" x14ac:dyDescent="0.25">
      <c r="B563" s="17"/>
      <c r="C563" s="17"/>
      <c r="D563" s="17"/>
      <c r="E563" s="48"/>
      <c r="F563" s="48"/>
      <c r="G563" s="48"/>
    </row>
    <row r="564" spans="2:7" x14ac:dyDescent="0.25">
      <c r="B564" s="17"/>
      <c r="C564" s="17"/>
      <c r="D564" s="17"/>
      <c r="E564" s="48"/>
      <c r="F564" s="48"/>
      <c r="G564" s="48"/>
    </row>
    <row r="565" spans="2:7" x14ac:dyDescent="0.25">
      <c r="B565" s="17"/>
      <c r="C565" s="17"/>
      <c r="D565" s="17"/>
      <c r="E565" s="48"/>
      <c r="F565" s="48"/>
      <c r="G565" s="48"/>
    </row>
    <row r="566" spans="2:7" x14ac:dyDescent="0.25">
      <c r="B566" s="17"/>
      <c r="C566" s="17"/>
      <c r="D566" s="17"/>
      <c r="E566" s="48"/>
      <c r="F566" s="48"/>
      <c r="G566" s="48"/>
    </row>
    <row r="567" spans="2:7" x14ac:dyDescent="0.25">
      <c r="B567" s="17"/>
      <c r="C567" s="17"/>
      <c r="D567" s="17"/>
      <c r="E567" s="48"/>
      <c r="F567" s="48"/>
      <c r="G567" s="48"/>
    </row>
    <row r="568" spans="2:7" x14ac:dyDescent="0.25">
      <c r="B568" s="17"/>
      <c r="C568" s="17"/>
      <c r="D568" s="17"/>
      <c r="E568" s="48"/>
      <c r="F568" s="48"/>
      <c r="G568" s="48"/>
    </row>
    <row r="569" spans="2:7" x14ac:dyDescent="0.25">
      <c r="B569" s="17"/>
      <c r="C569" s="17"/>
      <c r="D569" s="17"/>
      <c r="E569" s="48"/>
      <c r="F569" s="48"/>
      <c r="G569" s="48"/>
    </row>
    <row r="570" spans="2:7" x14ac:dyDescent="0.25">
      <c r="B570" s="17"/>
      <c r="C570" s="17"/>
      <c r="D570" s="17"/>
      <c r="E570" s="48"/>
      <c r="F570" s="48"/>
      <c r="G570" s="48"/>
    </row>
    <row r="571" spans="2:7" x14ac:dyDescent="0.25">
      <c r="B571" s="17"/>
      <c r="C571" s="17"/>
      <c r="D571" s="17"/>
      <c r="E571" s="48"/>
      <c r="F571" s="48"/>
      <c r="G571" s="48"/>
    </row>
    <row r="572" spans="2:7" x14ac:dyDescent="0.25">
      <c r="B572" s="17"/>
      <c r="C572" s="17"/>
      <c r="D572" s="17"/>
      <c r="E572" s="48"/>
      <c r="F572" s="48"/>
      <c r="G572" s="48"/>
    </row>
    <row r="573" spans="2:7" x14ac:dyDescent="0.25">
      <c r="B573" s="17"/>
      <c r="C573" s="17"/>
      <c r="D573" s="17"/>
      <c r="E573" s="48"/>
      <c r="F573" s="48"/>
      <c r="G573" s="48"/>
    </row>
    <row r="574" spans="2:7" x14ac:dyDescent="0.25">
      <c r="B574" s="17"/>
      <c r="C574" s="17"/>
      <c r="D574" s="17"/>
      <c r="E574" s="48"/>
      <c r="F574" s="48"/>
      <c r="G574" s="48"/>
    </row>
    <row r="575" spans="2:7" x14ac:dyDescent="0.25">
      <c r="B575" s="17"/>
      <c r="C575" s="17"/>
      <c r="D575" s="17"/>
      <c r="E575" s="48"/>
      <c r="F575" s="48"/>
      <c r="G575" s="48"/>
    </row>
    <row r="576" spans="2:7" x14ac:dyDescent="0.25">
      <c r="B576" s="17"/>
      <c r="C576" s="17"/>
      <c r="D576" s="17"/>
      <c r="E576" s="48"/>
      <c r="F576" s="48"/>
      <c r="G576" s="48"/>
    </row>
    <row r="577" spans="2:7" x14ac:dyDescent="0.25">
      <c r="B577" s="17"/>
      <c r="C577" s="17"/>
      <c r="D577" s="17"/>
      <c r="E577" s="48"/>
      <c r="F577" s="48"/>
      <c r="G577" s="48"/>
    </row>
    <row r="578" spans="2:7" x14ac:dyDescent="0.25">
      <c r="B578" s="17"/>
      <c r="C578" s="17"/>
      <c r="D578" s="17"/>
      <c r="E578" s="48"/>
      <c r="F578" s="48"/>
      <c r="G578" s="48"/>
    </row>
    <row r="579" spans="2:7" x14ac:dyDescent="0.25">
      <c r="B579" s="17"/>
      <c r="C579" s="17"/>
      <c r="D579" s="17"/>
      <c r="E579" s="48"/>
      <c r="F579" s="48"/>
      <c r="G579" s="48"/>
    </row>
    <row r="580" spans="2:7" x14ac:dyDescent="0.25">
      <c r="B580" s="17"/>
      <c r="C580" s="17"/>
      <c r="D580" s="17"/>
      <c r="E580" s="48"/>
      <c r="F580" s="48"/>
      <c r="G580" s="48"/>
    </row>
    <row r="581" spans="2:7" x14ac:dyDescent="0.25">
      <c r="B581" s="17"/>
      <c r="C581" s="17"/>
      <c r="D581" s="17"/>
      <c r="E581" s="48"/>
      <c r="F581" s="48"/>
      <c r="G581" s="48"/>
    </row>
    <row r="582" spans="2:7" x14ac:dyDescent="0.25">
      <c r="B582" s="17"/>
      <c r="C582" s="17"/>
      <c r="D582" s="17"/>
      <c r="E582" s="48"/>
      <c r="F582" s="48"/>
      <c r="G582" s="48"/>
    </row>
    <row r="583" spans="2:7" x14ac:dyDescent="0.25">
      <c r="B583" s="17"/>
      <c r="C583" s="17"/>
      <c r="D583" s="17"/>
      <c r="E583" s="48"/>
      <c r="F583" s="48"/>
      <c r="G583" s="48"/>
    </row>
    <row r="584" spans="2:7" x14ac:dyDescent="0.25">
      <c r="B584" s="17"/>
      <c r="C584" s="17"/>
      <c r="D584" s="17"/>
      <c r="E584" s="48"/>
      <c r="F584" s="48"/>
      <c r="G584" s="48"/>
    </row>
    <row r="585" spans="2:7" x14ac:dyDescent="0.25">
      <c r="B585" s="17"/>
      <c r="C585" s="17"/>
      <c r="D585" s="17"/>
      <c r="E585" s="48"/>
      <c r="F585" s="48"/>
      <c r="G585" s="48"/>
    </row>
    <row r="586" spans="2:7" x14ac:dyDescent="0.25">
      <c r="B586" s="17"/>
      <c r="C586" s="17"/>
      <c r="D586" s="17"/>
      <c r="E586" s="48"/>
      <c r="F586" s="48"/>
      <c r="G586" s="48"/>
    </row>
    <row r="587" spans="2:7" x14ac:dyDescent="0.25">
      <c r="B587" s="17"/>
      <c r="C587" s="17"/>
      <c r="D587" s="17"/>
      <c r="E587" s="48"/>
      <c r="F587" s="48"/>
      <c r="G587" s="48"/>
    </row>
    <row r="588" spans="2:7" x14ac:dyDescent="0.25">
      <c r="B588" s="17"/>
      <c r="C588" s="17"/>
      <c r="D588" s="17"/>
      <c r="E588" s="48"/>
      <c r="F588" s="48"/>
      <c r="G588" s="48"/>
    </row>
    <row r="589" spans="2:7" x14ac:dyDescent="0.25">
      <c r="B589" s="17"/>
      <c r="C589" s="17"/>
      <c r="D589" s="17"/>
      <c r="E589" s="48"/>
      <c r="F589" s="48"/>
      <c r="G589" s="48"/>
    </row>
    <row r="590" spans="2:7" x14ac:dyDescent="0.25">
      <c r="B590" s="17"/>
      <c r="C590" s="17"/>
      <c r="D590" s="17"/>
      <c r="E590" s="48"/>
      <c r="F590" s="48"/>
      <c r="G590" s="48"/>
    </row>
    <row r="591" spans="2:7" x14ac:dyDescent="0.25">
      <c r="B591" s="17"/>
      <c r="C591" s="17"/>
      <c r="D591" s="17"/>
      <c r="E591" s="48"/>
      <c r="F591" s="48"/>
      <c r="G591" s="48"/>
    </row>
    <row r="592" spans="2:7" x14ac:dyDescent="0.25">
      <c r="B592" s="17"/>
      <c r="C592" s="17"/>
      <c r="D592" s="17"/>
      <c r="E592" s="48"/>
      <c r="F592" s="48"/>
      <c r="G592" s="48"/>
    </row>
    <row r="593" spans="2:7" x14ac:dyDescent="0.25">
      <c r="B593" s="17"/>
      <c r="C593" s="17"/>
      <c r="D593" s="17"/>
      <c r="E593" s="48"/>
      <c r="F593" s="48"/>
      <c r="G593" s="48"/>
    </row>
    <row r="594" spans="2:7" x14ac:dyDescent="0.25">
      <c r="B594" s="17"/>
      <c r="C594" s="17"/>
      <c r="D594" s="17"/>
      <c r="E594" s="48"/>
      <c r="F594" s="48"/>
      <c r="G594" s="48"/>
    </row>
    <row r="595" spans="2:7" x14ac:dyDescent="0.25">
      <c r="B595" s="17"/>
      <c r="C595" s="17"/>
      <c r="D595" s="17"/>
      <c r="E595" s="48"/>
      <c r="F595" s="48"/>
      <c r="G595" s="48"/>
    </row>
    <row r="596" spans="2:7" x14ac:dyDescent="0.25">
      <c r="B596" s="17"/>
      <c r="C596" s="17"/>
      <c r="D596" s="17"/>
      <c r="E596" s="48"/>
      <c r="F596" s="48"/>
      <c r="G596" s="48"/>
    </row>
    <row r="597" spans="2:7" x14ac:dyDescent="0.25">
      <c r="B597" s="17"/>
      <c r="C597" s="17"/>
      <c r="D597" s="17"/>
      <c r="E597" s="48"/>
      <c r="F597" s="48"/>
      <c r="G597" s="48"/>
    </row>
    <row r="598" spans="2:7" x14ac:dyDescent="0.25">
      <c r="B598" s="17"/>
      <c r="C598" s="17"/>
      <c r="D598" s="17"/>
      <c r="E598" s="48"/>
      <c r="F598" s="48"/>
      <c r="G598" s="48"/>
    </row>
    <row r="599" spans="2:7" x14ac:dyDescent="0.25">
      <c r="B599" s="17"/>
      <c r="C599" s="17"/>
      <c r="D599" s="17"/>
      <c r="E599" s="48"/>
      <c r="F599" s="48"/>
      <c r="G599" s="48"/>
    </row>
    <row r="600" spans="2:7" x14ac:dyDescent="0.25">
      <c r="B600" s="17"/>
      <c r="C600" s="17"/>
      <c r="D600" s="17"/>
      <c r="E600" s="48"/>
      <c r="F600" s="48"/>
      <c r="G600" s="48"/>
    </row>
    <row r="601" spans="2:7" x14ac:dyDescent="0.25">
      <c r="B601" s="17"/>
      <c r="C601" s="17"/>
      <c r="D601" s="17"/>
      <c r="E601" s="48"/>
      <c r="F601" s="48"/>
      <c r="G601" s="48"/>
    </row>
    <row r="602" spans="2:7" x14ac:dyDescent="0.25">
      <c r="B602" s="17"/>
      <c r="C602" s="17"/>
      <c r="D602" s="17"/>
      <c r="E602" s="48"/>
      <c r="F602" s="48"/>
      <c r="G602" s="48"/>
    </row>
    <row r="603" spans="2:7" x14ac:dyDescent="0.25">
      <c r="B603" s="17"/>
      <c r="C603" s="17"/>
      <c r="D603" s="17"/>
      <c r="E603" s="48"/>
      <c r="F603" s="48"/>
      <c r="G603" s="48"/>
    </row>
    <row r="604" spans="2:7" x14ac:dyDescent="0.25">
      <c r="B604" s="17"/>
      <c r="C604" s="17"/>
      <c r="D604" s="17"/>
      <c r="E604" s="48"/>
      <c r="F604" s="48"/>
      <c r="G604" s="48"/>
    </row>
    <row r="605" spans="2:7" x14ac:dyDescent="0.25">
      <c r="B605" s="17"/>
      <c r="C605" s="17"/>
      <c r="D605" s="17"/>
      <c r="E605" s="48"/>
      <c r="F605" s="48"/>
      <c r="G605" s="48"/>
    </row>
    <row r="606" spans="2:7" x14ac:dyDescent="0.25">
      <c r="B606" s="17"/>
      <c r="C606" s="17"/>
      <c r="D606" s="17"/>
      <c r="E606" s="48"/>
      <c r="F606" s="48"/>
      <c r="G606" s="48"/>
    </row>
    <row r="607" spans="2:7" x14ac:dyDescent="0.25">
      <c r="B607" s="17"/>
      <c r="C607" s="17"/>
      <c r="D607" s="17"/>
      <c r="E607" s="48"/>
      <c r="F607" s="48"/>
      <c r="G607" s="48"/>
    </row>
    <row r="608" spans="2:7" x14ac:dyDescent="0.25">
      <c r="B608" s="17"/>
      <c r="C608" s="17"/>
      <c r="D608" s="17"/>
      <c r="E608" s="48"/>
      <c r="F608" s="48"/>
      <c r="G608" s="48"/>
    </row>
    <row r="609" spans="2:7" x14ac:dyDescent="0.25">
      <c r="B609" s="17"/>
      <c r="C609" s="17"/>
      <c r="D609" s="17"/>
      <c r="E609" s="48"/>
      <c r="F609" s="48"/>
      <c r="G609" s="48"/>
    </row>
    <row r="610" spans="2:7" x14ac:dyDescent="0.25">
      <c r="B610" s="17"/>
      <c r="C610" s="17"/>
      <c r="D610" s="17"/>
      <c r="E610" s="48"/>
      <c r="F610" s="48"/>
      <c r="G610" s="48"/>
    </row>
    <row r="611" spans="2:7" x14ac:dyDescent="0.25">
      <c r="B611" s="17"/>
      <c r="C611" s="17"/>
      <c r="D611" s="17"/>
      <c r="E611" s="48"/>
      <c r="F611" s="48"/>
      <c r="G611" s="48"/>
    </row>
    <row r="612" spans="2:7" x14ac:dyDescent="0.25">
      <c r="B612" s="17"/>
      <c r="C612" s="17"/>
      <c r="D612" s="17"/>
      <c r="E612" s="48"/>
      <c r="F612" s="48"/>
      <c r="G612" s="48"/>
    </row>
    <row r="613" spans="2:7" x14ac:dyDescent="0.25">
      <c r="B613" s="17"/>
      <c r="C613" s="17"/>
      <c r="D613" s="17"/>
      <c r="E613" s="48"/>
      <c r="F613" s="48"/>
      <c r="G613" s="48"/>
    </row>
    <row r="614" spans="2:7" x14ac:dyDescent="0.25">
      <c r="B614" s="17"/>
      <c r="C614" s="17"/>
      <c r="D614" s="17"/>
      <c r="E614" s="48"/>
      <c r="F614" s="48"/>
      <c r="G614" s="48"/>
    </row>
    <row r="615" spans="2:7" x14ac:dyDescent="0.25">
      <c r="B615" s="17"/>
      <c r="C615" s="17"/>
      <c r="D615" s="17"/>
      <c r="E615" s="48"/>
      <c r="F615" s="48"/>
      <c r="G615" s="48"/>
    </row>
    <row r="616" spans="2:7" x14ac:dyDescent="0.25">
      <c r="B616" s="17"/>
      <c r="C616" s="17"/>
      <c r="D616" s="17"/>
      <c r="E616" s="48"/>
      <c r="F616" s="48"/>
      <c r="G616" s="48"/>
    </row>
    <row r="617" spans="2:7" x14ac:dyDescent="0.25">
      <c r="B617" s="17"/>
      <c r="C617" s="17"/>
      <c r="D617" s="17"/>
      <c r="E617" s="48"/>
      <c r="F617" s="48"/>
      <c r="G617" s="48"/>
    </row>
    <row r="618" spans="2:7" x14ac:dyDescent="0.25">
      <c r="B618" s="17"/>
      <c r="C618" s="17"/>
      <c r="D618" s="17"/>
      <c r="E618" s="48"/>
      <c r="F618" s="48"/>
      <c r="G618" s="48"/>
    </row>
    <row r="619" spans="2:7" x14ac:dyDescent="0.25">
      <c r="B619" s="17"/>
      <c r="C619" s="17"/>
      <c r="D619" s="17"/>
      <c r="E619" s="48"/>
      <c r="F619" s="48"/>
      <c r="G619" s="48"/>
    </row>
    <row r="620" spans="2:7" x14ac:dyDescent="0.25">
      <c r="B620" s="17"/>
      <c r="C620" s="17"/>
      <c r="D620" s="17"/>
      <c r="E620" s="48"/>
      <c r="F620" s="48"/>
      <c r="G620" s="48"/>
    </row>
    <row r="621" spans="2:7" x14ac:dyDescent="0.25">
      <c r="B621" s="17"/>
      <c r="C621" s="17"/>
      <c r="D621" s="17"/>
      <c r="E621" s="48"/>
      <c r="F621" s="48"/>
      <c r="G621" s="48"/>
    </row>
    <row r="622" spans="2:7" x14ac:dyDescent="0.25">
      <c r="B622" s="17"/>
      <c r="C622" s="17"/>
      <c r="D622" s="17"/>
      <c r="E622" s="48"/>
      <c r="F622" s="48"/>
      <c r="G622" s="48"/>
    </row>
    <row r="623" spans="2:7" x14ac:dyDescent="0.25">
      <c r="B623" s="17"/>
      <c r="C623" s="17"/>
      <c r="D623" s="17"/>
      <c r="E623" s="48"/>
      <c r="F623" s="48"/>
      <c r="G623" s="48"/>
    </row>
    <row r="624" spans="2:7" x14ac:dyDescent="0.25">
      <c r="B624" s="17"/>
      <c r="C624" s="17"/>
      <c r="D624" s="17"/>
      <c r="E624" s="48"/>
      <c r="F624" s="48"/>
      <c r="G624" s="48"/>
    </row>
    <row r="625" spans="2:7" x14ac:dyDescent="0.25">
      <c r="B625" s="17"/>
      <c r="C625" s="17"/>
      <c r="D625" s="17"/>
      <c r="E625" s="48"/>
      <c r="F625" s="48"/>
      <c r="G625" s="48"/>
    </row>
    <row r="626" spans="2:7" x14ac:dyDescent="0.25">
      <c r="B626" s="17"/>
      <c r="C626" s="17"/>
      <c r="D626" s="17"/>
      <c r="E626" s="48"/>
      <c r="F626" s="48"/>
      <c r="G626" s="48"/>
    </row>
    <row r="627" spans="2:7" x14ac:dyDescent="0.25">
      <c r="B627" s="17"/>
      <c r="C627" s="17"/>
      <c r="D627" s="17"/>
      <c r="E627" s="48"/>
      <c r="F627" s="48"/>
      <c r="G627" s="48"/>
    </row>
    <row r="628" spans="2:7" x14ac:dyDescent="0.25">
      <c r="B628" s="17"/>
      <c r="C628" s="17"/>
      <c r="D628" s="17"/>
      <c r="E628" s="48"/>
      <c r="F628" s="48"/>
      <c r="G628" s="48"/>
    </row>
    <row r="629" spans="2:7" x14ac:dyDescent="0.25">
      <c r="B629" s="17"/>
      <c r="C629" s="17"/>
      <c r="D629" s="17"/>
      <c r="E629" s="48"/>
      <c r="F629" s="48"/>
      <c r="G629" s="48"/>
    </row>
    <row r="630" spans="2:7" x14ac:dyDescent="0.25">
      <c r="B630" s="17"/>
      <c r="C630" s="17"/>
      <c r="D630" s="17"/>
      <c r="E630" s="48"/>
      <c r="F630" s="48"/>
      <c r="G630" s="48"/>
    </row>
    <row r="631" spans="2:7" x14ac:dyDescent="0.25">
      <c r="B631" s="17"/>
      <c r="C631" s="17"/>
      <c r="D631" s="17"/>
      <c r="E631" s="48"/>
      <c r="F631" s="48"/>
      <c r="G631" s="48"/>
    </row>
    <row r="632" spans="2:7" x14ac:dyDescent="0.25">
      <c r="B632" s="17"/>
      <c r="C632" s="17"/>
      <c r="D632" s="17"/>
      <c r="E632" s="48"/>
      <c r="F632" s="48"/>
      <c r="G632" s="48"/>
    </row>
    <row r="633" spans="2:7" x14ac:dyDescent="0.25">
      <c r="B633" s="17"/>
      <c r="C633" s="17"/>
      <c r="D633" s="17"/>
      <c r="E633" s="48"/>
      <c r="F633" s="48"/>
      <c r="G633" s="48"/>
    </row>
    <row r="634" spans="2:7" x14ac:dyDescent="0.25">
      <c r="B634" s="17"/>
      <c r="C634" s="17"/>
      <c r="D634" s="17"/>
      <c r="E634" s="48"/>
      <c r="F634" s="48"/>
      <c r="G634" s="48"/>
    </row>
    <row r="635" spans="2:7" x14ac:dyDescent="0.25">
      <c r="B635" s="17"/>
      <c r="C635" s="17"/>
      <c r="D635" s="17"/>
      <c r="E635" s="48"/>
      <c r="F635" s="48"/>
      <c r="G635" s="48"/>
    </row>
    <row r="636" spans="2:7" x14ac:dyDescent="0.25">
      <c r="B636" s="17"/>
      <c r="C636" s="17"/>
      <c r="D636" s="17"/>
      <c r="E636" s="48"/>
      <c r="F636" s="48"/>
      <c r="G636" s="48"/>
    </row>
    <row r="637" spans="2:7" x14ac:dyDescent="0.25">
      <c r="B637" s="17"/>
      <c r="C637" s="17"/>
      <c r="D637" s="17"/>
      <c r="E637" s="48"/>
      <c r="F637" s="48"/>
      <c r="G637" s="48"/>
    </row>
    <row r="638" spans="2:7" x14ac:dyDescent="0.25">
      <c r="B638" s="17"/>
      <c r="C638" s="17"/>
      <c r="D638" s="17"/>
      <c r="E638" s="48"/>
      <c r="F638" s="48"/>
      <c r="G638" s="48"/>
    </row>
    <row r="639" spans="2:7" x14ac:dyDescent="0.25">
      <c r="B639" s="17"/>
      <c r="C639" s="17"/>
      <c r="D639" s="17"/>
      <c r="E639" s="48"/>
      <c r="F639" s="48"/>
      <c r="G639" s="48"/>
    </row>
    <row r="640" spans="2:7" x14ac:dyDescent="0.25">
      <c r="B640" s="17"/>
      <c r="C640" s="17"/>
      <c r="D640" s="17"/>
      <c r="E640" s="48"/>
      <c r="F640" s="48"/>
      <c r="G640" s="48"/>
    </row>
    <row r="641" spans="2:7" x14ac:dyDescent="0.25">
      <c r="B641" s="17"/>
      <c r="C641" s="17"/>
      <c r="D641" s="17"/>
      <c r="E641" s="48"/>
      <c r="F641" s="48"/>
      <c r="G641" s="48"/>
    </row>
    <row r="642" spans="2:7" x14ac:dyDescent="0.25">
      <c r="B642" s="17"/>
      <c r="C642" s="17"/>
      <c r="D642" s="17"/>
      <c r="E642" s="48"/>
      <c r="F642" s="48"/>
      <c r="G642" s="48"/>
    </row>
    <row r="643" spans="2:7" x14ac:dyDescent="0.25">
      <c r="B643" s="17"/>
      <c r="C643" s="17"/>
      <c r="D643" s="17"/>
      <c r="E643" s="48"/>
      <c r="F643" s="48"/>
      <c r="G643" s="48"/>
    </row>
    <row r="644" spans="2:7" x14ac:dyDescent="0.25">
      <c r="B644" s="17"/>
      <c r="C644" s="17"/>
      <c r="D644" s="17"/>
      <c r="E644" s="48"/>
      <c r="F644" s="48"/>
      <c r="G644" s="48"/>
    </row>
    <row r="645" spans="2:7" x14ac:dyDescent="0.25">
      <c r="B645" s="17"/>
      <c r="C645" s="17"/>
      <c r="D645" s="17"/>
      <c r="E645" s="48"/>
      <c r="F645" s="48"/>
      <c r="G645" s="48"/>
    </row>
    <row r="646" spans="2:7" x14ac:dyDescent="0.25">
      <c r="B646" s="17"/>
      <c r="C646" s="17"/>
      <c r="D646" s="17"/>
      <c r="E646" s="48"/>
      <c r="F646" s="48"/>
      <c r="G646" s="48"/>
    </row>
    <row r="647" spans="2:7" x14ac:dyDescent="0.25">
      <c r="B647" s="17"/>
      <c r="C647" s="17"/>
      <c r="D647" s="17"/>
      <c r="E647" s="48"/>
      <c r="F647" s="48"/>
      <c r="G647" s="48"/>
    </row>
    <row r="648" spans="2:7" x14ac:dyDescent="0.25">
      <c r="B648" s="17"/>
      <c r="C648" s="17"/>
      <c r="D648" s="17"/>
      <c r="E648" s="48"/>
      <c r="F648" s="48"/>
      <c r="G648" s="48"/>
    </row>
    <row r="649" spans="2:7" x14ac:dyDescent="0.25">
      <c r="B649" s="17"/>
      <c r="C649" s="17"/>
      <c r="D649" s="17"/>
      <c r="E649" s="48"/>
      <c r="F649" s="48"/>
      <c r="G649" s="48"/>
    </row>
    <row r="650" spans="2:7" x14ac:dyDescent="0.25">
      <c r="B650" s="17"/>
      <c r="C650" s="17"/>
      <c r="D650" s="17"/>
      <c r="E650" s="48"/>
      <c r="F650" s="48"/>
      <c r="G650" s="48"/>
    </row>
    <row r="651" spans="2:7" x14ac:dyDescent="0.25">
      <c r="B651" s="17"/>
      <c r="C651" s="17"/>
      <c r="D651" s="17"/>
      <c r="E651" s="48"/>
      <c r="F651" s="48"/>
      <c r="G651" s="48"/>
    </row>
    <row r="652" spans="2:7" x14ac:dyDescent="0.25">
      <c r="B652" s="17"/>
      <c r="C652" s="17"/>
      <c r="D652" s="17"/>
      <c r="E652" s="48"/>
      <c r="F652" s="48"/>
      <c r="G652" s="48"/>
    </row>
    <row r="653" spans="2:7" x14ac:dyDescent="0.25">
      <c r="B653" s="17"/>
      <c r="C653" s="17"/>
      <c r="D653" s="17"/>
      <c r="E653" s="48"/>
      <c r="F653" s="48"/>
      <c r="G653" s="48"/>
    </row>
    <row r="654" spans="2:7" x14ac:dyDescent="0.25">
      <c r="B654" s="17"/>
      <c r="C654" s="17"/>
      <c r="D654" s="17"/>
      <c r="E654" s="48"/>
      <c r="F654" s="48"/>
      <c r="G654" s="48"/>
    </row>
    <row r="655" spans="2:7" x14ac:dyDescent="0.25">
      <c r="B655" s="17"/>
      <c r="C655" s="17"/>
      <c r="D655" s="17"/>
      <c r="E655" s="48"/>
      <c r="F655" s="48"/>
      <c r="G655" s="48"/>
    </row>
    <row r="656" spans="2:7" x14ac:dyDescent="0.25">
      <c r="B656" s="17"/>
      <c r="C656" s="17"/>
      <c r="D656" s="17"/>
      <c r="E656" s="48"/>
      <c r="F656" s="48"/>
      <c r="G656" s="48"/>
    </row>
    <row r="657" spans="2:7" x14ac:dyDescent="0.25">
      <c r="B657" s="17"/>
      <c r="C657" s="17"/>
      <c r="D657" s="17"/>
      <c r="E657" s="48"/>
      <c r="F657" s="48"/>
      <c r="G657" s="48"/>
    </row>
    <row r="658" spans="2:7" x14ac:dyDescent="0.25">
      <c r="B658" s="17"/>
      <c r="C658" s="17"/>
      <c r="D658" s="17"/>
      <c r="E658" s="48"/>
      <c r="F658" s="48"/>
      <c r="G658" s="48"/>
    </row>
    <row r="659" spans="2:7" x14ac:dyDescent="0.25">
      <c r="B659" s="17"/>
      <c r="C659" s="17"/>
      <c r="D659" s="17"/>
      <c r="E659" s="48"/>
      <c r="F659" s="48"/>
      <c r="G659" s="48"/>
    </row>
    <row r="660" spans="2:7" x14ac:dyDescent="0.25">
      <c r="B660" s="17"/>
      <c r="C660" s="17"/>
      <c r="D660" s="17"/>
      <c r="E660" s="48"/>
      <c r="F660" s="48"/>
      <c r="G660" s="48"/>
    </row>
    <row r="661" spans="2:7" x14ac:dyDescent="0.25">
      <c r="B661" s="17"/>
      <c r="C661" s="17"/>
      <c r="D661" s="17"/>
      <c r="E661" s="48"/>
      <c r="F661" s="48"/>
      <c r="G661" s="48"/>
    </row>
    <row r="662" spans="2:7" x14ac:dyDescent="0.25">
      <c r="B662" s="17"/>
      <c r="C662" s="17"/>
      <c r="D662" s="17"/>
      <c r="E662" s="48"/>
      <c r="F662" s="48"/>
      <c r="G662" s="48"/>
    </row>
    <row r="663" spans="2:7" x14ac:dyDescent="0.25">
      <c r="B663" s="17"/>
      <c r="C663" s="17"/>
      <c r="D663" s="17"/>
      <c r="E663" s="48"/>
      <c r="F663" s="48"/>
      <c r="G663" s="48"/>
    </row>
    <row r="664" spans="2:7" x14ac:dyDescent="0.25">
      <c r="B664" s="17"/>
      <c r="C664" s="17"/>
      <c r="D664" s="17"/>
      <c r="E664" s="48"/>
      <c r="F664" s="48"/>
      <c r="G664" s="48"/>
    </row>
    <row r="665" spans="2:7" x14ac:dyDescent="0.25">
      <c r="B665" s="17"/>
      <c r="C665" s="17"/>
      <c r="D665" s="17"/>
      <c r="E665" s="48"/>
      <c r="F665" s="48"/>
      <c r="G665" s="48"/>
    </row>
    <row r="666" spans="2:7" x14ac:dyDescent="0.25">
      <c r="B666" s="17"/>
      <c r="C666" s="17"/>
      <c r="D666" s="17"/>
      <c r="E666" s="48"/>
      <c r="F666" s="48"/>
      <c r="G666" s="48"/>
    </row>
    <row r="667" spans="2:7" x14ac:dyDescent="0.25">
      <c r="B667" s="17"/>
      <c r="C667" s="17"/>
      <c r="D667" s="17"/>
      <c r="E667" s="48"/>
      <c r="F667" s="48"/>
      <c r="G667" s="48"/>
    </row>
    <row r="668" spans="2:7" x14ac:dyDescent="0.25">
      <c r="B668" s="17"/>
      <c r="C668" s="17"/>
      <c r="D668" s="17"/>
      <c r="E668" s="48"/>
      <c r="F668" s="48"/>
      <c r="G668" s="48"/>
    </row>
    <row r="669" spans="2:7" x14ac:dyDescent="0.25">
      <c r="B669" s="17"/>
      <c r="C669" s="17"/>
      <c r="D669" s="17"/>
      <c r="E669" s="48"/>
      <c r="F669" s="48"/>
      <c r="G669" s="48"/>
    </row>
    <row r="670" spans="2:7" x14ac:dyDescent="0.25">
      <c r="B670" s="17"/>
      <c r="C670" s="17"/>
      <c r="D670" s="17"/>
      <c r="E670" s="48"/>
      <c r="F670" s="48"/>
      <c r="G670" s="48"/>
    </row>
    <row r="671" spans="2:7" x14ac:dyDescent="0.25">
      <c r="B671" s="17"/>
      <c r="C671" s="17"/>
      <c r="D671" s="17"/>
      <c r="E671" s="48"/>
      <c r="F671" s="48"/>
      <c r="G671" s="48"/>
    </row>
    <row r="672" spans="2:7" x14ac:dyDescent="0.25">
      <c r="B672" s="17"/>
      <c r="C672" s="17"/>
      <c r="D672" s="17"/>
      <c r="E672" s="48"/>
      <c r="F672" s="48"/>
      <c r="G672" s="48"/>
    </row>
    <row r="673" spans="2:7" x14ac:dyDescent="0.25">
      <c r="B673" s="17"/>
      <c r="C673" s="17"/>
      <c r="D673" s="17"/>
      <c r="E673" s="48"/>
      <c r="F673" s="48"/>
      <c r="G673" s="48"/>
    </row>
    <row r="674" spans="2:7" x14ac:dyDescent="0.25">
      <c r="B674" s="17"/>
      <c r="C674" s="17"/>
      <c r="D674" s="17"/>
      <c r="E674" s="48"/>
      <c r="F674" s="48"/>
      <c r="G674" s="48"/>
    </row>
    <row r="675" spans="2:7" x14ac:dyDescent="0.25">
      <c r="B675" s="17"/>
      <c r="C675" s="17"/>
      <c r="D675" s="17"/>
      <c r="E675" s="48"/>
      <c r="F675" s="48"/>
      <c r="G675" s="48"/>
    </row>
    <row r="676" spans="2:7" x14ac:dyDescent="0.25">
      <c r="B676" s="17"/>
      <c r="C676" s="17"/>
      <c r="D676" s="17"/>
      <c r="E676" s="48"/>
      <c r="F676" s="48"/>
      <c r="G676" s="48"/>
    </row>
    <row r="677" spans="2:7" x14ac:dyDescent="0.25">
      <c r="B677" s="17"/>
      <c r="C677" s="17"/>
      <c r="D677" s="17"/>
      <c r="E677" s="48"/>
      <c r="F677" s="48"/>
      <c r="G677" s="48"/>
    </row>
    <row r="678" spans="2:7" x14ac:dyDescent="0.25">
      <c r="B678" s="17"/>
      <c r="C678" s="17"/>
      <c r="D678" s="17"/>
      <c r="E678" s="48"/>
      <c r="F678" s="48"/>
      <c r="G678" s="48"/>
    </row>
    <row r="679" spans="2:7" x14ac:dyDescent="0.25">
      <c r="B679" s="17"/>
      <c r="C679" s="17"/>
      <c r="D679" s="17"/>
      <c r="E679" s="48"/>
      <c r="F679" s="48"/>
      <c r="G679" s="48"/>
    </row>
    <row r="680" spans="2:7" x14ac:dyDescent="0.25">
      <c r="B680" s="17"/>
      <c r="C680" s="17"/>
      <c r="D680" s="17"/>
      <c r="E680" s="48"/>
      <c r="F680" s="48"/>
      <c r="G680" s="48"/>
    </row>
    <row r="681" spans="2:7" x14ac:dyDescent="0.25">
      <c r="B681" s="17"/>
      <c r="C681" s="17"/>
      <c r="D681" s="17"/>
      <c r="E681" s="48"/>
      <c r="F681" s="48"/>
      <c r="G681" s="48"/>
    </row>
    <row r="682" spans="2:7" x14ac:dyDescent="0.25">
      <c r="B682" s="17"/>
      <c r="C682" s="17"/>
      <c r="D682" s="17"/>
      <c r="E682" s="48"/>
      <c r="F682" s="48"/>
      <c r="G682" s="48"/>
    </row>
    <row r="683" spans="2:7" x14ac:dyDescent="0.25">
      <c r="B683" s="17"/>
      <c r="C683" s="17"/>
      <c r="D683" s="17"/>
      <c r="E683" s="48"/>
      <c r="F683" s="48"/>
      <c r="G683" s="48"/>
    </row>
    <row r="684" spans="2:7" x14ac:dyDescent="0.25">
      <c r="B684" s="17"/>
      <c r="C684" s="17"/>
      <c r="D684" s="17"/>
      <c r="E684" s="48"/>
      <c r="F684" s="48"/>
      <c r="G684" s="48"/>
    </row>
    <row r="685" spans="2:7" x14ac:dyDescent="0.25">
      <c r="B685" s="17"/>
      <c r="C685" s="17"/>
      <c r="D685" s="17"/>
      <c r="E685" s="48"/>
      <c r="F685" s="48"/>
      <c r="G685" s="48"/>
    </row>
    <row r="686" spans="2:7" x14ac:dyDescent="0.25">
      <c r="B686" s="17"/>
      <c r="C686" s="17"/>
      <c r="D686" s="17"/>
      <c r="E686" s="48"/>
      <c r="F686" s="48"/>
      <c r="G686" s="48"/>
    </row>
    <row r="687" spans="2:7" x14ac:dyDescent="0.25">
      <c r="B687" s="17"/>
      <c r="C687" s="17"/>
      <c r="D687" s="17"/>
      <c r="E687" s="48"/>
      <c r="F687" s="48"/>
      <c r="G687" s="48"/>
    </row>
    <row r="688" spans="2:7" x14ac:dyDescent="0.25">
      <c r="B688" s="17"/>
      <c r="C688" s="17"/>
      <c r="D688" s="17"/>
      <c r="E688" s="48"/>
      <c r="F688" s="48"/>
      <c r="G688" s="48"/>
    </row>
    <row r="689" spans="2:7" x14ac:dyDescent="0.25">
      <c r="B689" s="17"/>
      <c r="C689" s="17"/>
      <c r="D689" s="17"/>
      <c r="E689" s="48"/>
      <c r="F689" s="48"/>
      <c r="G689" s="48"/>
    </row>
    <row r="690" spans="2:7" x14ac:dyDescent="0.25">
      <c r="B690" s="17"/>
      <c r="C690" s="17"/>
      <c r="D690" s="17"/>
      <c r="E690" s="48"/>
      <c r="F690" s="48"/>
      <c r="G690" s="48"/>
    </row>
    <row r="691" spans="2:7" x14ac:dyDescent="0.25">
      <c r="B691" s="17"/>
      <c r="C691" s="17"/>
      <c r="D691" s="17"/>
      <c r="E691" s="48"/>
      <c r="F691" s="48"/>
      <c r="G691" s="48"/>
    </row>
    <row r="692" spans="2:7" x14ac:dyDescent="0.25">
      <c r="B692" s="17"/>
      <c r="C692" s="17"/>
      <c r="D692" s="17"/>
      <c r="E692" s="48"/>
      <c r="F692" s="48"/>
      <c r="G692" s="48"/>
    </row>
    <row r="693" spans="2:7" x14ac:dyDescent="0.25">
      <c r="B693" s="17"/>
      <c r="C693" s="17"/>
      <c r="D693" s="17"/>
      <c r="E693" s="48"/>
      <c r="F693" s="48"/>
      <c r="G693" s="48"/>
    </row>
    <row r="694" spans="2:7" x14ac:dyDescent="0.25">
      <c r="B694" s="17"/>
      <c r="C694" s="17"/>
      <c r="D694" s="17"/>
      <c r="E694" s="48"/>
      <c r="F694" s="48"/>
      <c r="G694" s="48"/>
    </row>
    <row r="695" spans="2:7" x14ac:dyDescent="0.25">
      <c r="B695" s="17"/>
      <c r="C695" s="17"/>
      <c r="D695" s="17"/>
      <c r="E695" s="48"/>
      <c r="F695" s="48"/>
      <c r="G695" s="48"/>
    </row>
    <row r="696" spans="2:7" x14ac:dyDescent="0.25">
      <c r="B696" s="17"/>
      <c r="C696" s="17"/>
      <c r="D696" s="17"/>
      <c r="E696" s="48"/>
      <c r="F696" s="48"/>
      <c r="G696" s="48"/>
    </row>
    <row r="697" spans="2:7" x14ac:dyDescent="0.25">
      <c r="B697" s="17"/>
      <c r="C697" s="17"/>
      <c r="D697" s="17"/>
      <c r="E697" s="48"/>
      <c r="F697" s="48"/>
      <c r="G697" s="48"/>
    </row>
    <row r="698" spans="2:7" x14ac:dyDescent="0.25">
      <c r="B698" s="17"/>
      <c r="C698" s="17"/>
      <c r="D698" s="17"/>
      <c r="E698" s="48"/>
      <c r="F698" s="48"/>
      <c r="G698" s="48"/>
    </row>
    <row r="699" spans="2:7" x14ac:dyDescent="0.25">
      <c r="B699" s="17"/>
      <c r="C699" s="17"/>
      <c r="D699" s="17"/>
      <c r="E699" s="48"/>
      <c r="F699" s="48"/>
      <c r="G699" s="48"/>
    </row>
    <row r="700" spans="2:7" x14ac:dyDescent="0.25">
      <c r="B700" s="17"/>
      <c r="C700" s="17"/>
      <c r="D700" s="17"/>
      <c r="E700" s="48"/>
      <c r="F700" s="48"/>
      <c r="G700" s="48"/>
    </row>
    <row r="701" spans="2:7" x14ac:dyDescent="0.25">
      <c r="B701" s="17"/>
      <c r="C701" s="17"/>
      <c r="D701" s="17"/>
      <c r="E701" s="48"/>
      <c r="F701" s="48"/>
      <c r="G701" s="48"/>
    </row>
    <row r="702" spans="2:7" x14ac:dyDescent="0.25">
      <c r="B702" s="17"/>
      <c r="C702" s="17"/>
      <c r="D702" s="17"/>
      <c r="E702" s="48"/>
      <c r="F702" s="48"/>
      <c r="G702" s="48"/>
    </row>
    <row r="703" spans="2:7" x14ac:dyDescent="0.25">
      <c r="B703" s="17"/>
      <c r="C703" s="17"/>
      <c r="D703" s="17"/>
      <c r="E703" s="48"/>
      <c r="F703" s="48"/>
      <c r="G703" s="48"/>
    </row>
    <row r="704" spans="2:7" x14ac:dyDescent="0.25">
      <c r="B704" s="17"/>
      <c r="C704" s="17"/>
      <c r="D704" s="17"/>
      <c r="E704" s="48"/>
      <c r="F704" s="48"/>
      <c r="G704" s="48"/>
    </row>
    <row r="705" spans="2:7" x14ac:dyDescent="0.25">
      <c r="B705" s="17"/>
      <c r="C705" s="17"/>
      <c r="D705" s="17"/>
      <c r="E705" s="48"/>
      <c r="F705" s="48"/>
      <c r="G705" s="48"/>
    </row>
    <row r="706" spans="2:7" x14ac:dyDescent="0.25">
      <c r="B706" s="17"/>
      <c r="C706" s="17"/>
      <c r="D706" s="17"/>
      <c r="E706" s="48"/>
      <c r="F706" s="48"/>
      <c r="G706" s="48"/>
    </row>
    <row r="707" spans="2:7" x14ac:dyDescent="0.25">
      <c r="B707" s="17"/>
      <c r="C707" s="17"/>
      <c r="D707" s="17"/>
      <c r="E707" s="48"/>
      <c r="F707" s="48"/>
      <c r="G707" s="48"/>
    </row>
    <row r="708" spans="2:7" x14ac:dyDescent="0.25">
      <c r="B708" s="17"/>
      <c r="C708" s="17"/>
      <c r="D708" s="17"/>
      <c r="E708" s="48"/>
      <c r="F708" s="48"/>
      <c r="G708" s="48"/>
    </row>
    <row r="709" spans="2:7" x14ac:dyDescent="0.25">
      <c r="B709" s="17"/>
      <c r="C709" s="17"/>
      <c r="D709" s="17"/>
      <c r="E709" s="48"/>
      <c r="F709" s="48"/>
      <c r="G709" s="48"/>
    </row>
    <row r="710" spans="2:7" x14ac:dyDescent="0.25">
      <c r="B710" s="17"/>
      <c r="C710" s="17"/>
      <c r="D710" s="17"/>
      <c r="E710" s="48"/>
      <c r="F710" s="48"/>
      <c r="G710" s="48"/>
    </row>
    <row r="711" spans="2:7" x14ac:dyDescent="0.25">
      <c r="B711" s="17"/>
      <c r="C711" s="17"/>
      <c r="D711" s="17"/>
      <c r="E711" s="48"/>
      <c r="F711" s="48"/>
      <c r="G711" s="48"/>
    </row>
    <row r="712" spans="2:7" x14ac:dyDescent="0.25">
      <c r="B712" s="17"/>
      <c r="C712" s="17"/>
      <c r="D712" s="17"/>
      <c r="E712" s="48"/>
      <c r="F712" s="48"/>
      <c r="G712" s="48"/>
    </row>
    <row r="713" spans="2:7" x14ac:dyDescent="0.25">
      <c r="B713" s="17"/>
      <c r="C713" s="17"/>
      <c r="D713" s="17"/>
      <c r="E713" s="48"/>
      <c r="F713" s="48"/>
      <c r="G713" s="48"/>
    </row>
    <row r="714" spans="2:7" x14ac:dyDescent="0.25">
      <c r="B714" s="17"/>
      <c r="C714" s="17"/>
      <c r="D714" s="17"/>
      <c r="E714" s="48"/>
      <c r="F714" s="48"/>
      <c r="G714" s="48"/>
    </row>
    <row r="715" spans="2:7" x14ac:dyDescent="0.25">
      <c r="B715" s="17"/>
      <c r="C715" s="17"/>
      <c r="D715" s="17"/>
      <c r="E715" s="48"/>
      <c r="F715" s="48"/>
      <c r="G715" s="48"/>
    </row>
    <row r="716" spans="2:7" x14ac:dyDescent="0.25">
      <c r="B716" s="17"/>
      <c r="C716" s="17"/>
      <c r="D716" s="17"/>
      <c r="E716" s="48"/>
      <c r="F716" s="48"/>
      <c r="G716" s="48"/>
    </row>
    <row r="717" spans="2:7" x14ac:dyDescent="0.25">
      <c r="B717" s="17"/>
      <c r="C717" s="17"/>
      <c r="D717" s="17"/>
      <c r="E717" s="48"/>
      <c r="F717" s="48"/>
      <c r="G717" s="48"/>
    </row>
    <row r="718" spans="2:7" x14ac:dyDescent="0.25">
      <c r="B718" s="17"/>
      <c r="C718" s="17"/>
      <c r="D718" s="17"/>
      <c r="E718" s="48"/>
      <c r="F718" s="48"/>
      <c r="G718" s="48"/>
    </row>
    <row r="719" spans="2:7" x14ac:dyDescent="0.25">
      <c r="B719" s="17"/>
      <c r="C719" s="17"/>
      <c r="D719" s="17"/>
      <c r="E719" s="48"/>
      <c r="F719" s="48"/>
      <c r="G719" s="48"/>
    </row>
    <row r="720" spans="2:7" x14ac:dyDescent="0.25">
      <c r="B720" s="17"/>
      <c r="C720" s="17"/>
      <c r="D720" s="17"/>
      <c r="E720" s="48"/>
      <c r="F720" s="48"/>
      <c r="G720" s="48"/>
    </row>
    <row r="721" spans="2:7" x14ac:dyDescent="0.25">
      <c r="B721" s="17"/>
      <c r="C721" s="17"/>
      <c r="D721" s="17"/>
      <c r="E721" s="48"/>
      <c r="F721" s="48"/>
      <c r="G721" s="48"/>
    </row>
    <row r="722" spans="2:7" x14ac:dyDescent="0.25">
      <c r="B722" s="17"/>
      <c r="C722" s="17"/>
      <c r="D722" s="17"/>
      <c r="E722" s="48"/>
      <c r="F722" s="48"/>
      <c r="G722" s="48"/>
    </row>
    <row r="723" spans="2:7" x14ac:dyDescent="0.25">
      <c r="B723" s="17"/>
      <c r="C723" s="17"/>
      <c r="D723" s="17"/>
      <c r="E723" s="48"/>
      <c r="F723" s="48"/>
      <c r="G723" s="48"/>
    </row>
    <row r="724" spans="2:7" x14ac:dyDescent="0.25">
      <c r="B724" s="17"/>
      <c r="C724" s="17"/>
      <c r="D724" s="17"/>
      <c r="E724" s="48"/>
      <c r="F724" s="48"/>
      <c r="G724" s="48"/>
    </row>
    <row r="725" spans="2:7" x14ac:dyDescent="0.25">
      <c r="B725" s="17"/>
      <c r="C725" s="17"/>
      <c r="D725" s="17"/>
      <c r="E725" s="48"/>
      <c r="F725" s="48"/>
      <c r="G725" s="48"/>
    </row>
    <row r="726" spans="2:7" x14ac:dyDescent="0.25">
      <c r="B726" s="17"/>
      <c r="C726" s="17"/>
      <c r="D726" s="17"/>
      <c r="E726" s="48"/>
      <c r="F726" s="48"/>
      <c r="G726" s="48"/>
    </row>
    <row r="727" spans="2:7" x14ac:dyDescent="0.25">
      <c r="B727" s="17"/>
      <c r="C727" s="17"/>
      <c r="D727" s="17"/>
      <c r="E727" s="48"/>
      <c r="F727" s="48"/>
      <c r="G727" s="48"/>
    </row>
    <row r="728" spans="2:7" x14ac:dyDescent="0.25">
      <c r="B728" s="17"/>
      <c r="C728" s="17"/>
      <c r="D728" s="17"/>
      <c r="E728" s="48"/>
      <c r="F728" s="48"/>
      <c r="G728" s="48"/>
    </row>
    <row r="729" spans="2:7" x14ac:dyDescent="0.25">
      <c r="B729" s="17"/>
      <c r="C729" s="17"/>
      <c r="D729" s="17"/>
      <c r="E729" s="48"/>
      <c r="F729" s="48"/>
      <c r="G729" s="48"/>
    </row>
    <row r="730" spans="2:7" x14ac:dyDescent="0.25">
      <c r="B730" s="17"/>
      <c r="C730" s="17"/>
      <c r="D730" s="17"/>
      <c r="E730" s="48"/>
      <c r="F730" s="48"/>
      <c r="G730" s="48"/>
    </row>
  </sheetData>
  <dataValidations count="3">
    <dataValidation type="list" allowBlank="1" showInputMessage="1" showErrorMessage="1" sqref="B4:B53" xr:uid="{00000000-0002-0000-0A00-000000000000}">
      <formula1>$I$1:$K$1</formula1>
    </dataValidation>
    <dataValidation type="list" allowBlank="1" showInputMessage="1" showErrorMessage="1" sqref="F4:F53" xr:uid="{00000000-0002-0000-0A00-000001000000}">
      <formula1>$I$2:$J$2</formula1>
    </dataValidation>
    <dataValidation type="list" allowBlank="1" showInputMessage="1" showErrorMessage="1" sqref="D4:D53" xr:uid="{00000000-0002-0000-0A00-000002000000}">
      <formula1>IF(C4="3M Quest",quest,IF(C4="Svantek",svantek2,IF(C4="01dB",dbb,IF(C4="Brüel &amp; Kjaer",bruel2,IF(C4="Cirrus",cirrus,IF(C4="Casella",casella,IF(C4="Gras",gras,"")))))))</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3000000}">
          <x14:formula1>
            <xm:f>datos!$C$25:$I$25</xm:f>
          </x14:formula1>
          <xm:sqref>C4:C53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rgb="FF00B050"/>
  </sheetPr>
  <dimension ref="A2:L53"/>
  <sheetViews>
    <sheetView showGridLines="0" workbookViewId="0">
      <selection activeCell="A3" sqref="A3:L6"/>
    </sheetView>
  </sheetViews>
  <sheetFormatPr baseColWidth="10" defaultRowHeight="15" x14ac:dyDescent="0.25"/>
  <cols>
    <col min="1" max="1" width="2.42578125" customWidth="1"/>
    <col min="2" max="2" width="10.140625" customWidth="1"/>
    <col min="3" max="3" width="17.140625" customWidth="1"/>
    <col min="4" max="4" width="14.42578125" hidden="1" customWidth="1"/>
    <col min="5" max="5" width="10.42578125" customWidth="1"/>
    <col min="6" max="6" width="10.140625" customWidth="1"/>
    <col min="7" max="7" width="9.42578125" customWidth="1"/>
    <col min="8" max="8" width="4" bestFit="1" customWidth="1"/>
    <col min="9" max="9" width="4.85546875" customWidth="1"/>
    <col min="10" max="10" width="7.140625" customWidth="1"/>
    <col min="11" max="11" width="7.42578125" customWidth="1"/>
    <col min="12" max="12" width="13.42578125" customWidth="1"/>
  </cols>
  <sheetData>
    <row r="2" spans="1:12" x14ac:dyDescent="0.25">
      <c r="A2" s="60"/>
      <c r="B2" s="104"/>
      <c r="C2" s="104"/>
      <c r="D2" s="104"/>
      <c r="E2" s="104"/>
      <c r="F2" s="104"/>
      <c r="G2" s="104"/>
      <c r="H2" s="104"/>
      <c r="I2" s="104"/>
      <c r="J2" s="104"/>
      <c r="K2" s="104"/>
      <c r="L2" s="104"/>
    </row>
    <row r="3" spans="1:12" ht="23.25" customHeight="1" x14ac:dyDescent="0.25">
      <c r="A3" s="145" t="s">
        <v>8</v>
      </c>
      <c r="B3" s="145" t="s">
        <v>0</v>
      </c>
      <c r="C3" s="145" t="s">
        <v>984</v>
      </c>
      <c r="D3" s="145" t="s">
        <v>16</v>
      </c>
      <c r="E3" s="145" t="s">
        <v>1225</v>
      </c>
      <c r="F3" s="145" t="s">
        <v>3</v>
      </c>
      <c r="G3" s="145" t="s">
        <v>4</v>
      </c>
      <c r="H3" s="145" t="s">
        <v>44</v>
      </c>
      <c r="I3" s="145" t="s">
        <v>201</v>
      </c>
      <c r="J3" s="145" t="s">
        <v>66</v>
      </c>
      <c r="K3" s="145" t="s">
        <v>6</v>
      </c>
      <c r="L3" s="145" t="s">
        <v>1026</v>
      </c>
    </row>
    <row r="4" spans="1:12" ht="39.950000000000003" customHeight="1" x14ac:dyDescent="0.25">
      <c r="A4" s="146">
        <v>1</v>
      </c>
      <c r="B4" s="146" t="str">
        <f>'Puestos de Trabajo Esp'!B7</f>
        <v>Taller de mantención</v>
      </c>
      <c r="C4" s="146" t="str">
        <f>'Puestos de Trabajo Esp'!W7</f>
        <v>Operadores y ayudantes de mantención mecánica</v>
      </c>
      <c r="D4" s="146">
        <f>'Puestos de Trabajo Esp'!V7</f>
        <v>1</v>
      </c>
      <c r="E4" s="146">
        <f>'Puestos de Trabajo Esp'!Y7</f>
        <v>126663</v>
      </c>
      <c r="F4" s="146" t="str">
        <f>'Puestos de Trabajo Esp'!Z7</f>
        <v>x</v>
      </c>
      <c r="G4" s="146" t="str">
        <f>'Puestos de Trabajo Esp'!AA7</f>
        <v>8.677.781-9</v>
      </c>
      <c r="H4" s="146">
        <f>'Puestos de Trabajo Esp'!AB7</f>
        <v>7</v>
      </c>
      <c r="I4" s="146">
        <f>'Puestos de Trabajo Esp'!AC7</f>
        <v>4</v>
      </c>
      <c r="J4" s="146">
        <f>'Puestos de Trabajo Esp'!AD7</f>
        <v>88</v>
      </c>
      <c r="K4" s="146">
        <f>'Puestos de Trabajo Esp'!AE7</f>
        <v>2</v>
      </c>
      <c r="L4" s="185" t="str">
        <f>'Puestos de Trabajo Esp'!AF7</f>
        <v>3</v>
      </c>
    </row>
    <row r="5" spans="1:12" ht="39.950000000000003" customHeight="1" x14ac:dyDescent="0.25">
      <c r="A5" s="146">
        <v>2</v>
      </c>
      <c r="B5" s="146" t="str">
        <f>'Puestos de Trabajo Esp'!B12</f>
        <v>Horno</v>
      </c>
      <c r="C5" s="146" t="str">
        <f>'Puestos de Trabajo Esp'!W12</f>
        <v>Operadores cabina horno</v>
      </c>
      <c r="D5" s="146">
        <f>'Puestos de Trabajo Esp'!V12</f>
        <v>2</v>
      </c>
      <c r="E5" s="146">
        <f>'Puestos de Trabajo Esp'!Y12</f>
        <v>126663</v>
      </c>
      <c r="F5" s="146" t="str">
        <f>'Puestos de Trabajo Esp'!Z12</f>
        <v>x</v>
      </c>
      <c r="G5" s="146" t="str">
        <f>'Puestos de Trabajo Esp'!AA12</f>
        <v>8.677.781-9</v>
      </c>
      <c r="H5" s="146">
        <f>'Puestos de Trabajo Esp'!AB12</f>
        <v>2</v>
      </c>
      <c r="I5" s="146">
        <f>'Puestos de Trabajo Esp'!AC12</f>
        <v>10.1</v>
      </c>
      <c r="J5" s="146">
        <f>'Puestos de Trabajo Esp'!AD12</f>
        <v>84</v>
      </c>
      <c r="K5" s="146">
        <f>'Puestos de Trabajo Esp'!AE12</f>
        <v>0.6</v>
      </c>
      <c r="L5" s="186" t="str">
        <f>'Puestos de Trabajo Esp'!AF12</f>
        <v>2</v>
      </c>
    </row>
    <row r="6" spans="1:12" ht="39.950000000000003" customHeight="1" x14ac:dyDescent="0.25">
      <c r="A6" s="146">
        <v>3</v>
      </c>
      <c r="B6" s="146" t="str">
        <f>'Puestos de Trabajo Esp'!B17</f>
        <v>Horno</v>
      </c>
      <c r="C6" s="146" t="str">
        <f>'Puestos de Trabajo Esp'!W17</f>
        <v>Operadores cabina horno</v>
      </c>
      <c r="D6" s="146">
        <f>'Puestos de Trabajo Esp'!V17</f>
        <v>2</v>
      </c>
      <c r="E6" s="146">
        <f>'Puestos de Trabajo Esp'!Y17</f>
        <v>126663</v>
      </c>
      <c r="F6" s="146" t="str">
        <f>'Puestos de Trabajo Esp'!Z17</f>
        <v>x</v>
      </c>
      <c r="G6" s="146" t="str">
        <f>'Puestos de Trabajo Esp'!AA17</f>
        <v>8.677.781-9</v>
      </c>
      <c r="H6" s="146">
        <f>'Puestos de Trabajo Esp'!AB17</f>
        <v>0.5</v>
      </c>
      <c r="I6" s="146">
        <f>'Puestos de Trabajo Esp'!AC17</f>
        <v>0.8</v>
      </c>
      <c r="J6" s="146">
        <f>'Puestos de Trabajo Esp'!AD17</f>
        <v>95</v>
      </c>
      <c r="K6" s="146">
        <f>'Puestos de Trabajo Esp'!AE17</f>
        <v>8.8000000000000007</v>
      </c>
      <c r="L6" s="185" t="str">
        <f>'Puestos de Trabajo Esp'!AF17</f>
        <v>3</v>
      </c>
    </row>
    <row r="7" spans="1:12" ht="39.950000000000003" customHeight="1" x14ac:dyDescent="0.25">
      <c r="A7" s="146"/>
      <c r="B7" s="146" t="str">
        <f>'Puestos de Trabajo Esp'!B22</f>
        <v>Horno</v>
      </c>
      <c r="C7" s="146" t="str">
        <f>'Puestos de Trabajo Esp'!W22</f>
        <v>Operadores cabina horno</v>
      </c>
      <c r="D7" s="146">
        <f>'Puestos de Trabajo Esp'!V22</f>
        <v>2</v>
      </c>
      <c r="E7" s="146">
        <f>'Puestos de Trabajo Esp'!Y22</f>
        <v>126663</v>
      </c>
      <c r="F7" s="146" t="str">
        <f>'Puestos de Trabajo Esp'!Z22</f>
        <v>x</v>
      </c>
      <c r="G7" s="146" t="str">
        <f>'Puestos de Trabajo Esp'!AA22</f>
        <v>8.677.781-9</v>
      </c>
      <c r="H7" s="146">
        <f>'Puestos de Trabajo Esp'!AB22</f>
        <v>7</v>
      </c>
      <c r="I7" s="146">
        <f>'Puestos de Trabajo Esp'!AC22</f>
        <v>16</v>
      </c>
      <c r="J7" s="146">
        <f>'Puestos de Trabajo Esp'!AD22</f>
        <v>82</v>
      </c>
      <c r="K7" s="146">
        <f>'Puestos de Trabajo Esp'!AE22</f>
        <v>0.4</v>
      </c>
      <c r="L7" s="186" t="str">
        <f>'Puestos de Trabajo Esp'!AF22</f>
        <v>1</v>
      </c>
    </row>
    <row r="8" spans="1:12" ht="39.950000000000003" customHeight="1" x14ac:dyDescent="0.25">
      <c r="A8" s="146"/>
      <c r="B8" s="146" t="str">
        <f>'Puestos de Trabajo Esp'!B27</f>
        <v>Horno</v>
      </c>
      <c r="C8" s="146" t="str">
        <f>'Puestos de Trabajo Esp'!W27</f>
        <v>Operadores cabina horno</v>
      </c>
      <c r="D8" s="146">
        <f>'Puestos de Trabajo Esp'!V27</f>
        <v>2</v>
      </c>
      <c r="E8" s="146">
        <f>'Puestos de Trabajo Esp'!Y27</f>
        <v>126663</v>
      </c>
      <c r="F8" s="146" t="str">
        <f>'Puestos de Trabajo Esp'!Z27</f>
        <v>x</v>
      </c>
      <c r="G8" s="146" t="str">
        <f>'Puestos de Trabajo Esp'!AA27</f>
        <v>8.677.781-9</v>
      </c>
      <c r="H8" s="146">
        <f>'Puestos de Trabajo Esp'!AB27</f>
        <v>7</v>
      </c>
      <c r="I8" s="146">
        <f>'Puestos de Trabajo Esp'!AC27</f>
        <v>14.3</v>
      </c>
      <c r="J8" s="146">
        <f>'Puestos de Trabajo Esp'!AD27</f>
        <v>82.5</v>
      </c>
      <c r="K8" s="146">
        <f>'Puestos de Trabajo Esp'!AE27</f>
        <v>0.4</v>
      </c>
      <c r="L8" s="185" t="str">
        <f>'Puestos de Trabajo Esp'!AF27</f>
        <v>1</v>
      </c>
    </row>
    <row r="9" spans="1:12" ht="39.950000000000003" customHeight="1" x14ac:dyDescent="0.25">
      <c r="A9" s="146"/>
      <c r="B9" s="146" t="str">
        <f>'Puestos de Trabajo Esp'!B32</f>
        <v>Horno</v>
      </c>
      <c r="C9" s="146" t="str">
        <f>'Puestos de Trabajo Esp'!W32</f>
        <v>Operadores cabina horno</v>
      </c>
      <c r="D9" s="146">
        <f>'Puestos de Trabajo Esp'!V32</f>
        <v>2</v>
      </c>
      <c r="E9" s="146">
        <f>'Puestos de Trabajo Esp'!Y32</f>
        <v>126663</v>
      </c>
      <c r="F9" s="146" t="str">
        <f>'Puestos de Trabajo Esp'!Z32</f>
        <v>x</v>
      </c>
      <c r="G9" s="146" t="str">
        <f>'Puestos de Trabajo Esp'!AA32</f>
        <v>8.677.781-9</v>
      </c>
      <c r="H9" s="146">
        <f>'Puestos de Trabajo Esp'!AB32</f>
        <v>7</v>
      </c>
      <c r="I9" s="146">
        <f>'Puestos de Trabajo Esp'!AC32</f>
        <v>20.2</v>
      </c>
      <c r="J9" s="146">
        <f>'Puestos de Trabajo Esp'!AD32</f>
        <v>81</v>
      </c>
      <c r="K9" s="146">
        <f>'Puestos de Trabajo Esp'!AE32</f>
        <v>0.3</v>
      </c>
      <c r="L9" s="185" t="str">
        <f>'Puestos de Trabajo Esp'!AF32</f>
        <v>1</v>
      </c>
    </row>
    <row r="10" spans="1:12" ht="39.950000000000003" customHeight="1" x14ac:dyDescent="0.25">
      <c r="A10" s="146"/>
      <c r="B10" s="146" t="str">
        <f>'Puestos de Trabajo Esp'!B37</f>
        <v>Taller de mantención</v>
      </c>
      <c r="C10" s="146" t="str">
        <f>'Puestos de Trabajo Esp'!W37</f>
        <v>Operadores y ayudantes de mantención mecánica</v>
      </c>
      <c r="D10" s="146">
        <f>'Puestos de Trabajo Esp'!V37</f>
        <v>1</v>
      </c>
      <c r="E10" s="146">
        <f>'Puestos de Trabajo Esp'!Y37</f>
        <v>126663</v>
      </c>
      <c r="F10" s="146" t="str">
        <f>'Puestos de Trabajo Esp'!Z37</f>
        <v>x</v>
      </c>
      <c r="G10" s="146" t="str">
        <f>'Puestos de Trabajo Esp'!AA37</f>
        <v>8.677.781-9</v>
      </c>
      <c r="H10" s="146">
        <f>'Puestos de Trabajo Esp'!AB37</f>
        <v>7</v>
      </c>
      <c r="I10" s="146">
        <f>'Puestos de Trabajo Esp'!AC37</f>
        <v>25.4</v>
      </c>
      <c r="J10" s="146">
        <f>'Puestos de Trabajo Esp'!AD37</f>
        <v>80</v>
      </c>
      <c r="K10" s="146">
        <f>'Puestos de Trabajo Esp'!AE37</f>
        <v>0.3</v>
      </c>
      <c r="L10" s="186" t="str">
        <f>'Puestos de Trabajo Esp'!AF37</f>
        <v>1</v>
      </c>
    </row>
    <row r="11" spans="1:12" ht="39.950000000000003" customHeight="1" x14ac:dyDescent="0.25">
      <c r="A11" s="146"/>
      <c r="B11" s="146" t="str">
        <f>'Puestos de Trabajo Esp'!B42</f>
        <v>Taller de mantención</v>
      </c>
      <c r="C11" s="146" t="str">
        <f>'Puestos de Trabajo Esp'!W42</f>
        <v>Operadores y ayudantes de mantención mecánica</v>
      </c>
      <c r="D11" s="146">
        <f>'Puestos de Trabajo Esp'!V42</f>
        <v>1</v>
      </c>
      <c r="E11" s="146">
        <f>'Puestos de Trabajo Esp'!Y42</f>
        <v>126663</v>
      </c>
      <c r="F11" s="146" t="str">
        <f>'Puestos de Trabajo Esp'!Z42</f>
        <v>x</v>
      </c>
      <c r="G11" s="146" t="str">
        <f>'Puestos de Trabajo Esp'!AA42</f>
        <v>8.677.781-9</v>
      </c>
      <c r="H11" s="146">
        <f>'Puestos de Trabajo Esp'!AB42</f>
        <v>7</v>
      </c>
      <c r="I11" s="146">
        <f>'Puestos de Trabajo Esp'!AC42</f>
        <v>25.4</v>
      </c>
      <c r="J11" s="146">
        <f>'Puestos de Trabajo Esp'!AD42</f>
        <v>80</v>
      </c>
      <c r="K11" s="146">
        <f>'Puestos de Trabajo Esp'!AE42</f>
        <v>0.3</v>
      </c>
      <c r="L11" s="185" t="str">
        <f>'Puestos de Trabajo Esp'!AF42</f>
        <v>1</v>
      </c>
    </row>
    <row r="12" spans="1:12" ht="39.950000000000003" customHeight="1" x14ac:dyDescent="0.25">
      <c r="A12" s="146"/>
      <c r="B12" s="146" t="str">
        <f>'Puestos de Trabajo Esp'!B47</f>
        <v>Taller de mantención</v>
      </c>
      <c r="C12" s="146" t="str">
        <f>'Puestos de Trabajo Esp'!W47</f>
        <v>Operadores y ayudantes de mantención mecánica</v>
      </c>
      <c r="D12" s="146">
        <f>'Puestos de Trabajo Esp'!V47</f>
        <v>1</v>
      </c>
      <c r="E12" s="146">
        <f>'Puestos de Trabajo Esp'!Y47</f>
        <v>126663</v>
      </c>
      <c r="F12" s="146" t="str">
        <f>'Puestos de Trabajo Esp'!Z47</f>
        <v>x</v>
      </c>
      <c r="G12" s="146" t="str">
        <f>'Puestos de Trabajo Esp'!AA47</f>
        <v>8.677.781-9</v>
      </c>
      <c r="H12" s="146">
        <f>'Puestos de Trabajo Esp'!AB47</f>
        <v>7</v>
      </c>
      <c r="I12" s="146">
        <f>'Puestos de Trabajo Esp'!AC47</f>
        <v>25.4</v>
      </c>
      <c r="J12" s="146">
        <f>'Puestos de Trabajo Esp'!AD47</f>
        <v>80</v>
      </c>
      <c r="K12" s="146">
        <f>'Puestos de Trabajo Esp'!AE47</f>
        <v>0.3</v>
      </c>
      <c r="L12" s="186" t="str">
        <f>'Puestos de Trabajo Esp'!AF47</f>
        <v>1</v>
      </c>
    </row>
    <row r="13" spans="1:12" ht="39.950000000000003" customHeight="1" x14ac:dyDescent="0.25">
      <c r="A13" s="146"/>
      <c r="B13" s="146" t="str">
        <f>'Puestos de Trabajo Esp'!B52</f>
        <v>Taller de mantención</v>
      </c>
      <c r="C13" s="146" t="str">
        <f>'Puestos de Trabajo Esp'!W52</f>
        <v>Operadores y ayudantes de mantención mecánica</v>
      </c>
      <c r="D13" s="146">
        <f>'Puestos de Trabajo Esp'!V52</f>
        <v>1</v>
      </c>
      <c r="E13" s="146">
        <f>'Puestos de Trabajo Esp'!Y52</f>
        <v>126663</v>
      </c>
      <c r="F13" s="146" t="str">
        <f>'Puestos de Trabajo Esp'!Z52</f>
        <v>x</v>
      </c>
      <c r="G13" s="146" t="str">
        <f>'Puestos de Trabajo Esp'!AA52</f>
        <v>8.677.781-9</v>
      </c>
      <c r="H13" s="146">
        <f>'Puestos de Trabajo Esp'!AB52</f>
        <v>7</v>
      </c>
      <c r="I13" s="146">
        <f>'Puestos de Trabajo Esp'!AC52</f>
        <v>25.4</v>
      </c>
      <c r="J13" s="146">
        <f>'Puestos de Trabajo Esp'!AD52</f>
        <v>80</v>
      </c>
      <c r="K13" s="146">
        <f>'Puestos de Trabajo Esp'!AE52</f>
        <v>0.3</v>
      </c>
      <c r="L13" s="185" t="str">
        <f>'Puestos de Trabajo Esp'!AF52</f>
        <v>1</v>
      </c>
    </row>
    <row r="14" spans="1:12" ht="39.950000000000003" customHeight="1" x14ac:dyDescent="0.25">
      <c r="A14" s="146"/>
      <c r="B14" s="146" t="str">
        <f>'Puestos de Trabajo Esp'!B57</f>
        <v>Taller de mantención</v>
      </c>
      <c r="C14" s="146" t="str">
        <f>'Puestos de Trabajo Esp'!W57</f>
        <v>Operadores y ayudantes de mantención mecánica</v>
      </c>
      <c r="D14" s="146">
        <f>'Puestos de Trabajo Esp'!V57</f>
        <v>1</v>
      </c>
      <c r="E14" s="146">
        <f>'Puestos de Trabajo Esp'!Y57</f>
        <v>126663</v>
      </c>
      <c r="F14" s="146" t="str">
        <f>'Puestos de Trabajo Esp'!Z57</f>
        <v>x</v>
      </c>
      <c r="G14" s="146" t="str">
        <f>'Puestos de Trabajo Esp'!AA57</f>
        <v>8.677.781-9</v>
      </c>
      <c r="H14" s="146">
        <f>'Puestos de Trabajo Esp'!AB57</f>
        <v>7</v>
      </c>
      <c r="I14" s="146">
        <f>'Puestos de Trabajo Esp'!AC57</f>
        <v>25.4</v>
      </c>
      <c r="J14" s="146">
        <f>'Puestos de Trabajo Esp'!AD57</f>
        <v>80</v>
      </c>
      <c r="K14" s="146">
        <f>'Puestos de Trabajo Esp'!AE57</f>
        <v>0.3</v>
      </c>
      <c r="L14" s="185" t="str">
        <f>'Puestos de Trabajo Esp'!AF57</f>
        <v>1</v>
      </c>
    </row>
    <row r="15" spans="1:12" ht="39.950000000000003" customHeight="1" x14ac:dyDescent="0.25">
      <c r="A15" s="146"/>
      <c r="B15" s="146" t="str">
        <f>'Puestos de Trabajo Esp'!B62</f>
        <v>Taller de mantención</v>
      </c>
      <c r="C15" s="146" t="str">
        <f>'Puestos de Trabajo Esp'!W62</f>
        <v>Operadores y ayudantes de mantención mecánica</v>
      </c>
      <c r="D15" s="146">
        <f>'Puestos de Trabajo Esp'!V62</f>
        <v>1</v>
      </c>
      <c r="E15" s="146">
        <f>'Puestos de Trabajo Esp'!Y62</f>
        <v>126663</v>
      </c>
      <c r="F15" s="146" t="str">
        <f>'Puestos de Trabajo Esp'!Z62</f>
        <v>x</v>
      </c>
      <c r="G15" s="146" t="str">
        <f>'Puestos de Trabajo Esp'!AA62</f>
        <v>8.677.781-9</v>
      </c>
      <c r="H15" s="146">
        <f>'Puestos de Trabajo Esp'!AB62</f>
        <v>2</v>
      </c>
      <c r="I15" s="146">
        <f>'Puestos de Trabajo Esp'!AC62</f>
        <v>25.4</v>
      </c>
      <c r="J15" s="146">
        <f>'Puestos de Trabajo Esp'!AD62</f>
        <v>80</v>
      </c>
      <c r="K15" s="146">
        <f>'Puestos de Trabajo Esp'!AE62</f>
        <v>0.3</v>
      </c>
      <c r="L15" s="186" t="str">
        <f>'Puestos de Trabajo Esp'!AF62</f>
        <v>1</v>
      </c>
    </row>
    <row r="16" spans="1:12" ht="39.950000000000003" customHeight="1" x14ac:dyDescent="0.25">
      <c r="A16" s="146"/>
      <c r="B16" s="146" t="str">
        <f>'Puestos de Trabajo Esp'!B67</f>
        <v>Taller de mantención</v>
      </c>
      <c r="C16" s="146" t="str">
        <f>'Puestos de Trabajo Esp'!W67</f>
        <v>Operadores y ayudantes de mantención mecánica</v>
      </c>
      <c r="D16" s="146">
        <f>'Puestos de Trabajo Esp'!V67</f>
        <v>1</v>
      </c>
      <c r="E16" s="146">
        <f>'Puestos de Trabajo Esp'!Y67</f>
        <v>126663</v>
      </c>
      <c r="F16" s="146" t="str">
        <f>'Puestos de Trabajo Esp'!Z67</f>
        <v>x</v>
      </c>
      <c r="G16" s="146" t="str">
        <f>'Puestos de Trabajo Esp'!AA67</f>
        <v>8.677.781-9</v>
      </c>
      <c r="H16" s="146">
        <f>'Puestos de Trabajo Esp'!AB67</f>
        <v>0.5</v>
      </c>
      <c r="I16" s="146">
        <f>'Puestos de Trabajo Esp'!AC67</f>
        <v>25.4</v>
      </c>
      <c r="J16" s="146">
        <f>'Puestos de Trabajo Esp'!AD67</f>
        <v>80</v>
      </c>
      <c r="K16" s="146">
        <f>'Puestos de Trabajo Esp'!AE67</f>
        <v>0.3</v>
      </c>
      <c r="L16" s="185" t="str">
        <f>'Puestos de Trabajo Esp'!AF67</f>
        <v>1</v>
      </c>
    </row>
    <row r="17" spans="1:12" ht="39.950000000000003" customHeight="1" x14ac:dyDescent="0.25">
      <c r="A17" s="146"/>
      <c r="B17" s="146" t="str">
        <f>'Puestos de Trabajo Esp'!B72</f>
        <v>Taller de mantención</v>
      </c>
      <c r="C17" s="146" t="str">
        <f>'Puestos de Trabajo Esp'!W72</f>
        <v>Operadores y ayudantes de mantención mecánica</v>
      </c>
      <c r="D17" s="146">
        <f>'Puestos de Trabajo Esp'!V72</f>
        <v>1</v>
      </c>
      <c r="E17" s="146">
        <f>'Puestos de Trabajo Esp'!Y72</f>
        <v>126663</v>
      </c>
      <c r="F17" s="146" t="str">
        <f>'Puestos de Trabajo Esp'!Z72</f>
        <v>x</v>
      </c>
      <c r="G17" s="146" t="str">
        <f>'Puestos de Trabajo Esp'!AA72</f>
        <v>8.677.781-9</v>
      </c>
      <c r="H17" s="146">
        <f>'Puestos de Trabajo Esp'!AB72</f>
        <v>7</v>
      </c>
      <c r="I17" s="146">
        <f>'Puestos de Trabajo Esp'!AC72</f>
        <v>4</v>
      </c>
      <c r="J17" s="146">
        <f>'Puestos de Trabajo Esp'!AD72</f>
        <v>88</v>
      </c>
      <c r="K17" s="146">
        <f>'Puestos de Trabajo Esp'!AE72</f>
        <v>2</v>
      </c>
      <c r="L17" s="186" t="str">
        <f>'Puestos de Trabajo Esp'!AF72</f>
        <v>3</v>
      </c>
    </row>
    <row r="18" spans="1:12" ht="39.950000000000003" customHeight="1" x14ac:dyDescent="0.25">
      <c r="A18" s="146"/>
      <c r="B18" s="146" t="str">
        <f>'Puestos de Trabajo Esp'!B77</f>
        <v>Taller de mantención</v>
      </c>
      <c r="C18" s="146" t="str">
        <f>'Puestos de Trabajo Esp'!W77</f>
        <v>Operadores y ayudantes de mantención mecánica</v>
      </c>
      <c r="D18" s="146">
        <f>'Puestos de Trabajo Esp'!V77</f>
        <v>1</v>
      </c>
      <c r="E18" s="146">
        <f>'Puestos de Trabajo Esp'!Y77</f>
        <v>126663</v>
      </c>
      <c r="F18" s="146" t="str">
        <f>'Puestos de Trabajo Esp'!Z77</f>
        <v>x</v>
      </c>
      <c r="G18" s="146" t="str">
        <f>'Puestos de Trabajo Esp'!AA77</f>
        <v>8.677.781-9</v>
      </c>
      <c r="H18" s="146">
        <f>'Puestos de Trabajo Esp'!AB77</f>
        <v>7</v>
      </c>
      <c r="I18" s="146">
        <f>'Puestos de Trabajo Esp'!AC77</f>
        <v>25.4</v>
      </c>
      <c r="J18" s="146">
        <f>'Puestos de Trabajo Esp'!AD77</f>
        <v>80</v>
      </c>
      <c r="K18" s="146">
        <f>'Puestos de Trabajo Esp'!AE77</f>
        <v>0.3</v>
      </c>
      <c r="L18" s="185" t="str">
        <f>'Puestos de Trabajo Esp'!AF77</f>
        <v>1</v>
      </c>
    </row>
    <row r="19" spans="1:12" ht="39.950000000000003" customHeight="1" x14ac:dyDescent="0.25">
      <c r="A19" s="146"/>
      <c r="B19" s="146" t="str">
        <f>'Puestos de Trabajo Esp'!B82</f>
        <v>Taller de mantención</v>
      </c>
      <c r="C19" s="146" t="str">
        <f>'Puestos de Trabajo Esp'!W82</f>
        <v>Operadores y ayudantes de mantención mecánica</v>
      </c>
      <c r="D19" s="146">
        <f>'Puestos de Trabajo Esp'!V82</f>
        <v>1</v>
      </c>
      <c r="E19" s="146">
        <f>'Puestos de Trabajo Esp'!Y82</f>
        <v>0</v>
      </c>
      <c r="F19" s="146" t="str">
        <f>'Puestos de Trabajo Esp'!Z82</f>
        <v>x</v>
      </c>
      <c r="G19" s="146">
        <f>'Puestos de Trabajo Esp'!AA82</f>
        <v>0</v>
      </c>
      <c r="H19" s="146">
        <f>'Puestos de Trabajo Esp'!AB82</f>
        <v>0</v>
      </c>
      <c r="I19" s="146">
        <f>'Puestos de Trabajo Esp'!AC82</f>
        <v>2705659852.4000001</v>
      </c>
      <c r="J19" s="146">
        <f>'Puestos de Trabajo Esp'!AD82</f>
        <v>0</v>
      </c>
      <c r="K19" s="146">
        <f>'Puestos de Trabajo Esp'!AE82</f>
        <v>0</v>
      </c>
      <c r="L19" s="185" t="str">
        <f>'Puestos de Trabajo Esp'!AF82</f>
        <v>1</v>
      </c>
    </row>
    <row r="20" spans="1:12" ht="39.950000000000003" customHeight="1" x14ac:dyDescent="0.25">
      <c r="A20" s="146"/>
      <c r="B20" s="146" t="str">
        <f>'Puestos de Trabajo Esp'!B87</f>
        <v>Taller de mantención</v>
      </c>
      <c r="C20" s="146" t="str">
        <f>'Puestos de Trabajo Esp'!W87</f>
        <v>Operadores y ayudantes de mantención mecánica</v>
      </c>
      <c r="D20" s="146">
        <f>'Puestos de Trabajo Esp'!V87</f>
        <v>1</v>
      </c>
      <c r="E20" s="146">
        <f>'Puestos de Trabajo Esp'!Y87</f>
        <v>0</v>
      </c>
      <c r="F20" s="146" t="str">
        <f>'Puestos de Trabajo Esp'!Z87</f>
        <v>x</v>
      </c>
      <c r="G20" s="146">
        <f>'Puestos de Trabajo Esp'!AA87</f>
        <v>0</v>
      </c>
      <c r="H20" s="146">
        <f>'Puestos de Trabajo Esp'!AB87</f>
        <v>0</v>
      </c>
      <c r="I20" s="146">
        <f>'Puestos de Trabajo Esp'!AC87</f>
        <v>2705659852.4000001</v>
      </c>
      <c r="J20" s="146">
        <f>'Puestos de Trabajo Esp'!AD87</f>
        <v>0</v>
      </c>
      <c r="K20" s="146">
        <f>'Puestos de Trabajo Esp'!AE87</f>
        <v>0</v>
      </c>
      <c r="L20" s="185" t="str">
        <f>'Puestos de Trabajo Esp'!AF87</f>
        <v>1</v>
      </c>
    </row>
    <row r="21" spans="1:12" ht="39.950000000000003" customHeight="1" x14ac:dyDescent="0.25">
      <c r="A21" s="146"/>
      <c r="B21" s="146" t="str">
        <f>'Puestos de Trabajo Esp'!B92</f>
        <v>Taller de mantención</v>
      </c>
      <c r="C21" s="146" t="str">
        <f>'Puestos de Trabajo Esp'!W92</f>
        <v>Operadores y ayudantes de mantención mecánica</v>
      </c>
      <c r="D21" s="146">
        <f>'Puestos de Trabajo Esp'!V92</f>
        <v>1</v>
      </c>
      <c r="E21" s="146">
        <f>'Puestos de Trabajo Esp'!Y92</f>
        <v>0</v>
      </c>
      <c r="F21" s="146" t="str">
        <f>'Puestos de Trabajo Esp'!Z92</f>
        <v>x</v>
      </c>
      <c r="G21" s="146">
        <f>'Puestos de Trabajo Esp'!AA92</f>
        <v>0</v>
      </c>
      <c r="H21" s="146">
        <f>'Puestos de Trabajo Esp'!AB92</f>
        <v>0</v>
      </c>
      <c r="I21" s="146">
        <f>'Puestos de Trabajo Esp'!AC92</f>
        <v>2705659852.4000001</v>
      </c>
      <c r="J21" s="146">
        <f>'Puestos de Trabajo Esp'!AD92</f>
        <v>0</v>
      </c>
      <c r="K21" s="146">
        <f>'Puestos de Trabajo Esp'!AE92</f>
        <v>0</v>
      </c>
      <c r="L21" s="185" t="str">
        <f>'Puestos de Trabajo Esp'!AF92</f>
        <v>1</v>
      </c>
    </row>
    <row r="22" spans="1:12" ht="39.950000000000003" customHeight="1" x14ac:dyDescent="0.25">
      <c r="A22" s="146"/>
      <c r="B22" s="146" t="str">
        <f>'Puestos de Trabajo Esp'!B97</f>
        <v>Taller de mantención</v>
      </c>
      <c r="C22" s="146" t="str">
        <f>'Puestos de Trabajo Esp'!W97</f>
        <v>Operadores y ayudantes de mantención mecánica</v>
      </c>
      <c r="D22" s="146">
        <f>'Puestos de Trabajo Esp'!V97</f>
        <v>1</v>
      </c>
      <c r="E22" s="146">
        <f>'Puestos de Trabajo Esp'!Y97</f>
        <v>0</v>
      </c>
      <c r="F22" s="146" t="str">
        <f>'Puestos de Trabajo Esp'!Z97</f>
        <v>x</v>
      </c>
      <c r="G22" s="146">
        <f>'Puestos de Trabajo Esp'!AA97</f>
        <v>0</v>
      </c>
      <c r="H22" s="146">
        <f>'Puestos de Trabajo Esp'!AB97</f>
        <v>0</v>
      </c>
      <c r="I22" s="146">
        <f>'Puestos de Trabajo Esp'!AC97</f>
        <v>2705659852.4000001</v>
      </c>
      <c r="J22" s="146">
        <f>'Puestos de Trabajo Esp'!AD97</f>
        <v>0</v>
      </c>
      <c r="K22" s="146">
        <f>'Puestos de Trabajo Esp'!AE97</f>
        <v>0</v>
      </c>
      <c r="L22" s="185" t="str">
        <f>'Puestos de Trabajo Esp'!AF97</f>
        <v>1</v>
      </c>
    </row>
    <row r="23" spans="1:12" ht="39.950000000000003" customHeight="1" x14ac:dyDescent="0.25">
      <c r="A23" s="146"/>
      <c r="B23" s="146" t="str">
        <f>'Puestos de Trabajo Esp'!B102</f>
        <v>Taller de mantención</v>
      </c>
      <c r="C23" s="146" t="str">
        <f>'Puestos de Trabajo Esp'!W102</f>
        <v>Operadores y ayudantes de mantención mecánica</v>
      </c>
      <c r="D23" s="146">
        <f>'Puestos de Trabajo Esp'!V102</f>
        <v>1</v>
      </c>
      <c r="E23" s="146">
        <f>'Puestos de Trabajo Esp'!Y102</f>
        <v>0</v>
      </c>
      <c r="F23" s="146" t="str">
        <f>'Puestos de Trabajo Esp'!Z102</f>
        <v>x</v>
      </c>
      <c r="G23" s="146">
        <f>'Puestos de Trabajo Esp'!AA102</f>
        <v>0</v>
      </c>
      <c r="H23" s="146">
        <f>'Puestos de Trabajo Esp'!AB102</f>
        <v>0</v>
      </c>
      <c r="I23" s="146">
        <f>'Puestos de Trabajo Esp'!AC102</f>
        <v>2705659852.4000001</v>
      </c>
      <c r="J23" s="146">
        <f>'Puestos de Trabajo Esp'!AD102</f>
        <v>0</v>
      </c>
      <c r="K23" s="146">
        <f>'Puestos de Trabajo Esp'!AE102</f>
        <v>0</v>
      </c>
      <c r="L23" s="185" t="str">
        <f>'Puestos de Trabajo Esp'!AF102</f>
        <v>1</v>
      </c>
    </row>
    <row r="24" spans="1:12" ht="39.950000000000003" customHeight="1" x14ac:dyDescent="0.25">
      <c r="A24" s="146"/>
      <c r="B24" s="146" t="str">
        <f>'Puestos de Trabajo Esp'!B107</f>
        <v>Taller de mantención</v>
      </c>
      <c r="C24" s="146" t="str">
        <f>'Puestos de Trabajo Esp'!W107</f>
        <v>Operadores y ayudantes de mantención mecánica</v>
      </c>
      <c r="D24" s="146">
        <f>'Puestos de Trabajo Esp'!V107</f>
        <v>1</v>
      </c>
      <c r="E24" s="146">
        <f>'Puestos de Trabajo Esp'!Y107</f>
        <v>0</v>
      </c>
      <c r="F24" s="146">
        <f>'Puestos de Trabajo Esp'!Z107</f>
        <v>0</v>
      </c>
      <c r="G24" s="146">
        <f>'Puestos de Trabajo Esp'!AA107</f>
        <v>0</v>
      </c>
      <c r="H24" s="146">
        <f>'Puestos de Trabajo Esp'!AB107</f>
        <v>0</v>
      </c>
      <c r="I24" s="146">
        <f>'Puestos de Trabajo Esp'!AC107</f>
        <v>2705659852.4000001</v>
      </c>
      <c r="J24" s="146">
        <f>'Puestos de Trabajo Esp'!AD107</f>
        <v>0</v>
      </c>
      <c r="K24" s="146">
        <f>'Puestos de Trabajo Esp'!AE107</f>
        <v>0</v>
      </c>
      <c r="L24" s="185" t="str">
        <f>'Puestos de Trabajo Esp'!AF107</f>
        <v>1</v>
      </c>
    </row>
    <row r="25" spans="1:12" ht="39.950000000000003" customHeight="1" x14ac:dyDescent="0.25">
      <c r="A25" s="146"/>
      <c r="B25" s="146" t="str">
        <f>'Puestos de Trabajo Esp'!B112</f>
        <v>Taller de mantención</v>
      </c>
      <c r="C25" s="146" t="str">
        <f>'Puestos de Trabajo Esp'!W112</f>
        <v>Operadores y ayudantes de mantención mecánica</v>
      </c>
      <c r="D25" s="146">
        <f>'Puestos de Trabajo Esp'!V112</f>
        <v>1</v>
      </c>
      <c r="E25" s="146">
        <f>'Puestos de Trabajo Esp'!Y112</f>
        <v>0</v>
      </c>
      <c r="F25" s="146">
        <f>'Puestos de Trabajo Esp'!Z112</f>
        <v>0</v>
      </c>
      <c r="G25" s="146">
        <f>'Puestos de Trabajo Esp'!AA112</f>
        <v>0</v>
      </c>
      <c r="H25" s="146">
        <f>'Puestos de Trabajo Esp'!AB112</f>
        <v>0</v>
      </c>
      <c r="I25" s="146">
        <f>'Puestos de Trabajo Esp'!AC112</f>
        <v>2705659852.4000001</v>
      </c>
      <c r="J25" s="146">
        <f>'Puestos de Trabajo Esp'!AD112</f>
        <v>0</v>
      </c>
      <c r="K25" s="146">
        <f>'Puestos de Trabajo Esp'!AE112</f>
        <v>0</v>
      </c>
      <c r="L25" s="185" t="str">
        <f>'Puestos de Trabajo Esp'!AF112</f>
        <v>1</v>
      </c>
    </row>
    <row r="26" spans="1:12" ht="39.950000000000003" customHeight="1" x14ac:dyDescent="0.25">
      <c r="A26" s="146"/>
      <c r="B26" s="146" t="str">
        <f>'Puestos de Trabajo Esp'!B117</f>
        <v>Taller de mantención</v>
      </c>
      <c r="C26" s="146" t="str">
        <f>'Puestos de Trabajo Esp'!W117</f>
        <v>Operadores y ayudantes de mantención mecánica</v>
      </c>
      <c r="D26" s="146">
        <f>'Puestos de Trabajo Esp'!V117</f>
        <v>1</v>
      </c>
      <c r="E26" s="146">
        <f>'Puestos de Trabajo Esp'!Y117</f>
        <v>0</v>
      </c>
      <c r="F26" s="146">
        <f>'Puestos de Trabajo Esp'!Z117</f>
        <v>0</v>
      </c>
      <c r="G26" s="146">
        <f>'Puestos de Trabajo Esp'!AA117</f>
        <v>0</v>
      </c>
      <c r="H26" s="146">
        <f>'Puestos de Trabajo Esp'!AB117</f>
        <v>0</v>
      </c>
      <c r="I26" s="146">
        <f>'Puestos de Trabajo Esp'!AC117</f>
        <v>2705659852.4000001</v>
      </c>
      <c r="J26" s="146">
        <f>'Puestos de Trabajo Esp'!AD117</f>
        <v>0</v>
      </c>
      <c r="K26" s="146">
        <f>'Puestos de Trabajo Esp'!AE117</f>
        <v>0</v>
      </c>
      <c r="L26" s="185" t="str">
        <f>'Puestos de Trabajo Esp'!AF117</f>
        <v>1</v>
      </c>
    </row>
    <row r="27" spans="1:12" ht="39.950000000000003" customHeight="1" x14ac:dyDescent="0.25">
      <c r="A27" s="146"/>
      <c r="B27" s="146" t="str">
        <f>'Puestos de Trabajo Esp'!B122</f>
        <v>Taller de mantención</v>
      </c>
      <c r="C27" s="146" t="str">
        <f>'Puestos de Trabajo Esp'!W122</f>
        <v>Operadores y ayudantes de mantención mecánica</v>
      </c>
      <c r="D27" s="146">
        <f>'Puestos de Trabajo Esp'!V122</f>
        <v>1</v>
      </c>
      <c r="E27" s="146">
        <f>'Puestos de Trabajo Esp'!Y122</f>
        <v>0</v>
      </c>
      <c r="F27" s="146">
        <f>'Puestos de Trabajo Esp'!Z122</f>
        <v>0</v>
      </c>
      <c r="G27" s="146">
        <f>'Puestos de Trabajo Esp'!AA122</f>
        <v>0</v>
      </c>
      <c r="H27" s="146">
        <f>'Puestos de Trabajo Esp'!AB122</f>
        <v>0</v>
      </c>
      <c r="I27" s="146">
        <f>'Puestos de Trabajo Esp'!AC122</f>
        <v>2705659852.4000001</v>
      </c>
      <c r="J27" s="146">
        <f>'Puestos de Trabajo Esp'!AD122</f>
        <v>0</v>
      </c>
      <c r="K27" s="146">
        <f>'Puestos de Trabajo Esp'!AE122</f>
        <v>0</v>
      </c>
      <c r="L27" s="185" t="str">
        <f>'Puestos de Trabajo Esp'!AF122</f>
        <v>1</v>
      </c>
    </row>
    <row r="28" spans="1:12" ht="39.950000000000003" customHeight="1" x14ac:dyDescent="0.25">
      <c r="A28" s="146"/>
      <c r="B28" s="146" t="str">
        <f>'Puestos de Trabajo Esp'!B127</f>
        <v>Taller de mantención</v>
      </c>
      <c r="C28" s="146" t="str">
        <f>'Puestos de Trabajo Esp'!W127</f>
        <v>Operadores y ayudantes de mantención mecánica</v>
      </c>
      <c r="D28" s="146">
        <f>'Puestos de Trabajo Esp'!V127</f>
        <v>1</v>
      </c>
      <c r="E28" s="146">
        <f>'Puestos de Trabajo Esp'!Y127</f>
        <v>0</v>
      </c>
      <c r="F28" s="146">
        <f>'Puestos de Trabajo Esp'!Z127</f>
        <v>0</v>
      </c>
      <c r="G28" s="146">
        <f>'Puestos de Trabajo Esp'!AA127</f>
        <v>0</v>
      </c>
      <c r="H28" s="146">
        <f>'Puestos de Trabajo Esp'!AB127</f>
        <v>0</v>
      </c>
      <c r="I28" s="146">
        <f>'Puestos de Trabajo Esp'!AC127</f>
        <v>2705659852.4000001</v>
      </c>
      <c r="J28" s="146">
        <f>'Puestos de Trabajo Esp'!AD127</f>
        <v>0</v>
      </c>
      <c r="K28" s="146">
        <f>'Puestos de Trabajo Esp'!AE127</f>
        <v>0</v>
      </c>
      <c r="L28" s="185" t="str">
        <f>'Puestos de Trabajo Esp'!AF127</f>
        <v>1</v>
      </c>
    </row>
    <row r="29" spans="1:12" ht="39.950000000000003" customHeight="1" x14ac:dyDescent="0.25">
      <c r="A29" s="146"/>
      <c r="B29" s="146" t="str">
        <f>'Puestos de Trabajo Esp'!B132</f>
        <v>Taller de mantención</v>
      </c>
      <c r="C29" s="146" t="str">
        <f>'Puestos de Trabajo Esp'!W132</f>
        <v>Operadores y ayudantes de mantención mecánica</v>
      </c>
      <c r="D29" s="146">
        <f>'Puestos de Trabajo Esp'!V132</f>
        <v>1</v>
      </c>
      <c r="E29" s="146">
        <f>'Puestos de Trabajo Esp'!Y132</f>
        <v>0</v>
      </c>
      <c r="F29" s="146">
        <f>'Puestos de Trabajo Esp'!Z132</f>
        <v>0</v>
      </c>
      <c r="G29" s="146">
        <f>'Puestos de Trabajo Esp'!AA132</f>
        <v>0</v>
      </c>
      <c r="H29" s="146">
        <f>'Puestos de Trabajo Esp'!AB132</f>
        <v>0</v>
      </c>
      <c r="I29" s="146">
        <f>'Puestos de Trabajo Esp'!AC132</f>
        <v>2705659852.4000001</v>
      </c>
      <c r="J29" s="146">
        <f>'Puestos de Trabajo Esp'!AD132</f>
        <v>0</v>
      </c>
      <c r="K29" s="146">
        <f>'Puestos de Trabajo Esp'!AE132</f>
        <v>0</v>
      </c>
      <c r="L29" s="185" t="str">
        <f>'Puestos de Trabajo Esp'!AF132</f>
        <v>1</v>
      </c>
    </row>
    <row r="30" spans="1:12" ht="39.950000000000003" customHeight="1" x14ac:dyDescent="0.25">
      <c r="A30" s="146"/>
      <c r="B30" s="146" t="str">
        <f>'Puestos de Trabajo Esp'!B137</f>
        <v>Taller de mantención</v>
      </c>
      <c r="C30" s="146" t="str">
        <f>'Puestos de Trabajo Esp'!W137</f>
        <v>Operadores y ayudantes de mantención mecánica</v>
      </c>
      <c r="D30" s="146">
        <f>'Puestos de Trabajo Esp'!V137</f>
        <v>1</v>
      </c>
      <c r="E30" s="146">
        <f>'Puestos de Trabajo Esp'!Y137</f>
        <v>0</v>
      </c>
      <c r="F30" s="146">
        <f>'Puestos de Trabajo Esp'!Z137</f>
        <v>0</v>
      </c>
      <c r="G30" s="146">
        <f>'Puestos de Trabajo Esp'!AA137</f>
        <v>0</v>
      </c>
      <c r="H30" s="146">
        <f>'Puestos de Trabajo Esp'!AB137</f>
        <v>0</v>
      </c>
      <c r="I30" s="146">
        <f>'Puestos de Trabajo Esp'!AC137</f>
        <v>2705659852.4000001</v>
      </c>
      <c r="J30" s="146">
        <f>'Puestos de Trabajo Esp'!AD137</f>
        <v>0</v>
      </c>
      <c r="K30" s="146">
        <f>'Puestos de Trabajo Esp'!AE137</f>
        <v>0</v>
      </c>
      <c r="L30" s="185" t="str">
        <f>'Puestos de Trabajo Esp'!AF137</f>
        <v>1</v>
      </c>
    </row>
    <row r="31" spans="1:12" ht="39.950000000000003" customHeight="1" x14ac:dyDescent="0.25">
      <c r="A31" s="146"/>
      <c r="B31" s="146" t="str">
        <f>'Puestos de Trabajo Esp'!B142</f>
        <v>Taller de mantención</v>
      </c>
      <c r="C31" s="146" t="str">
        <f>'Puestos de Trabajo Esp'!W142</f>
        <v>Operadores y ayudantes de mantención mecánica</v>
      </c>
      <c r="D31" s="146">
        <f>'Puestos de Trabajo Esp'!V142</f>
        <v>1</v>
      </c>
      <c r="E31" s="146">
        <f>'Puestos de Trabajo Esp'!Y142</f>
        <v>0</v>
      </c>
      <c r="F31" s="146">
        <f>'Puestos de Trabajo Esp'!Z142</f>
        <v>0</v>
      </c>
      <c r="G31" s="146">
        <f>'Puestos de Trabajo Esp'!AA142</f>
        <v>0</v>
      </c>
      <c r="H31" s="146">
        <f>'Puestos de Trabajo Esp'!AB142</f>
        <v>0</v>
      </c>
      <c r="I31" s="146">
        <f>'Puestos de Trabajo Esp'!AC142</f>
        <v>2705659852.4000001</v>
      </c>
      <c r="J31" s="146">
        <f>'Puestos de Trabajo Esp'!AD142</f>
        <v>0</v>
      </c>
      <c r="K31" s="146">
        <f>'Puestos de Trabajo Esp'!AE142</f>
        <v>0</v>
      </c>
      <c r="L31" s="185" t="str">
        <f>'Puestos de Trabajo Esp'!AF142</f>
        <v>1</v>
      </c>
    </row>
    <row r="32" spans="1:12" ht="39.950000000000003" customHeight="1" x14ac:dyDescent="0.25">
      <c r="A32" s="146"/>
      <c r="B32" s="146" t="str">
        <f>'Puestos de Trabajo Esp'!B147</f>
        <v>Taller de mantención</v>
      </c>
      <c r="C32" s="146" t="str">
        <f>'Puestos de Trabajo Esp'!W147</f>
        <v>Operadores y ayudantes de mantención mecánica</v>
      </c>
      <c r="D32" s="146">
        <f>'Puestos de Trabajo Esp'!V147</f>
        <v>1</v>
      </c>
      <c r="E32" s="146">
        <f>'Puestos de Trabajo Esp'!Y147</f>
        <v>0</v>
      </c>
      <c r="F32" s="146">
        <f>'Puestos de Trabajo Esp'!Z147</f>
        <v>0</v>
      </c>
      <c r="G32" s="146">
        <f>'Puestos de Trabajo Esp'!AA147</f>
        <v>0</v>
      </c>
      <c r="H32" s="146">
        <f>'Puestos de Trabajo Esp'!AB147</f>
        <v>0</v>
      </c>
      <c r="I32" s="146">
        <f>'Puestos de Trabajo Esp'!AC147</f>
        <v>2705659852.4000001</v>
      </c>
      <c r="J32" s="146">
        <f>'Puestos de Trabajo Esp'!AD147</f>
        <v>0</v>
      </c>
      <c r="K32" s="146">
        <f>'Puestos de Trabajo Esp'!AE147</f>
        <v>0</v>
      </c>
      <c r="L32" s="185" t="str">
        <f>'Puestos de Trabajo Esp'!AF147</f>
        <v>1</v>
      </c>
    </row>
    <row r="33" spans="1:12" ht="39.950000000000003" customHeight="1" x14ac:dyDescent="0.25">
      <c r="A33" s="146"/>
      <c r="B33" s="146" t="str">
        <f>'Puestos de Trabajo Esp'!B152</f>
        <v>Taller de mantención</v>
      </c>
      <c r="C33" s="146" t="str">
        <f>'Puestos de Trabajo Esp'!W152</f>
        <v>Operadores y ayudantes de mantención mecánica</v>
      </c>
      <c r="D33" s="146">
        <f>'Puestos de Trabajo Esp'!V152</f>
        <v>1</v>
      </c>
      <c r="E33" s="146">
        <f>'Puestos de Trabajo Esp'!Y152</f>
        <v>0</v>
      </c>
      <c r="F33" s="146">
        <f>'Puestos de Trabajo Esp'!Z152</f>
        <v>0</v>
      </c>
      <c r="G33" s="146">
        <f>'Puestos de Trabajo Esp'!AA152</f>
        <v>0</v>
      </c>
      <c r="H33" s="146">
        <f>'Puestos de Trabajo Esp'!AB152</f>
        <v>0</v>
      </c>
      <c r="I33" s="146">
        <f>'Puestos de Trabajo Esp'!AC152</f>
        <v>2705659852.4000001</v>
      </c>
      <c r="J33" s="146">
        <f>'Puestos de Trabajo Esp'!AD152</f>
        <v>0</v>
      </c>
      <c r="K33" s="146">
        <f>'Puestos de Trabajo Esp'!AE152</f>
        <v>0</v>
      </c>
      <c r="L33" s="185" t="str">
        <f>'Puestos de Trabajo Esp'!AF152</f>
        <v>1</v>
      </c>
    </row>
    <row r="34" spans="1:12" ht="39.950000000000003" customHeight="1" x14ac:dyDescent="0.25">
      <c r="A34" s="146"/>
      <c r="B34" s="146" t="str">
        <f>'Puestos de Trabajo Esp'!B157</f>
        <v>Taller de mantención</v>
      </c>
      <c r="C34" s="146" t="str">
        <f>'Puestos de Trabajo Esp'!W157</f>
        <v>Operadores y ayudantes de mantención mecánica</v>
      </c>
      <c r="D34" s="146">
        <f>'Puestos de Trabajo Esp'!V157</f>
        <v>1</v>
      </c>
      <c r="E34" s="146">
        <f>'Puestos de Trabajo Esp'!Y157</f>
        <v>0</v>
      </c>
      <c r="F34" s="146">
        <f>'Puestos de Trabajo Esp'!Z157</f>
        <v>0</v>
      </c>
      <c r="G34" s="146">
        <f>'Puestos de Trabajo Esp'!AA157</f>
        <v>0</v>
      </c>
      <c r="H34" s="146">
        <f>'Puestos de Trabajo Esp'!AB157</f>
        <v>0</v>
      </c>
      <c r="I34" s="146">
        <f>'Puestos de Trabajo Esp'!AC157</f>
        <v>2705659852.4000001</v>
      </c>
      <c r="J34" s="146">
        <f>'Puestos de Trabajo Esp'!AD157</f>
        <v>0</v>
      </c>
      <c r="K34" s="146">
        <f>'Puestos de Trabajo Esp'!AE157</f>
        <v>0</v>
      </c>
      <c r="L34" s="185" t="str">
        <f>'Puestos de Trabajo Esp'!AF157</f>
        <v>1</v>
      </c>
    </row>
    <row r="35" spans="1:12" ht="39.950000000000003" customHeight="1" x14ac:dyDescent="0.25">
      <c r="A35" s="146"/>
      <c r="B35" s="146" t="str">
        <f>'Puestos de Trabajo Esp'!B162</f>
        <v>Taller de mantención</v>
      </c>
      <c r="C35" s="146" t="str">
        <f>'Puestos de Trabajo Esp'!W162</f>
        <v>Operadores y ayudantes de mantención mecánica</v>
      </c>
      <c r="D35" s="146">
        <f>'Puestos de Trabajo Esp'!V162</f>
        <v>1</v>
      </c>
      <c r="E35" s="146">
        <f>'Puestos de Trabajo Esp'!Y162</f>
        <v>0</v>
      </c>
      <c r="F35" s="146">
        <f>'Puestos de Trabajo Esp'!Z162</f>
        <v>0</v>
      </c>
      <c r="G35" s="146">
        <f>'Puestos de Trabajo Esp'!AA162</f>
        <v>0</v>
      </c>
      <c r="H35" s="146">
        <f>'Puestos de Trabajo Esp'!AB162</f>
        <v>0</v>
      </c>
      <c r="I35" s="146">
        <f>'Puestos de Trabajo Esp'!AC162</f>
        <v>2705659852.4000001</v>
      </c>
      <c r="J35" s="146">
        <f>'Puestos de Trabajo Esp'!AD162</f>
        <v>0</v>
      </c>
      <c r="K35" s="146">
        <f>'Puestos de Trabajo Esp'!AE162</f>
        <v>0</v>
      </c>
      <c r="L35" s="185" t="str">
        <f>'Puestos de Trabajo Esp'!AF162</f>
        <v>1</v>
      </c>
    </row>
    <row r="36" spans="1:12" ht="39.950000000000003" customHeight="1" x14ac:dyDescent="0.25">
      <c r="A36" s="146"/>
      <c r="B36" s="146" t="str">
        <f>'Puestos de Trabajo Esp'!B167</f>
        <v>Taller de mantención</v>
      </c>
      <c r="C36" s="146" t="str">
        <f>'Puestos de Trabajo Esp'!W167</f>
        <v>Operadores y ayudantes de mantención mecánica</v>
      </c>
      <c r="D36" s="146">
        <f>'Puestos de Trabajo Esp'!V167</f>
        <v>1</v>
      </c>
      <c r="E36" s="146">
        <f>'Puestos de Trabajo Esp'!Y167</f>
        <v>0</v>
      </c>
      <c r="F36" s="146">
        <f>'Puestos de Trabajo Esp'!Z167</f>
        <v>0</v>
      </c>
      <c r="G36" s="146">
        <f>'Puestos de Trabajo Esp'!AA167</f>
        <v>0</v>
      </c>
      <c r="H36" s="146">
        <f>'Puestos de Trabajo Esp'!AB167</f>
        <v>0</v>
      </c>
      <c r="I36" s="146">
        <f>'Puestos de Trabajo Esp'!AC167</f>
        <v>2705659852.4000001</v>
      </c>
      <c r="J36" s="146">
        <f>'Puestos de Trabajo Esp'!AD167</f>
        <v>0</v>
      </c>
      <c r="K36" s="146">
        <f>'Puestos de Trabajo Esp'!AE167</f>
        <v>0</v>
      </c>
      <c r="L36" s="185" t="str">
        <f>'Puestos de Trabajo Esp'!AF167</f>
        <v>1</v>
      </c>
    </row>
    <row r="37" spans="1:12" ht="39.950000000000003" customHeight="1" x14ac:dyDescent="0.25">
      <c r="A37" s="146"/>
      <c r="B37" s="146" t="str">
        <f>'Puestos de Trabajo Esp'!B172</f>
        <v>Taller de mantención</v>
      </c>
      <c r="C37" s="146" t="str">
        <f>'Puestos de Trabajo Esp'!W172</f>
        <v>Operadores y ayudantes de mantención mecánica</v>
      </c>
      <c r="D37" s="146">
        <f>'Puestos de Trabajo Esp'!V172</f>
        <v>1</v>
      </c>
      <c r="E37" s="146">
        <f>'Puestos de Trabajo Esp'!Y172</f>
        <v>0</v>
      </c>
      <c r="F37" s="146">
        <f>'Puestos de Trabajo Esp'!Z172</f>
        <v>0</v>
      </c>
      <c r="G37" s="146">
        <f>'Puestos de Trabajo Esp'!AA172</f>
        <v>0</v>
      </c>
      <c r="H37" s="146">
        <f>'Puestos de Trabajo Esp'!AB172</f>
        <v>0</v>
      </c>
      <c r="I37" s="146">
        <f>'Puestos de Trabajo Esp'!AC172</f>
        <v>2705659852.4000001</v>
      </c>
      <c r="J37" s="146">
        <f>'Puestos de Trabajo Esp'!AD172</f>
        <v>0</v>
      </c>
      <c r="K37" s="146">
        <f>'Puestos de Trabajo Esp'!AE172</f>
        <v>0</v>
      </c>
      <c r="L37" s="185" t="str">
        <f>'Puestos de Trabajo Esp'!AF172</f>
        <v>1</v>
      </c>
    </row>
    <row r="38" spans="1:12" ht="39.950000000000003" customHeight="1" x14ac:dyDescent="0.25">
      <c r="A38" s="146"/>
      <c r="B38" s="146" t="str">
        <f>'Puestos de Trabajo Esp'!B177</f>
        <v>Taller de mantención</v>
      </c>
      <c r="C38" s="146" t="str">
        <f>'Puestos de Trabajo Esp'!W177</f>
        <v>Operadores y ayudantes de mantención mecánica</v>
      </c>
      <c r="D38" s="146">
        <f>'Puestos de Trabajo Esp'!V177</f>
        <v>1</v>
      </c>
      <c r="E38" s="146">
        <f>'Puestos de Trabajo Esp'!Y177</f>
        <v>0</v>
      </c>
      <c r="F38" s="146">
        <f>'Puestos de Trabajo Esp'!Z177</f>
        <v>0</v>
      </c>
      <c r="G38" s="146">
        <f>'Puestos de Trabajo Esp'!AA177</f>
        <v>0</v>
      </c>
      <c r="H38" s="146">
        <f>'Puestos de Trabajo Esp'!AB177</f>
        <v>0</v>
      </c>
      <c r="I38" s="146">
        <f>'Puestos de Trabajo Esp'!AC177</f>
        <v>2705659852.4000001</v>
      </c>
      <c r="J38" s="146">
        <f>'Puestos de Trabajo Esp'!AD177</f>
        <v>0</v>
      </c>
      <c r="K38" s="146">
        <f>'Puestos de Trabajo Esp'!AE177</f>
        <v>0</v>
      </c>
      <c r="L38" s="185" t="str">
        <f>'Puestos de Trabajo Esp'!AF177</f>
        <v>1</v>
      </c>
    </row>
    <row r="39" spans="1:12" ht="39.950000000000003" customHeight="1" x14ac:dyDescent="0.25">
      <c r="A39" s="146"/>
      <c r="B39" s="146" t="str">
        <f>'Puestos de Trabajo Esp'!B182</f>
        <v>Taller de mantención</v>
      </c>
      <c r="C39" s="146" t="str">
        <f>'Puestos de Trabajo Esp'!W182</f>
        <v>Operadores y ayudantes de mantención mecánica</v>
      </c>
      <c r="D39" s="146">
        <f>'Puestos de Trabajo Esp'!V182</f>
        <v>1</v>
      </c>
      <c r="E39" s="146">
        <f>'Puestos de Trabajo Esp'!Y182</f>
        <v>0</v>
      </c>
      <c r="F39" s="146">
        <f>'Puestos de Trabajo Esp'!Z182</f>
        <v>0</v>
      </c>
      <c r="G39" s="146">
        <f>'Puestos de Trabajo Esp'!AA182</f>
        <v>0</v>
      </c>
      <c r="H39" s="146">
        <f>'Puestos de Trabajo Esp'!AB182</f>
        <v>0</v>
      </c>
      <c r="I39" s="146">
        <f>'Puestos de Trabajo Esp'!AC182</f>
        <v>2705659852.4000001</v>
      </c>
      <c r="J39" s="146">
        <f>'Puestos de Trabajo Esp'!AD182</f>
        <v>0</v>
      </c>
      <c r="K39" s="146">
        <f>'Puestos de Trabajo Esp'!AE182</f>
        <v>0</v>
      </c>
      <c r="L39" s="185" t="str">
        <f>'Puestos de Trabajo Esp'!AF182</f>
        <v>1</v>
      </c>
    </row>
    <row r="40" spans="1:12" ht="39.950000000000003" customHeight="1" x14ac:dyDescent="0.25">
      <c r="A40" s="146"/>
      <c r="B40" s="146" t="str">
        <f>'Puestos de Trabajo Esp'!B187</f>
        <v>Taller de mantención</v>
      </c>
      <c r="C40" s="146" t="str">
        <f>'Puestos de Trabajo Esp'!W187</f>
        <v>Operadores y ayudantes de mantención mecánica</v>
      </c>
      <c r="D40" s="146">
        <f>'Puestos de Trabajo Esp'!V187</f>
        <v>1</v>
      </c>
      <c r="E40" s="146">
        <f>'Puestos de Trabajo Esp'!Y187</f>
        <v>0</v>
      </c>
      <c r="F40" s="146">
        <f>'Puestos de Trabajo Esp'!Z187</f>
        <v>0</v>
      </c>
      <c r="G40" s="146">
        <f>'Puestos de Trabajo Esp'!AA187</f>
        <v>0</v>
      </c>
      <c r="H40" s="146">
        <f>'Puestos de Trabajo Esp'!AB187</f>
        <v>0</v>
      </c>
      <c r="I40" s="146">
        <f>'Puestos de Trabajo Esp'!AC187</f>
        <v>2705659852.4000001</v>
      </c>
      <c r="J40" s="146">
        <f>'Puestos de Trabajo Esp'!AD187</f>
        <v>0</v>
      </c>
      <c r="K40" s="146">
        <f>'Puestos de Trabajo Esp'!AE187</f>
        <v>0</v>
      </c>
      <c r="L40" s="185" t="str">
        <f>'Puestos de Trabajo Esp'!AF187</f>
        <v>1</v>
      </c>
    </row>
    <row r="41" spans="1:12" ht="39.950000000000003" customHeight="1" x14ac:dyDescent="0.25">
      <c r="A41" s="146"/>
      <c r="B41" s="146" t="str">
        <f>'Puestos de Trabajo Esp'!B192</f>
        <v>Taller de mantención</v>
      </c>
      <c r="C41" s="146" t="str">
        <f>'Puestos de Trabajo Esp'!W192</f>
        <v>Operadores y ayudantes de mantención mecánica</v>
      </c>
      <c r="D41" s="146">
        <f>'Puestos de Trabajo Esp'!V192</f>
        <v>1</v>
      </c>
      <c r="E41" s="146">
        <f>'Puestos de Trabajo Esp'!Y192</f>
        <v>0</v>
      </c>
      <c r="F41" s="146">
        <f>'Puestos de Trabajo Esp'!Z192</f>
        <v>0</v>
      </c>
      <c r="G41" s="146">
        <f>'Puestos de Trabajo Esp'!AA192</f>
        <v>0</v>
      </c>
      <c r="H41" s="146">
        <f>'Puestos de Trabajo Esp'!AB192</f>
        <v>0</v>
      </c>
      <c r="I41" s="146">
        <f>'Puestos de Trabajo Esp'!AC192</f>
        <v>2705659852.4000001</v>
      </c>
      <c r="J41" s="146">
        <f>'Puestos de Trabajo Esp'!AD192</f>
        <v>0</v>
      </c>
      <c r="K41" s="146">
        <f>'Puestos de Trabajo Esp'!AE192</f>
        <v>0</v>
      </c>
      <c r="L41" s="185" t="str">
        <f>'Puestos de Trabajo Esp'!AF192</f>
        <v>1</v>
      </c>
    </row>
    <row r="42" spans="1:12" ht="39.950000000000003" customHeight="1" x14ac:dyDescent="0.25">
      <c r="A42" s="146"/>
      <c r="B42" s="146" t="str">
        <f>'Puestos de Trabajo Esp'!B197</f>
        <v>Taller de mantención</v>
      </c>
      <c r="C42" s="146" t="str">
        <f>'Puestos de Trabajo Esp'!W197</f>
        <v>Operadores y ayudantes de mantención mecánica</v>
      </c>
      <c r="D42" s="146">
        <f>'Puestos de Trabajo Esp'!V197</f>
        <v>1</v>
      </c>
      <c r="E42" s="146">
        <f>'Puestos de Trabajo Esp'!Y197</f>
        <v>0</v>
      </c>
      <c r="F42" s="146">
        <f>'Puestos de Trabajo Esp'!Z197</f>
        <v>0</v>
      </c>
      <c r="G42" s="146">
        <f>'Puestos de Trabajo Esp'!AA197</f>
        <v>0</v>
      </c>
      <c r="H42" s="146">
        <f>'Puestos de Trabajo Esp'!AB197</f>
        <v>0</v>
      </c>
      <c r="I42" s="146">
        <f>'Puestos de Trabajo Esp'!AC197</f>
        <v>2705659852.4000001</v>
      </c>
      <c r="J42" s="146">
        <f>'Puestos de Trabajo Esp'!AD197</f>
        <v>0</v>
      </c>
      <c r="K42" s="146">
        <f>'Puestos de Trabajo Esp'!AE197</f>
        <v>0</v>
      </c>
      <c r="L42" s="185" t="str">
        <f>'Puestos de Trabajo Esp'!AF197</f>
        <v>1</v>
      </c>
    </row>
    <row r="43" spans="1:12" ht="39.950000000000003" customHeight="1" x14ac:dyDescent="0.25">
      <c r="A43" s="146"/>
      <c r="B43" s="146" t="str">
        <f>'Puestos de Trabajo Esp'!B202</f>
        <v>Taller de mantención</v>
      </c>
      <c r="C43" s="146" t="str">
        <f>'Puestos de Trabajo Esp'!W202</f>
        <v>Operadores y ayudantes de mantención mecánica</v>
      </c>
      <c r="D43" s="146">
        <f>'Puestos de Trabajo Esp'!V202</f>
        <v>1</v>
      </c>
      <c r="E43" s="146">
        <f>'Puestos de Trabajo Esp'!Y202</f>
        <v>0</v>
      </c>
      <c r="F43" s="146">
        <f>'Puestos de Trabajo Esp'!Z202</f>
        <v>0</v>
      </c>
      <c r="G43" s="146">
        <f>'Puestos de Trabajo Esp'!AA202</f>
        <v>0</v>
      </c>
      <c r="H43" s="146">
        <f>'Puestos de Trabajo Esp'!AB202</f>
        <v>0</v>
      </c>
      <c r="I43" s="146">
        <f>'Puestos de Trabajo Esp'!AC202</f>
        <v>2705659852.4000001</v>
      </c>
      <c r="J43" s="146">
        <f>'Puestos de Trabajo Esp'!AD202</f>
        <v>0</v>
      </c>
      <c r="K43" s="146">
        <f>'Puestos de Trabajo Esp'!AE202</f>
        <v>0</v>
      </c>
      <c r="L43" s="185" t="str">
        <f>'Puestos de Trabajo Esp'!AF202</f>
        <v>1</v>
      </c>
    </row>
    <row r="44" spans="1:12" ht="39.950000000000003" customHeight="1" x14ac:dyDescent="0.25">
      <c r="A44" s="146"/>
      <c r="B44" s="146" t="str">
        <f>'Puestos de Trabajo Esp'!B207</f>
        <v>Taller de mantención</v>
      </c>
      <c r="C44" s="146" t="str">
        <f>'Puestos de Trabajo Esp'!W207</f>
        <v>Operadores y ayudantes de mantención mecánica</v>
      </c>
      <c r="D44" s="146">
        <f>'Puestos de Trabajo Esp'!V207</f>
        <v>1</v>
      </c>
      <c r="E44" s="146">
        <f>'Puestos de Trabajo Esp'!Y207</f>
        <v>0</v>
      </c>
      <c r="F44" s="146">
        <f>'Puestos de Trabajo Esp'!Z207</f>
        <v>0</v>
      </c>
      <c r="G44" s="146">
        <f>'Puestos de Trabajo Esp'!AA207</f>
        <v>0</v>
      </c>
      <c r="H44" s="146">
        <f>'Puestos de Trabajo Esp'!AB207</f>
        <v>0</v>
      </c>
      <c r="I44" s="146">
        <f>'Puestos de Trabajo Esp'!AC207</f>
        <v>2705659852.4000001</v>
      </c>
      <c r="J44" s="146">
        <f>'Puestos de Trabajo Esp'!AD207</f>
        <v>0</v>
      </c>
      <c r="K44" s="146">
        <f>'Puestos de Trabajo Esp'!AE207</f>
        <v>0</v>
      </c>
      <c r="L44" s="185" t="str">
        <f>'Puestos de Trabajo Esp'!AF207</f>
        <v>1</v>
      </c>
    </row>
    <row r="45" spans="1:12" ht="39.950000000000003" customHeight="1" x14ac:dyDescent="0.25">
      <c r="A45" s="146"/>
      <c r="B45" s="146" t="str">
        <f>'Puestos de Trabajo Esp'!B212</f>
        <v>Taller de mantención</v>
      </c>
      <c r="C45" s="146" t="str">
        <f>'Puestos de Trabajo Esp'!W212</f>
        <v>Operadores y ayudantes de mantención mecánica</v>
      </c>
      <c r="D45" s="146">
        <f>'Puestos de Trabajo Esp'!V212</f>
        <v>1</v>
      </c>
      <c r="E45" s="146">
        <f>'Puestos de Trabajo Esp'!Y212</f>
        <v>0</v>
      </c>
      <c r="F45" s="146">
        <f>'Puestos de Trabajo Esp'!Z212</f>
        <v>0</v>
      </c>
      <c r="G45" s="146">
        <f>'Puestos de Trabajo Esp'!AA212</f>
        <v>0</v>
      </c>
      <c r="H45" s="146">
        <f>'Puestos de Trabajo Esp'!AB212</f>
        <v>0</v>
      </c>
      <c r="I45" s="146">
        <f>'Puestos de Trabajo Esp'!AC212</f>
        <v>2705659852.4000001</v>
      </c>
      <c r="J45" s="146">
        <f>'Puestos de Trabajo Esp'!AD212</f>
        <v>0</v>
      </c>
      <c r="K45" s="146">
        <f>'Puestos de Trabajo Esp'!AE212</f>
        <v>0</v>
      </c>
      <c r="L45" s="185" t="str">
        <f>'Puestos de Trabajo Esp'!AF212</f>
        <v>1</v>
      </c>
    </row>
    <row r="46" spans="1:12" ht="39.950000000000003" customHeight="1" x14ac:dyDescent="0.25">
      <c r="A46" s="146"/>
      <c r="B46" s="146" t="str">
        <f>'Puestos de Trabajo Esp'!B217</f>
        <v>Taller de mantención</v>
      </c>
      <c r="C46" s="146" t="str">
        <f>'Puestos de Trabajo Esp'!W217</f>
        <v>Operadores y ayudantes de mantención mecánica</v>
      </c>
      <c r="D46" s="146">
        <f>'Puestos de Trabajo Esp'!V217</f>
        <v>1</v>
      </c>
      <c r="E46" s="146">
        <f>'Puestos de Trabajo Esp'!Y217</f>
        <v>0</v>
      </c>
      <c r="F46" s="146">
        <f>'Puestos de Trabajo Esp'!Z217</f>
        <v>0</v>
      </c>
      <c r="G46" s="146">
        <f>'Puestos de Trabajo Esp'!AA217</f>
        <v>0</v>
      </c>
      <c r="H46" s="146">
        <f>'Puestos de Trabajo Esp'!AB217</f>
        <v>0</v>
      </c>
      <c r="I46" s="146">
        <f>'Puestos de Trabajo Esp'!AC217</f>
        <v>2705659852.4000001</v>
      </c>
      <c r="J46" s="146">
        <f>'Puestos de Trabajo Esp'!AD217</f>
        <v>0</v>
      </c>
      <c r="K46" s="146">
        <f>'Puestos de Trabajo Esp'!AE217</f>
        <v>0</v>
      </c>
      <c r="L46" s="185" t="str">
        <f>'Puestos de Trabajo Esp'!AF217</f>
        <v>1</v>
      </c>
    </row>
    <row r="47" spans="1:12" ht="39.950000000000003" customHeight="1" x14ac:dyDescent="0.25">
      <c r="A47" s="146"/>
      <c r="B47" s="146" t="str">
        <f>'Puestos de Trabajo Esp'!B222</f>
        <v>Taller de mantención</v>
      </c>
      <c r="C47" s="146" t="str">
        <f>'Puestos de Trabajo Esp'!W222</f>
        <v>Operadores y ayudantes de mantención mecánica</v>
      </c>
      <c r="D47" s="146">
        <f>'Puestos de Trabajo Esp'!V222</f>
        <v>1</v>
      </c>
      <c r="E47" s="146">
        <f>'Puestos de Trabajo Esp'!Y222</f>
        <v>0</v>
      </c>
      <c r="F47" s="146">
        <f>'Puestos de Trabajo Esp'!Z222</f>
        <v>0</v>
      </c>
      <c r="G47" s="146">
        <f>'Puestos de Trabajo Esp'!AA222</f>
        <v>0</v>
      </c>
      <c r="H47" s="146">
        <f>'Puestos de Trabajo Esp'!AB222</f>
        <v>0</v>
      </c>
      <c r="I47" s="146">
        <f>'Puestos de Trabajo Esp'!AC222</f>
        <v>2705659852.4000001</v>
      </c>
      <c r="J47" s="146">
        <f>'Puestos de Trabajo Esp'!AD222</f>
        <v>0</v>
      </c>
      <c r="K47" s="146">
        <f>'Puestos de Trabajo Esp'!AE222</f>
        <v>0</v>
      </c>
      <c r="L47" s="185" t="str">
        <f>'Puestos de Trabajo Esp'!AF222</f>
        <v>1</v>
      </c>
    </row>
    <row r="48" spans="1:12" ht="39.950000000000003" customHeight="1" x14ac:dyDescent="0.25">
      <c r="A48" s="146"/>
      <c r="B48" s="146" t="str">
        <f>'Puestos de Trabajo Esp'!B227</f>
        <v>Taller de mantención</v>
      </c>
      <c r="C48" s="146" t="str">
        <f>'Puestos de Trabajo Esp'!W227</f>
        <v>Operadores y ayudantes de mantención mecánica</v>
      </c>
      <c r="D48" s="146">
        <f>'Puestos de Trabajo Esp'!V227</f>
        <v>1</v>
      </c>
      <c r="E48" s="146">
        <f>'Puestos de Trabajo Esp'!Y227</f>
        <v>0</v>
      </c>
      <c r="F48" s="146">
        <f>'Puestos de Trabajo Esp'!Z227</f>
        <v>0</v>
      </c>
      <c r="G48" s="146">
        <f>'Puestos de Trabajo Esp'!AA227</f>
        <v>0</v>
      </c>
      <c r="H48" s="146">
        <f>'Puestos de Trabajo Esp'!AB227</f>
        <v>0</v>
      </c>
      <c r="I48" s="146">
        <f>'Puestos de Trabajo Esp'!AC227</f>
        <v>2705659852.4000001</v>
      </c>
      <c r="J48" s="146">
        <f>'Puestos de Trabajo Esp'!AD227</f>
        <v>0</v>
      </c>
      <c r="K48" s="146">
        <f>'Puestos de Trabajo Esp'!AE227</f>
        <v>0</v>
      </c>
      <c r="L48" s="185" t="str">
        <f>'Puestos de Trabajo Esp'!AF227</f>
        <v>1</v>
      </c>
    </row>
    <row r="49" spans="1:12" ht="39.950000000000003" customHeight="1" x14ac:dyDescent="0.25">
      <c r="A49" s="146"/>
      <c r="B49" s="146" t="str">
        <f>'Puestos de Trabajo Esp'!B232</f>
        <v>Taller de mantención</v>
      </c>
      <c r="C49" s="146" t="str">
        <f>'Puestos de Trabajo Esp'!W232</f>
        <v>Operadores y ayudantes de mantención mecánica</v>
      </c>
      <c r="D49" s="146">
        <f>'Puestos de Trabajo Esp'!V232</f>
        <v>1</v>
      </c>
      <c r="E49" s="146">
        <f>'Puestos de Trabajo Esp'!Y232</f>
        <v>0</v>
      </c>
      <c r="F49" s="146">
        <f>'Puestos de Trabajo Esp'!Z232</f>
        <v>0</v>
      </c>
      <c r="G49" s="146">
        <f>'Puestos de Trabajo Esp'!AA232</f>
        <v>0</v>
      </c>
      <c r="H49" s="146">
        <f>'Puestos de Trabajo Esp'!AB232</f>
        <v>0</v>
      </c>
      <c r="I49" s="146">
        <f>'Puestos de Trabajo Esp'!AC232</f>
        <v>2705659852.4000001</v>
      </c>
      <c r="J49" s="146">
        <f>'Puestos de Trabajo Esp'!AD232</f>
        <v>0</v>
      </c>
      <c r="K49" s="146">
        <f>'Puestos de Trabajo Esp'!AE232</f>
        <v>0</v>
      </c>
      <c r="L49" s="185" t="str">
        <f>'Puestos de Trabajo Esp'!AF232</f>
        <v>1</v>
      </c>
    </row>
    <row r="50" spans="1:12" ht="39.950000000000003" customHeight="1" x14ac:dyDescent="0.25">
      <c r="A50" s="146"/>
      <c r="B50" s="146" t="str">
        <f>'Puestos de Trabajo Esp'!B237</f>
        <v>Taller de mantención</v>
      </c>
      <c r="C50" s="146" t="str">
        <f>'Puestos de Trabajo Esp'!W237</f>
        <v>Operadores y ayudantes de mantención mecánica</v>
      </c>
      <c r="D50" s="146">
        <f>'Puestos de Trabajo Esp'!V237</f>
        <v>1</v>
      </c>
      <c r="E50" s="146">
        <f>'Puestos de Trabajo Esp'!Y237</f>
        <v>0</v>
      </c>
      <c r="F50" s="146">
        <f>'Puestos de Trabajo Esp'!Z237</f>
        <v>0</v>
      </c>
      <c r="G50" s="146">
        <f>'Puestos de Trabajo Esp'!AA237</f>
        <v>0</v>
      </c>
      <c r="H50" s="146">
        <f>'Puestos de Trabajo Esp'!AB237</f>
        <v>0</v>
      </c>
      <c r="I50" s="146">
        <f>'Puestos de Trabajo Esp'!AC237</f>
        <v>2705659852.4000001</v>
      </c>
      <c r="J50" s="146">
        <f>'Puestos de Trabajo Esp'!AD237</f>
        <v>0</v>
      </c>
      <c r="K50" s="146">
        <f>'Puestos de Trabajo Esp'!AE237</f>
        <v>0</v>
      </c>
      <c r="L50" s="185" t="str">
        <f>'Puestos de Trabajo Esp'!AF237</f>
        <v>1</v>
      </c>
    </row>
    <row r="51" spans="1:12" ht="39.950000000000003" customHeight="1" x14ac:dyDescent="0.25">
      <c r="A51" s="146"/>
      <c r="B51" s="146" t="str">
        <f>'Puestos de Trabajo Esp'!B242</f>
        <v>Taller de mantención</v>
      </c>
      <c r="C51" s="146" t="str">
        <f>'Puestos de Trabajo Esp'!W242</f>
        <v>Operadores y ayudantes de mantención mecánica</v>
      </c>
      <c r="D51" s="146">
        <f>'Puestos de Trabajo Esp'!V242</f>
        <v>1</v>
      </c>
      <c r="E51" s="146">
        <f>'Puestos de Trabajo Esp'!Y242</f>
        <v>0</v>
      </c>
      <c r="F51" s="146">
        <f>'Puestos de Trabajo Esp'!Z242</f>
        <v>0</v>
      </c>
      <c r="G51" s="146">
        <f>'Puestos de Trabajo Esp'!AA242</f>
        <v>0</v>
      </c>
      <c r="H51" s="146">
        <f>'Puestos de Trabajo Esp'!AB242</f>
        <v>0</v>
      </c>
      <c r="I51" s="146">
        <f>'Puestos de Trabajo Esp'!AC242</f>
        <v>2705659852.4000001</v>
      </c>
      <c r="J51" s="146">
        <f>'Puestos de Trabajo Esp'!AD242</f>
        <v>0</v>
      </c>
      <c r="K51" s="146">
        <f>'Puestos de Trabajo Esp'!AE242</f>
        <v>0</v>
      </c>
      <c r="L51" s="185" t="str">
        <f>'Puestos de Trabajo Esp'!AF242</f>
        <v>1</v>
      </c>
    </row>
    <row r="52" spans="1:12" ht="39.950000000000003" customHeight="1" x14ac:dyDescent="0.25">
      <c r="A52" s="146"/>
      <c r="B52" s="146" t="str">
        <f>'Puestos de Trabajo Esp'!B247</f>
        <v>Taller de mantención</v>
      </c>
      <c r="C52" s="146" t="str">
        <f>'Puestos de Trabajo Esp'!W247</f>
        <v>Operadores y ayudantes de mantención mecánica</v>
      </c>
      <c r="D52" s="146">
        <f>'Puestos de Trabajo Esp'!V247</f>
        <v>1</v>
      </c>
      <c r="E52" s="146">
        <f>'Puestos de Trabajo Esp'!Y247</f>
        <v>0</v>
      </c>
      <c r="F52" s="146">
        <f>'Puestos de Trabajo Esp'!Z247</f>
        <v>0</v>
      </c>
      <c r="G52" s="146">
        <f>'Puestos de Trabajo Esp'!AA247</f>
        <v>0</v>
      </c>
      <c r="H52" s="146">
        <f>'Puestos de Trabajo Esp'!AB247</f>
        <v>0</v>
      </c>
      <c r="I52" s="146">
        <f>'Puestos de Trabajo Esp'!AC247</f>
        <v>2705659852.4000001</v>
      </c>
      <c r="J52" s="146">
        <f>'Puestos de Trabajo Esp'!AD247</f>
        <v>0</v>
      </c>
      <c r="K52" s="146">
        <f>'Puestos de Trabajo Esp'!AE247</f>
        <v>0</v>
      </c>
      <c r="L52" s="185" t="str">
        <f>'Puestos de Trabajo Esp'!AF247</f>
        <v>1</v>
      </c>
    </row>
    <row r="53" spans="1:12" ht="39.950000000000003" customHeight="1" x14ac:dyDescent="0.25">
      <c r="A53" s="146"/>
      <c r="B53" s="146" t="str">
        <f>'Puestos de Trabajo Esp'!B252</f>
        <v>Taller de mantención</v>
      </c>
      <c r="C53" s="146" t="str">
        <f>'Puestos de Trabajo Esp'!W252</f>
        <v>Operadores y ayudantes de mantención mecánica</v>
      </c>
      <c r="D53" s="146">
        <f>'Puestos de Trabajo Esp'!V252</f>
        <v>1</v>
      </c>
      <c r="E53" s="146">
        <f>'Puestos de Trabajo Esp'!Y252</f>
        <v>0</v>
      </c>
      <c r="F53" s="146">
        <f>'Puestos de Trabajo Esp'!Z252</f>
        <v>0</v>
      </c>
      <c r="G53" s="146">
        <f>'Puestos de Trabajo Esp'!AA252</f>
        <v>0</v>
      </c>
      <c r="H53" s="146">
        <f>'Puestos de Trabajo Esp'!AB252</f>
        <v>0</v>
      </c>
      <c r="I53" s="146">
        <f>'Puestos de Trabajo Esp'!AC252</f>
        <v>2705659852.4000001</v>
      </c>
      <c r="J53" s="146">
        <f>'Puestos de Trabajo Esp'!AD252</f>
        <v>0</v>
      </c>
      <c r="K53" s="146">
        <f>'Puestos de Trabajo Esp'!AE252</f>
        <v>0</v>
      </c>
      <c r="L53" s="185" t="str">
        <f>'Puestos de Trabajo Esp'!AF252</f>
        <v>1</v>
      </c>
    </row>
  </sheetData>
  <conditionalFormatting sqref="L9:L13">
    <cfRule type="containsText" dxfId="286" priority="4410" operator="containsText" text="4">
      <formula>NOT(ISERROR(SEARCH("4",L9)))</formula>
    </cfRule>
    <cfRule type="containsText" dxfId="285" priority="4411" operator="containsText" text="Bajo">
      <formula>NOT(ISERROR(SEARCH("Bajo",L9)))</formula>
    </cfRule>
    <cfRule type="containsText" dxfId="284" priority="4412" operator="containsText" text="Importante">
      <formula>NOT(ISERROR(SEARCH("Importante",L9)))</formula>
    </cfRule>
    <cfRule type="colorScale" priority="4413">
      <colorScale>
        <cfvo type="min"/>
        <cfvo type="num" val="2"/>
        <cfvo type="max"/>
        <color rgb="FF00B050"/>
        <color rgb="FFFFFF00"/>
        <color rgb="FFFF0000"/>
      </colorScale>
    </cfRule>
    <cfRule type="containsText" dxfId="283" priority="4414" operator="containsText" text="3">
      <formula>NOT(ISERROR(SEARCH("3",L9)))</formula>
    </cfRule>
    <cfRule type="colorScale" priority="4415">
      <colorScale>
        <cfvo type="num" val="1"/>
        <cfvo type="num" val="2"/>
        <cfvo type="num" val="3"/>
        <color rgb="FF00B050"/>
        <color rgb="FFFFFF00"/>
        <color rgb="FFFF0000"/>
      </colorScale>
    </cfRule>
    <cfRule type="colorScale" priority="4416">
      <colorScale>
        <cfvo type="min"/>
        <cfvo type="percentile" val="50"/>
        <cfvo type="max"/>
        <color rgb="FFF8696B"/>
        <color rgb="FFFFEB84"/>
        <color rgb="FF63BE7B"/>
      </colorScale>
    </cfRule>
    <cfRule type="cellIs" dxfId="282" priority="4417" operator="between">
      <formula>0</formula>
      <formula>1</formula>
    </cfRule>
    <cfRule type="cellIs" dxfId="281" priority="4418" operator="equal">
      <formula>3</formula>
    </cfRule>
  </conditionalFormatting>
  <conditionalFormatting sqref="L14:L18">
    <cfRule type="containsText" dxfId="280" priority="4473" operator="containsText" text="Crítico">
      <formula>NOT(ISERROR(SEARCH("Crítico",L14)))</formula>
    </cfRule>
    <cfRule type="containsText" dxfId="279" priority="4474" operator="containsText" text="Bajo">
      <formula>NOT(ISERROR(SEARCH("Bajo",L14)))</formula>
    </cfRule>
    <cfRule type="containsText" dxfId="278" priority="4475" operator="containsText" text="Importante">
      <formula>NOT(ISERROR(SEARCH("Importante",L14)))</formula>
    </cfRule>
    <cfRule type="colorScale" priority="4476">
      <colorScale>
        <cfvo type="min"/>
        <cfvo type="num" val="2"/>
        <cfvo type="max"/>
        <color rgb="FF00B050"/>
        <color rgb="FFFFFF00"/>
        <color rgb="FFFF0000"/>
      </colorScale>
    </cfRule>
    <cfRule type="containsText" dxfId="277" priority="4477" operator="containsText" text="3">
      <formula>NOT(ISERROR(SEARCH("3",L14)))</formula>
    </cfRule>
    <cfRule type="colorScale" priority="4478">
      <colorScale>
        <cfvo type="num" val="1"/>
        <cfvo type="num" val="2"/>
        <cfvo type="num" val="3"/>
        <color rgb="FF00B050"/>
        <color rgb="FFFFFF00"/>
        <color rgb="FFFF0000"/>
      </colorScale>
    </cfRule>
    <cfRule type="colorScale" priority="4479">
      <colorScale>
        <cfvo type="min"/>
        <cfvo type="percentile" val="50"/>
        <cfvo type="max"/>
        <color rgb="FFF8696B"/>
        <color rgb="FFFFEB84"/>
        <color rgb="FF63BE7B"/>
      </colorScale>
    </cfRule>
    <cfRule type="cellIs" dxfId="276" priority="4480" operator="between">
      <formula>0</formula>
      <formula>1</formula>
    </cfRule>
    <cfRule type="cellIs" dxfId="275" priority="4481" operator="equal">
      <formula>3</formula>
    </cfRule>
  </conditionalFormatting>
  <conditionalFormatting sqref="L19:L53">
    <cfRule type="cellIs" dxfId="274" priority="1" operator="equal">
      <formula>3</formula>
    </cfRule>
  </conditionalFormatting>
  <conditionalFormatting sqref="L19:L53">
    <cfRule type="containsText" dxfId="273" priority="3" operator="containsText" text="Crítico">
      <formula>NOT(ISERROR(SEARCH("Crítico",L19)))</formula>
    </cfRule>
    <cfRule type="containsText" dxfId="272" priority="4" operator="containsText" text="Bajo">
      <formula>NOT(ISERROR(SEARCH("Bajo",L19)))</formula>
    </cfRule>
    <cfRule type="containsText" dxfId="271" priority="5" operator="containsText" text="Importante">
      <formula>NOT(ISERROR(SEARCH("Importante",L19)))</formula>
    </cfRule>
    <cfRule type="colorScale" priority="6">
      <colorScale>
        <cfvo type="min"/>
        <cfvo type="num" val="2"/>
        <cfvo type="max"/>
        <color rgb="FF00B050"/>
        <color rgb="FFFFFF00"/>
        <color rgb="FFFF0000"/>
      </colorScale>
    </cfRule>
    <cfRule type="containsText" dxfId="270" priority="7" operator="containsText" text="3">
      <formula>NOT(ISERROR(SEARCH("3",L19)))</formula>
    </cfRule>
    <cfRule type="colorScale" priority="8">
      <colorScale>
        <cfvo type="num" val="1"/>
        <cfvo type="num" val="2"/>
        <cfvo type="num" val="3"/>
        <color rgb="FF00B050"/>
        <color rgb="FFFFFF00"/>
        <color rgb="FFFF0000"/>
      </colorScale>
    </cfRule>
    <cfRule type="colorScale" priority="9">
      <colorScale>
        <cfvo type="min"/>
        <cfvo type="percentile" val="50"/>
        <cfvo type="max"/>
        <color rgb="FFF8696B"/>
        <color rgb="FFFFEB84"/>
        <color rgb="FF63BE7B"/>
      </colorScale>
    </cfRule>
    <cfRule type="cellIs" dxfId="269" priority="10" operator="between">
      <formula>0</formula>
      <formula>1</formula>
    </cfRule>
    <cfRule type="cellIs" dxfId="268" priority="11" operator="equal">
      <formula>3</formula>
    </cfRule>
  </conditionalFormatting>
  <conditionalFormatting sqref="L4:L53">
    <cfRule type="cellIs" dxfId="267" priority="880" operator="equal">
      <formula>"4"</formula>
    </cfRule>
    <cfRule type="cellIs" dxfId="266" priority="881" operator="equal">
      <formula>"1"</formula>
    </cfRule>
    <cfRule type="cellIs" dxfId="265" priority="882" operator="equal">
      <formula>"2"</formula>
    </cfRule>
    <cfRule type="cellIs" dxfId="264" priority="884" operator="equal">
      <formula>"3"</formula>
    </cfRule>
  </conditionalFormatting>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00B050"/>
  </sheetPr>
  <dimension ref="A1:AJ114"/>
  <sheetViews>
    <sheetView showGridLines="0" topLeftCell="T1" workbookViewId="0">
      <selection activeCell="AB14" sqref="AB14:AJ24"/>
    </sheetView>
  </sheetViews>
  <sheetFormatPr baseColWidth="10" defaultRowHeight="15" x14ac:dyDescent="0.25"/>
  <cols>
    <col min="1" max="1" width="3.85546875" customWidth="1"/>
    <col min="2" max="2" width="14.42578125" customWidth="1"/>
    <col min="3" max="3" width="15" customWidth="1"/>
    <col min="4" max="5" width="8.140625" customWidth="1"/>
    <col min="6" max="7" width="8.85546875" customWidth="1"/>
    <col min="8" max="8" width="10.85546875" customWidth="1"/>
    <col min="9" max="9" width="2.42578125" customWidth="1"/>
    <col min="10" max="15" width="6.85546875" customWidth="1"/>
    <col min="16" max="16" width="2.85546875" customWidth="1"/>
    <col min="17" max="17" width="3.85546875" customWidth="1"/>
    <col min="18" max="18" width="14.85546875" customWidth="1"/>
    <col min="19" max="19" width="16.85546875" customWidth="1"/>
    <col min="20" max="20" width="7.85546875" customWidth="1"/>
    <col min="21" max="21" width="13.85546875" customWidth="1"/>
    <col min="22" max="22" width="7.85546875" customWidth="1"/>
    <col min="23" max="23" width="13.85546875" customWidth="1"/>
    <col min="24" max="24" width="7.85546875" customWidth="1"/>
    <col min="25" max="25" width="13.85546875" customWidth="1"/>
    <col min="26" max="26" width="3.85546875" customWidth="1"/>
    <col min="27" max="27" width="4.140625" customWidth="1"/>
    <col min="28" max="28" width="3.85546875" customWidth="1"/>
    <col min="29" max="29" width="14.85546875" customWidth="1"/>
    <col min="30" max="30" width="16.85546875" customWidth="1"/>
    <col min="31" max="31" width="7.85546875" customWidth="1"/>
    <col min="32" max="32" width="13.85546875" customWidth="1"/>
    <col min="33" max="33" width="7.85546875" customWidth="1"/>
    <col min="34" max="34" width="13.85546875" customWidth="1"/>
    <col min="35" max="35" width="7.85546875" customWidth="1"/>
    <col min="36" max="36" width="13.85546875" customWidth="1"/>
    <col min="37" max="37" width="11.42578125" customWidth="1"/>
  </cols>
  <sheetData>
    <row r="1" spans="1:36" ht="6.75" customHeight="1" x14ac:dyDescent="0.25"/>
    <row r="2" spans="1:36" x14ac:dyDescent="0.25">
      <c r="A2" s="360" t="s">
        <v>176</v>
      </c>
      <c r="B2" s="360"/>
      <c r="C2" s="360"/>
      <c r="D2" s="360"/>
      <c r="E2" s="360"/>
      <c r="F2" s="360"/>
      <c r="G2" s="360"/>
      <c r="H2" s="360"/>
      <c r="I2" s="101"/>
      <c r="Q2" s="359" t="s">
        <v>896</v>
      </c>
      <c r="R2" s="359"/>
      <c r="S2" s="359"/>
      <c r="T2" s="359"/>
      <c r="U2" s="359"/>
      <c r="V2" s="359"/>
      <c r="W2" s="359"/>
      <c r="X2" s="359"/>
      <c r="Y2" s="359"/>
      <c r="AB2" s="359" t="s">
        <v>175</v>
      </c>
      <c r="AC2" s="359"/>
      <c r="AD2" s="359"/>
      <c r="AE2" s="359"/>
      <c r="AF2" s="359"/>
      <c r="AG2" s="359"/>
      <c r="AH2" s="359"/>
      <c r="AI2" s="359"/>
      <c r="AJ2" s="359"/>
    </row>
    <row r="3" spans="1:36" ht="6.75" customHeight="1" thickBot="1" x14ac:dyDescent="0.3"/>
    <row r="4" spans="1:36" ht="22.5" customHeight="1" thickBot="1" x14ac:dyDescent="0.3">
      <c r="T4" s="361">
        <f>VLOOKUP(J8,bdepa3,2,FALSE)</f>
        <v>44290</v>
      </c>
      <c r="U4" s="362"/>
      <c r="V4" s="361">
        <f>VLOOKUP(T8,bdepa3,2,FALSE)</f>
        <v>44687</v>
      </c>
      <c r="W4" s="362"/>
      <c r="X4" s="361">
        <f>VLOOKUP(W8,bdepa3,2,FALSE)</f>
        <v>43815</v>
      </c>
      <c r="Y4" s="362"/>
      <c r="AA4" s="60" t="s">
        <v>151</v>
      </c>
      <c r="AE4" s="361">
        <f>VLOOKUP(J11,bdepa3,2,FALSE)</f>
        <v>45051</v>
      </c>
      <c r="AF4" s="362"/>
      <c r="AG4" s="361">
        <f>VLOOKUP(T11,bdepa3,2,FALSE)</f>
        <v>44654</v>
      </c>
      <c r="AH4" s="362"/>
      <c r="AI4" s="361">
        <f>VLOOKUP(W11,bdepa3,2,FALSE)</f>
        <v>44631</v>
      </c>
      <c r="AJ4" s="362"/>
    </row>
    <row r="5" spans="1:36" ht="31.5" customHeight="1" x14ac:dyDescent="0.25">
      <c r="T5" s="170"/>
      <c r="U5" s="171"/>
      <c r="V5" s="170"/>
      <c r="W5" s="171"/>
      <c r="X5" s="170"/>
      <c r="Y5" s="171"/>
      <c r="AA5" s="60" t="s">
        <v>152</v>
      </c>
      <c r="AE5" s="170"/>
      <c r="AF5" s="171"/>
      <c r="AG5" s="170"/>
      <c r="AH5" s="171"/>
      <c r="AI5" s="170"/>
      <c r="AJ5" s="171"/>
    </row>
    <row r="6" spans="1:36" ht="31.5" customHeight="1" x14ac:dyDescent="0.25">
      <c r="T6" s="170"/>
      <c r="U6" s="171"/>
      <c r="V6" s="170"/>
      <c r="W6" s="171"/>
      <c r="X6" s="170"/>
      <c r="Y6" s="171"/>
      <c r="AA6" s="60"/>
      <c r="AE6" s="170"/>
      <c r="AF6" s="171"/>
      <c r="AG6" s="170"/>
      <c r="AH6" s="171"/>
      <c r="AI6" s="170"/>
      <c r="AJ6" s="171"/>
    </row>
    <row r="7" spans="1:36" ht="35.25" customHeight="1" thickBot="1" x14ac:dyDescent="0.3">
      <c r="T7" s="172"/>
      <c r="U7" s="173"/>
      <c r="V7" s="172"/>
      <c r="W7" s="173"/>
      <c r="X7" s="172"/>
      <c r="Y7" s="173"/>
      <c r="AE7" s="172"/>
      <c r="AF7" s="173"/>
      <c r="AG7" s="172"/>
      <c r="AH7" s="173"/>
      <c r="AI7" s="172"/>
      <c r="AJ7" s="173"/>
    </row>
    <row r="8" spans="1:36" hidden="1" x14ac:dyDescent="0.25">
      <c r="J8">
        <v>45</v>
      </c>
      <c r="K8" t="str">
        <f>VLOOKUP(J8,bdepa3,5,FALSE)</f>
        <v>3M - X4P5 Acoplable al casco dieléctrico</v>
      </c>
      <c r="T8">
        <v>118</v>
      </c>
      <c r="U8" t="str">
        <f>VLOOKUP(T8,bdepa3,5,FALSE)</f>
        <v>SteelPro tapón reutilizable TPR EP-T06C S2</v>
      </c>
      <c r="W8">
        <v>6</v>
      </c>
      <c r="X8" t="str">
        <f>VLOOKUP(W8,bdepa3,5,FALSE)</f>
        <v>SteelPro - Zen 5 to Helmet</v>
      </c>
    </row>
    <row r="9" spans="1:36" hidden="1" x14ac:dyDescent="0.25">
      <c r="J9">
        <f>ROUND(VLOOKUP(J8,bdepa3,30,FALSE),1)</f>
        <v>33.6</v>
      </c>
      <c r="K9">
        <f>ROUND(VLOOKUP(J8,bdepa3,31,FALSE),1)</f>
        <v>28.3</v>
      </c>
      <c r="L9">
        <f>ROUND(VLOOKUP(J8,bdepa3,32,FALSE),1)</f>
        <v>20</v>
      </c>
      <c r="T9">
        <f>ROUND(VLOOKUP(T8,bdepa3,30,FALSE),1)</f>
        <v>21.4</v>
      </c>
      <c r="U9">
        <f>ROUND(VLOOKUP(T8,bdepa3,31,FALSE),1)</f>
        <v>15.8</v>
      </c>
      <c r="V9">
        <f>ROUND(VLOOKUP(T8,bdepa3,32,FALSE),1)</f>
        <v>15.8</v>
      </c>
      <c r="W9">
        <f>ROUND(VLOOKUP(W8,bdepa3,30,FALSE),1)</f>
        <v>30.5</v>
      </c>
      <c r="X9">
        <f>ROUND(VLOOKUP(W8,bdepa3,31,FALSE),1)</f>
        <v>25</v>
      </c>
      <c r="Y9">
        <f>ROUND(VLOOKUP(W8,bdepa3,32,FALSE),1)</f>
        <v>17.8</v>
      </c>
    </row>
    <row r="10" spans="1:36" hidden="1" x14ac:dyDescent="0.25"/>
    <row r="11" spans="1:36" hidden="1" x14ac:dyDescent="0.25">
      <c r="J11">
        <v>15</v>
      </c>
      <c r="K11" t="str">
        <f>VLOOKUP(J11,bdepa3,5,FALSE)</f>
        <v>MSA - XLS Type 2</v>
      </c>
      <c r="T11">
        <v>91</v>
      </c>
      <c r="U11" t="str">
        <f>VLOOKUP(T11,bdepa3,5,FALSE)</f>
        <v>SteelPro Tapón DESECHABLE CON CORDÓN</v>
      </c>
      <c r="W11">
        <v>87</v>
      </c>
      <c r="X11" t="str">
        <f>VLOOKUP(W11,bdepa3,5,FALSE)</f>
        <v>3M Tapón desechable 1110</v>
      </c>
    </row>
    <row r="12" spans="1:36" hidden="1" x14ac:dyDescent="0.25">
      <c r="J12">
        <f>ROUND(VLOOKUP(J11,bdepa3,30,FALSE),1)</f>
        <v>30.1</v>
      </c>
      <c r="K12">
        <f>ROUND(VLOOKUP(J11,bdepa3,31,FALSE),1)</f>
        <v>24.9</v>
      </c>
      <c r="L12">
        <f>ROUND(VLOOKUP(J11,bdepa3,32,FALSE),1)</f>
        <v>18.3</v>
      </c>
      <c r="T12">
        <f>ROUND(VLOOKUP(T11,bdepa3,30,FALSE),1)</f>
        <v>30</v>
      </c>
      <c r="U12">
        <f>ROUND(VLOOKUP(T11,bdepa3,31,FALSE),1)</f>
        <v>25.2</v>
      </c>
      <c r="V12">
        <f>ROUND(VLOOKUP(T11,bdepa3,32,FALSE),1)</f>
        <v>20.6</v>
      </c>
      <c r="W12">
        <f>ROUND(VLOOKUP(W11,bdepa3,30,FALSE),1)</f>
        <v>30.5</v>
      </c>
      <c r="X12">
        <f>ROUND(VLOOKUP(W11,bdepa3,31,FALSE),1)</f>
        <v>28</v>
      </c>
      <c r="Y12">
        <f>ROUND(VLOOKUP(W11,bdepa3,32,FALSE),1)</f>
        <v>26.1</v>
      </c>
    </row>
    <row r="13" spans="1:36" ht="9" customHeight="1" x14ac:dyDescent="0.25"/>
    <row r="14" spans="1:36" ht="58.5" customHeight="1" x14ac:dyDescent="0.25">
      <c r="A14" s="142" t="s">
        <v>8</v>
      </c>
      <c r="B14" s="142" t="s">
        <v>0</v>
      </c>
      <c r="C14" s="142" t="s">
        <v>247</v>
      </c>
      <c r="D14" s="142" t="s">
        <v>23</v>
      </c>
      <c r="E14" s="142" t="s">
        <v>24</v>
      </c>
      <c r="F14" s="142" t="s">
        <v>171</v>
      </c>
      <c r="G14" s="142" t="s">
        <v>169</v>
      </c>
      <c r="H14" s="142" t="s">
        <v>170</v>
      </c>
      <c r="I14" s="100"/>
      <c r="J14" s="103" t="s">
        <v>63</v>
      </c>
      <c r="K14" s="103" t="s">
        <v>64</v>
      </c>
      <c r="L14" s="103" t="s">
        <v>65</v>
      </c>
      <c r="M14" s="103" t="s">
        <v>172</v>
      </c>
      <c r="N14" s="103" t="s">
        <v>173</v>
      </c>
      <c r="O14" s="103" t="s">
        <v>174</v>
      </c>
      <c r="P14" s="54"/>
      <c r="Q14" s="142" t="str">
        <f>A14</f>
        <v>N°</v>
      </c>
      <c r="R14" s="142" t="str">
        <f t="shared" ref="R14:R24" si="0">B14</f>
        <v>Área</v>
      </c>
      <c r="S14" s="142" t="str">
        <f t="shared" ref="S14:S24" si="1">C14</f>
        <v>Fuente de Ruido / Nivel ambiental</v>
      </c>
      <c r="T14" s="142" t="s">
        <v>70</v>
      </c>
      <c r="U14" s="142" t="str">
        <f>CONCATENATE("Calificación del Protector"," ",$K$8," - "," En uso en la empresa")</f>
        <v>Calificación del Protector 3M - X4P5 Acoplable al casco dieléctrico -  En uso en la empresa</v>
      </c>
      <c r="V14" s="142" t="s">
        <v>71</v>
      </c>
      <c r="W14" s="142" t="str">
        <f>CONCATENATE("Calificación del Protector"," ",$U$8," - ","En uso en la empresa")</f>
        <v>Calificación del Protector SteelPro tapón reutilizable TPR EP-T06C S2 - En uso en la empresa</v>
      </c>
      <c r="X14" s="142" t="s">
        <v>72</v>
      </c>
      <c r="Y14" s="142" t="str">
        <f>CONCATENATE("Calificación del Protector"," ",$X$8," - ","En uso en la empresa")</f>
        <v>Calificación del Protector SteelPro - Zen 5 to Helmet - En uso en la empresa</v>
      </c>
      <c r="AB14" s="142" t="str">
        <f>A14</f>
        <v>N°</v>
      </c>
      <c r="AC14" s="142" t="str">
        <f t="shared" ref="AC14:AC24" si="2">B14</f>
        <v>Área</v>
      </c>
      <c r="AD14" s="142" t="str">
        <f t="shared" ref="AD14:AD24" si="3">C14</f>
        <v>Fuente de Ruido / Nivel ambiental</v>
      </c>
      <c r="AE14" s="142" t="s">
        <v>70</v>
      </c>
      <c r="AF14" s="142" t="str">
        <f>CONCATENATE("Calificación del Protector"," ",$K$11," - ","Recomendado")</f>
        <v>Calificación del Protector MSA - XLS Type 2 - Recomendado</v>
      </c>
      <c r="AG14" s="142" t="s">
        <v>71</v>
      </c>
      <c r="AH14" s="142" t="str">
        <f>CONCATENATE("Calificación del Protector"," ",$U$11," - ","Recomendado")</f>
        <v>Calificación del Protector SteelPro Tapón DESECHABLE CON CORDÓN - Recomendado</v>
      </c>
      <c r="AI14" s="142" t="s">
        <v>72</v>
      </c>
      <c r="AJ14" s="142" t="str">
        <f>CONCATENATE("Calificación del Protector"," ",$X$11," - ","Recomendado")</f>
        <v>Calificación del Protector 3M Tapón desechable 1110 - Recomendado</v>
      </c>
    </row>
    <row r="15" spans="1:36" ht="24.95" customHeight="1" x14ac:dyDescent="0.25">
      <c r="A15" s="147">
        <v>1</v>
      </c>
      <c r="B15" s="143" t="s">
        <v>81</v>
      </c>
      <c r="C15" s="143" t="s">
        <v>82</v>
      </c>
      <c r="D15" s="147">
        <v>85</v>
      </c>
      <c r="E15" s="147">
        <v>110</v>
      </c>
      <c r="F15" s="148">
        <v>100</v>
      </c>
      <c r="G15" s="148">
        <v>115</v>
      </c>
      <c r="H15" s="147" t="str">
        <f>IF((G15-F15)&gt;5,"Fluctuante","Estable")</f>
        <v>Fluctuante</v>
      </c>
      <c r="I15" s="7"/>
      <c r="J15" s="4">
        <f t="shared" ref="J15:J24" si="4">ROUND(IF(E15-D15&gt;2,$K$9-(($K$9-$L$9)/8)*(E15-D15-2),IF(E15-D15&lt;=2,$K$9-(($J$9-$K$9)/4)*(E15-D15-2),"ERROR!")),1)</f>
        <v>4.4000000000000004</v>
      </c>
      <c r="K15" s="4">
        <f t="shared" ref="K15:K24" si="5">ROUND(IF(E15-D15&gt;2,$U$9-(($U$9-$V$9)/8)*(E15-D15-2),IF(E15-D15&lt;=2,$U$9-(($T$9-$U$9)/4)*(E15-D15-2),"ERROR!")),1)</f>
        <v>15.8</v>
      </c>
      <c r="L15" s="4">
        <f t="shared" ref="L15:L24" si="6">ROUND(IF(E15-D15&gt;2,$X$9-(($X$9-$Y$9)/8)*(E15-D15-2),IF(E15-D15&lt;=2,$X$9-(($W$9-$X$9)/4)*(E15-D15-2),"ERROR!")),1)</f>
        <v>4.3</v>
      </c>
      <c r="M15" s="4">
        <f t="shared" ref="M15:M24" si="7">ROUND(IF(E15-D15&gt;2,$K$12-(($K$12-$L$12)/8)*(E15-D15-2),IF(E15-D15&lt;=2,$K$12-(($J$12-$K$12)/4)*(E15-D15-2),"ERROR!")),1)</f>
        <v>5.9</v>
      </c>
      <c r="N15" s="4">
        <f t="shared" ref="N15:N24" si="8">ROUND(IF(E15-D15&gt;2,$U$12-(($U$12-$V$12)/8)*(E15-D15-2),IF(E15-D15&lt;=2,$U$12-(($T$12-$U$12)/4)*(E15-D15-2),"ERROR!")),1)</f>
        <v>12</v>
      </c>
      <c r="O15" s="4">
        <f t="shared" ref="O15:O24" si="9">ROUND(IF(E15-D15&gt;2,$X$12-(($X$12-$Y$12)/8)*(E15-D15-2),IF(E15-D15&lt;=2,$X$12-(($W$12-$X$12)/4)*(E15-D15-2),"ERROR!")),1)</f>
        <v>22.5</v>
      </c>
      <c r="P15" s="11"/>
      <c r="Q15" s="147">
        <v>1</v>
      </c>
      <c r="R15" s="143" t="str">
        <f t="shared" si="0"/>
        <v>Envasado</v>
      </c>
      <c r="S15" s="143" t="str">
        <f t="shared" si="1"/>
        <v>Molino</v>
      </c>
      <c r="T15" s="143">
        <f>ROUND(D15-J15,0)</f>
        <v>81</v>
      </c>
      <c r="U15" s="149" t="str">
        <f>IF(AND(60&lt;=T15,T15&lt;80),"Adecuada",IF(T15&gt;=80,"Insuficiente",IF(T15&lt;60,"Excesiva","ERROR!")))</f>
        <v>Insuficiente</v>
      </c>
      <c r="V15" s="143">
        <f>ROUND(D15-K15,0)</f>
        <v>69</v>
      </c>
      <c r="W15" s="149" t="str">
        <f>IF(AND(60&lt;V15,V15&lt;80),"Adecuada",IF(V15&gt;=80,"Insuficiente",IF(V15&lt;=60,"Excesiva","ERROR!")))</f>
        <v>Adecuada</v>
      </c>
      <c r="X15" s="143">
        <f>ROUND(D15-L15,0)</f>
        <v>81</v>
      </c>
      <c r="Y15" s="149" t="str">
        <f>IF(AND(60&lt;X15,X15&lt;80),"Adecuada",IF(X15&gt;=80,"Insuficiente",IF(X15&lt;=60,"Excesiva","ERROR!")))</f>
        <v>Insuficiente</v>
      </c>
      <c r="AB15" s="147">
        <v>1</v>
      </c>
      <c r="AC15" s="143" t="str">
        <f t="shared" si="2"/>
        <v>Envasado</v>
      </c>
      <c r="AD15" s="143" t="str">
        <f t="shared" si="3"/>
        <v>Molino</v>
      </c>
      <c r="AE15" s="143">
        <f>ROUND(D15-M15,0)</f>
        <v>79</v>
      </c>
      <c r="AF15" s="149" t="str">
        <f>IF(AND(60&lt;AE15,AE15&lt;80),"Adecuada",IF(AE15&gt;=80,"Insuficiente",IF(AE15&lt;=60,"Excesiva","ERROR!")))</f>
        <v>Adecuada</v>
      </c>
      <c r="AG15" s="143">
        <f>ROUND(D15-N15,0)</f>
        <v>73</v>
      </c>
      <c r="AH15" s="149" t="str">
        <f>IF(AND(60&lt;AG15,AG15&lt;80),"Adecuada",IF(AG15&gt;=80,"Insuficiente",IF(AG15&lt;=60,"Excesiva","ERROR!")))</f>
        <v>Adecuada</v>
      </c>
      <c r="AI15" s="143">
        <f>ROUND(D15-O15,0)</f>
        <v>63</v>
      </c>
      <c r="AJ15" s="149" t="str">
        <f>IF(AND(60&lt;AI15,AI15&lt;80),"Adecuada",IF(AI15&gt;=80,"Insuficiente",IF(AI15&lt;=60,"Excesiva","ERROR!")))</f>
        <v>Adecuada</v>
      </c>
    </row>
    <row r="16" spans="1:36" ht="24.95" customHeight="1" x14ac:dyDescent="0.25">
      <c r="A16" s="147">
        <v>2</v>
      </c>
      <c r="B16" s="143" t="s">
        <v>81</v>
      </c>
      <c r="C16" s="143" t="s">
        <v>122</v>
      </c>
      <c r="D16" s="147">
        <v>95</v>
      </c>
      <c r="E16" s="147">
        <v>88</v>
      </c>
      <c r="F16" s="148">
        <v>92</v>
      </c>
      <c r="G16" s="148">
        <v>97</v>
      </c>
      <c r="H16" s="147" t="str">
        <f t="shared" ref="H16:H24" si="10">IF((G16-F16)&gt;5,"Fluctuante","Estable")</f>
        <v>Estable</v>
      </c>
      <c r="I16" s="7"/>
      <c r="J16" s="4">
        <f t="shared" si="4"/>
        <v>40.200000000000003</v>
      </c>
      <c r="K16" s="4">
        <f t="shared" si="5"/>
        <v>28.4</v>
      </c>
      <c r="L16" s="4">
        <f t="shared" si="6"/>
        <v>37.4</v>
      </c>
      <c r="M16" s="4">
        <f t="shared" si="7"/>
        <v>36.6</v>
      </c>
      <c r="N16" s="4">
        <f t="shared" si="8"/>
        <v>36</v>
      </c>
      <c r="O16" s="4">
        <f t="shared" si="9"/>
        <v>33.6</v>
      </c>
      <c r="P16" s="11"/>
      <c r="Q16" s="147">
        <v>2</v>
      </c>
      <c r="R16" s="143" t="str">
        <f t="shared" si="0"/>
        <v>Envasado</v>
      </c>
      <c r="S16" s="143" t="str">
        <f t="shared" si="1"/>
        <v>Fuente 2</v>
      </c>
      <c r="T16" s="143">
        <f t="shared" ref="T16:T79" si="11">ROUND(D16-J16,0)</f>
        <v>55</v>
      </c>
      <c r="U16" s="150" t="str">
        <f t="shared" ref="U16:U79" si="12">IF(AND(60&lt;T16,T16&lt;80),"Adecuada",IF(T16&gt;=80,"Insuficiente",IF(T16&lt;=60,"Excesiva","ERROR!")))</f>
        <v>Excesiva</v>
      </c>
      <c r="V16" s="143">
        <f t="shared" ref="V16:V79" si="13">ROUND(D16-K16,0)</f>
        <v>67</v>
      </c>
      <c r="W16" s="149" t="str">
        <f t="shared" ref="W16:W79" si="14">IF(AND(60&lt;V16,V16&lt;80),"Adecuada",IF(V16&gt;=80,"Insuficiente",IF(V16&lt;=60,"Excesiva","ERROR!")))</f>
        <v>Adecuada</v>
      </c>
      <c r="X16" s="143">
        <f>ROUND(D16-L16,0)</f>
        <v>58</v>
      </c>
      <c r="Y16" s="149" t="str">
        <f t="shared" ref="Y16:Y79" si="15">IF(AND(60&lt;X16,X16&lt;80),"Adecuada",IF(X16&gt;=80,"Insuficiente",IF(X16&lt;=60,"Excesiva","ERROR!")))</f>
        <v>Excesiva</v>
      </c>
      <c r="AB16" s="147">
        <v>2</v>
      </c>
      <c r="AC16" s="143" t="str">
        <f t="shared" si="2"/>
        <v>Envasado</v>
      </c>
      <c r="AD16" s="143" t="str">
        <f t="shared" si="3"/>
        <v>Fuente 2</v>
      </c>
      <c r="AE16" s="143">
        <f t="shared" ref="AE16:AE79" si="16">ROUND(D16-M16,0)</f>
        <v>58</v>
      </c>
      <c r="AF16" s="149" t="str">
        <f t="shared" ref="AF16:AF79" si="17">IF(AND(60&lt;AE16,AE16&lt;80),"Adecuada",IF(AE16&gt;=80,"Insuficiente",IF(AE16&lt;=60,"Excesiva","ERROR!")))</f>
        <v>Excesiva</v>
      </c>
      <c r="AG16" s="143">
        <f t="shared" ref="AG16:AG79" si="18">ROUND(D16-N16,0)</f>
        <v>59</v>
      </c>
      <c r="AH16" s="149" t="str">
        <f t="shared" ref="AH16:AH79" si="19">IF(AND(60&lt;AG16,AG16&lt;80),"Adecuada",IF(AG16&gt;=80,"Insuficiente",IF(AG16&lt;=60,"Excesiva","ERROR!")))</f>
        <v>Excesiva</v>
      </c>
      <c r="AI16" s="143">
        <f t="shared" ref="AI16:AI79" si="20">ROUND(D16-O16,0)</f>
        <v>61</v>
      </c>
      <c r="AJ16" s="149" t="str">
        <f t="shared" ref="AJ16:AJ79" si="21">IF(AND(60&lt;AI16,AI16&lt;80),"Adecuada",IF(AI16&gt;=80,"Insuficiente",IF(AI16&lt;=60,"Excesiva","ERROR!")))</f>
        <v>Adecuada</v>
      </c>
    </row>
    <row r="17" spans="1:36" ht="24.95" customHeight="1" x14ac:dyDescent="0.25">
      <c r="A17" s="147">
        <v>3</v>
      </c>
      <c r="B17" s="143" t="s">
        <v>123</v>
      </c>
      <c r="C17" s="143" t="s">
        <v>124</v>
      </c>
      <c r="D17" s="147">
        <v>90</v>
      </c>
      <c r="E17" s="147">
        <v>90</v>
      </c>
      <c r="F17" s="148">
        <v>89</v>
      </c>
      <c r="G17" s="148">
        <v>91</v>
      </c>
      <c r="H17" s="147" t="str">
        <f t="shared" si="10"/>
        <v>Estable</v>
      </c>
      <c r="I17" s="7"/>
      <c r="J17" s="4">
        <f t="shared" si="4"/>
        <v>31</v>
      </c>
      <c r="K17" s="4">
        <f t="shared" si="5"/>
        <v>18.600000000000001</v>
      </c>
      <c r="L17" s="4">
        <f t="shared" si="6"/>
        <v>27.8</v>
      </c>
      <c r="M17" s="4">
        <f t="shared" si="7"/>
        <v>27.5</v>
      </c>
      <c r="N17" s="4">
        <f t="shared" si="8"/>
        <v>27.6</v>
      </c>
      <c r="O17" s="4">
        <f t="shared" si="9"/>
        <v>29.3</v>
      </c>
      <c r="P17" s="11"/>
      <c r="Q17" s="147">
        <v>3</v>
      </c>
      <c r="R17" s="143" t="str">
        <f t="shared" si="0"/>
        <v>Molienda</v>
      </c>
      <c r="S17" s="143" t="str">
        <f t="shared" si="1"/>
        <v>Fuente 3</v>
      </c>
      <c r="T17" s="143">
        <f t="shared" si="11"/>
        <v>59</v>
      </c>
      <c r="U17" s="150" t="str">
        <f t="shared" si="12"/>
        <v>Excesiva</v>
      </c>
      <c r="V17" s="143">
        <f t="shared" si="13"/>
        <v>71</v>
      </c>
      <c r="W17" s="149" t="str">
        <f t="shared" si="14"/>
        <v>Adecuada</v>
      </c>
      <c r="X17" s="143">
        <f t="shared" ref="X17:X79" si="22">ROUND(D17-L17,0)</f>
        <v>62</v>
      </c>
      <c r="Y17" s="149" t="str">
        <f t="shared" si="15"/>
        <v>Adecuada</v>
      </c>
      <c r="AB17" s="147">
        <v>3</v>
      </c>
      <c r="AC17" s="143" t="str">
        <f t="shared" si="2"/>
        <v>Molienda</v>
      </c>
      <c r="AD17" s="143" t="str">
        <f t="shared" si="3"/>
        <v>Fuente 3</v>
      </c>
      <c r="AE17" s="143">
        <f t="shared" si="16"/>
        <v>63</v>
      </c>
      <c r="AF17" s="149" t="str">
        <f t="shared" si="17"/>
        <v>Adecuada</v>
      </c>
      <c r="AG17" s="143">
        <f t="shared" si="18"/>
        <v>62</v>
      </c>
      <c r="AH17" s="149" t="str">
        <f t="shared" si="19"/>
        <v>Adecuada</v>
      </c>
      <c r="AI17" s="143">
        <f t="shared" si="20"/>
        <v>61</v>
      </c>
      <c r="AJ17" s="149" t="str">
        <f t="shared" si="21"/>
        <v>Adecuada</v>
      </c>
    </row>
    <row r="18" spans="1:36" ht="24.95" customHeight="1" x14ac:dyDescent="0.25">
      <c r="A18" s="147">
        <v>4</v>
      </c>
      <c r="B18" s="143" t="s">
        <v>123</v>
      </c>
      <c r="C18" s="143" t="s">
        <v>125</v>
      </c>
      <c r="D18" s="147">
        <v>95</v>
      </c>
      <c r="E18" s="147">
        <v>100</v>
      </c>
      <c r="F18" s="148">
        <v>90</v>
      </c>
      <c r="G18" s="148">
        <v>100</v>
      </c>
      <c r="H18" s="147" t="str">
        <f t="shared" si="10"/>
        <v>Fluctuante</v>
      </c>
      <c r="I18" s="7"/>
      <c r="J18" s="4">
        <f t="shared" si="4"/>
        <v>25.2</v>
      </c>
      <c r="K18" s="4">
        <f t="shared" si="5"/>
        <v>15.8</v>
      </c>
      <c r="L18" s="4">
        <f t="shared" si="6"/>
        <v>22.3</v>
      </c>
      <c r="M18" s="4">
        <f t="shared" si="7"/>
        <v>22.4</v>
      </c>
      <c r="N18" s="4">
        <f t="shared" si="8"/>
        <v>23.5</v>
      </c>
      <c r="O18" s="4">
        <f t="shared" si="9"/>
        <v>27.3</v>
      </c>
      <c r="P18" s="11"/>
      <c r="Q18" s="147">
        <v>4</v>
      </c>
      <c r="R18" s="143" t="str">
        <f t="shared" si="0"/>
        <v>Molienda</v>
      </c>
      <c r="S18" s="143" t="str">
        <f t="shared" si="1"/>
        <v>Molino 2</v>
      </c>
      <c r="T18" s="143">
        <f t="shared" si="11"/>
        <v>70</v>
      </c>
      <c r="U18" s="150" t="str">
        <f t="shared" si="12"/>
        <v>Adecuada</v>
      </c>
      <c r="V18" s="143">
        <f t="shared" si="13"/>
        <v>79</v>
      </c>
      <c r="W18" s="149" t="str">
        <f t="shared" si="14"/>
        <v>Adecuada</v>
      </c>
      <c r="X18" s="143">
        <f t="shared" si="22"/>
        <v>73</v>
      </c>
      <c r="Y18" s="149" t="str">
        <f t="shared" si="15"/>
        <v>Adecuada</v>
      </c>
      <c r="AB18" s="147">
        <v>4</v>
      </c>
      <c r="AC18" s="143" t="str">
        <f t="shared" si="2"/>
        <v>Molienda</v>
      </c>
      <c r="AD18" s="143" t="str">
        <f t="shared" si="3"/>
        <v>Molino 2</v>
      </c>
      <c r="AE18" s="143">
        <f t="shared" si="16"/>
        <v>73</v>
      </c>
      <c r="AF18" s="149" t="str">
        <f t="shared" si="17"/>
        <v>Adecuada</v>
      </c>
      <c r="AG18" s="143">
        <f t="shared" si="18"/>
        <v>72</v>
      </c>
      <c r="AH18" s="149" t="str">
        <f t="shared" si="19"/>
        <v>Adecuada</v>
      </c>
      <c r="AI18" s="143">
        <f t="shared" si="20"/>
        <v>68</v>
      </c>
      <c r="AJ18" s="149" t="str">
        <f t="shared" si="21"/>
        <v>Adecuada</v>
      </c>
    </row>
    <row r="19" spans="1:36" ht="24.95" customHeight="1" x14ac:dyDescent="0.25">
      <c r="A19" s="147">
        <v>5</v>
      </c>
      <c r="B19" s="143" t="s">
        <v>123</v>
      </c>
      <c r="C19" s="143" t="s">
        <v>126</v>
      </c>
      <c r="D19" s="147">
        <v>87.8</v>
      </c>
      <c r="E19" s="147">
        <v>88</v>
      </c>
      <c r="F19" s="148">
        <v>85.2</v>
      </c>
      <c r="G19" s="148">
        <v>89.4</v>
      </c>
      <c r="H19" s="147" t="str">
        <f t="shared" si="10"/>
        <v>Estable</v>
      </c>
      <c r="I19" s="7"/>
      <c r="J19" s="4">
        <f t="shared" si="4"/>
        <v>30.7</v>
      </c>
      <c r="K19" s="4">
        <f t="shared" si="5"/>
        <v>18.3</v>
      </c>
      <c r="L19" s="4">
        <f t="shared" si="6"/>
        <v>27.5</v>
      </c>
      <c r="M19" s="4">
        <f t="shared" si="7"/>
        <v>27.2</v>
      </c>
      <c r="N19" s="4">
        <f t="shared" si="8"/>
        <v>27.4</v>
      </c>
      <c r="O19" s="4">
        <f t="shared" si="9"/>
        <v>29.1</v>
      </c>
      <c r="P19" s="11"/>
      <c r="Q19" s="147">
        <v>5</v>
      </c>
      <c r="R19" s="143" t="str">
        <f t="shared" si="0"/>
        <v>Molienda</v>
      </c>
      <c r="S19" s="143" t="str">
        <f t="shared" si="1"/>
        <v>Ciclón 1</v>
      </c>
      <c r="T19" s="143">
        <f t="shared" si="11"/>
        <v>57</v>
      </c>
      <c r="U19" s="150" t="str">
        <f t="shared" si="12"/>
        <v>Excesiva</v>
      </c>
      <c r="V19" s="143">
        <f t="shared" si="13"/>
        <v>70</v>
      </c>
      <c r="W19" s="149" t="str">
        <f t="shared" si="14"/>
        <v>Adecuada</v>
      </c>
      <c r="X19" s="143">
        <f t="shared" si="22"/>
        <v>60</v>
      </c>
      <c r="Y19" s="149" t="str">
        <f t="shared" si="15"/>
        <v>Excesiva</v>
      </c>
      <c r="AB19" s="147">
        <v>5</v>
      </c>
      <c r="AC19" s="143" t="str">
        <f t="shared" si="2"/>
        <v>Molienda</v>
      </c>
      <c r="AD19" s="143" t="str">
        <f t="shared" si="3"/>
        <v>Ciclón 1</v>
      </c>
      <c r="AE19" s="143">
        <f t="shared" si="16"/>
        <v>61</v>
      </c>
      <c r="AF19" s="149" t="str">
        <f t="shared" si="17"/>
        <v>Adecuada</v>
      </c>
      <c r="AG19" s="143">
        <f t="shared" si="18"/>
        <v>60</v>
      </c>
      <c r="AH19" s="149" t="str">
        <f t="shared" si="19"/>
        <v>Excesiva</v>
      </c>
      <c r="AI19" s="143">
        <f t="shared" si="20"/>
        <v>59</v>
      </c>
      <c r="AJ19" s="149" t="str">
        <f t="shared" si="21"/>
        <v>Excesiva</v>
      </c>
    </row>
    <row r="20" spans="1:36" ht="24.95" customHeight="1" x14ac:dyDescent="0.25">
      <c r="A20" s="147">
        <v>6</v>
      </c>
      <c r="B20" s="143" t="s">
        <v>123</v>
      </c>
      <c r="C20" s="143" t="s">
        <v>127</v>
      </c>
      <c r="D20" s="147">
        <v>99.7</v>
      </c>
      <c r="E20" s="147">
        <v>98</v>
      </c>
      <c r="F20" s="148">
        <v>95</v>
      </c>
      <c r="G20" s="148">
        <v>101.4</v>
      </c>
      <c r="H20" s="147" t="str">
        <f t="shared" si="10"/>
        <v>Fluctuante</v>
      </c>
      <c r="I20" s="7"/>
      <c r="J20" s="4">
        <f t="shared" si="4"/>
        <v>33.200000000000003</v>
      </c>
      <c r="K20" s="4">
        <f t="shared" si="5"/>
        <v>21</v>
      </c>
      <c r="L20" s="4">
        <f t="shared" si="6"/>
        <v>30.1</v>
      </c>
      <c r="M20" s="4">
        <f t="shared" si="7"/>
        <v>29.7</v>
      </c>
      <c r="N20" s="4">
        <f t="shared" si="8"/>
        <v>29.6</v>
      </c>
      <c r="O20" s="4">
        <f t="shared" si="9"/>
        <v>30.3</v>
      </c>
      <c r="P20" s="11"/>
      <c r="Q20" s="147">
        <v>6</v>
      </c>
      <c r="R20" s="143" t="str">
        <f t="shared" si="0"/>
        <v>Molienda</v>
      </c>
      <c r="S20" s="143" t="str">
        <f t="shared" si="1"/>
        <v>SAG 1</v>
      </c>
      <c r="T20" s="143">
        <f t="shared" si="11"/>
        <v>67</v>
      </c>
      <c r="U20" s="150" t="str">
        <f t="shared" si="12"/>
        <v>Adecuada</v>
      </c>
      <c r="V20" s="143">
        <f t="shared" si="13"/>
        <v>79</v>
      </c>
      <c r="W20" s="149" t="str">
        <f t="shared" si="14"/>
        <v>Adecuada</v>
      </c>
      <c r="X20" s="143">
        <f t="shared" si="22"/>
        <v>70</v>
      </c>
      <c r="Y20" s="149" t="str">
        <f t="shared" si="15"/>
        <v>Adecuada</v>
      </c>
      <c r="AB20" s="147">
        <v>6</v>
      </c>
      <c r="AC20" s="143" t="str">
        <f t="shared" si="2"/>
        <v>Molienda</v>
      </c>
      <c r="AD20" s="143" t="str">
        <f t="shared" si="3"/>
        <v>SAG 1</v>
      </c>
      <c r="AE20" s="143">
        <f t="shared" si="16"/>
        <v>70</v>
      </c>
      <c r="AF20" s="149" t="str">
        <f t="shared" si="17"/>
        <v>Adecuada</v>
      </c>
      <c r="AG20" s="143">
        <f t="shared" si="18"/>
        <v>70</v>
      </c>
      <c r="AH20" s="149" t="str">
        <f t="shared" si="19"/>
        <v>Adecuada</v>
      </c>
      <c r="AI20" s="143">
        <f t="shared" si="20"/>
        <v>69</v>
      </c>
      <c r="AJ20" s="149" t="str">
        <f t="shared" si="21"/>
        <v>Adecuada</v>
      </c>
    </row>
    <row r="21" spans="1:36" ht="24.95" customHeight="1" x14ac:dyDescent="0.25">
      <c r="A21" s="147">
        <v>7</v>
      </c>
      <c r="B21" s="143" t="s">
        <v>123</v>
      </c>
      <c r="C21" s="143" t="s">
        <v>128</v>
      </c>
      <c r="D21" s="147">
        <v>102.5</v>
      </c>
      <c r="E21" s="147">
        <v>100.8</v>
      </c>
      <c r="F21" s="148">
        <v>100.2</v>
      </c>
      <c r="G21" s="148">
        <v>103.4</v>
      </c>
      <c r="H21" s="147" t="str">
        <f t="shared" si="10"/>
        <v>Estable</v>
      </c>
      <c r="I21" s="7"/>
      <c r="J21" s="4">
        <f t="shared" si="4"/>
        <v>33.200000000000003</v>
      </c>
      <c r="K21" s="4">
        <f t="shared" si="5"/>
        <v>21</v>
      </c>
      <c r="L21" s="4">
        <f t="shared" si="6"/>
        <v>30.1</v>
      </c>
      <c r="M21" s="4">
        <f t="shared" si="7"/>
        <v>29.7</v>
      </c>
      <c r="N21" s="4">
        <f t="shared" si="8"/>
        <v>29.6</v>
      </c>
      <c r="O21" s="4">
        <f t="shared" si="9"/>
        <v>30.3</v>
      </c>
      <c r="P21" s="11"/>
      <c r="Q21" s="147">
        <v>7</v>
      </c>
      <c r="R21" s="143" t="str">
        <f t="shared" si="0"/>
        <v>Molienda</v>
      </c>
      <c r="S21" s="143" t="str">
        <f t="shared" si="1"/>
        <v>SAG 2</v>
      </c>
      <c r="T21" s="143">
        <f t="shared" si="11"/>
        <v>69</v>
      </c>
      <c r="U21" s="150" t="str">
        <f t="shared" si="12"/>
        <v>Adecuada</v>
      </c>
      <c r="V21" s="143">
        <f t="shared" si="13"/>
        <v>82</v>
      </c>
      <c r="W21" s="149" t="str">
        <f t="shared" si="14"/>
        <v>Insuficiente</v>
      </c>
      <c r="X21" s="143">
        <f t="shared" si="22"/>
        <v>72</v>
      </c>
      <c r="Y21" s="149" t="str">
        <f t="shared" si="15"/>
        <v>Adecuada</v>
      </c>
      <c r="AB21" s="147">
        <v>7</v>
      </c>
      <c r="AC21" s="143" t="str">
        <f t="shared" si="2"/>
        <v>Molienda</v>
      </c>
      <c r="AD21" s="143" t="str">
        <f t="shared" si="3"/>
        <v>SAG 2</v>
      </c>
      <c r="AE21" s="143">
        <f t="shared" si="16"/>
        <v>73</v>
      </c>
      <c r="AF21" s="149" t="str">
        <f t="shared" si="17"/>
        <v>Adecuada</v>
      </c>
      <c r="AG21" s="143">
        <f t="shared" si="18"/>
        <v>73</v>
      </c>
      <c r="AH21" s="149" t="str">
        <f t="shared" si="19"/>
        <v>Adecuada</v>
      </c>
      <c r="AI21" s="143">
        <f t="shared" si="20"/>
        <v>72</v>
      </c>
      <c r="AJ21" s="149" t="str">
        <f t="shared" si="21"/>
        <v>Adecuada</v>
      </c>
    </row>
    <row r="22" spans="1:36" ht="24.95" customHeight="1" x14ac:dyDescent="0.25">
      <c r="A22" s="147">
        <v>8</v>
      </c>
      <c r="B22" s="143" t="s">
        <v>123</v>
      </c>
      <c r="C22" s="143" t="s">
        <v>134</v>
      </c>
      <c r="D22" s="147">
        <v>85</v>
      </c>
      <c r="E22" s="147">
        <v>88</v>
      </c>
      <c r="F22" s="148">
        <v>83</v>
      </c>
      <c r="G22" s="148">
        <v>90.1</v>
      </c>
      <c r="H22" s="147" t="str">
        <f t="shared" si="10"/>
        <v>Fluctuante</v>
      </c>
      <c r="I22" s="7"/>
      <c r="J22" s="4">
        <f t="shared" si="4"/>
        <v>27.3</v>
      </c>
      <c r="K22" s="4">
        <f t="shared" si="5"/>
        <v>15.8</v>
      </c>
      <c r="L22" s="4">
        <f t="shared" si="6"/>
        <v>24.1</v>
      </c>
      <c r="M22" s="4">
        <f t="shared" si="7"/>
        <v>24.1</v>
      </c>
      <c r="N22" s="4">
        <f t="shared" si="8"/>
        <v>24.6</v>
      </c>
      <c r="O22" s="4">
        <f t="shared" si="9"/>
        <v>27.8</v>
      </c>
      <c r="P22" s="11"/>
      <c r="Q22" s="147">
        <v>8</v>
      </c>
      <c r="R22" s="143" t="str">
        <f t="shared" si="0"/>
        <v>Molienda</v>
      </c>
      <c r="S22" s="143" t="str">
        <f t="shared" si="1"/>
        <v>SAG 3</v>
      </c>
      <c r="T22" s="143">
        <f t="shared" si="11"/>
        <v>58</v>
      </c>
      <c r="U22" s="150" t="str">
        <f t="shared" si="12"/>
        <v>Excesiva</v>
      </c>
      <c r="V22" s="143">
        <f t="shared" si="13"/>
        <v>69</v>
      </c>
      <c r="W22" s="149" t="str">
        <f t="shared" si="14"/>
        <v>Adecuada</v>
      </c>
      <c r="X22" s="143">
        <f t="shared" si="22"/>
        <v>61</v>
      </c>
      <c r="Y22" s="149" t="str">
        <f t="shared" si="15"/>
        <v>Adecuada</v>
      </c>
      <c r="AB22" s="147">
        <v>8</v>
      </c>
      <c r="AC22" s="143" t="str">
        <f t="shared" si="2"/>
        <v>Molienda</v>
      </c>
      <c r="AD22" s="143" t="str">
        <f t="shared" si="3"/>
        <v>SAG 3</v>
      </c>
      <c r="AE22" s="143">
        <f t="shared" si="16"/>
        <v>61</v>
      </c>
      <c r="AF22" s="149" t="str">
        <f t="shared" si="17"/>
        <v>Adecuada</v>
      </c>
      <c r="AG22" s="143">
        <f t="shared" si="18"/>
        <v>60</v>
      </c>
      <c r="AH22" s="149" t="str">
        <f t="shared" si="19"/>
        <v>Excesiva</v>
      </c>
      <c r="AI22" s="143">
        <f t="shared" si="20"/>
        <v>57</v>
      </c>
      <c r="AJ22" s="149" t="str">
        <f t="shared" si="21"/>
        <v>Excesiva</v>
      </c>
    </row>
    <row r="23" spans="1:36" ht="24.95" customHeight="1" x14ac:dyDescent="0.25">
      <c r="A23" s="147">
        <v>9</v>
      </c>
      <c r="B23" s="143" t="s">
        <v>123</v>
      </c>
      <c r="C23" s="143" t="s">
        <v>126</v>
      </c>
      <c r="D23" s="147">
        <v>88.7</v>
      </c>
      <c r="E23" s="147">
        <v>90.7</v>
      </c>
      <c r="F23" s="148">
        <v>85</v>
      </c>
      <c r="G23" s="148">
        <v>90</v>
      </c>
      <c r="H23" s="147" t="str">
        <f t="shared" si="10"/>
        <v>Estable</v>
      </c>
      <c r="I23" s="7"/>
      <c r="J23" s="4">
        <f t="shared" si="4"/>
        <v>28.3</v>
      </c>
      <c r="K23" s="4">
        <f t="shared" si="5"/>
        <v>15.8</v>
      </c>
      <c r="L23" s="4">
        <f t="shared" si="6"/>
        <v>25</v>
      </c>
      <c r="M23" s="4">
        <f t="shared" si="7"/>
        <v>24.9</v>
      </c>
      <c r="N23" s="4">
        <f t="shared" si="8"/>
        <v>25.2</v>
      </c>
      <c r="O23" s="4">
        <f t="shared" si="9"/>
        <v>28</v>
      </c>
      <c r="P23" s="11"/>
      <c r="Q23" s="147">
        <v>9</v>
      </c>
      <c r="R23" s="143" t="str">
        <f t="shared" si="0"/>
        <v>Molienda</v>
      </c>
      <c r="S23" s="143" t="str">
        <f t="shared" si="1"/>
        <v>Ciclón 1</v>
      </c>
      <c r="T23" s="143">
        <f t="shared" si="11"/>
        <v>60</v>
      </c>
      <c r="U23" s="150" t="str">
        <f t="shared" si="12"/>
        <v>Excesiva</v>
      </c>
      <c r="V23" s="143">
        <f t="shared" si="13"/>
        <v>73</v>
      </c>
      <c r="W23" s="149" t="str">
        <f t="shared" si="14"/>
        <v>Adecuada</v>
      </c>
      <c r="X23" s="143">
        <f t="shared" si="22"/>
        <v>64</v>
      </c>
      <c r="Y23" s="149" t="str">
        <f t="shared" si="15"/>
        <v>Adecuada</v>
      </c>
      <c r="AB23" s="147">
        <v>9</v>
      </c>
      <c r="AC23" s="143" t="str">
        <f t="shared" si="2"/>
        <v>Molienda</v>
      </c>
      <c r="AD23" s="143" t="str">
        <f t="shared" si="3"/>
        <v>Ciclón 1</v>
      </c>
      <c r="AE23" s="143">
        <f t="shared" si="16"/>
        <v>64</v>
      </c>
      <c r="AF23" s="149" t="str">
        <f t="shared" si="17"/>
        <v>Adecuada</v>
      </c>
      <c r="AG23" s="143">
        <f t="shared" si="18"/>
        <v>64</v>
      </c>
      <c r="AH23" s="149" t="str">
        <f t="shared" si="19"/>
        <v>Adecuada</v>
      </c>
      <c r="AI23" s="143">
        <f t="shared" si="20"/>
        <v>61</v>
      </c>
      <c r="AJ23" s="149" t="str">
        <f t="shared" si="21"/>
        <v>Adecuada</v>
      </c>
    </row>
    <row r="24" spans="1:36" ht="24.95" customHeight="1" x14ac:dyDescent="0.25">
      <c r="A24" s="147">
        <v>10</v>
      </c>
      <c r="B24" s="143" t="s">
        <v>123</v>
      </c>
      <c r="C24" s="143" t="s">
        <v>135</v>
      </c>
      <c r="D24" s="147">
        <v>98.4</v>
      </c>
      <c r="E24" s="147">
        <v>99.8</v>
      </c>
      <c r="F24" s="148">
        <v>94</v>
      </c>
      <c r="G24" s="148">
        <v>100</v>
      </c>
      <c r="H24" s="147" t="str">
        <f t="shared" si="10"/>
        <v>Fluctuante</v>
      </c>
      <c r="I24" s="7"/>
      <c r="J24" s="4">
        <f t="shared" si="4"/>
        <v>29.1</v>
      </c>
      <c r="K24" s="4">
        <f t="shared" si="5"/>
        <v>16.600000000000001</v>
      </c>
      <c r="L24" s="4">
        <f t="shared" si="6"/>
        <v>25.8</v>
      </c>
      <c r="M24" s="4">
        <f t="shared" si="7"/>
        <v>25.7</v>
      </c>
      <c r="N24" s="4">
        <f t="shared" si="8"/>
        <v>25.9</v>
      </c>
      <c r="O24" s="4">
        <f t="shared" si="9"/>
        <v>28.4</v>
      </c>
      <c r="P24" s="11"/>
      <c r="Q24" s="147">
        <v>10</v>
      </c>
      <c r="R24" s="143" t="str">
        <f t="shared" si="0"/>
        <v>Molienda</v>
      </c>
      <c r="S24" s="143" t="str">
        <f t="shared" si="1"/>
        <v>Ciclón 2</v>
      </c>
      <c r="T24" s="143">
        <f t="shared" si="11"/>
        <v>69</v>
      </c>
      <c r="U24" s="150" t="str">
        <f t="shared" si="12"/>
        <v>Adecuada</v>
      </c>
      <c r="V24" s="143">
        <f t="shared" si="13"/>
        <v>82</v>
      </c>
      <c r="W24" s="149" t="str">
        <f t="shared" si="14"/>
        <v>Insuficiente</v>
      </c>
      <c r="X24" s="143">
        <f t="shared" si="22"/>
        <v>73</v>
      </c>
      <c r="Y24" s="149" t="str">
        <f t="shared" si="15"/>
        <v>Adecuada</v>
      </c>
      <c r="AB24" s="147">
        <v>10</v>
      </c>
      <c r="AC24" s="143" t="str">
        <f t="shared" si="2"/>
        <v>Molienda</v>
      </c>
      <c r="AD24" s="143" t="str">
        <f t="shared" si="3"/>
        <v>Ciclón 2</v>
      </c>
      <c r="AE24" s="143">
        <f t="shared" si="16"/>
        <v>73</v>
      </c>
      <c r="AF24" s="149" t="str">
        <f t="shared" si="17"/>
        <v>Adecuada</v>
      </c>
      <c r="AG24" s="143">
        <f t="shared" si="18"/>
        <v>73</v>
      </c>
      <c r="AH24" s="149" t="str">
        <f t="shared" si="19"/>
        <v>Adecuada</v>
      </c>
      <c r="AI24" s="143">
        <f t="shared" si="20"/>
        <v>70</v>
      </c>
      <c r="AJ24" s="149" t="str">
        <f t="shared" si="21"/>
        <v>Adecuada</v>
      </c>
    </row>
    <row r="25" spans="1:36" ht="24.95" customHeight="1" x14ac:dyDescent="0.25">
      <c r="A25" s="147"/>
      <c r="B25" s="143" t="s">
        <v>81</v>
      </c>
      <c r="C25" s="143" t="s">
        <v>82</v>
      </c>
      <c r="D25" s="147">
        <v>110</v>
      </c>
      <c r="E25" s="147">
        <v>110</v>
      </c>
      <c r="F25" s="148">
        <v>100</v>
      </c>
      <c r="G25" s="148">
        <v>115</v>
      </c>
      <c r="H25" s="147" t="str">
        <f>IF((G25-F25)&gt;5,"Fluctuante","Estable")</f>
        <v>Fluctuante</v>
      </c>
      <c r="I25" s="7"/>
      <c r="J25" s="4">
        <f>ROUND(IF(E25-D25&gt;2,$K$9-(($K$9-$L$9)/8)*(E25-D25-2),IF(E25-D25&lt;=2,$K$9-(($J$9-$K$9)/4)*(E25-D25-2),"ERROR!")),1)</f>
        <v>31</v>
      </c>
      <c r="K25" s="4">
        <f>ROUND(IF(E25-D25&gt;2,$U$9-(($U$9-$V$9)/8)*(E25-D25-2),IF(E25-D25&lt;=2,$U$9-(($T$9-$U$9)/4)*(E25-D25-2),"ERROR!")),1)</f>
        <v>18.600000000000001</v>
      </c>
      <c r="L25" s="4">
        <f>ROUND(IF(E25-D25&gt;2,$X$9-(($X$9-$Y$9)/8)*(E25-D25-2),IF(E25-D25&lt;=2,$X$9-(($W$9-$X$9)/4)*(E25-D25-2),"ERROR!")),1)</f>
        <v>27.8</v>
      </c>
      <c r="M25" s="4">
        <f>ROUND(IF(E25-D25&gt;2,$K$12-(($K$12-$L$12)/8)*(E25-D25-2),IF(E25-D25&lt;=2,$K$12-(($J$12-$K$12)/4)*(E25-D25-2),"ERROR!")),1)</f>
        <v>27.5</v>
      </c>
      <c r="N25" s="4">
        <f>ROUND(IF(E25-D25&gt;2,$U$12-(($U$12-$V$12)/8)*(E25-D25-2),IF(E25-D25&lt;=2,$U$12-(($T$12-$U$12)/4)*(E25-D25-2),"ERROR!")),1)</f>
        <v>27.6</v>
      </c>
      <c r="O25" s="4">
        <f>ROUND(IF(E25-D25&gt;2,$X$12-(($X$12-$Y$12)/8)*(E25-D25-2),IF(E25-D25&lt;=2,$X$12-(($W$12-$X$12)/4)*(E25-D25-2),"ERROR!")),1)</f>
        <v>29.3</v>
      </c>
      <c r="P25" s="11"/>
      <c r="Q25" s="147"/>
      <c r="R25" s="143" t="str">
        <f>B25</f>
        <v>Envasado</v>
      </c>
      <c r="S25" s="143" t="str">
        <f>C25</f>
        <v>Molino</v>
      </c>
      <c r="T25" s="143">
        <f t="shared" si="11"/>
        <v>79</v>
      </c>
      <c r="U25" s="150" t="str">
        <f t="shared" si="12"/>
        <v>Adecuada</v>
      </c>
      <c r="V25" s="143">
        <f t="shared" si="13"/>
        <v>91</v>
      </c>
      <c r="W25" s="149" t="str">
        <f t="shared" si="14"/>
        <v>Insuficiente</v>
      </c>
      <c r="X25" s="143">
        <f t="shared" si="22"/>
        <v>82</v>
      </c>
      <c r="Y25" s="149" t="str">
        <f t="shared" si="15"/>
        <v>Insuficiente</v>
      </c>
      <c r="AB25" s="147"/>
      <c r="AC25" s="143" t="str">
        <f t="shared" ref="AC25:AC34" si="23">B25</f>
        <v>Envasado</v>
      </c>
      <c r="AD25" s="143" t="str">
        <f t="shared" ref="AD25:AD34" si="24">C25</f>
        <v>Molino</v>
      </c>
      <c r="AE25" s="143">
        <f t="shared" si="16"/>
        <v>83</v>
      </c>
      <c r="AF25" s="149" t="str">
        <f t="shared" si="17"/>
        <v>Insuficiente</v>
      </c>
      <c r="AG25" s="143">
        <f t="shared" si="18"/>
        <v>82</v>
      </c>
      <c r="AH25" s="149" t="str">
        <f t="shared" si="19"/>
        <v>Insuficiente</v>
      </c>
      <c r="AI25" s="143">
        <f t="shared" si="20"/>
        <v>81</v>
      </c>
      <c r="AJ25" s="149" t="str">
        <f t="shared" si="21"/>
        <v>Insuficiente</v>
      </c>
    </row>
    <row r="26" spans="1:36" ht="24.95" customHeight="1" x14ac:dyDescent="0.25">
      <c r="A26" s="147"/>
      <c r="B26" s="143" t="s">
        <v>81</v>
      </c>
      <c r="C26" s="143" t="s">
        <v>122</v>
      </c>
      <c r="D26" s="147">
        <v>95</v>
      </c>
      <c r="E26" s="147">
        <v>88</v>
      </c>
      <c r="F26" s="148">
        <v>93</v>
      </c>
      <c r="G26" s="148">
        <v>97</v>
      </c>
      <c r="H26" s="147" t="str">
        <f t="shared" ref="H26:H36" si="25">IF((G26-F26)&gt;5,"Fluctuante","Estable")</f>
        <v>Estable</v>
      </c>
      <c r="I26" s="7"/>
      <c r="J26" s="4">
        <f t="shared" ref="J26:J34" si="26">ROUND(IF(E26-D26&gt;2,$K$9-(($K$9-$L$9)/8)*(E26-D26-2),IF(E26-D26&lt;=2,$K$9-(($J$9-$K$9)/4)*(E26-D26-2),"ERROR!")),1)</f>
        <v>40.200000000000003</v>
      </c>
      <c r="K26" s="4">
        <f t="shared" ref="K26:K34" si="27">ROUND(IF(E26-D26&gt;2,$U$9-(($U$9-$V$9)/8)*(E26-D26-2),IF(E26-D26&lt;=2,$U$9-(($T$9-$U$9)/4)*(E26-D26-2),"ERROR!")),1)</f>
        <v>28.4</v>
      </c>
      <c r="L26" s="4">
        <f t="shared" ref="L26:L34" si="28">ROUND(IF(E26-D26&gt;2,$X$9-(($X$9-$Y$9)/8)*(E26-D26-2),IF(E26-D26&lt;=2,$X$9-(($W$9-$X$9)/4)*(E26-D26-2),"ERROR!")),1)</f>
        <v>37.4</v>
      </c>
      <c r="M26" s="4">
        <f t="shared" ref="M26:M34" si="29">ROUND(IF(E26-D26&gt;2,$K$12-(($K$12-$L$12)/8)*(E26-D26-2),IF(E26-D26&lt;=2,$K$12-(($J$12-$K$12)/4)*(E26-D26-2),"ERROR!")),1)</f>
        <v>36.6</v>
      </c>
      <c r="N26" s="4">
        <f t="shared" ref="N26:N34" si="30">ROUND(IF(E26-D26&gt;2,$U$12-(($U$12-$V$12)/8)*(E26-D26-2),IF(E26-D26&lt;=2,$U$12-(($T$12-$U$12)/4)*(E26-D26-2),"ERROR!")),1)</f>
        <v>36</v>
      </c>
      <c r="O26" s="4">
        <f t="shared" ref="O26:O34" si="31">ROUND(IF(E26-D26&gt;2,$X$12-(($X$12-$Y$12)/8)*(E26-D26-2),IF(E26-D26&lt;=2,$X$12-(($W$12-$X$12)/4)*(E26-D26-2),"ERROR!")),1)</f>
        <v>33.6</v>
      </c>
      <c r="P26" s="11"/>
      <c r="Q26" s="147"/>
      <c r="R26" s="143" t="str">
        <f t="shared" ref="R26:R34" si="32">B26</f>
        <v>Envasado</v>
      </c>
      <c r="S26" s="143" t="str">
        <f t="shared" ref="S26:S34" si="33">C26</f>
        <v>Fuente 2</v>
      </c>
      <c r="T26" s="143">
        <f t="shared" si="11"/>
        <v>55</v>
      </c>
      <c r="U26" s="150" t="str">
        <f t="shared" si="12"/>
        <v>Excesiva</v>
      </c>
      <c r="V26" s="143">
        <f t="shared" si="13"/>
        <v>67</v>
      </c>
      <c r="W26" s="149" t="str">
        <f t="shared" si="14"/>
        <v>Adecuada</v>
      </c>
      <c r="X26" s="143">
        <f t="shared" si="22"/>
        <v>58</v>
      </c>
      <c r="Y26" s="149" t="str">
        <f t="shared" si="15"/>
        <v>Excesiva</v>
      </c>
      <c r="AB26" s="147"/>
      <c r="AC26" s="143" t="str">
        <f t="shared" si="23"/>
        <v>Envasado</v>
      </c>
      <c r="AD26" s="143" t="str">
        <f t="shared" si="24"/>
        <v>Fuente 2</v>
      </c>
      <c r="AE26" s="143">
        <f t="shared" si="16"/>
        <v>58</v>
      </c>
      <c r="AF26" s="149" t="str">
        <f t="shared" si="17"/>
        <v>Excesiva</v>
      </c>
      <c r="AG26" s="143">
        <f t="shared" si="18"/>
        <v>59</v>
      </c>
      <c r="AH26" s="149" t="str">
        <f t="shared" si="19"/>
        <v>Excesiva</v>
      </c>
      <c r="AI26" s="143">
        <f t="shared" si="20"/>
        <v>61</v>
      </c>
      <c r="AJ26" s="149" t="str">
        <f t="shared" si="21"/>
        <v>Adecuada</v>
      </c>
    </row>
    <row r="27" spans="1:36" ht="24.95" customHeight="1" x14ac:dyDescent="0.25">
      <c r="A27" s="147"/>
      <c r="B27" s="143" t="s">
        <v>123</v>
      </c>
      <c r="C27" s="143" t="s">
        <v>124</v>
      </c>
      <c r="D27" s="147">
        <v>90</v>
      </c>
      <c r="E27" s="147">
        <v>90</v>
      </c>
      <c r="F27" s="148">
        <v>89</v>
      </c>
      <c r="G27" s="148">
        <v>91</v>
      </c>
      <c r="H27" s="147" t="str">
        <f t="shared" si="25"/>
        <v>Estable</v>
      </c>
      <c r="I27" s="7"/>
      <c r="J27" s="4">
        <f t="shared" si="26"/>
        <v>31</v>
      </c>
      <c r="K27" s="4">
        <f t="shared" si="27"/>
        <v>18.600000000000001</v>
      </c>
      <c r="L27" s="4">
        <f t="shared" si="28"/>
        <v>27.8</v>
      </c>
      <c r="M27" s="4">
        <f t="shared" si="29"/>
        <v>27.5</v>
      </c>
      <c r="N27" s="4">
        <f t="shared" si="30"/>
        <v>27.6</v>
      </c>
      <c r="O27" s="4">
        <f t="shared" si="31"/>
        <v>29.3</v>
      </c>
      <c r="P27" s="11"/>
      <c r="Q27" s="147"/>
      <c r="R27" s="143" t="str">
        <f t="shared" si="32"/>
        <v>Molienda</v>
      </c>
      <c r="S27" s="143" t="str">
        <f t="shared" si="33"/>
        <v>Fuente 3</v>
      </c>
      <c r="T27" s="143">
        <f t="shared" si="11"/>
        <v>59</v>
      </c>
      <c r="U27" s="150" t="str">
        <f t="shared" si="12"/>
        <v>Excesiva</v>
      </c>
      <c r="V27" s="143">
        <f t="shared" si="13"/>
        <v>71</v>
      </c>
      <c r="W27" s="149" t="str">
        <f t="shared" si="14"/>
        <v>Adecuada</v>
      </c>
      <c r="X27" s="143">
        <f t="shared" si="22"/>
        <v>62</v>
      </c>
      <c r="Y27" s="149" t="str">
        <f t="shared" si="15"/>
        <v>Adecuada</v>
      </c>
      <c r="AB27" s="147"/>
      <c r="AC27" s="143" t="str">
        <f t="shared" si="23"/>
        <v>Molienda</v>
      </c>
      <c r="AD27" s="143" t="str">
        <f t="shared" si="24"/>
        <v>Fuente 3</v>
      </c>
      <c r="AE27" s="143">
        <f t="shared" si="16"/>
        <v>63</v>
      </c>
      <c r="AF27" s="149" t="str">
        <f t="shared" si="17"/>
        <v>Adecuada</v>
      </c>
      <c r="AG27" s="143">
        <f t="shared" si="18"/>
        <v>62</v>
      </c>
      <c r="AH27" s="149" t="str">
        <f t="shared" si="19"/>
        <v>Adecuada</v>
      </c>
      <c r="AI27" s="143">
        <f t="shared" si="20"/>
        <v>61</v>
      </c>
      <c r="AJ27" s="149" t="str">
        <f t="shared" si="21"/>
        <v>Adecuada</v>
      </c>
    </row>
    <row r="28" spans="1:36" ht="24.95" customHeight="1" x14ac:dyDescent="0.25">
      <c r="A28" s="147"/>
      <c r="B28" s="143" t="s">
        <v>123</v>
      </c>
      <c r="C28" s="143" t="s">
        <v>125</v>
      </c>
      <c r="D28" s="147">
        <v>95</v>
      </c>
      <c r="E28" s="147">
        <v>100</v>
      </c>
      <c r="F28" s="148">
        <v>90</v>
      </c>
      <c r="G28" s="148">
        <v>100</v>
      </c>
      <c r="H28" s="147" t="str">
        <f t="shared" si="25"/>
        <v>Fluctuante</v>
      </c>
      <c r="I28" s="7"/>
      <c r="J28" s="4">
        <f t="shared" si="26"/>
        <v>25.2</v>
      </c>
      <c r="K28" s="4">
        <f t="shared" si="27"/>
        <v>15.8</v>
      </c>
      <c r="L28" s="4">
        <f t="shared" si="28"/>
        <v>22.3</v>
      </c>
      <c r="M28" s="4">
        <f t="shared" si="29"/>
        <v>22.4</v>
      </c>
      <c r="N28" s="4">
        <f t="shared" si="30"/>
        <v>23.5</v>
      </c>
      <c r="O28" s="4">
        <f t="shared" si="31"/>
        <v>27.3</v>
      </c>
      <c r="P28" s="11"/>
      <c r="Q28" s="147"/>
      <c r="R28" s="143" t="str">
        <f t="shared" si="32"/>
        <v>Molienda</v>
      </c>
      <c r="S28" s="143" t="str">
        <f t="shared" si="33"/>
        <v>Molino 2</v>
      </c>
      <c r="T28" s="143">
        <f t="shared" si="11"/>
        <v>70</v>
      </c>
      <c r="U28" s="150" t="str">
        <f t="shared" si="12"/>
        <v>Adecuada</v>
      </c>
      <c r="V28" s="143">
        <f t="shared" si="13"/>
        <v>79</v>
      </c>
      <c r="W28" s="149" t="str">
        <f t="shared" si="14"/>
        <v>Adecuada</v>
      </c>
      <c r="X28" s="143">
        <f t="shared" si="22"/>
        <v>73</v>
      </c>
      <c r="Y28" s="149" t="str">
        <f t="shared" si="15"/>
        <v>Adecuada</v>
      </c>
      <c r="AB28" s="147"/>
      <c r="AC28" s="143" t="str">
        <f t="shared" si="23"/>
        <v>Molienda</v>
      </c>
      <c r="AD28" s="143" t="str">
        <f t="shared" si="24"/>
        <v>Molino 2</v>
      </c>
      <c r="AE28" s="143">
        <f t="shared" si="16"/>
        <v>73</v>
      </c>
      <c r="AF28" s="149" t="str">
        <f t="shared" si="17"/>
        <v>Adecuada</v>
      </c>
      <c r="AG28" s="143">
        <f t="shared" si="18"/>
        <v>72</v>
      </c>
      <c r="AH28" s="149" t="str">
        <f t="shared" si="19"/>
        <v>Adecuada</v>
      </c>
      <c r="AI28" s="143">
        <f t="shared" si="20"/>
        <v>68</v>
      </c>
      <c r="AJ28" s="149" t="str">
        <f t="shared" si="21"/>
        <v>Adecuada</v>
      </c>
    </row>
    <row r="29" spans="1:36" ht="24.95" customHeight="1" x14ac:dyDescent="0.25">
      <c r="A29" s="147"/>
      <c r="B29" s="143" t="s">
        <v>123</v>
      </c>
      <c r="C29" s="143" t="s">
        <v>126</v>
      </c>
      <c r="D29" s="147">
        <v>87.8</v>
      </c>
      <c r="E29" s="147">
        <v>88</v>
      </c>
      <c r="F29" s="148">
        <v>85.2</v>
      </c>
      <c r="G29" s="148">
        <v>89.4</v>
      </c>
      <c r="H29" s="147" t="str">
        <f t="shared" si="25"/>
        <v>Estable</v>
      </c>
      <c r="I29" s="7"/>
      <c r="J29" s="4">
        <f t="shared" si="26"/>
        <v>30.7</v>
      </c>
      <c r="K29" s="4">
        <f t="shared" si="27"/>
        <v>18.3</v>
      </c>
      <c r="L29" s="4">
        <f t="shared" si="28"/>
        <v>27.5</v>
      </c>
      <c r="M29" s="4">
        <f t="shared" si="29"/>
        <v>27.2</v>
      </c>
      <c r="N29" s="4">
        <f t="shared" si="30"/>
        <v>27.4</v>
      </c>
      <c r="O29" s="4">
        <f t="shared" si="31"/>
        <v>29.1</v>
      </c>
      <c r="P29" s="11"/>
      <c r="Q29" s="147"/>
      <c r="R29" s="143" t="str">
        <f t="shared" si="32"/>
        <v>Molienda</v>
      </c>
      <c r="S29" s="143" t="str">
        <f t="shared" si="33"/>
        <v>Ciclón 1</v>
      </c>
      <c r="T29" s="143">
        <f t="shared" si="11"/>
        <v>57</v>
      </c>
      <c r="U29" s="150" t="str">
        <f t="shared" si="12"/>
        <v>Excesiva</v>
      </c>
      <c r="V29" s="143">
        <f t="shared" si="13"/>
        <v>70</v>
      </c>
      <c r="W29" s="149" t="str">
        <f t="shared" si="14"/>
        <v>Adecuada</v>
      </c>
      <c r="X29" s="143">
        <f t="shared" si="22"/>
        <v>60</v>
      </c>
      <c r="Y29" s="149" t="str">
        <f t="shared" si="15"/>
        <v>Excesiva</v>
      </c>
      <c r="AB29" s="147"/>
      <c r="AC29" s="143" t="str">
        <f t="shared" si="23"/>
        <v>Molienda</v>
      </c>
      <c r="AD29" s="143" t="str">
        <f t="shared" si="24"/>
        <v>Ciclón 1</v>
      </c>
      <c r="AE29" s="143">
        <f t="shared" si="16"/>
        <v>61</v>
      </c>
      <c r="AF29" s="149" t="str">
        <f t="shared" si="17"/>
        <v>Adecuada</v>
      </c>
      <c r="AG29" s="143">
        <f t="shared" si="18"/>
        <v>60</v>
      </c>
      <c r="AH29" s="149" t="str">
        <f t="shared" si="19"/>
        <v>Excesiva</v>
      </c>
      <c r="AI29" s="143">
        <f t="shared" si="20"/>
        <v>59</v>
      </c>
      <c r="AJ29" s="149" t="str">
        <f t="shared" si="21"/>
        <v>Excesiva</v>
      </c>
    </row>
    <row r="30" spans="1:36" ht="24.95" customHeight="1" x14ac:dyDescent="0.25">
      <c r="A30" s="147"/>
      <c r="B30" s="143" t="s">
        <v>123</v>
      </c>
      <c r="C30" s="143" t="s">
        <v>127</v>
      </c>
      <c r="D30" s="147">
        <v>99.7</v>
      </c>
      <c r="E30" s="147">
        <v>98</v>
      </c>
      <c r="F30" s="148">
        <v>95</v>
      </c>
      <c r="G30" s="148">
        <v>101.4</v>
      </c>
      <c r="H30" s="147" t="str">
        <f t="shared" si="25"/>
        <v>Fluctuante</v>
      </c>
      <c r="I30" s="7"/>
      <c r="J30" s="4">
        <f t="shared" si="26"/>
        <v>33.200000000000003</v>
      </c>
      <c r="K30" s="4">
        <f t="shared" si="27"/>
        <v>21</v>
      </c>
      <c r="L30" s="4">
        <f t="shared" si="28"/>
        <v>30.1</v>
      </c>
      <c r="M30" s="4">
        <f t="shared" si="29"/>
        <v>29.7</v>
      </c>
      <c r="N30" s="4">
        <f t="shared" si="30"/>
        <v>29.6</v>
      </c>
      <c r="O30" s="4">
        <f t="shared" si="31"/>
        <v>30.3</v>
      </c>
      <c r="P30" s="11"/>
      <c r="Q30" s="147"/>
      <c r="R30" s="143" t="str">
        <f t="shared" si="32"/>
        <v>Molienda</v>
      </c>
      <c r="S30" s="143" t="str">
        <f t="shared" si="33"/>
        <v>SAG 1</v>
      </c>
      <c r="T30" s="143">
        <f t="shared" si="11"/>
        <v>67</v>
      </c>
      <c r="U30" s="150" t="str">
        <f t="shared" si="12"/>
        <v>Adecuada</v>
      </c>
      <c r="V30" s="143">
        <f t="shared" si="13"/>
        <v>79</v>
      </c>
      <c r="W30" s="149" t="str">
        <f t="shared" si="14"/>
        <v>Adecuada</v>
      </c>
      <c r="X30" s="143">
        <f t="shared" si="22"/>
        <v>70</v>
      </c>
      <c r="Y30" s="149" t="str">
        <f t="shared" si="15"/>
        <v>Adecuada</v>
      </c>
      <c r="AB30" s="147"/>
      <c r="AC30" s="143" t="str">
        <f t="shared" si="23"/>
        <v>Molienda</v>
      </c>
      <c r="AD30" s="143" t="str">
        <f t="shared" si="24"/>
        <v>SAG 1</v>
      </c>
      <c r="AE30" s="143">
        <f t="shared" si="16"/>
        <v>70</v>
      </c>
      <c r="AF30" s="149" t="str">
        <f t="shared" si="17"/>
        <v>Adecuada</v>
      </c>
      <c r="AG30" s="143">
        <f t="shared" si="18"/>
        <v>70</v>
      </c>
      <c r="AH30" s="149" t="str">
        <f t="shared" si="19"/>
        <v>Adecuada</v>
      </c>
      <c r="AI30" s="143">
        <f t="shared" si="20"/>
        <v>69</v>
      </c>
      <c r="AJ30" s="149" t="str">
        <f t="shared" si="21"/>
        <v>Adecuada</v>
      </c>
    </row>
    <row r="31" spans="1:36" ht="24.95" customHeight="1" x14ac:dyDescent="0.25">
      <c r="A31" s="147"/>
      <c r="B31" s="143" t="s">
        <v>123</v>
      </c>
      <c r="C31" s="143" t="s">
        <v>128</v>
      </c>
      <c r="D31" s="147">
        <v>102.5</v>
      </c>
      <c r="E31" s="147">
        <v>100.8</v>
      </c>
      <c r="F31" s="148">
        <v>100.2</v>
      </c>
      <c r="G31" s="148">
        <v>103.4</v>
      </c>
      <c r="H31" s="147" t="str">
        <f t="shared" si="25"/>
        <v>Estable</v>
      </c>
      <c r="I31" s="7"/>
      <c r="J31" s="4">
        <f t="shared" si="26"/>
        <v>33.200000000000003</v>
      </c>
      <c r="K31" s="4">
        <f t="shared" si="27"/>
        <v>21</v>
      </c>
      <c r="L31" s="4">
        <f t="shared" si="28"/>
        <v>30.1</v>
      </c>
      <c r="M31" s="4">
        <f t="shared" si="29"/>
        <v>29.7</v>
      </c>
      <c r="N31" s="4">
        <f t="shared" si="30"/>
        <v>29.6</v>
      </c>
      <c r="O31" s="4">
        <f t="shared" si="31"/>
        <v>30.3</v>
      </c>
      <c r="P31" s="11"/>
      <c r="Q31" s="147"/>
      <c r="R31" s="143" t="str">
        <f t="shared" si="32"/>
        <v>Molienda</v>
      </c>
      <c r="S31" s="143" t="str">
        <f t="shared" si="33"/>
        <v>SAG 2</v>
      </c>
      <c r="T31" s="143">
        <f t="shared" si="11"/>
        <v>69</v>
      </c>
      <c r="U31" s="150" t="str">
        <f t="shared" si="12"/>
        <v>Adecuada</v>
      </c>
      <c r="V31" s="143">
        <f t="shared" si="13"/>
        <v>82</v>
      </c>
      <c r="W31" s="149" t="str">
        <f t="shared" si="14"/>
        <v>Insuficiente</v>
      </c>
      <c r="X31" s="143">
        <f t="shared" si="22"/>
        <v>72</v>
      </c>
      <c r="Y31" s="149" t="str">
        <f t="shared" si="15"/>
        <v>Adecuada</v>
      </c>
      <c r="AB31" s="147"/>
      <c r="AC31" s="143" t="str">
        <f t="shared" si="23"/>
        <v>Molienda</v>
      </c>
      <c r="AD31" s="143" t="str">
        <f t="shared" si="24"/>
        <v>SAG 2</v>
      </c>
      <c r="AE31" s="143">
        <f t="shared" si="16"/>
        <v>73</v>
      </c>
      <c r="AF31" s="149" t="str">
        <f t="shared" si="17"/>
        <v>Adecuada</v>
      </c>
      <c r="AG31" s="143">
        <f t="shared" si="18"/>
        <v>73</v>
      </c>
      <c r="AH31" s="149" t="str">
        <f t="shared" si="19"/>
        <v>Adecuada</v>
      </c>
      <c r="AI31" s="143">
        <f t="shared" si="20"/>
        <v>72</v>
      </c>
      <c r="AJ31" s="149" t="str">
        <f t="shared" si="21"/>
        <v>Adecuada</v>
      </c>
    </row>
    <row r="32" spans="1:36" ht="24.95" customHeight="1" x14ac:dyDescent="0.25">
      <c r="A32" s="147"/>
      <c r="B32" s="143" t="s">
        <v>123</v>
      </c>
      <c r="C32" s="143" t="s">
        <v>134</v>
      </c>
      <c r="D32" s="147">
        <v>85</v>
      </c>
      <c r="E32" s="147">
        <v>88</v>
      </c>
      <c r="F32" s="148">
        <v>83</v>
      </c>
      <c r="G32" s="148">
        <v>90.1</v>
      </c>
      <c r="H32" s="147" t="str">
        <f t="shared" si="25"/>
        <v>Fluctuante</v>
      </c>
      <c r="I32" s="7"/>
      <c r="J32" s="4">
        <f t="shared" si="26"/>
        <v>27.3</v>
      </c>
      <c r="K32" s="4">
        <f t="shared" si="27"/>
        <v>15.8</v>
      </c>
      <c r="L32" s="4">
        <f t="shared" si="28"/>
        <v>24.1</v>
      </c>
      <c r="M32" s="4">
        <f t="shared" si="29"/>
        <v>24.1</v>
      </c>
      <c r="N32" s="4">
        <f t="shared" si="30"/>
        <v>24.6</v>
      </c>
      <c r="O32" s="4">
        <f t="shared" si="31"/>
        <v>27.8</v>
      </c>
      <c r="P32" s="11"/>
      <c r="Q32" s="147"/>
      <c r="R32" s="143" t="str">
        <f t="shared" si="32"/>
        <v>Molienda</v>
      </c>
      <c r="S32" s="143" t="str">
        <f t="shared" si="33"/>
        <v>SAG 3</v>
      </c>
      <c r="T32" s="143">
        <f t="shared" si="11"/>
        <v>58</v>
      </c>
      <c r="U32" s="150" t="str">
        <f t="shared" si="12"/>
        <v>Excesiva</v>
      </c>
      <c r="V32" s="143">
        <f t="shared" si="13"/>
        <v>69</v>
      </c>
      <c r="W32" s="149" t="str">
        <f t="shared" si="14"/>
        <v>Adecuada</v>
      </c>
      <c r="X32" s="143">
        <f t="shared" si="22"/>
        <v>61</v>
      </c>
      <c r="Y32" s="149" t="str">
        <f t="shared" si="15"/>
        <v>Adecuada</v>
      </c>
      <c r="AB32" s="147"/>
      <c r="AC32" s="143" t="str">
        <f t="shared" si="23"/>
        <v>Molienda</v>
      </c>
      <c r="AD32" s="143" t="str">
        <f t="shared" si="24"/>
        <v>SAG 3</v>
      </c>
      <c r="AE32" s="143">
        <f t="shared" si="16"/>
        <v>61</v>
      </c>
      <c r="AF32" s="149" t="str">
        <f t="shared" si="17"/>
        <v>Adecuada</v>
      </c>
      <c r="AG32" s="143">
        <f t="shared" si="18"/>
        <v>60</v>
      </c>
      <c r="AH32" s="149" t="str">
        <f t="shared" si="19"/>
        <v>Excesiva</v>
      </c>
      <c r="AI32" s="143">
        <f t="shared" si="20"/>
        <v>57</v>
      </c>
      <c r="AJ32" s="149" t="str">
        <f t="shared" si="21"/>
        <v>Excesiva</v>
      </c>
    </row>
    <row r="33" spans="1:36" ht="24.95" customHeight="1" x14ac:dyDescent="0.25">
      <c r="A33" s="147"/>
      <c r="B33" s="143" t="s">
        <v>123</v>
      </c>
      <c r="C33" s="143" t="s">
        <v>126</v>
      </c>
      <c r="D33" s="147">
        <v>88.7</v>
      </c>
      <c r="E33" s="147">
        <v>90.7</v>
      </c>
      <c r="F33" s="148">
        <v>85</v>
      </c>
      <c r="G33" s="148">
        <v>90</v>
      </c>
      <c r="H33" s="147" t="str">
        <f t="shared" si="25"/>
        <v>Estable</v>
      </c>
      <c r="I33" s="7"/>
      <c r="J33" s="4">
        <f t="shared" si="26"/>
        <v>28.3</v>
      </c>
      <c r="K33" s="4">
        <f t="shared" si="27"/>
        <v>15.8</v>
      </c>
      <c r="L33" s="4">
        <f t="shared" si="28"/>
        <v>25</v>
      </c>
      <c r="M33" s="4">
        <f t="shared" si="29"/>
        <v>24.9</v>
      </c>
      <c r="N33" s="4">
        <f t="shared" si="30"/>
        <v>25.2</v>
      </c>
      <c r="O33" s="4">
        <f t="shared" si="31"/>
        <v>28</v>
      </c>
      <c r="P33" s="11"/>
      <c r="Q33" s="147"/>
      <c r="R33" s="143" t="str">
        <f t="shared" si="32"/>
        <v>Molienda</v>
      </c>
      <c r="S33" s="143" t="str">
        <f t="shared" si="33"/>
        <v>Ciclón 1</v>
      </c>
      <c r="T33" s="143">
        <f t="shared" si="11"/>
        <v>60</v>
      </c>
      <c r="U33" s="150" t="str">
        <f t="shared" si="12"/>
        <v>Excesiva</v>
      </c>
      <c r="V33" s="143">
        <f t="shared" si="13"/>
        <v>73</v>
      </c>
      <c r="W33" s="149" t="str">
        <f t="shared" si="14"/>
        <v>Adecuada</v>
      </c>
      <c r="X33" s="143">
        <f t="shared" si="22"/>
        <v>64</v>
      </c>
      <c r="Y33" s="149" t="str">
        <f t="shared" si="15"/>
        <v>Adecuada</v>
      </c>
      <c r="AB33" s="147"/>
      <c r="AC33" s="143" t="str">
        <f t="shared" si="23"/>
        <v>Molienda</v>
      </c>
      <c r="AD33" s="143" t="str">
        <f t="shared" si="24"/>
        <v>Ciclón 1</v>
      </c>
      <c r="AE33" s="143">
        <f t="shared" si="16"/>
        <v>64</v>
      </c>
      <c r="AF33" s="149" t="str">
        <f t="shared" si="17"/>
        <v>Adecuada</v>
      </c>
      <c r="AG33" s="143">
        <f t="shared" si="18"/>
        <v>64</v>
      </c>
      <c r="AH33" s="149" t="str">
        <f t="shared" si="19"/>
        <v>Adecuada</v>
      </c>
      <c r="AI33" s="143">
        <f t="shared" si="20"/>
        <v>61</v>
      </c>
      <c r="AJ33" s="149" t="str">
        <f t="shared" si="21"/>
        <v>Adecuada</v>
      </c>
    </row>
    <row r="34" spans="1:36" ht="24.95" customHeight="1" x14ac:dyDescent="0.25">
      <c r="A34" s="147"/>
      <c r="B34" s="143" t="s">
        <v>123</v>
      </c>
      <c r="C34" s="143" t="s">
        <v>135</v>
      </c>
      <c r="D34" s="147">
        <v>98.4</v>
      </c>
      <c r="E34" s="147">
        <v>99.8</v>
      </c>
      <c r="F34" s="148">
        <v>94</v>
      </c>
      <c r="G34" s="148">
        <v>100</v>
      </c>
      <c r="H34" s="147" t="str">
        <f t="shared" si="25"/>
        <v>Fluctuante</v>
      </c>
      <c r="I34" s="7"/>
      <c r="J34" s="4">
        <f t="shared" si="26"/>
        <v>29.1</v>
      </c>
      <c r="K34" s="4">
        <f t="shared" si="27"/>
        <v>16.600000000000001</v>
      </c>
      <c r="L34" s="4">
        <f t="shared" si="28"/>
        <v>25.8</v>
      </c>
      <c r="M34" s="4">
        <f t="shared" si="29"/>
        <v>25.7</v>
      </c>
      <c r="N34" s="4">
        <f t="shared" si="30"/>
        <v>25.9</v>
      </c>
      <c r="O34" s="4">
        <f t="shared" si="31"/>
        <v>28.4</v>
      </c>
      <c r="P34" s="11"/>
      <c r="Q34" s="147"/>
      <c r="R34" s="143" t="str">
        <f t="shared" si="32"/>
        <v>Molienda</v>
      </c>
      <c r="S34" s="143" t="str">
        <f t="shared" si="33"/>
        <v>Ciclón 2</v>
      </c>
      <c r="T34" s="143">
        <f t="shared" si="11"/>
        <v>69</v>
      </c>
      <c r="U34" s="150" t="str">
        <f t="shared" si="12"/>
        <v>Adecuada</v>
      </c>
      <c r="V34" s="143">
        <f t="shared" si="13"/>
        <v>82</v>
      </c>
      <c r="W34" s="149" t="str">
        <f t="shared" si="14"/>
        <v>Insuficiente</v>
      </c>
      <c r="X34" s="143">
        <f t="shared" si="22"/>
        <v>73</v>
      </c>
      <c r="Y34" s="149" t="str">
        <f t="shared" si="15"/>
        <v>Adecuada</v>
      </c>
      <c r="AB34" s="147"/>
      <c r="AC34" s="143" t="str">
        <f t="shared" si="23"/>
        <v>Molienda</v>
      </c>
      <c r="AD34" s="143" t="str">
        <f t="shared" si="24"/>
        <v>Ciclón 2</v>
      </c>
      <c r="AE34" s="143">
        <f t="shared" si="16"/>
        <v>73</v>
      </c>
      <c r="AF34" s="149" t="str">
        <f t="shared" si="17"/>
        <v>Adecuada</v>
      </c>
      <c r="AG34" s="143">
        <f t="shared" si="18"/>
        <v>73</v>
      </c>
      <c r="AH34" s="149" t="str">
        <f t="shared" si="19"/>
        <v>Adecuada</v>
      </c>
      <c r="AI34" s="143">
        <f t="shared" si="20"/>
        <v>70</v>
      </c>
      <c r="AJ34" s="149" t="str">
        <f t="shared" si="21"/>
        <v>Adecuada</v>
      </c>
    </row>
    <row r="35" spans="1:36" ht="24.95" customHeight="1" x14ac:dyDescent="0.25">
      <c r="A35" s="147"/>
      <c r="B35" s="143"/>
      <c r="C35" s="143"/>
      <c r="D35" s="147"/>
      <c r="E35" s="147"/>
      <c r="F35" s="148"/>
      <c r="G35" s="148"/>
      <c r="H35" s="147" t="str">
        <f t="shared" si="25"/>
        <v>Estable</v>
      </c>
      <c r="I35" s="7"/>
      <c r="J35" s="4">
        <f>ROUND(IF(E35-D35&gt;2,$K$9-(($K$9-$L$9)/8)*(E35-D35-2),IF(E35-D35&lt;=2,$K$9-(($J$9-$K$9)/4)*(E35-D35-2),"ERROR!")),1)</f>
        <v>31</v>
      </c>
      <c r="K35" s="4">
        <f>ROUND(IF(E35-D35&gt;2,$U$9-(($U$9-$V$9)/8)*(E35-D35-2),IF(E35-D35&lt;=2,$U$9-(($T$9-$U$9)/4)*(E35-D35-2),"ERROR!")),1)</f>
        <v>18.600000000000001</v>
      </c>
      <c r="L35" s="4">
        <f>ROUND(IF(E35-D35&gt;2,$X$9-(($X$9-$Y$9)/8)*(E35-D35-2),IF(E35-D35&lt;=2,$X$9-(($W$9-$X$9)/4)*(E35-D35-2),"ERROR!")),1)</f>
        <v>27.8</v>
      </c>
      <c r="M35" s="4">
        <f>ROUND(IF(E35-D35&gt;2,$K$12-(($K$12-$L$12)/8)*(E35-D35-2),IF(E35-D35&lt;=2,$K$12-(($J$12-$K$12)/4)*(E35-D35-2),"ERROR!")),1)</f>
        <v>27.5</v>
      </c>
      <c r="N35" s="4">
        <f>ROUND(IF(E35-D35&gt;2,$U$12-(($U$12-$V$12)/8)*(E35-D35-2),IF(E35-D35&lt;=2,$U$12-(($T$12-$U$12)/4)*(E35-D35-2),"ERROR!")),1)</f>
        <v>27.6</v>
      </c>
      <c r="O35" s="4">
        <f>ROUND(IF(E35-D35&gt;2,$X$12-(($X$12-$Y$12)/8)*(E35-D35-2),IF(E35-D35&lt;=2,$X$12-(($W$12-$X$12)/4)*(E35-D35-2),"ERROR!")),1)</f>
        <v>29.3</v>
      </c>
      <c r="P35" s="11"/>
      <c r="Q35" s="147"/>
      <c r="R35" s="143">
        <f>B35</f>
        <v>0</v>
      </c>
      <c r="S35" s="143">
        <f>C35</f>
        <v>0</v>
      </c>
      <c r="T35" s="143">
        <f t="shared" si="11"/>
        <v>-31</v>
      </c>
      <c r="U35" s="150" t="str">
        <f t="shared" si="12"/>
        <v>Excesiva</v>
      </c>
      <c r="V35" s="143">
        <f t="shared" si="13"/>
        <v>-19</v>
      </c>
      <c r="W35" s="149" t="str">
        <f t="shared" si="14"/>
        <v>Excesiva</v>
      </c>
      <c r="X35" s="143">
        <f t="shared" si="22"/>
        <v>-28</v>
      </c>
      <c r="Y35" s="149" t="str">
        <f t="shared" si="15"/>
        <v>Excesiva</v>
      </c>
      <c r="AB35" s="147"/>
      <c r="AC35" s="143">
        <f>B35</f>
        <v>0</v>
      </c>
      <c r="AD35" s="143">
        <f>C35</f>
        <v>0</v>
      </c>
      <c r="AE35" s="143">
        <f t="shared" si="16"/>
        <v>-28</v>
      </c>
      <c r="AF35" s="149" t="str">
        <f t="shared" si="17"/>
        <v>Excesiva</v>
      </c>
      <c r="AG35" s="143">
        <f t="shared" si="18"/>
        <v>-28</v>
      </c>
      <c r="AH35" s="149" t="str">
        <f t="shared" si="19"/>
        <v>Excesiva</v>
      </c>
      <c r="AI35" s="143">
        <f t="shared" si="20"/>
        <v>-29</v>
      </c>
      <c r="AJ35" s="149" t="str">
        <f t="shared" si="21"/>
        <v>Excesiva</v>
      </c>
    </row>
    <row r="36" spans="1:36" ht="24.95" customHeight="1" x14ac:dyDescent="0.25">
      <c r="A36" s="147"/>
      <c r="B36" s="143"/>
      <c r="C36" s="143"/>
      <c r="D36" s="147"/>
      <c r="E36" s="147"/>
      <c r="F36" s="148"/>
      <c r="G36" s="148"/>
      <c r="H36" s="147" t="str">
        <f t="shared" si="25"/>
        <v>Estable</v>
      </c>
      <c r="I36" s="7"/>
      <c r="J36" s="4">
        <f t="shared" ref="J36:J44" si="34">ROUND(IF(E36-D36&gt;2,$K$9-(($K$9-$L$9)/8)*(E36-D36-2),IF(E36-D36&lt;=2,$K$9-(($J$9-$K$9)/4)*(E36-D36-2),"ERROR!")),1)</f>
        <v>31</v>
      </c>
      <c r="K36" s="4">
        <f t="shared" ref="K36:K44" si="35">ROUND(IF(E36-D36&gt;2,$U$9-(($U$9-$V$9)/8)*(E36-D36-2),IF(E36-D36&lt;=2,$U$9-(($T$9-$U$9)/4)*(E36-D36-2),"ERROR!")),1)</f>
        <v>18.600000000000001</v>
      </c>
      <c r="L36" s="4">
        <f t="shared" ref="L36:L44" si="36">ROUND(IF(E36-D36&gt;2,$X$9-(($X$9-$Y$9)/8)*(E36-D36-2),IF(E36-D36&lt;=2,$X$9-(($W$9-$X$9)/4)*(E36-D36-2),"ERROR!")),1)</f>
        <v>27.8</v>
      </c>
      <c r="M36" s="4">
        <f t="shared" ref="M36:M44" si="37">ROUND(IF(E36-D36&gt;2,$K$12-(($K$12-$L$12)/8)*(E36-D36-2),IF(E36-D36&lt;=2,$K$12-(($J$12-$K$12)/4)*(E36-D36-2),"ERROR!")),1)</f>
        <v>27.5</v>
      </c>
      <c r="N36" s="4">
        <f t="shared" ref="N36:N44" si="38">ROUND(IF(E36-D36&gt;2,$U$12-(($U$12-$V$12)/8)*(E36-D36-2),IF(E36-D36&lt;=2,$U$12-(($T$12-$U$12)/4)*(E36-D36-2),"ERROR!")),1)</f>
        <v>27.6</v>
      </c>
      <c r="O36" s="4">
        <f t="shared" ref="O36:O44" si="39">ROUND(IF(E36-D36&gt;2,$X$12-(($X$12-$Y$12)/8)*(E36-D36-2),IF(E36-D36&lt;=2,$X$12-(($W$12-$X$12)/4)*(E36-D36-2),"ERROR!")),1)</f>
        <v>29.3</v>
      </c>
      <c r="P36" s="11"/>
      <c r="Q36" s="147"/>
      <c r="R36" s="143">
        <f t="shared" ref="R36:R44" si="40">B36</f>
        <v>0</v>
      </c>
      <c r="S36" s="143">
        <f t="shared" ref="S36:S44" si="41">C36</f>
        <v>0</v>
      </c>
      <c r="T36" s="143">
        <f t="shared" si="11"/>
        <v>-31</v>
      </c>
      <c r="U36" s="150" t="str">
        <f t="shared" si="12"/>
        <v>Excesiva</v>
      </c>
      <c r="V36" s="143">
        <f t="shared" si="13"/>
        <v>-19</v>
      </c>
      <c r="W36" s="149" t="str">
        <f t="shared" si="14"/>
        <v>Excesiva</v>
      </c>
      <c r="X36" s="143">
        <f t="shared" si="22"/>
        <v>-28</v>
      </c>
      <c r="Y36" s="149" t="str">
        <f t="shared" si="15"/>
        <v>Excesiva</v>
      </c>
      <c r="AB36" s="147"/>
      <c r="AC36" s="143">
        <f t="shared" ref="AC36:AC44" si="42">B36</f>
        <v>0</v>
      </c>
      <c r="AD36" s="143">
        <f t="shared" ref="AD36:AD44" si="43">C36</f>
        <v>0</v>
      </c>
      <c r="AE36" s="143">
        <f t="shared" si="16"/>
        <v>-28</v>
      </c>
      <c r="AF36" s="149" t="str">
        <f t="shared" si="17"/>
        <v>Excesiva</v>
      </c>
      <c r="AG36" s="143">
        <f t="shared" si="18"/>
        <v>-28</v>
      </c>
      <c r="AH36" s="149" t="str">
        <f t="shared" si="19"/>
        <v>Excesiva</v>
      </c>
      <c r="AI36" s="143">
        <f t="shared" si="20"/>
        <v>-29</v>
      </c>
      <c r="AJ36" s="149" t="str">
        <f t="shared" si="21"/>
        <v>Excesiva</v>
      </c>
    </row>
    <row r="37" spans="1:36" ht="24.95" customHeight="1" x14ac:dyDescent="0.25">
      <c r="A37" s="147"/>
      <c r="B37" s="143"/>
      <c r="C37" s="143"/>
      <c r="D37" s="147"/>
      <c r="E37" s="147"/>
      <c r="F37" s="148"/>
      <c r="G37" s="148"/>
      <c r="H37" s="147" t="str">
        <f t="shared" ref="H37:H44" si="44">IF((G37-F37)&gt;5,"Fluctuante","Estable")</f>
        <v>Estable</v>
      </c>
      <c r="I37" s="7"/>
      <c r="J37" s="4">
        <f t="shared" si="34"/>
        <v>31</v>
      </c>
      <c r="K37" s="4">
        <f t="shared" si="35"/>
        <v>18.600000000000001</v>
      </c>
      <c r="L37" s="4">
        <f t="shared" si="36"/>
        <v>27.8</v>
      </c>
      <c r="M37" s="4">
        <f t="shared" si="37"/>
        <v>27.5</v>
      </c>
      <c r="N37" s="4">
        <f t="shared" si="38"/>
        <v>27.6</v>
      </c>
      <c r="O37" s="4">
        <f t="shared" si="39"/>
        <v>29.3</v>
      </c>
      <c r="P37" s="11"/>
      <c r="Q37" s="147"/>
      <c r="R37" s="143">
        <f t="shared" si="40"/>
        <v>0</v>
      </c>
      <c r="S37" s="143">
        <f t="shared" si="41"/>
        <v>0</v>
      </c>
      <c r="T37" s="143">
        <f t="shared" si="11"/>
        <v>-31</v>
      </c>
      <c r="U37" s="150" t="str">
        <f t="shared" si="12"/>
        <v>Excesiva</v>
      </c>
      <c r="V37" s="143">
        <f t="shared" si="13"/>
        <v>-19</v>
      </c>
      <c r="W37" s="149" t="str">
        <f t="shared" si="14"/>
        <v>Excesiva</v>
      </c>
      <c r="X37" s="143">
        <f t="shared" si="22"/>
        <v>-28</v>
      </c>
      <c r="Y37" s="149" t="str">
        <f t="shared" si="15"/>
        <v>Excesiva</v>
      </c>
      <c r="AB37" s="147"/>
      <c r="AC37" s="143">
        <f t="shared" si="42"/>
        <v>0</v>
      </c>
      <c r="AD37" s="143">
        <f t="shared" si="43"/>
        <v>0</v>
      </c>
      <c r="AE37" s="143">
        <f t="shared" si="16"/>
        <v>-28</v>
      </c>
      <c r="AF37" s="149" t="str">
        <f t="shared" si="17"/>
        <v>Excesiva</v>
      </c>
      <c r="AG37" s="143">
        <f t="shared" si="18"/>
        <v>-28</v>
      </c>
      <c r="AH37" s="149" t="str">
        <f t="shared" si="19"/>
        <v>Excesiva</v>
      </c>
      <c r="AI37" s="143">
        <f t="shared" si="20"/>
        <v>-29</v>
      </c>
      <c r="AJ37" s="149" t="str">
        <f t="shared" si="21"/>
        <v>Excesiva</v>
      </c>
    </row>
    <row r="38" spans="1:36" ht="24.95" customHeight="1" x14ac:dyDescent="0.25">
      <c r="A38" s="147"/>
      <c r="B38" s="143"/>
      <c r="C38" s="143"/>
      <c r="D38" s="147"/>
      <c r="E38" s="147"/>
      <c r="F38" s="148"/>
      <c r="G38" s="148"/>
      <c r="H38" s="147" t="str">
        <f t="shared" si="44"/>
        <v>Estable</v>
      </c>
      <c r="I38" s="7"/>
      <c r="J38" s="4">
        <f t="shared" si="34"/>
        <v>31</v>
      </c>
      <c r="K38" s="4">
        <f t="shared" si="35"/>
        <v>18.600000000000001</v>
      </c>
      <c r="L38" s="4">
        <f t="shared" si="36"/>
        <v>27.8</v>
      </c>
      <c r="M38" s="4">
        <f t="shared" si="37"/>
        <v>27.5</v>
      </c>
      <c r="N38" s="4">
        <f t="shared" si="38"/>
        <v>27.6</v>
      </c>
      <c r="O38" s="4">
        <f t="shared" si="39"/>
        <v>29.3</v>
      </c>
      <c r="P38" s="11"/>
      <c r="Q38" s="147"/>
      <c r="R38" s="143">
        <f t="shared" si="40"/>
        <v>0</v>
      </c>
      <c r="S38" s="143">
        <f t="shared" si="41"/>
        <v>0</v>
      </c>
      <c r="T38" s="143">
        <f t="shared" si="11"/>
        <v>-31</v>
      </c>
      <c r="U38" s="150" t="str">
        <f t="shared" si="12"/>
        <v>Excesiva</v>
      </c>
      <c r="V38" s="143">
        <f t="shared" si="13"/>
        <v>-19</v>
      </c>
      <c r="W38" s="149" t="str">
        <f t="shared" si="14"/>
        <v>Excesiva</v>
      </c>
      <c r="X38" s="143">
        <f t="shared" si="22"/>
        <v>-28</v>
      </c>
      <c r="Y38" s="149" t="str">
        <f t="shared" si="15"/>
        <v>Excesiva</v>
      </c>
      <c r="AB38" s="147"/>
      <c r="AC38" s="143">
        <f t="shared" si="42"/>
        <v>0</v>
      </c>
      <c r="AD38" s="143">
        <f t="shared" si="43"/>
        <v>0</v>
      </c>
      <c r="AE38" s="143">
        <f t="shared" si="16"/>
        <v>-28</v>
      </c>
      <c r="AF38" s="149" t="str">
        <f t="shared" si="17"/>
        <v>Excesiva</v>
      </c>
      <c r="AG38" s="143">
        <f t="shared" si="18"/>
        <v>-28</v>
      </c>
      <c r="AH38" s="149" t="str">
        <f t="shared" si="19"/>
        <v>Excesiva</v>
      </c>
      <c r="AI38" s="143">
        <f t="shared" si="20"/>
        <v>-29</v>
      </c>
      <c r="AJ38" s="149" t="str">
        <f t="shared" si="21"/>
        <v>Excesiva</v>
      </c>
    </row>
    <row r="39" spans="1:36" ht="24.95" customHeight="1" x14ac:dyDescent="0.25">
      <c r="A39" s="147"/>
      <c r="B39" s="143"/>
      <c r="C39" s="143"/>
      <c r="D39" s="147"/>
      <c r="E39" s="147"/>
      <c r="F39" s="148"/>
      <c r="G39" s="148"/>
      <c r="H39" s="147" t="str">
        <f t="shared" si="44"/>
        <v>Estable</v>
      </c>
      <c r="I39" s="7"/>
      <c r="J39" s="4">
        <f t="shared" si="34"/>
        <v>31</v>
      </c>
      <c r="K39" s="4">
        <f t="shared" si="35"/>
        <v>18.600000000000001</v>
      </c>
      <c r="L39" s="4">
        <f t="shared" si="36"/>
        <v>27.8</v>
      </c>
      <c r="M39" s="4">
        <f t="shared" si="37"/>
        <v>27.5</v>
      </c>
      <c r="N39" s="4">
        <f t="shared" si="38"/>
        <v>27.6</v>
      </c>
      <c r="O39" s="4">
        <f t="shared" si="39"/>
        <v>29.3</v>
      </c>
      <c r="P39" s="11"/>
      <c r="Q39" s="147"/>
      <c r="R39" s="143">
        <f t="shared" si="40"/>
        <v>0</v>
      </c>
      <c r="S39" s="143">
        <f t="shared" si="41"/>
        <v>0</v>
      </c>
      <c r="T39" s="143">
        <f t="shared" si="11"/>
        <v>-31</v>
      </c>
      <c r="U39" s="150" t="str">
        <f t="shared" si="12"/>
        <v>Excesiva</v>
      </c>
      <c r="V39" s="143">
        <f t="shared" si="13"/>
        <v>-19</v>
      </c>
      <c r="W39" s="149" t="str">
        <f t="shared" si="14"/>
        <v>Excesiva</v>
      </c>
      <c r="X39" s="143">
        <f t="shared" si="22"/>
        <v>-28</v>
      </c>
      <c r="Y39" s="149" t="str">
        <f t="shared" si="15"/>
        <v>Excesiva</v>
      </c>
      <c r="AB39" s="147"/>
      <c r="AC39" s="143">
        <f t="shared" si="42"/>
        <v>0</v>
      </c>
      <c r="AD39" s="143">
        <f t="shared" si="43"/>
        <v>0</v>
      </c>
      <c r="AE39" s="143">
        <f t="shared" si="16"/>
        <v>-28</v>
      </c>
      <c r="AF39" s="149" t="str">
        <f t="shared" si="17"/>
        <v>Excesiva</v>
      </c>
      <c r="AG39" s="143">
        <f t="shared" si="18"/>
        <v>-28</v>
      </c>
      <c r="AH39" s="149" t="str">
        <f t="shared" si="19"/>
        <v>Excesiva</v>
      </c>
      <c r="AI39" s="143">
        <f t="shared" si="20"/>
        <v>-29</v>
      </c>
      <c r="AJ39" s="149" t="str">
        <f t="shared" si="21"/>
        <v>Excesiva</v>
      </c>
    </row>
    <row r="40" spans="1:36" ht="24.95" customHeight="1" x14ac:dyDescent="0.25">
      <c r="A40" s="147"/>
      <c r="B40" s="143"/>
      <c r="C40" s="143"/>
      <c r="D40" s="147"/>
      <c r="E40" s="147"/>
      <c r="F40" s="148"/>
      <c r="G40" s="148"/>
      <c r="H40" s="147" t="str">
        <f t="shared" si="44"/>
        <v>Estable</v>
      </c>
      <c r="I40" s="7"/>
      <c r="J40" s="4">
        <f t="shared" si="34"/>
        <v>31</v>
      </c>
      <c r="K40" s="4">
        <f t="shared" si="35"/>
        <v>18.600000000000001</v>
      </c>
      <c r="L40" s="4">
        <f t="shared" si="36"/>
        <v>27.8</v>
      </c>
      <c r="M40" s="4">
        <f t="shared" si="37"/>
        <v>27.5</v>
      </c>
      <c r="N40" s="4">
        <f t="shared" si="38"/>
        <v>27.6</v>
      </c>
      <c r="O40" s="4">
        <f t="shared" si="39"/>
        <v>29.3</v>
      </c>
      <c r="P40" s="11"/>
      <c r="Q40" s="147"/>
      <c r="R40" s="143">
        <f t="shared" si="40"/>
        <v>0</v>
      </c>
      <c r="S40" s="143">
        <f t="shared" si="41"/>
        <v>0</v>
      </c>
      <c r="T40" s="143">
        <f t="shared" si="11"/>
        <v>-31</v>
      </c>
      <c r="U40" s="150" t="str">
        <f t="shared" si="12"/>
        <v>Excesiva</v>
      </c>
      <c r="V40" s="143">
        <f t="shared" si="13"/>
        <v>-19</v>
      </c>
      <c r="W40" s="149" t="str">
        <f t="shared" si="14"/>
        <v>Excesiva</v>
      </c>
      <c r="X40" s="143">
        <f t="shared" si="22"/>
        <v>-28</v>
      </c>
      <c r="Y40" s="149" t="str">
        <f t="shared" si="15"/>
        <v>Excesiva</v>
      </c>
      <c r="AB40" s="147"/>
      <c r="AC40" s="143">
        <f t="shared" si="42"/>
        <v>0</v>
      </c>
      <c r="AD40" s="143">
        <f t="shared" si="43"/>
        <v>0</v>
      </c>
      <c r="AE40" s="143">
        <f t="shared" si="16"/>
        <v>-28</v>
      </c>
      <c r="AF40" s="149" t="str">
        <f t="shared" si="17"/>
        <v>Excesiva</v>
      </c>
      <c r="AG40" s="143">
        <f t="shared" si="18"/>
        <v>-28</v>
      </c>
      <c r="AH40" s="149" t="str">
        <f t="shared" si="19"/>
        <v>Excesiva</v>
      </c>
      <c r="AI40" s="143">
        <f t="shared" si="20"/>
        <v>-29</v>
      </c>
      <c r="AJ40" s="149" t="str">
        <f t="shared" si="21"/>
        <v>Excesiva</v>
      </c>
    </row>
    <row r="41" spans="1:36" ht="24.95" customHeight="1" x14ac:dyDescent="0.25">
      <c r="A41" s="147"/>
      <c r="B41" s="143"/>
      <c r="C41" s="143"/>
      <c r="D41" s="147"/>
      <c r="E41" s="147"/>
      <c r="F41" s="148"/>
      <c r="G41" s="148"/>
      <c r="H41" s="147" t="str">
        <f t="shared" si="44"/>
        <v>Estable</v>
      </c>
      <c r="I41" s="7"/>
      <c r="J41" s="4">
        <f t="shared" si="34"/>
        <v>31</v>
      </c>
      <c r="K41" s="4">
        <f t="shared" si="35"/>
        <v>18.600000000000001</v>
      </c>
      <c r="L41" s="4">
        <f t="shared" si="36"/>
        <v>27.8</v>
      </c>
      <c r="M41" s="4">
        <f t="shared" si="37"/>
        <v>27.5</v>
      </c>
      <c r="N41" s="4">
        <f t="shared" si="38"/>
        <v>27.6</v>
      </c>
      <c r="O41" s="4">
        <f t="shared" si="39"/>
        <v>29.3</v>
      </c>
      <c r="P41" s="11"/>
      <c r="Q41" s="147"/>
      <c r="R41" s="143">
        <f t="shared" si="40"/>
        <v>0</v>
      </c>
      <c r="S41" s="143">
        <f t="shared" si="41"/>
        <v>0</v>
      </c>
      <c r="T41" s="143">
        <f t="shared" si="11"/>
        <v>-31</v>
      </c>
      <c r="U41" s="150" t="str">
        <f t="shared" si="12"/>
        <v>Excesiva</v>
      </c>
      <c r="V41" s="143">
        <f t="shared" si="13"/>
        <v>-19</v>
      </c>
      <c r="W41" s="149" t="str">
        <f t="shared" si="14"/>
        <v>Excesiva</v>
      </c>
      <c r="X41" s="143">
        <f t="shared" si="22"/>
        <v>-28</v>
      </c>
      <c r="Y41" s="149" t="str">
        <f t="shared" si="15"/>
        <v>Excesiva</v>
      </c>
      <c r="AB41" s="147"/>
      <c r="AC41" s="143">
        <f t="shared" si="42"/>
        <v>0</v>
      </c>
      <c r="AD41" s="143">
        <f t="shared" si="43"/>
        <v>0</v>
      </c>
      <c r="AE41" s="143">
        <f t="shared" si="16"/>
        <v>-28</v>
      </c>
      <c r="AF41" s="149" t="str">
        <f t="shared" si="17"/>
        <v>Excesiva</v>
      </c>
      <c r="AG41" s="143">
        <f t="shared" si="18"/>
        <v>-28</v>
      </c>
      <c r="AH41" s="149" t="str">
        <f t="shared" si="19"/>
        <v>Excesiva</v>
      </c>
      <c r="AI41" s="143">
        <f t="shared" si="20"/>
        <v>-29</v>
      </c>
      <c r="AJ41" s="149" t="str">
        <f t="shared" si="21"/>
        <v>Excesiva</v>
      </c>
    </row>
    <row r="42" spans="1:36" ht="24.95" customHeight="1" x14ac:dyDescent="0.25">
      <c r="A42" s="147"/>
      <c r="B42" s="143"/>
      <c r="C42" s="143"/>
      <c r="D42" s="147"/>
      <c r="E42" s="147"/>
      <c r="F42" s="148"/>
      <c r="G42" s="148"/>
      <c r="H42" s="147" t="str">
        <f t="shared" si="44"/>
        <v>Estable</v>
      </c>
      <c r="I42" s="7"/>
      <c r="J42" s="4">
        <f t="shared" si="34"/>
        <v>31</v>
      </c>
      <c r="K42" s="4">
        <f t="shared" si="35"/>
        <v>18.600000000000001</v>
      </c>
      <c r="L42" s="4">
        <f t="shared" si="36"/>
        <v>27.8</v>
      </c>
      <c r="M42" s="4">
        <f t="shared" si="37"/>
        <v>27.5</v>
      </c>
      <c r="N42" s="4">
        <f t="shared" si="38"/>
        <v>27.6</v>
      </c>
      <c r="O42" s="4">
        <f t="shared" si="39"/>
        <v>29.3</v>
      </c>
      <c r="P42" s="11"/>
      <c r="Q42" s="147"/>
      <c r="R42" s="143">
        <f t="shared" si="40"/>
        <v>0</v>
      </c>
      <c r="S42" s="143">
        <f t="shared" si="41"/>
        <v>0</v>
      </c>
      <c r="T42" s="143">
        <f t="shared" si="11"/>
        <v>-31</v>
      </c>
      <c r="U42" s="150" t="str">
        <f t="shared" si="12"/>
        <v>Excesiva</v>
      </c>
      <c r="V42" s="143">
        <f t="shared" si="13"/>
        <v>-19</v>
      </c>
      <c r="W42" s="149" t="str">
        <f t="shared" si="14"/>
        <v>Excesiva</v>
      </c>
      <c r="X42" s="143">
        <f t="shared" si="22"/>
        <v>-28</v>
      </c>
      <c r="Y42" s="149" t="str">
        <f t="shared" si="15"/>
        <v>Excesiva</v>
      </c>
      <c r="AB42" s="147"/>
      <c r="AC42" s="143">
        <f t="shared" si="42"/>
        <v>0</v>
      </c>
      <c r="AD42" s="143">
        <f t="shared" si="43"/>
        <v>0</v>
      </c>
      <c r="AE42" s="143">
        <f t="shared" si="16"/>
        <v>-28</v>
      </c>
      <c r="AF42" s="149" t="str">
        <f t="shared" si="17"/>
        <v>Excesiva</v>
      </c>
      <c r="AG42" s="143">
        <f t="shared" si="18"/>
        <v>-28</v>
      </c>
      <c r="AH42" s="149" t="str">
        <f t="shared" si="19"/>
        <v>Excesiva</v>
      </c>
      <c r="AI42" s="143">
        <f t="shared" si="20"/>
        <v>-29</v>
      </c>
      <c r="AJ42" s="149" t="str">
        <f t="shared" si="21"/>
        <v>Excesiva</v>
      </c>
    </row>
    <row r="43" spans="1:36" ht="24.95" customHeight="1" x14ac:dyDescent="0.25">
      <c r="A43" s="147"/>
      <c r="B43" s="143"/>
      <c r="C43" s="143"/>
      <c r="D43" s="147"/>
      <c r="E43" s="147"/>
      <c r="F43" s="148"/>
      <c r="G43" s="148"/>
      <c r="H43" s="147" t="str">
        <f t="shared" si="44"/>
        <v>Estable</v>
      </c>
      <c r="I43" s="7"/>
      <c r="J43" s="4">
        <f t="shared" si="34"/>
        <v>31</v>
      </c>
      <c r="K43" s="4">
        <f t="shared" si="35"/>
        <v>18.600000000000001</v>
      </c>
      <c r="L43" s="4">
        <f t="shared" si="36"/>
        <v>27.8</v>
      </c>
      <c r="M43" s="4">
        <f t="shared" si="37"/>
        <v>27.5</v>
      </c>
      <c r="N43" s="4">
        <f t="shared" si="38"/>
        <v>27.6</v>
      </c>
      <c r="O43" s="4">
        <f t="shared" si="39"/>
        <v>29.3</v>
      </c>
      <c r="P43" s="11"/>
      <c r="Q43" s="147"/>
      <c r="R43" s="143">
        <f t="shared" si="40"/>
        <v>0</v>
      </c>
      <c r="S43" s="143">
        <f t="shared" si="41"/>
        <v>0</v>
      </c>
      <c r="T43" s="143">
        <f t="shared" si="11"/>
        <v>-31</v>
      </c>
      <c r="U43" s="150" t="str">
        <f t="shared" si="12"/>
        <v>Excesiva</v>
      </c>
      <c r="V43" s="143">
        <f t="shared" si="13"/>
        <v>-19</v>
      </c>
      <c r="W43" s="149" t="str">
        <f t="shared" si="14"/>
        <v>Excesiva</v>
      </c>
      <c r="X43" s="143">
        <f t="shared" si="22"/>
        <v>-28</v>
      </c>
      <c r="Y43" s="149" t="str">
        <f t="shared" si="15"/>
        <v>Excesiva</v>
      </c>
      <c r="AB43" s="147"/>
      <c r="AC43" s="143">
        <f t="shared" si="42"/>
        <v>0</v>
      </c>
      <c r="AD43" s="143">
        <f t="shared" si="43"/>
        <v>0</v>
      </c>
      <c r="AE43" s="143">
        <f t="shared" si="16"/>
        <v>-28</v>
      </c>
      <c r="AF43" s="149" t="str">
        <f t="shared" si="17"/>
        <v>Excesiva</v>
      </c>
      <c r="AG43" s="143">
        <f t="shared" si="18"/>
        <v>-28</v>
      </c>
      <c r="AH43" s="149" t="str">
        <f t="shared" si="19"/>
        <v>Excesiva</v>
      </c>
      <c r="AI43" s="143">
        <f t="shared" si="20"/>
        <v>-29</v>
      </c>
      <c r="AJ43" s="149" t="str">
        <f t="shared" si="21"/>
        <v>Excesiva</v>
      </c>
    </row>
    <row r="44" spans="1:36" ht="24.95" customHeight="1" x14ac:dyDescent="0.25">
      <c r="A44" s="147"/>
      <c r="B44" s="143"/>
      <c r="C44" s="143"/>
      <c r="D44" s="147"/>
      <c r="E44" s="147"/>
      <c r="F44" s="148"/>
      <c r="G44" s="148"/>
      <c r="H44" s="147" t="str">
        <f t="shared" si="44"/>
        <v>Estable</v>
      </c>
      <c r="I44" s="7"/>
      <c r="J44" s="4">
        <f t="shared" si="34"/>
        <v>31</v>
      </c>
      <c r="K44" s="4">
        <f t="shared" si="35"/>
        <v>18.600000000000001</v>
      </c>
      <c r="L44" s="4">
        <f t="shared" si="36"/>
        <v>27.8</v>
      </c>
      <c r="M44" s="4">
        <f t="shared" si="37"/>
        <v>27.5</v>
      </c>
      <c r="N44" s="4">
        <f t="shared" si="38"/>
        <v>27.6</v>
      </c>
      <c r="O44" s="4">
        <f t="shared" si="39"/>
        <v>29.3</v>
      </c>
      <c r="P44" s="11"/>
      <c r="Q44" s="147"/>
      <c r="R44" s="143">
        <f t="shared" si="40"/>
        <v>0</v>
      </c>
      <c r="S44" s="143">
        <f t="shared" si="41"/>
        <v>0</v>
      </c>
      <c r="T44" s="143">
        <f t="shared" si="11"/>
        <v>-31</v>
      </c>
      <c r="U44" s="150" t="str">
        <f t="shared" si="12"/>
        <v>Excesiva</v>
      </c>
      <c r="V44" s="143">
        <f t="shared" si="13"/>
        <v>-19</v>
      </c>
      <c r="W44" s="149" t="str">
        <f t="shared" si="14"/>
        <v>Excesiva</v>
      </c>
      <c r="X44" s="143">
        <f t="shared" si="22"/>
        <v>-28</v>
      </c>
      <c r="Y44" s="149" t="str">
        <f t="shared" si="15"/>
        <v>Excesiva</v>
      </c>
      <c r="AB44" s="147"/>
      <c r="AC44" s="143">
        <f t="shared" si="42"/>
        <v>0</v>
      </c>
      <c r="AD44" s="143">
        <f t="shared" si="43"/>
        <v>0</v>
      </c>
      <c r="AE44" s="143">
        <f t="shared" si="16"/>
        <v>-28</v>
      </c>
      <c r="AF44" s="149" t="str">
        <f t="shared" si="17"/>
        <v>Excesiva</v>
      </c>
      <c r="AG44" s="143">
        <f t="shared" si="18"/>
        <v>-28</v>
      </c>
      <c r="AH44" s="149" t="str">
        <f t="shared" si="19"/>
        <v>Excesiva</v>
      </c>
      <c r="AI44" s="143">
        <f t="shared" si="20"/>
        <v>-29</v>
      </c>
      <c r="AJ44" s="149" t="str">
        <f t="shared" si="21"/>
        <v>Excesiva</v>
      </c>
    </row>
    <row r="45" spans="1:36" ht="24.95" customHeight="1" x14ac:dyDescent="0.25">
      <c r="A45" s="147"/>
      <c r="B45" s="143"/>
      <c r="C45" s="143"/>
      <c r="D45" s="147"/>
      <c r="E45" s="147"/>
      <c r="F45" s="148"/>
      <c r="G45" s="148"/>
      <c r="H45" s="147" t="str">
        <f>IF((G45-F45)&gt;5,"Fluctuante","Estable")</f>
        <v>Estable</v>
      </c>
      <c r="I45" s="7"/>
      <c r="J45" s="4">
        <f>ROUND(IF(E45-D45&gt;2,$K$9-(($K$9-$L$9)/8)*(E45-D45-2),IF(E45-D45&lt;=2,$K$9-(($J$9-$K$9)/4)*(E45-D45-2),"ERROR!")),1)</f>
        <v>31</v>
      </c>
      <c r="K45" s="4">
        <f>ROUND(IF(E45-D45&gt;2,$U$9-(($U$9-$V$9)/8)*(E45-D45-2),IF(E45-D45&lt;=2,$U$9-(($T$9-$U$9)/4)*(E45-D45-2),"ERROR!")),1)</f>
        <v>18.600000000000001</v>
      </c>
      <c r="L45" s="4">
        <f>ROUND(IF(E45-D45&gt;2,$X$9-(($X$9-$Y$9)/8)*(E45-D45-2),IF(E45-D45&lt;=2,$X$9-(($W$9-$X$9)/4)*(E45-D45-2),"ERROR!")),1)</f>
        <v>27.8</v>
      </c>
      <c r="M45" s="4">
        <f>ROUND(IF(E45-D45&gt;2,$K$12-(($K$12-$L$12)/8)*(E45-D45-2),IF(E45-D45&lt;=2,$K$12-(($J$12-$K$12)/4)*(E45-D45-2),"ERROR!")),1)</f>
        <v>27.5</v>
      </c>
      <c r="N45" s="4">
        <f>ROUND(IF(E45-D45&gt;2,$U$12-(($U$12-$V$12)/8)*(E45-D45-2),IF(E45-D45&lt;=2,$U$12-(($T$12-$U$12)/4)*(E45-D45-2),"ERROR!")),1)</f>
        <v>27.6</v>
      </c>
      <c r="O45" s="4">
        <f>ROUND(IF(E45-D45&gt;2,$X$12-(($X$12-$Y$12)/8)*(E45-D45-2),IF(E45-D45&lt;=2,$X$12-(($W$12-$X$12)/4)*(E45-D45-2),"ERROR!")),1)</f>
        <v>29.3</v>
      </c>
      <c r="P45" s="11"/>
      <c r="Q45" s="147"/>
      <c r="R45" s="143">
        <f>B45</f>
        <v>0</v>
      </c>
      <c r="S45" s="143">
        <f>C45</f>
        <v>0</v>
      </c>
      <c r="T45" s="143">
        <f t="shared" si="11"/>
        <v>-31</v>
      </c>
      <c r="U45" s="150" t="str">
        <f t="shared" si="12"/>
        <v>Excesiva</v>
      </c>
      <c r="V45" s="143">
        <f t="shared" si="13"/>
        <v>-19</v>
      </c>
      <c r="W45" s="149" t="str">
        <f t="shared" si="14"/>
        <v>Excesiva</v>
      </c>
      <c r="X45" s="143">
        <f t="shared" si="22"/>
        <v>-28</v>
      </c>
      <c r="Y45" s="149" t="str">
        <f t="shared" si="15"/>
        <v>Excesiva</v>
      </c>
      <c r="AB45" s="147"/>
      <c r="AC45" s="143">
        <f t="shared" ref="AC45:AC54" si="45">B45</f>
        <v>0</v>
      </c>
      <c r="AD45" s="143">
        <f t="shared" ref="AD45:AD54" si="46">C45</f>
        <v>0</v>
      </c>
      <c r="AE45" s="143">
        <f t="shared" si="16"/>
        <v>-28</v>
      </c>
      <c r="AF45" s="149" t="str">
        <f t="shared" si="17"/>
        <v>Excesiva</v>
      </c>
      <c r="AG45" s="143">
        <f t="shared" si="18"/>
        <v>-28</v>
      </c>
      <c r="AH45" s="149" t="str">
        <f t="shared" si="19"/>
        <v>Excesiva</v>
      </c>
      <c r="AI45" s="143">
        <f t="shared" si="20"/>
        <v>-29</v>
      </c>
      <c r="AJ45" s="149" t="str">
        <f t="shared" si="21"/>
        <v>Excesiva</v>
      </c>
    </row>
    <row r="46" spans="1:36" ht="24.95" customHeight="1" x14ac:dyDescent="0.25">
      <c r="A46" s="147"/>
      <c r="B46" s="143"/>
      <c r="C46" s="143"/>
      <c r="D46" s="147"/>
      <c r="E46" s="147"/>
      <c r="F46" s="148"/>
      <c r="G46" s="148"/>
      <c r="H46" s="147" t="str">
        <f t="shared" ref="H46:H54" si="47">IF((G46-F46)&gt;5,"Fluctuante","Estable")</f>
        <v>Estable</v>
      </c>
      <c r="I46" s="7"/>
      <c r="J46" s="4">
        <f t="shared" ref="J46:J54" si="48">ROUND(IF(E46-D46&gt;2,$K$9-(($K$9-$L$9)/8)*(E46-D46-2),IF(E46-D46&lt;=2,$K$9-(($J$9-$K$9)/4)*(E46-D46-2),"ERROR!")),1)</f>
        <v>31</v>
      </c>
      <c r="K46" s="4">
        <f t="shared" ref="K46:K54" si="49">ROUND(IF(E46-D46&gt;2,$U$9-(($U$9-$V$9)/8)*(E46-D46-2),IF(E46-D46&lt;=2,$U$9-(($T$9-$U$9)/4)*(E46-D46-2),"ERROR!")),1)</f>
        <v>18.600000000000001</v>
      </c>
      <c r="L46" s="4">
        <f t="shared" ref="L46:L54" si="50">ROUND(IF(E46-D46&gt;2,$X$9-(($X$9-$Y$9)/8)*(E46-D46-2),IF(E46-D46&lt;=2,$X$9-(($W$9-$X$9)/4)*(E46-D46-2),"ERROR!")),1)</f>
        <v>27.8</v>
      </c>
      <c r="M46" s="4">
        <f t="shared" ref="M46:M54" si="51">ROUND(IF(E46-D46&gt;2,$K$12-(($K$12-$L$12)/8)*(E46-D46-2),IF(E46-D46&lt;=2,$K$12-(($J$12-$K$12)/4)*(E46-D46-2),"ERROR!")),1)</f>
        <v>27.5</v>
      </c>
      <c r="N46" s="4">
        <f t="shared" ref="N46:N54" si="52">ROUND(IF(E46-D46&gt;2,$U$12-(($U$12-$V$12)/8)*(E46-D46-2),IF(E46-D46&lt;=2,$U$12-(($T$12-$U$12)/4)*(E46-D46-2),"ERROR!")),1)</f>
        <v>27.6</v>
      </c>
      <c r="O46" s="4">
        <f t="shared" ref="O46:O54" si="53">ROUND(IF(E46-D46&gt;2,$X$12-(($X$12-$Y$12)/8)*(E46-D46-2),IF(E46-D46&lt;=2,$X$12-(($W$12-$X$12)/4)*(E46-D46-2),"ERROR!")),1)</f>
        <v>29.3</v>
      </c>
      <c r="P46" s="11"/>
      <c r="Q46" s="147"/>
      <c r="R46" s="143">
        <f t="shared" ref="R46:R54" si="54">B46</f>
        <v>0</v>
      </c>
      <c r="S46" s="143">
        <f t="shared" ref="S46:S54" si="55">C46</f>
        <v>0</v>
      </c>
      <c r="T46" s="143">
        <f t="shared" si="11"/>
        <v>-31</v>
      </c>
      <c r="U46" s="150" t="str">
        <f t="shared" si="12"/>
        <v>Excesiva</v>
      </c>
      <c r="V46" s="143">
        <f t="shared" si="13"/>
        <v>-19</v>
      </c>
      <c r="W46" s="149" t="str">
        <f t="shared" si="14"/>
        <v>Excesiva</v>
      </c>
      <c r="X46" s="143">
        <f t="shared" si="22"/>
        <v>-28</v>
      </c>
      <c r="Y46" s="149" t="str">
        <f t="shared" si="15"/>
        <v>Excesiva</v>
      </c>
      <c r="AB46" s="147"/>
      <c r="AC46" s="143">
        <f t="shared" si="45"/>
        <v>0</v>
      </c>
      <c r="AD46" s="143">
        <f t="shared" si="46"/>
        <v>0</v>
      </c>
      <c r="AE46" s="143">
        <f t="shared" si="16"/>
        <v>-28</v>
      </c>
      <c r="AF46" s="149" t="str">
        <f t="shared" si="17"/>
        <v>Excesiva</v>
      </c>
      <c r="AG46" s="143">
        <f t="shared" si="18"/>
        <v>-28</v>
      </c>
      <c r="AH46" s="149" t="str">
        <f t="shared" si="19"/>
        <v>Excesiva</v>
      </c>
      <c r="AI46" s="143">
        <f t="shared" si="20"/>
        <v>-29</v>
      </c>
      <c r="AJ46" s="149" t="str">
        <f t="shared" si="21"/>
        <v>Excesiva</v>
      </c>
    </row>
    <row r="47" spans="1:36" ht="24.95" customHeight="1" x14ac:dyDescent="0.25">
      <c r="A47" s="147"/>
      <c r="B47" s="143"/>
      <c r="C47" s="143"/>
      <c r="D47" s="147"/>
      <c r="E47" s="147"/>
      <c r="F47" s="148"/>
      <c r="G47" s="148"/>
      <c r="H47" s="147" t="str">
        <f t="shared" si="47"/>
        <v>Estable</v>
      </c>
      <c r="I47" s="7"/>
      <c r="J47" s="4">
        <f t="shared" si="48"/>
        <v>31</v>
      </c>
      <c r="K47" s="4">
        <f t="shared" si="49"/>
        <v>18.600000000000001</v>
      </c>
      <c r="L47" s="4">
        <f t="shared" si="50"/>
        <v>27.8</v>
      </c>
      <c r="M47" s="4">
        <f t="shared" si="51"/>
        <v>27.5</v>
      </c>
      <c r="N47" s="4">
        <f t="shared" si="52"/>
        <v>27.6</v>
      </c>
      <c r="O47" s="4">
        <f t="shared" si="53"/>
        <v>29.3</v>
      </c>
      <c r="P47" s="11"/>
      <c r="Q47" s="147"/>
      <c r="R47" s="143">
        <f t="shared" si="54"/>
        <v>0</v>
      </c>
      <c r="S47" s="143">
        <f t="shared" si="55"/>
        <v>0</v>
      </c>
      <c r="T47" s="143">
        <f t="shared" si="11"/>
        <v>-31</v>
      </c>
      <c r="U47" s="150" t="str">
        <f t="shared" si="12"/>
        <v>Excesiva</v>
      </c>
      <c r="V47" s="143">
        <f t="shared" si="13"/>
        <v>-19</v>
      </c>
      <c r="W47" s="149" t="str">
        <f t="shared" si="14"/>
        <v>Excesiva</v>
      </c>
      <c r="X47" s="143">
        <f t="shared" si="22"/>
        <v>-28</v>
      </c>
      <c r="Y47" s="149" t="str">
        <f t="shared" si="15"/>
        <v>Excesiva</v>
      </c>
      <c r="AB47" s="147"/>
      <c r="AC47" s="143">
        <f t="shared" si="45"/>
        <v>0</v>
      </c>
      <c r="AD47" s="143">
        <f t="shared" si="46"/>
        <v>0</v>
      </c>
      <c r="AE47" s="143">
        <f t="shared" si="16"/>
        <v>-28</v>
      </c>
      <c r="AF47" s="149" t="str">
        <f t="shared" si="17"/>
        <v>Excesiva</v>
      </c>
      <c r="AG47" s="143">
        <f t="shared" si="18"/>
        <v>-28</v>
      </c>
      <c r="AH47" s="149" t="str">
        <f t="shared" si="19"/>
        <v>Excesiva</v>
      </c>
      <c r="AI47" s="143">
        <f t="shared" si="20"/>
        <v>-29</v>
      </c>
      <c r="AJ47" s="149" t="str">
        <f t="shared" si="21"/>
        <v>Excesiva</v>
      </c>
    </row>
    <row r="48" spans="1:36" ht="24.95" customHeight="1" x14ac:dyDescent="0.25">
      <c r="A48" s="147"/>
      <c r="B48" s="143"/>
      <c r="C48" s="143"/>
      <c r="D48" s="147"/>
      <c r="E48" s="147"/>
      <c r="F48" s="148"/>
      <c r="G48" s="148"/>
      <c r="H48" s="147" t="str">
        <f t="shared" si="47"/>
        <v>Estable</v>
      </c>
      <c r="I48" s="7"/>
      <c r="J48" s="4">
        <f t="shared" si="48"/>
        <v>31</v>
      </c>
      <c r="K48" s="4">
        <f t="shared" si="49"/>
        <v>18.600000000000001</v>
      </c>
      <c r="L48" s="4">
        <f t="shared" si="50"/>
        <v>27.8</v>
      </c>
      <c r="M48" s="4">
        <f t="shared" si="51"/>
        <v>27.5</v>
      </c>
      <c r="N48" s="4">
        <f t="shared" si="52"/>
        <v>27.6</v>
      </c>
      <c r="O48" s="4">
        <f t="shared" si="53"/>
        <v>29.3</v>
      </c>
      <c r="P48" s="11"/>
      <c r="Q48" s="147"/>
      <c r="R48" s="143">
        <f t="shared" si="54"/>
        <v>0</v>
      </c>
      <c r="S48" s="143">
        <f t="shared" si="55"/>
        <v>0</v>
      </c>
      <c r="T48" s="143">
        <f t="shared" si="11"/>
        <v>-31</v>
      </c>
      <c r="U48" s="150" t="str">
        <f t="shared" si="12"/>
        <v>Excesiva</v>
      </c>
      <c r="V48" s="143">
        <f t="shared" si="13"/>
        <v>-19</v>
      </c>
      <c r="W48" s="149" t="str">
        <f t="shared" si="14"/>
        <v>Excesiva</v>
      </c>
      <c r="X48" s="143">
        <f t="shared" si="22"/>
        <v>-28</v>
      </c>
      <c r="Y48" s="149" t="str">
        <f t="shared" si="15"/>
        <v>Excesiva</v>
      </c>
      <c r="AB48" s="147"/>
      <c r="AC48" s="143">
        <f t="shared" si="45"/>
        <v>0</v>
      </c>
      <c r="AD48" s="143">
        <f t="shared" si="46"/>
        <v>0</v>
      </c>
      <c r="AE48" s="143">
        <f t="shared" si="16"/>
        <v>-28</v>
      </c>
      <c r="AF48" s="149" t="str">
        <f t="shared" si="17"/>
        <v>Excesiva</v>
      </c>
      <c r="AG48" s="143">
        <f t="shared" si="18"/>
        <v>-28</v>
      </c>
      <c r="AH48" s="149" t="str">
        <f t="shared" si="19"/>
        <v>Excesiva</v>
      </c>
      <c r="AI48" s="143">
        <f t="shared" si="20"/>
        <v>-29</v>
      </c>
      <c r="AJ48" s="149" t="str">
        <f t="shared" si="21"/>
        <v>Excesiva</v>
      </c>
    </row>
    <row r="49" spans="1:36" ht="24.95" customHeight="1" x14ac:dyDescent="0.25">
      <c r="A49" s="147"/>
      <c r="B49" s="143"/>
      <c r="C49" s="143"/>
      <c r="D49" s="147"/>
      <c r="E49" s="147"/>
      <c r="F49" s="148"/>
      <c r="G49" s="148"/>
      <c r="H49" s="147" t="str">
        <f t="shared" si="47"/>
        <v>Estable</v>
      </c>
      <c r="I49" s="7"/>
      <c r="J49" s="4">
        <f t="shared" si="48"/>
        <v>31</v>
      </c>
      <c r="K49" s="4">
        <f t="shared" si="49"/>
        <v>18.600000000000001</v>
      </c>
      <c r="L49" s="4">
        <f t="shared" si="50"/>
        <v>27.8</v>
      </c>
      <c r="M49" s="4">
        <f t="shared" si="51"/>
        <v>27.5</v>
      </c>
      <c r="N49" s="4">
        <f t="shared" si="52"/>
        <v>27.6</v>
      </c>
      <c r="O49" s="4">
        <f t="shared" si="53"/>
        <v>29.3</v>
      </c>
      <c r="P49" s="11"/>
      <c r="Q49" s="147"/>
      <c r="R49" s="143">
        <f t="shared" si="54"/>
        <v>0</v>
      </c>
      <c r="S49" s="143">
        <f t="shared" si="55"/>
        <v>0</v>
      </c>
      <c r="T49" s="143">
        <f t="shared" si="11"/>
        <v>-31</v>
      </c>
      <c r="U49" s="150" t="str">
        <f t="shared" si="12"/>
        <v>Excesiva</v>
      </c>
      <c r="V49" s="143">
        <f t="shared" si="13"/>
        <v>-19</v>
      </c>
      <c r="W49" s="149" t="str">
        <f t="shared" si="14"/>
        <v>Excesiva</v>
      </c>
      <c r="X49" s="143">
        <f t="shared" si="22"/>
        <v>-28</v>
      </c>
      <c r="Y49" s="149" t="str">
        <f t="shared" si="15"/>
        <v>Excesiva</v>
      </c>
      <c r="AB49" s="147"/>
      <c r="AC49" s="143">
        <f t="shared" si="45"/>
        <v>0</v>
      </c>
      <c r="AD49" s="143">
        <f t="shared" si="46"/>
        <v>0</v>
      </c>
      <c r="AE49" s="143">
        <f t="shared" si="16"/>
        <v>-28</v>
      </c>
      <c r="AF49" s="149" t="str">
        <f t="shared" si="17"/>
        <v>Excesiva</v>
      </c>
      <c r="AG49" s="143">
        <f t="shared" si="18"/>
        <v>-28</v>
      </c>
      <c r="AH49" s="149" t="str">
        <f t="shared" si="19"/>
        <v>Excesiva</v>
      </c>
      <c r="AI49" s="143">
        <f t="shared" si="20"/>
        <v>-29</v>
      </c>
      <c r="AJ49" s="149" t="str">
        <f t="shared" si="21"/>
        <v>Excesiva</v>
      </c>
    </row>
    <row r="50" spans="1:36" ht="24.95" customHeight="1" x14ac:dyDescent="0.25">
      <c r="A50" s="147"/>
      <c r="B50" s="143"/>
      <c r="C50" s="143"/>
      <c r="D50" s="147"/>
      <c r="E50" s="147"/>
      <c r="F50" s="148"/>
      <c r="G50" s="148"/>
      <c r="H50" s="147" t="str">
        <f t="shared" si="47"/>
        <v>Estable</v>
      </c>
      <c r="I50" s="7"/>
      <c r="J50" s="4">
        <f t="shared" si="48"/>
        <v>31</v>
      </c>
      <c r="K50" s="4">
        <f t="shared" si="49"/>
        <v>18.600000000000001</v>
      </c>
      <c r="L50" s="4">
        <f t="shared" si="50"/>
        <v>27.8</v>
      </c>
      <c r="M50" s="4">
        <f t="shared" si="51"/>
        <v>27.5</v>
      </c>
      <c r="N50" s="4">
        <f t="shared" si="52"/>
        <v>27.6</v>
      </c>
      <c r="O50" s="4">
        <f t="shared" si="53"/>
        <v>29.3</v>
      </c>
      <c r="P50" s="11"/>
      <c r="Q50" s="147"/>
      <c r="R50" s="143">
        <f t="shared" si="54"/>
        <v>0</v>
      </c>
      <c r="S50" s="143">
        <f t="shared" si="55"/>
        <v>0</v>
      </c>
      <c r="T50" s="143">
        <f t="shared" si="11"/>
        <v>-31</v>
      </c>
      <c r="U50" s="150" t="str">
        <f t="shared" si="12"/>
        <v>Excesiva</v>
      </c>
      <c r="V50" s="143">
        <f t="shared" si="13"/>
        <v>-19</v>
      </c>
      <c r="W50" s="149" t="str">
        <f t="shared" si="14"/>
        <v>Excesiva</v>
      </c>
      <c r="X50" s="143">
        <f t="shared" si="22"/>
        <v>-28</v>
      </c>
      <c r="Y50" s="149" t="str">
        <f t="shared" si="15"/>
        <v>Excesiva</v>
      </c>
      <c r="AB50" s="147"/>
      <c r="AC50" s="143">
        <f t="shared" si="45"/>
        <v>0</v>
      </c>
      <c r="AD50" s="143">
        <f t="shared" si="46"/>
        <v>0</v>
      </c>
      <c r="AE50" s="143">
        <f t="shared" si="16"/>
        <v>-28</v>
      </c>
      <c r="AF50" s="149" t="str">
        <f t="shared" si="17"/>
        <v>Excesiva</v>
      </c>
      <c r="AG50" s="143">
        <f t="shared" si="18"/>
        <v>-28</v>
      </c>
      <c r="AH50" s="149" t="str">
        <f t="shared" si="19"/>
        <v>Excesiva</v>
      </c>
      <c r="AI50" s="143">
        <f t="shared" si="20"/>
        <v>-29</v>
      </c>
      <c r="AJ50" s="149" t="str">
        <f t="shared" si="21"/>
        <v>Excesiva</v>
      </c>
    </row>
    <row r="51" spans="1:36" ht="24.95" customHeight="1" x14ac:dyDescent="0.25">
      <c r="A51" s="147"/>
      <c r="B51" s="143"/>
      <c r="C51" s="143"/>
      <c r="D51" s="147"/>
      <c r="E51" s="147"/>
      <c r="F51" s="148"/>
      <c r="G51" s="148"/>
      <c r="H51" s="147" t="str">
        <f t="shared" si="47"/>
        <v>Estable</v>
      </c>
      <c r="I51" s="7"/>
      <c r="J51" s="4">
        <f t="shared" si="48"/>
        <v>31</v>
      </c>
      <c r="K51" s="4">
        <f t="shared" si="49"/>
        <v>18.600000000000001</v>
      </c>
      <c r="L51" s="4">
        <f t="shared" si="50"/>
        <v>27.8</v>
      </c>
      <c r="M51" s="4">
        <f t="shared" si="51"/>
        <v>27.5</v>
      </c>
      <c r="N51" s="4">
        <f t="shared" si="52"/>
        <v>27.6</v>
      </c>
      <c r="O51" s="4">
        <f t="shared" si="53"/>
        <v>29.3</v>
      </c>
      <c r="P51" s="11"/>
      <c r="Q51" s="147"/>
      <c r="R51" s="143">
        <f t="shared" si="54"/>
        <v>0</v>
      </c>
      <c r="S51" s="143">
        <f t="shared" si="55"/>
        <v>0</v>
      </c>
      <c r="T51" s="143">
        <f t="shared" si="11"/>
        <v>-31</v>
      </c>
      <c r="U51" s="150" t="str">
        <f t="shared" si="12"/>
        <v>Excesiva</v>
      </c>
      <c r="V51" s="143">
        <f t="shared" si="13"/>
        <v>-19</v>
      </c>
      <c r="W51" s="149" t="str">
        <f t="shared" si="14"/>
        <v>Excesiva</v>
      </c>
      <c r="X51" s="143">
        <f t="shared" si="22"/>
        <v>-28</v>
      </c>
      <c r="Y51" s="149" t="str">
        <f t="shared" si="15"/>
        <v>Excesiva</v>
      </c>
      <c r="AB51" s="147"/>
      <c r="AC51" s="143">
        <f t="shared" si="45"/>
        <v>0</v>
      </c>
      <c r="AD51" s="143">
        <f t="shared" si="46"/>
        <v>0</v>
      </c>
      <c r="AE51" s="143">
        <f t="shared" si="16"/>
        <v>-28</v>
      </c>
      <c r="AF51" s="149" t="str">
        <f t="shared" si="17"/>
        <v>Excesiva</v>
      </c>
      <c r="AG51" s="143">
        <f t="shared" si="18"/>
        <v>-28</v>
      </c>
      <c r="AH51" s="149" t="str">
        <f t="shared" si="19"/>
        <v>Excesiva</v>
      </c>
      <c r="AI51" s="143">
        <f t="shared" si="20"/>
        <v>-29</v>
      </c>
      <c r="AJ51" s="149" t="str">
        <f t="shared" si="21"/>
        <v>Excesiva</v>
      </c>
    </row>
    <row r="52" spans="1:36" ht="24.95" customHeight="1" x14ac:dyDescent="0.25">
      <c r="A52" s="147"/>
      <c r="B52" s="143"/>
      <c r="C52" s="143"/>
      <c r="D52" s="147"/>
      <c r="E52" s="147"/>
      <c r="F52" s="148"/>
      <c r="G52" s="148"/>
      <c r="H52" s="147" t="str">
        <f t="shared" si="47"/>
        <v>Estable</v>
      </c>
      <c r="I52" s="7"/>
      <c r="J52" s="4">
        <f t="shared" si="48"/>
        <v>31</v>
      </c>
      <c r="K52" s="4">
        <f t="shared" si="49"/>
        <v>18.600000000000001</v>
      </c>
      <c r="L52" s="4">
        <f t="shared" si="50"/>
        <v>27.8</v>
      </c>
      <c r="M52" s="4">
        <f t="shared" si="51"/>
        <v>27.5</v>
      </c>
      <c r="N52" s="4">
        <f t="shared" si="52"/>
        <v>27.6</v>
      </c>
      <c r="O52" s="4">
        <f t="shared" si="53"/>
        <v>29.3</v>
      </c>
      <c r="P52" s="11"/>
      <c r="Q52" s="147"/>
      <c r="R52" s="143">
        <f t="shared" si="54"/>
        <v>0</v>
      </c>
      <c r="S52" s="143">
        <f t="shared" si="55"/>
        <v>0</v>
      </c>
      <c r="T52" s="143">
        <f t="shared" si="11"/>
        <v>-31</v>
      </c>
      <c r="U52" s="150" t="str">
        <f t="shared" si="12"/>
        <v>Excesiva</v>
      </c>
      <c r="V52" s="143">
        <f t="shared" si="13"/>
        <v>-19</v>
      </c>
      <c r="W52" s="149" t="str">
        <f t="shared" si="14"/>
        <v>Excesiva</v>
      </c>
      <c r="X52" s="143">
        <f t="shared" si="22"/>
        <v>-28</v>
      </c>
      <c r="Y52" s="149" t="str">
        <f t="shared" si="15"/>
        <v>Excesiva</v>
      </c>
      <c r="AB52" s="147"/>
      <c r="AC52" s="143">
        <f t="shared" si="45"/>
        <v>0</v>
      </c>
      <c r="AD52" s="143">
        <f t="shared" si="46"/>
        <v>0</v>
      </c>
      <c r="AE52" s="143">
        <f t="shared" si="16"/>
        <v>-28</v>
      </c>
      <c r="AF52" s="149" t="str">
        <f t="shared" si="17"/>
        <v>Excesiva</v>
      </c>
      <c r="AG52" s="143">
        <f t="shared" si="18"/>
        <v>-28</v>
      </c>
      <c r="AH52" s="149" t="str">
        <f t="shared" si="19"/>
        <v>Excesiva</v>
      </c>
      <c r="AI52" s="143">
        <f t="shared" si="20"/>
        <v>-29</v>
      </c>
      <c r="AJ52" s="149" t="str">
        <f t="shared" si="21"/>
        <v>Excesiva</v>
      </c>
    </row>
    <row r="53" spans="1:36" ht="24.95" customHeight="1" x14ac:dyDescent="0.25">
      <c r="A53" s="147"/>
      <c r="B53" s="143"/>
      <c r="C53" s="143"/>
      <c r="D53" s="147"/>
      <c r="E53" s="147"/>
      <c r="F53" s="148"/>
      <c r="G53" s="148"/>
      <c r="H53" s="147" t="str">
        <f t="shared" si="47"/>
        <v>Estable</v>
      </c>
      <c r="I53" s="7"/>
      <c r="J53" s="4">
        <f t="shared" si="48"/>
        <v>31</v>
      </c>
      <c r="K53" s="4">
        <f t="shared" si="49"/>
        <v>18.600000000000001</v>
      </c>
      <c r="L53" s="4">
        <f t="shared" si="50"/>
        <v>27.8</v>
      </c>
      <c r="M53" s="4">
        <f t="shared" si="51"/>
        <v>27.5</v>
      </c>
      <c r="N53" s="4">
        <f t="shared" si="52"/>
        <v>27.6</v>
      </c>
      <c r="O53" s="4">
        <f t="shared" si="53"/>
        <v>29.3</v>
      </c>
      <c r="P53" s="11"/>
      <c r="Q53" s="147"/>
      <c r="R53" s="143">
        <f t="shared" si="54"/>
        <v>0</v>
      </c>
      <c r="S53" s="143">
        <f t="shared" si="55"/>
        <v>0</v>
      </c>
      <c r="T53" s="143">
        <f t="shared" si="11"/>
        <v>-31</v>
      </c>
      <c r="U53" s="150" t="str">
        <f t="shared" si="12"/>
        <v>Excesiva</v>
      </c>
      <c r="V53" s="143">
        <f t="shared" si="13"/>
        <v>-19</v>
      </c>
      <c r="W53" s="149" t="str">
        <f t="shared" si="14"/>
        <v>Excesiva</v>
      </c>
      <c r="X53" s="143">
        <f t="shared" si="22"/>
        <v>-28</v>
      </c>
      <c r="Y53" s="149" t="str">
        <f t="shared" si="15"/>
        <v>Excesiva</v>
      </c>
      <c r="AB53" s="147"/>
      <c r="AC53" s="143">
        <f t="shared" si="45"/>
        <v>0</v>
      </c>
      <c r="AD53" s="143">
        <f t="shared" si="46"/>
        <v>0</v>
      </c>
      <c r="AE53" s="143">
        <f t="shared" si="16"/>
        <v>-28</v>
      </c>
      <c r="AF53" s="149" t="str">
        <f t="shared" si="17"/>
        <v>Excesiva</v>
      </c>
      <c r="AG53" s="143">
        <f t="shared" si="18"/>
        <v>-28</v>
      </c>
      <c r="AH53" s="149" t="str">
        <f t="shared" si="19"/>
        <v>Excesiva</v>
      </c>
      <c r="AI53" s="143">
        <f t="shared" si="20"/>
        <v>-29</v>
      </c>
      <c r="AJ53" s="149" t="str">
        <f t="shared" si="21"/>
        <v>Excesiva</v>
      </c>
    </row>
    <row r="54" spans="1:36" ht="24.95" customHeight="1" x14ac:dyDescent="0.25">
      <c r="A54" s="147"/>
      <c r="B54" s="143"/>
      <c r="C54" s="143"/>
      <c r="D54" s="147"/>
      <c r="E54" s="147"/>
      <c r="F54" s="148"/>
      <c r="G54" s="148"/>
      <c r="H54" s="147" t="str">
        <f t="shared" si="47"/>
        <v>Estable</v>
      </c>
      <c r="I54" s="7"/>
      <c r="J54" s="4">
        <f t="shared" si="48"/>
        <v>31</v>
      </c>
      <c r="K54" s="4">
        <f t="shared" si="49"/>
        <v>18.600000000000001</v>
      </c>
      <c r="L54" s="4">
        <f t="shared" si="50"/>
        <v>27.8</v>
      </c>
      <c r="M54" s="4">
        <f t="shared" si="51"/>
        <v>27.5</v>
      </c>
      <c r="N54" s="4">
        <f t="shared" si="52"/>
        <v>27.6</v>
      </c>
      <c r="O54" s="4">
        <f t="shared" si="53"/>
        <v>29.3</v>
      </c>
      <c r="P54" s="11"/>
      <c r="Q54" s="147"/>
      <c r="R54" s="143">
        <f t="shared" si="54"/>
        <v>0</v>
      </c>
      <c r="S54" s="143">
        <f t="shared" si="55"/>
        <v>0</v>
      </c>
      <c r="T54" s="143">
        <f t="shared" si="11"/>
        <v>-31</v>
      </c>
      <c r="U54" s="150" t="str">
        <f t="shared" si="12"/>
        <v>Excesiva</v>
      </c>
      <c r="V54" s="143">
        <f t="shared" si="13"/>
        <v>-19</v>
      </c>
      <c r="W54" s="149" t="str">
        <f t="shared" si="14"/>
        <v>Excesiva</v>
      </c>
      <c r="X54" s="143">
        <f t="shared" si="22"/>
        <v>-28</v>
      </c>
      <c r="Y54" s="149" t="str">
        <f t="shared" si="15"/>
        <v>Excesiva</v>
      </c>
      <c r="AB54" s="147"/>
      <c r="AC54" s="143">
        <f t="shared" si="45"/>
        <v>0</v>
      </c>
      <c r="AD54" s="143">
        <f t="shared" si="46"/>
        <v>0</v>
      </c>
      <c r="AE54" s="143">
        <f t="shared" si="16"/>
        <v>-28</v>
      </c>
      <c r="AF54" s="149" t="str">
        <f t="shared" si="17"/>
        <v>Excesiva</v>
      </c>
      <c r="AG54" s="143">
        <f t="shared" si="18"/>
        <v>-28</v>
      </c>
      <c r="AH54" s="149" t="str">
        <f t="shared" si="19"/>
        <v>Excesiva</v>
      </c>
      <c r="AI54" s="143">
        <f t="shared" si="20"/>
        <v>-29</v>
      </c>
      <c r="AJ54" s="149" t="str">
        <f t="shared" si="21"/>
        <v>Excesiva</v>
      </c>
    </row>
    <row r="55" spans="1:36" ht="24.95" customHeight="1" x14ac:dyDescent="0.25">
      <c r="A55" s="147"/>
      <c r="B55" s="143"/>
      <c r="C55" s="143"/>
      <c r="D55" s="147"/>
      <c r="E55" s="147"/>
      <c r="F55" s="148"/>
      <c r="G55" s="148"/>
      <c r="H55" s="147" t="str">
        <f>IF((G55-F55)&gt;5,"Fluctuante","Estable")</f>
        <v>Estable</v>
      </c>
      <c r="I55" s="7"/>
      <c r="J55" s="4">
        <f>ROUND(IF(E55-D55&gt;2,$K$9-(($K$9-$L$9)/8)*(E55-D55-2),IF(E55-D55&lt;=2,$K$9-(($J$9-$K$9)/4)*(E55-D55-2),"ERROR!")),1)</f>
        <v>31</v>
      </c>
      <c r="K55" s="4">
        <f>ROUND(IF(E55-D55&gt;2,$U$9-(($U$9-$V$9)/8)*(E55-D55-2),IF(E55-D55&lt;=2,$U$9-(($T$9-$U$9)/4)*(E55-D55-2),"ERROR!")),1)</f>
        <v>18.600000000000001</v>
      </c>
      <c r="L55" s="4">
        <f>ROUND(IF(E55-D55&gt;2,$X$9-(($X$9-$Y$9)/8)*(E55-D55-2),IF(E55-D55&lt;=2,$X$9-(($W$9-$X$9)/4)*(E55-D55-2),"ERROR!")),1)</f>
        <v>27.8</v>
      </c>
      <c r="M55" s="4">
        <f>ROUND(IF(E55-D55&gt;2,$K$12-(($K$12-$L$12)/8)*(E55-D55-2),IF(E55-D55&lt;=2,$K$12-(($J$12-$K$12)/4)*(E55-D55-2),"ERROR!")),1)</f>
        <v>27.5</v>
      </c>
      <c r="N55" s="4">
        <f>ROUND(IF(E55-D55&gt;2,$U$12-(($U$12-$V$12)/8)*(E55-D55-2),IF(E55-D55&lt;=2,$U$12-(($T$12-$U$12)/4)*(E55-D55-2),"ERROR!")),1)</f>
        <v>27.6</v>
      </c>
      <c r="O55" s="4">
        <f>ROUND(IF(E55-D55&gt;2,$X$12-(($X$12-$Y$12)/8)*(E55-D55-2),IF(E55-D55&lt;=2,$X$12-(($W$12-$X$12)/4)*(E55-D55-2),"ERROR!")),1)</f>
        <v>29.3</v>
      </c>
      <c r="P55" s="11"/>
      <c r="Q55" s="147"/>
      <c r="R55" s="143">
        <f>B55</f>
        <v>0</v>
      </c>
      <c r="S55" s="143">
        <f>C55</f>
        <v>0</v>
      </c>
      <c r="T55" s="143">
        <f t="shared" si="11"/>
        <v>-31</v>
      </c>
      <c r="U55" s="150" t="str">
        <f t="shared" si="12"/>
        <v>Excesiva</v>
      </c>
      <c r="V55" s="143">
        <f t="shared" si="13"/>
        <v>-19</v>
      </c>
      <c r="W55" s="149" t="str">
        <f t="shared" si="14"/>
        <v>Excesiva</v>
      </c>
      <c r="X55" s="143">
        <f t="shared" si="22"/>
        <v>-28</v>
      </c>
      <c r="Y55" s="149" t="str">
        <f t="shared" si="15"/>
        <v>Excesiva</v>
      </c>
      <c r="AB55" s="147"/>
      <c r="AC55" s="143">
        <f t="shared" ref="AC55:AC64" si="56">B55</f>
        <v>0</v>
      </c>
      <c r="AD55" s="143">
        <f t="shared" ref="AD55:AD64" si="57">C55</f>
        <v>0</v>
      </c>
      <c r="AE55" s="143">
        <f t="shared" si="16"/>
        <v>-28</v>
      </c>
      <c r="AF55" s="149" t="str">
        <f t="shared" si="17"/>
        <v>Excesiva</v>
      </c>
      <c r="AG55" s="143">
        <f t="shared" si="18"/>
        <v>-28</v>
      </c>
      <c r="AH55" s="149" t="str">
        <f t="shared" si="19"/>
        <v>Excesiva</v>
      </c>
      <c r="AI55" s="143">
        <f t="shared" si="20"/>
        <v>-29</v>
      </c>
      <c r="AJ55" s="149" t="str">
        <f t="shared" si="21"/>
        <v>Excesiva</v>
      </c>
    </row>
    <row r="56" spans="1:36" ht="24.95" customHeight="1" x14ac:dyDescent="0.25">
      <c r="A56" s="147"/>
      <c r="B56" s="143"/>
      <c r="C56" s="143"/>
      <c r="D56" s="147"/>
      <c r="E56" s="147"/>
      <c r="F56" s="148"/>
      <c r="G56" s="148"/>
      <c r="H56" s="147" t="str">
        <f t="shared" ref="H56:H64" si="58">IF((G56-F56)&gt;5,"Fluctuante","Estable")</f>
        <v>Estable</v>
      </c>
      <c r="I56" s="7"/>
      <c r="J56" s="4">
        <f t="shared" ref="J56:J64" si="59">ROUND(IF(E56-D56&gt;2,$K$9-(($K$9-$L$9)/8)*(E56-D56-2),IF(E56-D56&lt;=2,$K$9-(($J$9-$K$9)/4)*(E56-D56-2),"ERROR!")),1)</f>
        <v>31</v>
      </c>
      <c r="K56" s="4">
        <f t="shared" ref="K56:K64" si="60">ROUND(IF(E56-D56&gt;2,$U$9-(($U$9-$V$9)/8)*(E56-D56-2),IF(E56-D56&lt;=2,$U$9-(($T$9-$U$9)/4)*(E56-D56-2),"ERROR!")),1)</f>
        <v>18.600000000000001</v>
      </c>
      <c r="L56" s="4">
        <f t="shared" ref="L56:L64" si="61">ROUND(IF(E56-D56&gt;2,$X$9-(($X$9-$Y$9)/8)*(E56-D56-2),IF(E56-D56&lt;=2,$X$9-(($W$9-$X$9)/4)*(E56-D56-2),"ERROR!")),1)</f>
        <v>27.8</v>
      </c>
      <c r="M56" s="4">
        <f t="shared" ref="M56:M64" si="62">ROUND(IF(E56-D56&gt;2,$K$12-(($K$12-$L$12)/8)*(E56-D56-2),IF(E56-D56&lt;=2,$K$12-(($J$12-$K$12)/4)*(E56-D56-2),"ERROR!")),1)</f>
        <v>27.5</v>
      </c>
      <c r="N56" s="4">
        <f t="shared" ref="N56:N64" si="63">ROUND(IF(E56-D56&gt;2,$U$12-(($U$12-$V$12)/8)*(E56-D56-2),IF(E56-D56&lt;=2,$U$12-(($T$12-$U$12)/4)*(E56-D56-2),"ERROR!")),1)</f>
        <v>27.6</v>
      </c>
      <c r="O56" s="4">
        <f t="shared" ref="O56:O64" si="64">ROUND(IF(E56-D56&gt;2,$X$12-(($X$12-$Y$12)/8)*(E56-D56-2),IF(E56-D56&lt;=2,$X$12-(($W$12-$X$12)/4)*(E56-D56-2),"ERROR!")),1)</f>
        <v>29.3</v>
      </c>
      <c r="P56" s="11"/>
      <c r="Q56" s="147"/>
      <c r="R56" s="143">
        <f t="shared" ref="R56:R64" si="65">B56</f>
        <v>0</v>
      </c>
      <c r="S56" s="143">
        <f t="shared" ref="S56:S64" si="66">C56</f>
        <v>0</v>
      </c>
      <c r="T56" s="143">
        <f t="shared" si="11"/>
        <v>-31</v>
      </c>
      <c r="U56" s="150" t="str">
        <f t="shared" si="12"/>
        <v>Excesiva</v>
      </c>
      <c r="V56" s="143">
        <f t="shared" si="13"/>
        <v>-19</v>
      </c>
      <c r="W56" s="149" t="str">
        <f t="shared" si="14"/>
        <v>Excesiva</v>
      </c>
      <c r="X56" s="143">
        <f t="shared" si="22"/>
        <v>-28</v>
      </c>
      <c r="Y56" s="149" t="str">
        <f t="shared" si="15"/>
        <v>Excesiva</v>
      </c>
      <c r="AB56" s="147"/>
      <c r="AC56" s="143">
        <f t="shared" si="56"/>
        <v>0</v>
      </c>
      <c r="AD56" s="143">
        <f t="shared" si="57"/>
        <v>0</v>
      </c>
      <c r="AE56" s="143">
        <f t="shared" si="16"/>
        <v>-28</v>
      </c>
      <c r="AF56" s="149" t="str">
        <f t="shared" si="17"/>
        <v>Excesiva</v>
      </c>
      <c r="AG56" s="143">
        <f t="shared" si="18"/>
        <v>-28</v>
      </c>
      <c r="AH56" s="149" t="str">
        <f t="shared" si="19"/>
        <v>Excesiva</v>
      </c>
      <c r="AI56" s="143">
        <f t="shared" si="20"/>
        <v>-29</v>
      </c>
      <c r="AJ56" s="149" t="str">
        <f t="shared" si="21"/>
        <v>Excesiva</v>
      </c>
    </row>
    <row r="57" spans="1:36" ht="24.95" customHeight="1" x14ac:dyDescent="0.25">
      <c r="A57" s="147"/>
      <c r="B57" s="143"/>
      <c r="C57" s="143"/>
      <c r="D57" s="147"/>
      <c r="E57" s="147"/>
      <c r="F57" s="148"/>
      <c r="G57" s="148"/>
      <c r="H57" s="147" t="str">
        <f t="shared" si="58"/>
        <v>Estable</v>
      </c>
      <c r="I57" s="7"/>
      <c r="J57" s="4">
        <f t="shared" si="59"/>
        <v>31</v>
      </c>
      <c r="K57" s="4">
        <f t="shared" si="60"/>
        <v>18.600000000000001</v>
      </c>
      <c r="L57" s="4">
        <f t="shared" si="61"/>
        <v>27.8</v>
      </c>
      <c r="M57" s="4">
        <f t="shared" si="62"/>
        <v>27.5</v>
      </c>
      <c r="N57" s="4">
        <f t="shared" si="63"/>
        <v>27.6</v>
      </c>
      <c r="O57" s="4">
        <f t="shared" si="64"/>
        <v>29.3</v>
      </c>
      <c r="P57" s="11"/>
      <c r="Q57" s="147"/>
      <c r="R57" s="143">
        <f t="shared" si="65"/>
        <v>0</v>
      </c>
      <c r="S57" s="143">
        <f t="shared" si="66"/>
        <v>0</v>
      </c>
      <c r="T57" s="143">
        <f t="shared" si="11"/>
        <v>-31</v>
      </c>
      <c r="U57" s="150" t="str">
        <f t="shared" si="12"/>
        <v>Excesiva</v>
      </c>
      <c r="V57" s="143">
        <f t="shared" si="13"/>
        <v>-19</v>
      </c>
      <c r="W57" s="149" t="str">
        <f t="shared" si="14"/>
        <v>Excesiva</v>
      </c>
      <c r="X57" s="143">
        <f t="shared" si="22"/>
        <v>-28</v>
      </c>
      <c r="Y57" s="149" t="str">
        <f t="shared" si="15"/>
        <v>Excesiva</v>
      </c>
      <c r="AB57" s="147"/>
      <c r="AC57" s="143">
        <f t="shared" si="56"/>
        <v>0</v>
      </c>
      <c r="AD57" s="143">
        <f t="shared" si="57"/>
        <v>0</v>
      </c>
      <c r="AE57" s="143">
        <f t="shared" si="16"/>
        <v>-28</v>
      </c>
      <c r="AF57" s="149" t="str">
        <f t="shared" si="17"/>
        <v>Excesiva</v>
      </c>
      <c r="AG57" s="143">
        <f t="shared" si="18"/>
        <v>-28</v>
      </c>
      <c r="AH57" s="149" t="str">
        <f t="shared" si="19"/>
        <v>Excesiva</v>
      </c>
      <c r="AI57" s="143">
        <f t="shared" si="20"/>
        <v>-29</v>
      </c>
      <c r="AJ57" s="149" t="str">
        <f t="shared" si="21"/>
        <v>Excesiva</v>
      </c>
    </row>
    <row r="58" spans="1:36" ht="24.95" customHeight="1" x14ac:dyDescent="0.25">
      <c r="A58" s="147"/>
      <c r="B58" s="143"/>
      <c r="C58" s="143"/>
      <c r="D58" s="147"/>
      <c r="E58" s="147"/>
      <c r="F58" s="148"/>
      <c r="G58" s="148"/>
      <c r="H58" s="147" t="str">
        <f t="shared" si="58"/>
        <v>Estable</v>
      </c>
      <c r="I58" s="7"/>
      <c r="J58" s="4">
        <f t="shared" si="59"/>
        <v>31</v>
      </c>
      <c r="K58" s="4">
        <f t="shared" si="60"/>
        <v>18.600000000000001</v>
      </c>
      <c r="L58" s="4">
        <f t="shared" si="61"/>
        <v>27.8</v>
      </c>
      <c r="M58" s="4">
        <f t="shared" si="62"/>
        <v>27.5</v>
      </c>
      <c r="N58" s="4">
        <f t="shared" si="63"/>
        <v>27.6</v>
      </c>
      <c r="O58" s="4">
        <f t="shared" si="64"/>
        <v>29.3</v>
      </c>
      <c r="P58" s="11"/>
      <c r="Q58" s="147"/>
      <c r="R58" s="143">
        <f t="shared" si="65"/>
        <v>0</v>
      </c>
      <c r="S58" s="143">
        <f t="shared" si="66"/>
        <v>0</v>
      </c>
      <c r="T58" s="143">
        <f t="shared" si="11"/>
        <v>-31</v>
      </c>
      <c r="U58" s="150" t="str">
        <f t="shared" si="12"/>
        <v>Excesiva</v>
      </c>
      <c r="V58" s="143">
        <f t="shared" si="13"/>
        <v>-19</v>
      </c>
      <c r="W58" s="149" t="str">
        <f t="shared" si="14"/>
        <v>Excesiva</v>
      </c>
      <c r="X58" s="143">
        <f t="shared" si="22"/>
        <v>-28</v>
      </c>
      <c r="Y58" s="149" t="str">
        <f t="shared" si="15"/>
        <v>Excesiva</v>
      </c>
      <c r="AB58" s="147"/>
      <c r="AC58" s="143">
        <f t="shared" si="56"/>
        <v>0</v>
      </c>
      <c r="AD58" s="143">
        <f t="shared" si="57"/>
        <v>0</v>
      </c>
      <c r="AE58" s="143">
        <f t="shared" si="16"/>
        <v>-28</v>
      </c>
      <c r="AF58" s="149" t="str">
        <f t="shared" si="17"/>
        <v>Excesiva</v>
      </c>
      <c r="AG58" s="143">
        <f t="shared" si="18"/>
        <v>-28</v>
      </c>
      <c r="AH58" s="149" t="str">
        <f t="shared" si="19"/>
        <v>Excesiva</v>
      </c>
      <c r="AI58" s="143">
        <f t="shared" si="20"/>
        <v>-29</v>
      </c>
      <c r="AJ58" s="149" t="str">
        <f t="shared" si="21"/>
        <v>Excesiva</v>
      </c>
    </row>
    <row r="59" spans="1:36" ht="24.95" customHeight="1" x14ac:dyDescent="0.25">
      <c r="A59" s="147"/>
      <c r="B59" s="143"/>
      <c r="C59" s="143"/>
      <c r="D59" s="147"/>
      <c r="E59" s="147"/>
      <c r="F59" s="148"/>
      <c r="G59" s="148"/>
      <c r="H59" s="147" t="str">
        <f t="shared" si="58"/>
        <v>Estable</v>
      </c>
      <c r="I59" s="7"/>
      <c r="J59" s="4">
        <f t="shared" si="59"/>
        <v>31</v>
      </c>
      <c r="K59" s="4">
        <f t="shared" si="60"/>
        <v>18.600000000000001</v>
      </c>
      <c r="L59" s="4">
        <f t="shared" si="61"/>
        <v>27.8</v>
      </c>
      <c r="M59" s="4">
        <f t="shared" si="62"/>
        <v>27.5</v>
      </c>
      <c r="N59" s="4">
        <f t="shared" si="63"/>
        <v>27.6</v>
      </c>
      <c r="O59" s="4">
        <f t="shared" si="64"/>
        <v>29.3</v>
      </c>
      <c r="P59" s="11"/>
      <c r="Q59" s="147"/>
      <c r="R59" s="143">
        <f t="shared" si="65"/>
        <v>0</v>
      </c>
      <c r="S59" s="143">
        <f t="shared" si="66"/>
        <v>0</v>
      </c>
      <c r="T59" s="143">
        <f t="shared" si="11"/>
        <v>-31</v>
      </c>
      <c r="U59" s="150" t="str">
        <f t="shared" si="12"/>
        <v>Excesiva</v>
      </c>
      <c r="V59" s="143">
        <f t="shared" si="13"/>
        <v>-19</v>
      </c>
      <c r="W59" s="149" t="str">
        <f t="shared" si="14"/>
        <v>Excesiva</v>
      </c>
      <c r="X59" s="143">
        <f t="shared" si="22"/>
        <v>-28</v>
      </c>
      <c r="Y59" s="149" t="str">
        <f t="shared" si="15"/>
        <v>Excesiva</v>
      </c>
      <c r="AB59" s="147"/>
      <c r="AC59" s="143">
        <f t="shared" si="56"/>
        <v>0</v>
      </c>
      <c r="AD59" s="143">
        <f t="shared" si="57"/>
        <v>0</v>
      </c>
      <c r="AE59" s="143">
        <f t="shared" si="16"/>
        <v>-28</v>
      </c>
      <c r="AF59" s="149" t="str">
        <f t="shared" si="17"/>
        <v>Excesiva</v>
      </c>
      <c r="AG59" s="143">
        <f t="shared" si="18"/>
        <v>-28</v>
      </c>
      <c r="AH59" s="149" t="str">
        <f t="shared" si="19"/>
        <v>Excesiva</v>
      </c>
      <c r="AI59" s="143">
        <f t="shared" si="20"/>
        <v>-29</v>
      </c>
      <c r="AJ59" s="149" t="str">
        <f t="shared" si="21"/>
        <v>Excesiva</v>
      </c>
    </row>
    <row r="60" spans="1:36" ht="24.95" customHeight="1" x14ac:dyDescent="0.25">
      <c r="A60" s="147"/>
      <c r="B60" s="143"/>
      <c r="C60" s="143"/>
      <c r="D60" s="147"/>
      <c r="E60" s="147"/>
      <c r="F60" s="148"/>
      <c r="G60" s="148"/>
      <c r="H60" s="147" t="str">
        <f t="shared" si="58"/>
        <v>Estable</v>
      </c>
      <c r="I60" s="7"/>
      <c r="J60" s="4">
        <f t="shared" si="59"/>
        <v>31</v>
      </c>
      <c r="K60" s="4">
        <f t="shared" si="60"/>
        <v>18.600000000000001</v>
      </c>
      <c r="L60" s="4">
        <f t="shared" si="61"/>
        <v>27.8</v>
      </c>
      <c r="M60" s="4">
        <f t="shared" si="62"/>
        <v>27.5</v>
      </c>
      <c r="N60" s="4">
        <f t="shared" si="63"/>
        <v>27.6</v>
      </c>
      <c r="O60" s="4">
        <f t="shared" si="64"/>
        <v>29.3</v>
      </c>
      <c r="P60" s="11"/>
      <c r="Q60" s="147"/>
      <c r="R60" s="143">
        <f t="shared" si="65"/>
        <v>0</v>
      </c>
      <c r="S60" s="143">
        <f t="shared" si="66"/>
        <v>0</v>
      </c>
      <c r="T60" s="143">
        <f t="shared" si="11"/>
        <v>-31</v>
      </c>
      <c r="U60" s="150" t="str">
        <f t="shared" si="12"/>
        <v>Excesiva</v>
      </c>
      <c r="V60" s="143">
        <f t="shared" si="13"/>
        <v>-19</v>
      </c>
      <c r="W60" s="149" t="str">
        <f t="shared" si="14"/>
        <v>Excesiva</v>
      </c>
      <c r="X60" s="143">
        <f t="shared" si="22"/>
        <v>-28</v>
      </c>
      <c r="Y60" s="149" t="str">
        <f t="shared" si="15"/>
        <v>Excesiva</v>
      </c>
      <c r="AB60" s="147"/>
      <c r="AC60" s="143">
        <f t="shared" si="56"/>
        <v>0</v>
      </c>
      <c r="AD60" s="143">
        <f t="shared" si="57"/>
        <v>0</v>
      </c>
      <c r="AE60" s="143">
        <f t="shared" si="16"/>
        <v>-28</v>
      </c>
      <c r="AF60" s="149" t="str">
        <f t="shared" si="17"/>
        <v>Excesiva</v>
      </c>
      <c r="AG60" s="143">
        <f t="shared" si="18"/>
        <v>-28</v>
      </c>
      <c r="AH60" s="149" t="str">
        <f t="shared" si="19"/>
        <v>Excesiva</v>
      </c>
      <c r="AI60" s="143">
        <f t="shared" si="20"/>
        <v>-29</v>
      </c>
      <c r="AJ60" s="149" t="str">
        <f t="shared" si="21"/>
        <v>Excesiva</v>
      </c>
    </row>
    <row r="61" spans="1:36" ht="24.95" customHeight="1" x14ac:dyDescent="0.25">
      <c r="A61" s="147"/>
      <c r="B61" s="143"/>
      <c r="C61" s="143"/>
      <c r="D61" s="147"/>
      <c r="E61" s="147"/>
      <c r="F61" s="148"/>
      <c r="G61" s="148"/>
      <c r="H61" s="147" t="str">
        <f t="shared" si="58"/>
        <v>Estable</v>
      </c>
      <c r="I61" s="7"/>
      <c r="J61" s="4">
        <f t="shared" si="59"/>
        <v>31</v>
      </c>
      <c r="K61" s="4">
        <f t="shared" si="60"/>
        <v>18.600000000000001</v>
      </c>
      <c r="L61" s="4">
        <f t="shared" si="61"/>
        <v>27.8</v>
      </c>
      <c r="M61" s="4">
        <f t="shared" si="62"/>
        <v>27.5</v>
      </c>
      <c r="N61" s="4">
        <f t="shared" si="63"/>
        <v>27.6</v>
      </c>
      <c r="O61" s="4">
        <f t="shared" si="64"/>
        <v>29.3</v>
      </c>
      <c r="P61" s="11"/>
      <c r="Q61" s="147"/>
      <c r="R61" s="143">
        <f t="shared" si="65"/>
        <v>0</v>
      </c>
      <c r="S61" s="143">
        <f t="shared" si="66"/>
        <v>0</v>
      </c>
      <c r="T61" s="143">
        <f t="shared" si="11"/>
        <v>-31</v>
      </c>
      <c r="U61" s="150" t="str">
        <f t="shared" si="12"/>
        <v>Excesiva</v>
      </c>
      <c r="V61" s="143">
        <f t="shared" si="13"/>
        <v>-19</v>
      </c>
      <c r="W61" s="149" t="str">
        <f t="shared" si="14"/>
        <v>Excesiva</v>
      </c>
      <c r="X61" s="143">
        <f t="shared" si="22"/>
        <v>-28</v>
      </c>
      <c r="Y61" s="149" t="str">
        <f t="shared" si="15"/>
        <v>Excesiva</v>
      </c>
      <c r="AB61" s="147"/>
      <c r="AC61" s="143">
        <f t="shared" si="56"/>
        <v>0</v>
      </c>
      <c r="AD61" s="143">
        <f t="shared" si="57"/>
        <v>0</v>
      </c>
      <c r="AE61" s="143">
        <f t="shared" si="16"/>
        <v>-28</v>
      </c>
      <c r="AF61" s="149" t="str">
        <f t="shared" si="17"/>
        <v>Excesiva</v>
      </c>
      <c r="AG61" s="143">
        <f t="shared" si="18"/>
        <v>-28</v>
      </c>
      <c r="AH61" s="149" t="str">
        <f t="shared" si="19"/>
        <v>Excesiva</v>
      </c>
      <c r="AI61" s="143">
        <f t="shared" si="20"/>
        <v>-29</v>
      </c>
      <c r="AJ61" s="149" t="str">
        <f t="shared" si="21"/>
        <v>Excesiva</v>
      </c>
    </row>
    <row r="62" spans="1:36" ht="24.95" customHeight="1" x14ac:dyDescent="0.25">
      <c r="A62" s="147"/>
      <c r="B62" s="143"/>
      <c r="C62" s="143"/>
      <c r="D62" s="147"/>
      <c r="E62" s="147"/>
      <c r="F62" s="148"/>
      <c r="G62" s="148"/>
      <c r="H62" s="147" t="str">
        <f t="shared" si="58"/>
        <v>Estable</v>
      </c>
      <c r="I62" s="7"/>
      <c r="J62" s="4">
        <f t="shared" si="59"/>
        <v>31</v>
      </c>
      <c r="K62" s="4">
        <f t="shared" si="60"/>
        <v>18.600000000000001</v>
      </c>
      <c r="L62" s="4">
        <f t="shared" si="61"/>
        <v>27.8</v>
      </c>
      <c r="M62" s="4">
        <f t="shared" si="62"/>
        <v>27.5</v>
      </c>
      <c r="N62" s="4">
        <f t="shared" si="63"/>
        <v>27.6</v>
      </c>
      <c r="O62" s="4">
        <f t="shared" si="64"/>
        <v>29.3</v>
      </c>
      <c r="P62" s="11"/>
      <c r="Q62" s="147"/>
      <c r="R62" s="143">
        <f t="shared" si="65"/>
        <v>0</v>
      </c>
      <c r="S62" s="143">
        <f t="shared" si="66"/>
        <v>0</v>
      </c>
      <c r="T62" s="143">
        <f t="shared" si="11"/>
        <v>-31</v>
      </c>
      <c r="U62" s="150" t="str">
        <f t="shared" si="12"/>
        <v>Excesiva</v>
      </c>
      <c r="V62" s="143">
        <f t="shared" si="13"/>
        <v>-19</v>
      </c>
      <c r="W62" s="149" t="str">
        <f t="shared" si="14"/>
        <v>Excesiva</v>
      </c>
      <c r="X62" s="143">
        <f t="shared" si="22"/>
        <v>-28</v>
      </c>
      <c r="Y62" s="149" t="str">
        <f t="shared" si="15"/>
        <v>Excesiva</v>
      </c>
      <c r="AB62" s="147"/>
      <c r="AC62" s="143">
        <f t="shared" si="56"/>
        <v>0</v>
      </c>
      <c r="AD62" s="143">
        <f t="shared" si="57"/>
        <v>0</v>
      </c>
      <c r="AE62" s="143">
        <f t="shared" si="16"/>
        <v>-28</v>
      </c>
      <c r="AF62" s="149" t="str">
        <f t="shared" si="17"/>
        <v>Excesiva</v>
      </c>
      <c r="AG62" s="143">
        <f t="shared" si="18"/>
        <v>-28</v>
      </c>
      <c r="AH62" s="149" t="str">
        <f t="shared" si="19"/>
        <v>Excesiva</v>
      </c>
      <c r="AI62" s="143">
        <f t="shared" si="20"/>
        <v>-29</v>
      </c>
      <c r="AJ62" s="149" t="str">
        <f t="shared" si="21"/>
        <v>Excesiva</v>
      </c>
    </row>
    <row r="63" spans="1:36" ht="24.95" customHeight="1" x14ac:dyDescent="0.25">
      <c r="A63" s="147"/>
      <c r="B63" s="143"/>
      <c r="C63" s="143"/>
      <c r="D63" s="147"/>
      <c r="E63" s="147"/>
      <c r="F63" s="148"/>
      <c r="G63" s="148"/>
      <c r="H63" s="147" t="str">
        <f t="shared" si="58"/>
        <v>Estable</v>
      </c>
      <c r="I63" s="7"/>
      <c r="J63" s="4">
        <f t="shared" si="59"/>
        <v>31</v>
      </c>
      <c r="K63" s="4">
        <f t="shared" si="60"/>
        <v>18.600000000000001</v>
      </c>
      <c r="L63" s="4">
        <f t="shared" si="61"/>
        <v>27.8</v>
      </c>
      <c r="M63" s="4">
        <f t="shared" si="62"/>
        <v>27.5</v>
      </c>
      <c r="N63" s="4">
        <f t="shared" si="63"/>
        <v>27.6</v>
      </c>
      <c r="O63" s="4">
        <f t="shared" si="64"/>
        <v>29.3</v>
      </c>
      <c r="P63" s="11"/>
      <c r="Q63" s="147"/>
      <c r="R63" s="143">
        <f t="shared" si="65"/>
        <v>0</v>
      </c>
      <c r="S63" s="143">
        <f t="shared" si="66"/>
        <v>0</v>
      </c>
      <c r="T63" s="143">
        <f t="shared" si="11"/>
        <v>-31</v>
      </c>
      <c r="U63" s="150" t="str">
        <f t="shared" si="12"/>
        <v>Excesiva</v>
      </c>
      <c r="V63" s="143">
        <f t="shared" si="13"/>
        <v>-19</v>
      </c>
      <c r="W63" s="149" t="str">
        <f t="shared" si="14"/>
        <v>Excesiva</v>
      </c>
      <c r="X63" s="143">
        <f t="shared" si="22"/>
        <v>-28</v>
      </c>
      <c r="Y63" s="149" t="str">
        <f t="shared" si="15"/>
        <v>Excesiva</v>
      </c>
      <c r="AB63" s="147"/>
      <c r="AC63" s="143">
        <f t="shared" si="56"/>
        <v>0</v>
      </c>
      <c r="AD63" s="143">
        <f t="shared" si="57"/>
        <v>0</v>
      </c>
      <c r="AE63" s="143">
        <f t="shared" si="16"/>
        <v>-28</v>
      </c>
      <c r="AF63" s="149" t="str">
        <f t="shared" si="17"/>
        <v>Excesiva</v>
      </c>
      <c r="AG63" s="143">
        <f t="shared" si="18"/>
        <v>-28</v>
      </c>
      <c r="AH63" s="149" t="str">
        <f t="shared" si="19"/>
        <v>Excesiva</v>
      </c>
      <c r="AI63" s="143">
        <f t="shared" si="20"/>
        <v>-29</v>
      </c>
      <c r="AJ63" s="149" t="str">
        <f t="shared" si="21"/>
        <v>Excesiva</v>
      </c>
    </row>
    <row r="64" spans="1:36" ht="24.95" customHeight="1" x14ac:dyDescent="0.25">
      <c r="A64" s="147"/>
      <c r="B64" s="143"/>
      <c r="C64" s="143"/>
      <c r="D64" s="147"/>
      <c r="E64" s="147"/>
      <c r="F64" s="148"/>
      <c r="G64" s="148"/>
      <c r="H64" s="147" t="str">
        <f t="shared" si="58"/>
        <v>Estable</v>
      </c>
      <c r="I64" s="7"/>
      <c r="J64" s="4">
        <f t="shared" si="59"/>
        <v>31</v>
      </c>
      <c r="K64" s="4">
        <f t="shared" si="60"/>
        <v>18.600000000000001</v>
      </c>
      <c r="L64" s="4">
        <f t="shared" si="61"/>
        <v>27.8</v>
      </c>
      <c r="M64" s="4">
        <f t="shared" si="62"/>
        <v>27.5</v>
      </c>
      <c r="N64" s="4">
        <f t="shared" si="63"/>
        <v>27.6</v>
      </c>
      <c r="O64" s="4">
        <f t="shared" si="64"/>
        <v>29.3</v>
      </c>
      <c r="P64" s="11"/>
      <c r="Q64" s="147"/>
      <c r="R64" s="143">
        <f t="shared" si="65"/>
        <v>0</v>
      </c>
      <c r="S64" s="143">
        <f t="shared" si="66"/>
        <v>0</v>
      </c>
      <c r="T64" s="143">
        <f t="shared" si="11"/>
        <v>-31</v>
      </c>
      <c r="U64" s="150" t="str">
        <f t="shared" si="12"/>
        <v>Excesiva</v>
      </c>
      <c r="V64" s="143">
        <f t="shared" si="13"/>
        <v>-19</v>
      </c>
      <c r="W64" s="149" t="str">
        <f t="shared" si="14"/>
        <v>Excesiva</v>
      </c>
      <c r="X64" s="143">
        <f t="shared" si="22"/>
        <v>-28</v>
      </c>
      <c r="Y64" s="149" t="str">
        <f t="shared" si="15"/>
        <v>Excesiva</v>
      </c>
      <c r="AB64" s="147"/>
      <c r="AC64" s="143">
        <f t="shared" si="56"/>
        <v>0</v>
      </c>
      <c r="AD64" s="143">
        <f t="shared" si="57"/>
        <v>0</v>
      </c>
      <c r="AE64" s="143">
        <f t="shared" si="16"/>
        <v>-28</v>
      </c>
      <c r="AF64" s="149" t="str">
        <f t="shared" si="17"/>
        <v>Excesiva</v>
      </c>
      <c r="AG64" s="143">
        <f t="shared" si="18"/>
        <v>-28</v>
      </c>
      <c r="AH64" s="149" t="str">
        <f t="shared" si="19"/>
        <v>Excesiva</v>
      </c>
      <c r="AI64" s="143">
        <f t="shared" si="20"/>
        <v>-29</v>
      </c>
      <c r="AJ64" s="149" t="str">
        <f t="shared" si="21"/>
        <v>Excesiva</v>
      </c>
    </row>
    <row r="65" spans="1:36" ht="24.95" customHeight="1" x14ac:dyDescent="0.25">
      <c r="A65" s="147"/>
      <c r="B65" s="143"/>
      <c r="C65" s="143"/>
      <c r="D65" s="147"/>
      <c r="E65" s="147"/>
      <c r="F65" s="148"/>
      <c r="G65" s="148"/>
      <c r="H65" s="147" t="str">
        <f t="shared" ref="H65:H81" si="67">IF((G65-F65)&gt;5,"Fluctuante","Estable")</f>
        <v>Estable</v>
      </c>
      <c r="J65" s="4">
        <f t="shared" ref="J65:J114" si="68">ROUND(IF(E65-D65&gt;2,$K$9-(($K$9-$L$9)/8)*(E65-D65-2),IF(E65-D65&lt;=2,$K$9-(($J$9-$K$9)/4)*(E65-D65-2),"ERROR!")),1)</f>
        <v>31</v>
      </c>
      <c r="K65" s="4">
        <f t="shared" ref="K65:K114" si="69">ROUND(IF(E65-D65&gt;2,$U$9-(($U$9-$V$9)/8)*(E65-D65-2),IF(E65-D65&lt;=2,$U$9-(($T$9-$U$9)/4)*(E65-D65-2),"ERROR!")),1)</f>
        <v>18.600000000000001</v>
      </c>
      <c r="L65" s="4">
        <f t="shared" ref="L65:L114" si="70">ROUND(IF(E65-D65&gt;2,$X$9-(($X$9-$Y$9)/8)*(E65-D65-2),IF(E65-D65&lt;=2,$X$9-(($W$9-$X$9)/4)*(E65-D65-2),"ERROR!")),1)</f>
        <v>27.8</v>
      </c>
      <c r="M65" s="4">
        <f t="shared" ref="M65:M114" si="71">ROUND(IF(E65-D65&gt;2,$K$12-(($K$12-$L$12)/8)*(E65-D65-2),IF(E65-D65&lt;=2,$K$12-(($J$12-$K$12)/4)*(E65-D65-2),"ERROR!")),1)</f>
        <v>27.5</v>
      </c>
      <c r="N65" s="4">
        <f t="shared" ref="N65:N114" si="72">ROUND(IF(E65-D65&gt;2,$U$12-(($U$12-$V$12)/8)*(E65-D65-2),IF(E65-D65&lt;=2,$U$12-(($T$12-$U$12)/4)*(E65-D65-2),"ERROR!")),1)</f>
        <v>27.6</v>
      </c>
      <c r="O65" s="4">
        <f t="shared" ref="O65:O114" si="73">ROUND(IF(E65-D65&gt;2,$X$12-(($X$12-$Y$12)/8)*(E65-D65-2),IF(E65-D65&lt;=2,$X$12-(($W$12-$X$12)/4)*(E65-D65-2),"ERROR!")),1)</f>
        <v>29.3</v>
      </c>
      <c r="Q65" s="147"/>
      <c r="R65" s="143">
        <f t="shared" ref="R65:R114" si="74">B65</f>
        <v>0</v>
      </c>
      <c r="S65" s="143">
        <f t="shared" ref="S65:S114" si="75">C65</f>
        <v>0</v>
      </c>
      <c r="T65" s="143">
        <f t="shared" si="11"/>
        <v>-31</v>
      </c>
      <c r="U65" s="150" t="str">
        <f t="shared" si="12"/>
        <v>Excesiva</v>
      </c>
      <c r="V65" s="143">
        <f t="shared" si="13"/>
        <v>-19</v>
      </c>
      <c r="W65" s="149" t="str">
        <f t="shared" si="14"/>
        <v>Excesiva</v>
      </c>
      <c r="X65" s="143">
        <f t="shared" si="22"/>
        <v>-28</v>
      </c>
      <c r="Y65" s="149" t="str">
        <f t="shared" si="15"/>
        <v>Excesiva</v>
      </c>
      <c r="AB65" s="147"/>
      <c r="AC65" s="143">
        <f t="shared" ref="AC65:AC114" si="76">B65</f>
        <v>0</v>
      </c>
      <c r="AD65" s="143">
        <f t="shared" ref="AD65:AD114" si="77">C65</f>
        <v>0</v>
      </c>
      <c r="AE65" s="143">
        <f t="shared" si="16"/>
        <v>-28</v>
      </c>
      <c r="AF65" s="149" t="str">
        <f t="shared" si="17"/>
        <v>Excesiva</v>
      </c>
      <c r="AG65" s="143">
        <f t="shared" si="18"/>
        <v>-28</v>
      </c>
      <c r="AH65" s="149" t="str">
        <f t="shared" si="19"/>
        <v>Excesiva</v>
      </c>
      <c r="AI65" s="143">
        <f t="shared" si="20"/>
        <v>-29</v>
      </c>
      <c r="AJ65" s="149" t="str">
        <f t="shared" si="21"/>
        <v>Excesiva</v>
      </c>
    </row>
    <row r="66" spans="1:36" ht="24.95" customHeight="1" x14ac:dyDescent="0.25">
      <c r="A66" s="147"/>
      <c r="B66" s="143"/>
      <c r="C66" s="143"/>
      <c r="D66" s="147"/>
      <c r="E66" s="147"/>
      <c r="F66" s="148"/>
      <c r="G66" s="148"/>
      <c r="H66" s="147" t="str">
        <f t="shared" si="67"/>
        <v>Estable</v>
      </c>
      <c r="J66" s="4">
        <f t="shared" si="68"/>
        <v>31</v>
      </c>
      <c r="K66" s="4">
        <f t="shared" si="69"/>
        <v>18.600000000000001</v>
      </c>
      <c r="L66" s="4">
        <f t="shared" si="70"/>
        <v>27.8</v>
      </c>
      <c r="M66" s="4">
        <f t="shared" si="71"/>
        <v>27.5</v>
      </c>
      <c r="N66" s="4">
        <f t="shared" si="72"/>
        <v>27.6</v>
      </c>
      <c r="O66" s="4">
        <f t="shared" si="73"/>
        <v>29.3</v>
      </c>
      <c r="Q66" s="147"/>
      <c r="R66" s="143">
        <f t="shared" si="74"/>
        <v>0</v>
      </c>
      <c r="S66" s="143">
        <f t="shared" si="75"/>
        <v>0</v>
      </c>
      <c r="T66" s="143">
        <f t="shared" si="11"/>
        <v>-31</v>
      </c>
      <c r="U66" s="150" t="str">
        <f t="shared" si="12"/>
        <v>Excesiva</v>
      </c>
      <c r="V66" s="143">
        <f t="shared" si="13"/>
        <v>-19</v>
      </c>
      <c r="W66" s="149" t="str">
        <f t="shared" si="14"/>
        <v>Excesiva</v>
      </c>
      <c r="X66" s="143">
        <f t="shared" si="22"/>
        <v>-28</v>
      </c>
      <c r="Y66" s="149" t="str">
        <f t="shared" si="15"/>
        <v>Excesiva</v>
      </c>
      <c r="AB66" s="147"/>
      <c r="AC66" s="143">
        <f t="shared" si="76"/>
        <v>0</v>
      </c>
      <c r="AD66" s="143">
        <f t="shared" si="77"/>
        <v>0</v>
      </c>
      <c r="AE66" s="143">
        <f t="shared" si="16"/>
        <v>-28</v>
      </c>
      <c r="AF66" s="149" t="str">
        <f t="shared" si="17"/>
        <v>Excesiva</v>
      </c>
      <c r="AG66" s="143">
        <f t="shared" si="18"/>
        <v>-28</v>
      </c>
      <c r="AH66" s="149" t="str">
        <f t="shared" si="19"/>
        <v>Excesiva</v>
      </c>
      <c r="AI66" s="143">
        <f t="shared" si="20"/>
        <v>-29</v>
      </c>
      <c r="AJ66" s="149" t="str">
        <f t="shared" si="21"/>
        <v>Excesiva</v>
      </c>
    </row>
    <row r="67" spans="1:36" ht="24.95" customHeight="1" x14ac:dyDescent="0.25">
      <c r="A67" s="147"/>
      <c r="B67" s="143"/>
      <c r="C67" s="143"/>
      <c r="D67" s="147"/>
      <c r="E67" s="147"/>
      <c r="F67" s="148"/>
      <c r="G67" s="148"/>
      <c r="H67" s="147" t="str">
        <f t="shared" si="67"/>
        <v>Estable</v>
      </c>
      <c r="J67" s="4">
        <f t="shared" si="68"/>
        <v>31</v>
      </c>
      <c r="K67" s="4">
        <f t="shared" si="69"/>
        <v>18.600000000000001</v>
      </c>
      <c r="L67" s="4">
        <f t="shared" si="70"/>
        <v>27.8</v>
      </c>
      <c r="M67" s="4">
        <f t="shared" si="71"/>
        <v>27.5</v>
      </c>
      <c r="N67" s="4">
        <f t="shared" si="72"/>
        <v>27.6</v>
      </c>
      <c r="O67" s="4">
        <f t="shared" si="73"/>
        <v>29.3</v>
      </c>
      <c r="Q67" s="147"/>
      <c r="R67" s="143">
        <f t="shared" si="74"/>
        <v>0</v>
      </c>
      <c r="S67" s="143">
        <f t="shared" si="75"/>
        <v>0</v>
      </c>
      <c r="T67" s="143">
        <f t="shared" si="11"/>
        <v>-31</v>
      </c>
      <c r="U67" s="150" t="str">
        <f t="shared" si="12"/>
        <v>Excesiva</v>
      </c>
      <c r="V67" s="143">
        <f t="shared" si="13"/>
        <v>-19</v>
      </c>
      <c r="W67" s="149" t="str">
        <f t="shared" si="14"/>
        <v>Excesiva</v>
      </c>
      <c r="X67" s="143">
        <f t="shared" si="22"/>
        <v>-28</v>
      </c>
      <c r="Y67" s="149" t="str">
        <f t="shared" si="15"/>
        <v>Excesiva</v>
      </c>
      <c r="AB67" s="147"/>
      <c r="AC67" s="143">
        <f t="shared" si="76"/>
        <v>0</v>
      </c>
      <c r="AD67" s="143">
        <f t="shared" si="77"/>
        <v>0</v>
      </c>
      <c r="AE67" s="143">
        <f t="shared" si="16"/>
        <v>-28</v>
      </c>
      <c r="AF67" s="149" t="str">
        <f t="shared" si="17"/>
        <v>Excesiva</v>
      </c>
      <c r="AG67" s="143">
        <f t="shared" si="18"/>
        <v>-28</v>
      </c>
      <c r="AH67" s="149" t="str">
        <f t="shared" si="19"/>
        <v>Excesiva</v>
      </c>
      <c r="AI67" s="143">
        <f t="shared" si="20"/>
        <v>-29</v>
      </c>
      <c r="AJ67" s="149" t="str">
        <f t="shared" si="21"/>
        <v>Excesiva</v>
      </c>
    </row>
    <row r="68" spans="1:36" ht="24.95" customHeight="1" x14ac:dyDescent="0.25">
      <c r="A68" s="147"/>
      <c r="B68" s="143"/>
      <c r="C68" s="143"/>
      <c r="D68" s="147"/>
      <c r="E68" s="147"/>
      <c r="F68" s="148"/>
      <c r="G68" s="148"/>
      <c r="H68" s="147" t="str">
        <f t="shared" si="67"/>
        <v>Estable</v>
      </c>
      <c r="J68" s="4">
        <f t="shared" si="68"/>
        <v>31</v>
      </c>
      <c r="K68" s="4">
        <f t="shared" si="69"/>
        <v>18.600000000000001</v>
      </c>
      <c r="L68" s="4">
        <f t="shared" si="70"/>
        <v>27.8</v>
      </c>
      <c r="M68" s="4">
        <f t="shared" si="71"/>
        <v>27.5</v>
      </c>
      <c r="N68" s="4">
        <f t="shared" si="72"/>
        <v>27.6</v>
      </c>
      <c r="O68" s="4">
        <f t="shared" si="73"/>
        <v>29.3</v>
      </c>
      <c r="Q68" s="147"/>
      <c r="R68" s="143">
        <f t="shared" si="74"/>
        <v>0</v>
      </c>
      <c r="S68" s="143">
        <f t="shared" si="75"/>
        <v>0</v>
      </c>
      <c r="T68" s="143">
        <f t="shared" si="11"/>
        <v>-31</v>
      </c>
      <c r="U68" s="150" t="str">
        <f t="shared" si="12"/>
        <v>Excesiva</v>
      </c>
      <c r="V68" s="143">
        <f t="shared" si="13"/>
        <v>-19</v>
      </c>
      <c r="W68" s="149" t="str">
        <f t="shared" si="14"/>
        <v>Excesiva</v>
      </c>
      <c r="X68" s="143">
        <f t="shared" si="22"/>
        <v>-28</v>
      </c>
      <c r="Y68" s="149" t="str">
        <f t="shared" si="15"/>
        <v>Excesiva</v>
      </c>
      <c r="AB68" s="147"/>
      <c r="AC68" s="143">
        <f t="shared" si="76"/>
        <v>0</v>
      </c>
      <c r="AD68" s="143">
        <f t="shared" si="77"/>
        <v>0</v>
      </c>
      <c r="AE68" s="143">
        <f t="shared" si="16"/>
        <v>-28</v>
      </c>
      <c r="AF68" s="149" t="str">
        <f t="shared" si="17"/>
        <v>Excesiva</v>
      </c>
      <c r="AG68" s="143">
        <f t="shared" si="18"/>
        <v>-28</v>
      </c>
      <c r="AH68" s="149" t="str">
        <f t="shared" si="19"/>
        <v>Excesiva</v>
      </c>
      <c r="AI68" s="143">
        <f t="shared" si="20"/>
        <v>-29</v>
      </c>
      <c r="AJ68" s="149" t="str">
        <f t="shared" si="21"/>
        <v>Excesiva</v>
      </c>
    </row>
    <row r="69" spans="1:36" ht="24.95" customHeight="1" x14ac:dyDescent="0.25">
      <c r="A69" s="147"/>
      <c r="B69" s="143"/>
      <c r="C69" s="143"/>
      <c r="D69" s="147"/>
      <c r="E69" s="147"/>
      <c r="F69" s="148"/>
      <c r="G69" s="148"/>
      <c r="H69" s="147" t="str">
        <f t="shared" si="67"/>
        <v>Estable</v>
      </c>
      <c r="J69" s="4">
        <f t="shared" si="68"/>
        <v>31</v>
      </c>
      <c r="K69" s="4">
        <f t="shared" si="69"/>
        <v>18.600000000000001</v>
      </c>
      <c r="L69" s="4">
        <f t="shared" si="70"/>
        <v>27.8</v>
      </c>
      <c r="M69" s="4">
        <f t="shared" si="71"/>
        <v>27.5</v>
      </c>
      <c r="N69" s="4">
        <f t="shared" si="72"/>
        <v>27.6</v>
      </c>
      <c r="O69" s="4">
        <f t="shared" si="73"/>
        <v>29.3</v>
      </c>
      <c r="Q69" s="147"/>
      <c r="R69" s="143">
        <f t="shared" si="74"/>
        <v>0</v>
      </c>
      <c r="S69" s="143">
        <f t="shared" si="75"/>
        <v>0</v>
      </c>
      <c r="T69" s="143">
        <f t="shared" si="11"/>
        <v>-31</v>
      </c>
      <c r="U69" s="150" t="str">
        <f t="shared" si="12"/>
        <v>Excesiva</v>
      </c>
      <c r="V69" s="143">
        <f t="shared" si="13"/>
        <v>-19</v>
      </c>
      <c r="W69" s="149" t="str">
        <f t="shared" si="14"/>
        <v>Excesiva</v>
      </c>
      <c r="X69" s="143">
        <f t="shared" si="22"/>
        <v>-28</v>
      </c>
      <c r="Y69" s="149" t="str">
        <f t="shared" si="15"/>
        <v>Excesiva</v>
      </c>
      <c r="AB69" s="147"/>
      <c r="AC69" s="143">
        <f t="shared" si="76"/>
        <v>0</v>
      </c>
      <c r="AD69" s="143">
        <f t="shared" si="77"/>
        <v>0</v>
      </c>
      <c r="AE69" s="143">
        <f t="shared" si="16"/>
        <v>-28</v>
      </c>
      <c r="AF69" s="149" t="str">
        <f t="shared" si="17"/>
        <v>Excesiva</v>
      </c>
      <c r="AG69" s="143">
        <f t="shared" si="18"/>
        <v>-28</v>
      </c>
      <c r="AH69" s="149" t="str">
        <f t="shared" si="19"/>
        <v>Excesiva</v>
      </c>
      <c r="AI69" s="143">
        <f t="shared" si="20"/>
        <v>-29</v>
      </c>
      <c r="AJ69" s="149" t="str">
        <f t="shared" si="21"/>
        <v>Excesiva</v>
      </c>
    </row>
    <row r="70" spans="1:36" ht="24.95" customHeight="1" x14ac:dyDescent="0.25">
      <c r="A70" s="147"/>
      <c r="B70" s="143"/>
      <c r="C70" s="143"/>
      <c r="D70" s="147"/>
      <c r="E70" s="147"/>
      <c r="F70" s="148"/>
      <c r="G70" s="148"/>
      <c r="H70" s="147" t="str">
        <f t="shared" si="67"/>
        <v>Estable</v>
      </c>
      <c r="J70" s="4">
        <f t="shared" si="68"/>
        <v>31</v>
      </c>
      <c r="K70" s="4">
        <f t="shared" si="69"/>
        <v>18.600000000000001</v>
      </c>
      <c r="L70" s="4">
        <f t="shared" si="70"/>
        <v>27.8</v>
      </c>
      <c r="M70" s="4">
        <f t="shared" si="71"/>
        <v>27.5</v>
      </c>
      <c r="N70" s="4">
        <f t="shared" si="72"/>
        <v>27.6</v>
      </c>
      <c r="O70" s="4">
        <f t="shared" si="73"/>
        <v>29.3</v>
      </c>
      <c r="Q70" s="147"/>
      <c r="R70" s="143">
        <f t="shared" si="74"/>
        <v>0</v>
      </c>
      <c r="S70" s="143">
        <f t="shared" si="75"/>
        <v>0</v>
      </c>
      <c r="T70" s="143">
        <f t="shared" si="11"/>
        <v>-31</v>
      </c>
      <c r="U70" s="150" t="str">
        <f t="shared" si="12"/>
        <v>Excesiva</v>
      </c>
      <c r="V70" s="143">
        <f t="shared" si="13"/>
        <v>-19</v>
      </c>
      <c r="W70" s="149" t="str">
        <f t="shared" si="14"/>
        <v>Excesiva</v>
      </c>
      <c r="X70" s="143">
        <f t="shared" si="22"/>
        <v>-28</v>
      </c>
      <c r="Y70" s="149" t="str">
        <f t="shared" si="15"/>
        <v>Excesiva</v>
      </c>
      <c r="AB70" s="147"/>
      <c r="AC70" s="143">
        <f t="shared" si="76"/>
        <v>0</v>
      </c>
      <c r="AD70" s="143">
        <f t="shared" si="77"/>
        <v>0</v>
      </c>
      <c r="AE70" s="143">
        <f t="shared" si="16"/>
        <v>-28</v>
      </c>
      <c r="AF70" s="149" t="str">
        <f t="shared" si="17"/>
        <v>Excesiva</v>
      </c>
      <c r="AG70" s="143">
        <f t="shared" si="18"/>
        <v>-28</v>
      </c>
      <c r="AH70" s="149" t="str">
        <f t="shared" si="19"/>
        <v>Excesiva</v>
      </c>
      <c r="AI70" s="143">
        <f t="shared" si="20"/>
        <v>-29</v>
      </c>
      <c r="AJ70" s="149" t="str">
        <f t="shared" si="21"/>
        <v>Excesiva</v>
      </c>
    </row>
    <row r="71" spans="1:36" ht="24.95" customHeight="1" x14ac:dyDescent="0.25">
      <c r="A71" s="147"/>
      <c r="B71" s="143"/>
      <c r="C71" s="143"/>
      <c r="D71" s="147"/>
      <c r="E71" s="147"/>
      <c r="F71" s="148"/>
      <c r="G71" s="148"/>
      <c r="H71" s="147" t="str">
        <f t="shared" si="67"/>
        <v>Estable</v>
      </c>
      <c r="J71" s="4">
        <f t="shared" si="68"/>
        <v>31</v>
      </c>
      <c r="K71" s="4">
        <f t="shared" si="69"/>
        <v>18.600000000000001</v>
      </c>
      <c r="L71" s="4">
        <f t="shared" si="70"/>
        <v>27.8</v>
      </c>
      <c r="M71" s="4">
        <f t="shared" si="71"/>
        <v>27.5</v>
      </c>
      <c r="N71" s="4">
        <f t="shared" si="72"/>
        <v>27.6</v>
      </c>
      <c r="O71" s="4">
        <f t="shared" si="73"/>
        <v>29.3</v>
      </c>
      <c r="Q71" s="147"/>
      <c r="R71" s="143">
        <f t="shared" si="74"/>
        <v>0</v>
      </c>
      <c r="S71" s="143">
        <f t="shared" si="75"/>
        <v>0</v>
      </c>
      <c r="T71" s="143">
        <f t="shared" si="11"/>
        <v>-31</v>
      </c>
      <c r="U71" s="150" t="str">
        <f t="shared" si="12"/>
        <v>Excesiva</v>
      </c>
      <c r="V71" s="143">
        <f t="shared" si="13"/>
        <v>-19</v>
      </c>
      <c r="W71" s="149" t="str">
        <f t="shared" si="14"/>
        <v>Excesiva</v>
      </c>
      <c r="X71" s="143">
        <f t="shared" si="22"/>
        <v>-28</v>
      </c>
      <c r="Y71" s="149" t="str">
        <f t="shared" si="15"/>
        <v>Excesiva</v>
      </c>
      <c r="AB71" s="147"/>
      <c r="AC71" s="143">
        <f t="shared" si="76"/>
        <v>0</v>
      </c>
      <c r="AD71" s="143">
        <f t="shared" si="77"/>
        <v>0</v>
      </c>
      <c r="AE71" s="143">
        <f t="shared" si="16"/>
        <v>-28</v>
      </c>
      <c r="AF71" s="149" t="str">
        <f t="shared" si="17"/>
        <v>Excesiva</v>
      </c>
      <c r="AG71" s="143">
        <f t="shared" si="18"/>
        <v>-28</v>
      </c>
      <c r="AH71" s="149" t="str">
        <f t="shared" si="19"/>
        <v>Excesiva</v>
      </c>
      <c r="AI71" s="143">
        <f t="shared" si="20"/>
        <v>-29</v>
      </c>
      <c r="AJ71" s="149" t="str">
        <f t="shared" si="21"/>
        <v>Excesiva</v>
      </c>
    </row>
    <row r="72" spans="1:36" ht="24.95" customHeight="1" x14ac:dyDescent="0.25">
      <c r="A72" s="147"/>
      <c r="B72" s="143"/>
      <c r="C72" s="143"/>
      <c r="D72" s="147"/>
      <c r="E72" s="147"/>
      <c r="F72" s="148"/>
      <c r="G72" s="148"/>
      <c r="H72" s="147" t="str">
        <f t="shared" si="67"/>
        <v>Estable</v>
      </c>
      <c r="J72" s="4">
        <f t="shared" si="68"/>
        <v>31</v>
      </c>
      <c r="K72" s="4">
        <f t="shared" si="69"/>
        <v>18.600000000000001</v>
      </c>
      <c r="L72" s="4">
        <f t="shared" si="70"/>
        <v>27.8</v>
      </c>
      <c r="M72" s="4">
        <f t="shared" si="71"/>
        <v>27.5</v>
      </c>
      <c r="N72" s="4">
        <f t="shared" si="72"/>
        <v>27.6</v>
      </c>
      <c r="O72" s="4">
        <f t="shared" si="73"/>
        <v>29.3</v>
      </c>
      <c r="Q72" s="147"/>
      <c r="R72" s="143">
        <f t="shared" si="74"/>
        <v>0</v>
      </c>
      <c r="S72" s="143">
        <f t="shared" si="75"/>
        <v>0</v>
      </c>
      <c r="T72" s="143">
        <f t="shared" si="11"/>
        <v>-31</v>
      </c>
      <c r="U72" s="150" t="str">
        <f t="shared" si="12"/>
        <v>Excesiva</v>
      </c>
      <c r="V72" s="143">
        <f t="shared" si="13"/>
        <v>-19</v>
      </c>
      <c r="W72" s="149" t="str">
        <f t="shared" si="14"/>
        <v>Excesiva</v>
      </c>
      <c r="X72" s="143">
        <f t="shared" si="22"/>
        <v>-28</v>
      </c>
      <c r="Y72" s="149" t="str">
        <f t="shared" si="15"/>
        <v>Excesiva</v>
      </c>
      <c r="AB72" s="147"/>
      <c r="AC72" s="143">
        <f t="shared" si="76"/>
        <v>0</v>
      </c>
      <c r="AD72" s="143">
        <f t="shared" si="77"/>
        <v>0</v>
      </c>
      <c r="AE72" s="143">
        <f t="shared" si="16"/>
        <v>-28</v>
      </c>
      <c r="AF72" s="149" t="str">
        <f t="shared" si="17"/>
        <v>Excesiva</v>
      </c>
      <c r="AG72" s="143">
        <f t="shared" si="18"/>
        <v>-28</v>
      </c>
      <c r="AH72" s="149" t="str">
        <f t="shared" si="19"/>
        <v>Excesiva</v>
      </c>
      <c r="AI72" s="143">
        <f t="shared" si="20"/>
        <v>-29</v>
      </c>
      <c r="AJ72" s="149" t="str">
        <f t="shared" si="21"/>
        <v>Excesiva</v>
      </c>
    </row>
    <row r="73" spans="1:36" ht="24.95" customHeight="1" x14ac:dyDescent="0.25">
      <c r="A73" s="147"/>
      <c r="B73" s="143"/>
      <c r="C73" s="143"/>
      <c r="D73" s="147"/>
      <c r="E73" s="147"/>
      <c r="F73" s="148"/>
      <c r="G73" s="148"/>
      <c r="H73" s="147" t="str">
        <f t="shared" si="67"/>
        <v>Estable</v>
      </c>
      <c r="J73" s="4">
        <f t="shared" si="68"/>
        <v>31</v>
      </c>
      <c r="K73" s="4">
        <f t="shared" si="69"/>
        <v>18.600000000000001</v>
      </c>
      <c r="L73" s="4">
        <f t="shared" si="70"/>
        <v>27.8</v>
      </c>
      <c r="M73" s="4">
        <f t="shared" si="71"/>
        <v>27.5</v>
      </c>
      <c r="N73" s="4">
        <f t="shared" si="72"/>
        <v>27.6</v>
      </c>
      <c r="O73" s="4">
        <f t="shared" si="73"/>
        <v>29.3</v>
      </c>
      <c r="Q73" s="147"/>
      <c r="R73" s="143">
        <f t="shared" si="74"/>
        <v>0</v>
      </c>
      <c r="S73" s="143">
        <f t="shared" si="75"/>
        <v>0</v>
      </c>
      <c r="T73" s="143">
        <f t="shared" si="11"/>
        <v>-31</v>
      </c>
      <c r="U73" s="150" t="str">
        <f t="shared" si="12"/>
        <v>Excesiva</v>
      </c>
      <c r="V73" s="143">
        <f t="shared" si="13"/>
        <v>-19</v>
      </c>
      <c r="W73" s="149" t="str">
        <f t="shared" si="14"/>
        <v>Excesiva</v>
      </c>
      <c r="X73" s="143">
        <f t="shared" si="22"/>
        <v>-28</v>
      </c>
      <c r="Y73" s="149" t="str">
        <f t="shared" si="15"/>
        <v>Excesiva</v>
      </c>
      <c r="AB73" s="147"/>
      <c r="AC73" s="143">
        <f t="shared" si="76"/>
        <v>0</v>
      </c>
      <c r="AD73" s="143">
        <f t="shared" si="77"/>
        <v>0</v>
      </c>
      <c r="AE73" s="143">
        <f t="shared" si="16"/>
        <v>-28</v>
      </c>
      <c r="AF73" s="149" t="str">
        <f t="shared" si="17"/>
        <v>Excesiva</v>
      </c>
      <c r="AG73" s="143">
        <f t="shared" si="18"/>
        <v>-28</v>
      </c>
      <c r="AH73" s="149" t="str">
        <f t="shared" si="19"/>
        <v>Excesiva</v>
      </c>
      <c r="AI73" s="143">
        <f t="shared" si="20"/>
        <v>-29</v>
      </c>
      <c r="AJ73" s="149" t="str">
        <f t="shared" si="21"/>
        <v>Excesiva</v>
      </c>
    </row>
    <row r="74" spans="1:36" ht="24.95" customHeight="1" x14ac:dyDescent="0.25">
      <c r="A74" s="147"/>
      <c r="B74" s="143"/>
      <c r="C74" s="143"/>
      <c r="D74" s="147"/>
      <c r="E74" s="147"/>
      <c r="F74" s="148"/>
      <c r="G74" s="148"/>
      <c r="H74" s="147" t="str">
        <f t="shared" si="67"/>
        <v>Estable</v>
      </c>
      <c r="J74" s="4">
        <f t="shared" si="68"/>
        <v>31</v>
      </c>
      <c r="K74" s="4">
        <f t="shared" si="69"/>
        <v>18.600000000000001</v>
      </c>
      <c r="L74" s="4">
        <f t="shared" si="70"/>
        <v>27.8</v>
      </c>
      <c r="M74" s="4">
        <f t="shared" si="71"/>
        <v>27.5</v>
      </c>
      <c r="N74" s="4">
        <f t="shared" si="72"/>
        <v>27.6</v>
      </c>
      <c r="O74" s="4">
        <f t="shared" si="73"/>
        <v>29.3</v>
      </c>
      <c r="Q74" s="147"/>
      <c r="R74" s="143">
        <f t="shared" si="74"/>
        <v>0</v>
      </c>
      <c r="S74" s="143">
        <f t="shared" si="75"/>
        <v>0</v>
      </c>
      <c r="T74" s="143">
        <f t="shared" si="11"/>
        <v>-31</v>
      </c>
      <c r="U74" s="150" t="str">
        <f t="shared" si="12"/>
        <v>Excesiva</v>
      </c>
      <c r="V74" s="143">
        <f t="shared" si="13"/>
        <v>-19</v>
      </c>
      <c r="W74" s="149" t="str">
        <f t="shared" si="14"/>
        <v>Excesiva</v>
      </c>
      <c r="X74" s="143">
        <f t="shared" si="22"/>
        <v>-28</v>
      </c>
      <c r="Y74" s="149" t="str">
        <f t="shared" si="15"/>
        <v>Excesiva</v>
      </c>
      <c r="AB74" s="147"/>
      <c r="AC74" s="143">
        <f t="shared" si="76"/>
        <v>0</v>
      </c>
      <c r="AD74" s="143">
        <f t="shared" si="77"/>
        <v>0</v>
      </c>
      <c r="AE74" s="143">
        <f t="shared" si="16"/>
        <v>-28</v>
      </c>
      <c r="AF74" s="149" t="str">
        <f t="shared" si="17"/>
        <v>Excesiva</v>
      </c>
      <c r="AG74" s="143">
        <f t="shared" si="18"/>
        <v>-28</v>
      </c>
      <c r="AH74" s="149" t="str">
        <f t="shared" si="19"/>
        <v>Excesiva</v>
      </c>
      <c r="AI74" s="143">
        <f t="shared" si="20"/>
        <v>-29</v>
      </c>
      <c r="AJ74" s="149" t="str">
        <f t="shared" si="21"/>
        <v>Excesiva</v>
      </c>
    </row>
    <row r="75" spans="1:36" ht="24.95" customHeight="1" x14ac:dyDescent="0.25">
      <c r="A75" s="147"/>
      <c r="B75" s="143"/>
      <c r="C75" s="143"/>
      <c r="D75" s="147"/>
      <c r="E75" s="147"/>
      <c r="F75" s="148"/>
      <c r="G75" s="148"/>
      <c r="H75" s="147" t="str">
        <f t="shared" si="67"/>
        <v>Estable</v>
      </c>
      <c r="J75" s="4">
        <f t="shared" si="68"/>
        <v>31</v>
      </c>
      <c r="K75" s="4">
        <f t="shared" si="69"/>
        <v>18.600000000000001</v>
      </c>
      <c r="L75" s="4">
        <f t="shared" si="70"/>
        <v>27.8</v>
      </c>
      <c r="M75" s="4">
        <f t="shared" si="71"/>
        <v>27.5</v>
      </c>
      <c r="N75" s="4">
        <f t="shared" si="72"/>
        <v>27.6</v>
      </c>
      <c r="O75" s="4">
        <f t="shared" si="73"/>
        <v>29.3</v>
      </c>
      <c r="Q75" s="147"/>
      <c r="R75" s="143">
        <f t="shared" si="74"/>
        <v>0</v>
      </c>
      <c r="S75" s="143">
        <f t="shared" si="75"/>
        <v>0</v>
      </c>
      <c r="T75" s="143">
        <f t="shared" si="11"/>
        <v>-31</v>
      </c>
      <c r="U75" s="150" t="str">
        <f t="shared" si="12"/>
        <v>Excesiva</v>
      </c>
      <c r="V75" s="143">
        <f t="shared" si="13"/>
        <v>-19</v>
      </c>
      <c r="W75" s="149" t="str">
        <f t="shared" si="14"/>
        <v>Excesiva</v>
      </c>
      <c r="X75" s="143">
        <f t="shared" si="22"/>
        <v>-28</v>
      </c>
      <c r="Y75" s="149" t="str">
        <f t="shared" si="15"/>
        <v>Excesiva</v>
      </c>
      <c r="AB75" s="147"/>
      <c r="AC75" s="143">
        <f t="shared" si="76"/>
        <v>0</v>
      </c>
      <c r="AD75" s="143">
        <f t="shared" si="77"/>
        <v>0</v>
      </c>
      <c r="AE75" s="143">
        <f t="shared" si="16"/>
        <v>-28</v>
      </c>
      <c r="AF75" s="149" t="str">
        <f t="shared" si="17"/>
        <v>Excesiva</v>
      </c>
      <c r="AG75" s="143">
        <f t="shared" si="18"/>
        <v>-28</v>
      </c>
      <c r="AH75" s="149" t="str">
        <f t="shared" si="19"/>
        <v>Excesiva</v>
      </c>
      <c r="AI75" s="143">
        <f t="shared" si="20"/>
        <v>-29</v>
      </c>
      <c r="AJ75" s="149" t="str">
        <f t="shared" si="21"/>
        <v>Excesiva</v>
      </c>
    </row>
    <row r="76" spans="1:36" ht="24.95" customHeight="1" x14ac:dyDescent="0.25">
      <c r="A76" s="147"/>
      <c r="B76" s="143"/>
      <c r="C76" s="143"/>
      <c r="D76" s="147"/>
      <c r="E76" s="147"/>
      <c r="F76" s="148"/>
      <c r="G76" s="148"/>
      <c r="H76" s="147" t="str">
        <f t="shared" si="67"/>
        <v>Estable</v>
      </c>
      <c r="J76" s="4">
        <f t="shared" si="68"/>
        <v>31</v>
      </c>
      <c r="K76" s="4">
        <f t="shared" si="69"/>
        <v>18.600000000000001</v>
      </c>
      <c r="L76" s="4">
        <f t="shared" si="70"/>
        <v>27.8</v>
      </c>
      <c r="M76" s="4">
        <f t="shared" si="71"/>
        <v>27.5</v>
      </c>
      <c r="N76" s="4">
        <f t="shared" si="72"/>
        <v>27.6</v>
      </c>
      <c r="O76" s="4">
        <f t="shared" si="73"/>
        <v>29.3</v>
      </c>
      <c r="Q76" s="147"/>
      <c r="R76" s="143">
        <f t="shared" si="74"/>
        <v>0</v>
      </c>
      <c r="S76" s="143">
        <f t="shared" si="75"/>
        <v>0</v>
      </c>
      <c r="T76" s="143">
        <f t="shared" si="11"/>
        <v>-31</v>
      </c>
      <c r="U76" s="150" t="str">
        <f t="shared" si="12"/>
        <v>Excesiva</v>
      </c>
      <c r="V76" s="143">
        <f t="shared" si="13"/>
        <v>-19</v>
      </c>
      <c r="W76" s="149" t="str">
        <f t="shared" si="14"/>
        <v>Excesiva</v>
      </c>
      <c r="X76" s="143">
        <f t="shared" si="22"/>
        <v>-28</v>
      </c>
      <c r="Y76" s="149" t="str">
        <f t="shared" si="15"/>
        <v>Excesiva</v>
      </c>
      <c r="AB76" s="147"/>
      <c r="AC76" s="143">
        <f t="shared" si="76"/>
        <v>0</v>
      </c>
      <c r="AD76" s="143">
        <f t="shared" si="77"/>
        <v>0</v>
      </c>
      <c r="AE76" s="143">
        <f t="shared" si="16"/>
        <v>-28</v>
      </c>
      <c r="AF76" s="149" t="str">
        <f t="shared" si="17"/>
        <v>Excesiva</v>
      </c>
      <c r="AG76" s="143">
        <f t="shared" si="18"/>
        <v>-28</v>
      </c>
      <c r="AH76" s="149" t="str">
        <f t="shared" si="19"/>
        <v>Excesiva</v>
      </c>
      <c r="AI76" s="143">
        <f t="shared" si="20"/>
        <v>-29</v>
      </c>
      <c r="AJ76" s="149" t="str">
        <f t="shared" si="21"/>
        <v>Excesiva</v>
      </c>
    </row>
    <row r="77" spans="1:36" ht="24.95" customHeight="1" x14ac:dyDescent="0.25">
      <c r="A77" s="147"/>
      <c r="B77" s="143"/>
      <c r="C77" s="143"/>
      <c r="D77" s="147"/>
      <c r="E77" s="147"/>
      <c r="F77" s="148"/>
      <c r="G77" s="148"/>
      <c r="H77" s="147" t="str">
        <f t="shared" si="67"/>
        <v>Estable</v>
      </c>
      <c r="J77" s="4">
        <f t="shared" si="68"/>
        <v>31</v>
      </c>
      <c r="K77" s="4">
        <f t="shared" si="69"/>
        <v>18.600000000000001</v>
      </c>
      <c r="L77" s="4">
        <f t="shared" si="70"/>
        <v>27.8</v>
      </c>
      <c r="M77" s="4">
        <f t="shared" si="71"/>
        <v>27.5</v>
      </c>
      <c r="N77" s="4">
        <f t="shared" si="72"/>
        <v>27.6</v>
      </c>
      <c r="O77" s="4">
        <f t="shared" si="73"/>
        <v>29.3</v>
      </c>
      <c r="Q77" s="147"/>
      <c r="R77" s="143">
        <f t="shared" si="74"/>
        <v>0</v>
      </c>
      <c r="S77" s="143">
        <f t="shared" si="75"/>
        <v>0</v>
      </c>
      <c r="T77" s="143">
        <f t="shared" si="11"/>
        <v>-31</v>
      </c>
      <c r="U77" s="150" t="str">
        <f t="shared" si="12"/>
        <v>Excesiva</v>
      </c>
      <c r="V77" s="143">
        <f t="shared" si="13"/>
        <v>-19</v>
      </c>
      <c r="W77" s="149" t="str">
        <f t="shared" si="14"/>
        <v>Excesiva</v>
      </c>
      <c r="X77" s="143">
        <f t="shared" si="22"/>
        <v>-28</v>
      </c>
      <c r="Y77" s="149" t="str">
        <f t="shared" si="15"/>
        <v>Excesiva</v>
      </c>
      <c r="AB77" s="147"/>
      <c r="AC77" s="143">
        <f t="shared" si="76"/>
        <v>0</v>
      </c>
      <c r="AD77" s="143">
        <f t="shared" si="77"/>
        <v>0</v>
      </c>
      <c r="AE77" s="143">
        <f t="shared" si="16"/>
        <v>-28</v>
      </c>
      <c r="AF77" s="149" t="str">
        <f t="shared" si="17"/>
        <v>Excesiva</v>
      </c>
      <c r="AG77" s="143">
        <f t="shared" si="18"/>
        <v>-28</v>
      </c>
      <c r="AH77" s="149" t="str">
        <f t="shared" si="19"/>
        <v>Excesiva</v>
      </c>
      <c r="AI77" s="143">
        <f t="shared" si="20"/>
        <v>-29</v>
      </c>
      <c r="AJ77" s="149" t="str">
        <f t="shared" si="21"/>
        <v>Excesiva</v>
      </c>
    </row>
    <row r="78" spans="1:36" ht="24.95" customHeight="1" x14ac:dyDescent="0.25">
      <c r="A78" s="147"/>
      <c r="B78" s="143"/>
      <c r="C78" s="143"/>
      <c r="D78" s="147"/>
      <c r="E78" s="147"/>
      <c r="F78" s="148"/>
      <c r="G78" s="148"/>
      <c r="H78" s="147" t="str">
        <f t="shared" si="67"/>
        <v>Estable</v>
      </c>
      <c r="J78" s="4">
        <f t="shared" si="68"/>
        <v>31</v>
      </c>
      <c r="K78" s="4">
        <f t="shared" si="69"/>
        <v>18.600000000000001</v>
      </c>
      <c r="L78" s="4">
        <f t="shared" si="70"/>
        <v>27.8</v>
      </c>
      <c r="M78" s="4">
        <f t="shared" si="71"/>
        <v>27.5</v>
      </c>
      <c r="N78" s="4">
        <f t="shared" si="72"/>
        <v>27.6</v>
      </c>
      <c r="O78" s="4">
        <f t="shared" si="73"/>
        <v>29.3</v>
      </c>
      <c r="Q78" s="147"/>
      <c r="R78" s="143">
        <f t="shared" si="74"/>
        <v>0</v>
      </c>
      <c r="S78" s="143">
        <f t="shared" si="75"/>
        <v>0</v>
      </c>
      <c r="T78" s="143">
        <f t="shared" si="11"/>
        <v>-31</v>
      </c>
      <c r="U78" s="150" t="str">
        <f t="shared" si="12"/>
        <v>Excesiva</v>
      </c>
      <c r="V78" s="143">
        <f t="shared" si="13"/>
        <v>-19</v>
      </c>
      <c r="W78" s="149" t="str">
        <f t="shared" si="14"/>
        <v>Excesiva</v>
      </c>
      <c r="X78" s="143">
        <f t="shared" si="22"/>
        <v>-28</v>
      </c>
      <c r="Y78" s="149" t="str">
        <f t="shared" si="15"/>
        <v>Excesiva</v>
      </c>
      <c r="AB78" s="147"/>
      <c r="AC78" s="143">
        <f t="shared" si="76"/>
        <v>0</v>
      </c>
      <c r="AD78" s="143">
        <f t="shared" si="77"/>
        <v>0</v>
      </c>
      <c r="AE78" s="143">
        <f t="shared" si="16"/>
        <v>-28</v>
      </c>
      <c r="AF78" s="149" t="str">
        <f t="shared" si="17"/>
        <v>Excesiva</v>
      </c>
      <c r="AG78" s="143">
        <f t="shared" si="18"/>
        <v>-28</v>
      </c>
      <c r="AH78" s="149" t="str">
        <f t="shared" si="19"/>
        <v>Excesiva</v>
      </c>
      <c r="AI78" s="143">
        <f t="shared" si="20"/>
        <v>-29</v>
      </c>
      <c r="AJ78" s="149" t="str">
        <f t="shared" si="21"/>
        <v>Excesiva</v>
      </c>
    </row>
    <row r="79" spans="1:36" ht="24.95" customHeight="1" x14ac:dyDescent="0.25">
      <c r="A79" s="147"/>
      <c r="B79" s="143"/>
      <c r="C79" s="143"/>
      <c r="D79" s="147"/>
      <c r="E79" s="147"/>
      <c r="F79" s="148"/>
      <c r="G79" s="148"/>
      <c r="H79" s="147" t="str">
        <f t="shared" si="67"/>
        <v>Estable</v>
      </c>
      <c r="J79" s="4">
        <f t="shared" si="68"/>
        <v>31</v>
      </c>
      <c r="K79" s="4">
        <f t="shared" si="69"/>
        <v>18.600000000000001</v>
      </c>
      <c r="L79" s="4">
        <f t="shared" si="70"/>
        <v>27.8</v>
      </c>
      <c r="M79" s="4">
        <f t="shared" si="71"/>
        <v>27.5</v>
      </c>
      <c r="N79" s="4">
        <f t="shared" si="72"/>
        <v>27.6</v>
      </c>
      <c r="O79" s="4">
        <f t="shared" si="73"/>
        <v>29.3</v>
      </c>
      <c r="Q79" s="147"/>
      <c r="R79" s="143">
        <f t="shared" si="74"/>
        <v>0</v>
      </c>
      <c r="S79" s="143">
        <f t="shared" si="75"/>
        <v>0</v>
      </c>
      <c r="T79" s="143">
        <f t="shared" si="11"/>
        <v>-31</v>
      </c>
      <c r="U79" s="150" t="str">
        <f t="shared" si="12"/>
        <v>Excesiva</v>
      </c>
      <c r="V79" s="143">
        <f t="shared" si="13"/>
        <v>-19</v>
      </c>
      <c r="W79" s="149" t="str">
        <f t="shared" si="14"/>
        <v>Excesiva</v>
      </c>
      <c r="X79" s="143">
        <f t="shared" si="22"/>
        <v>-28</v>
      </c>
      <c r="Y79" s="149" t="str">
        <f t="shared" si="15"/>
        <v>Excesiva</v>
      </c>
      <c r="AB79" s="147"/>
      <c r="AC79" s="143">
        <f t="shared" si="76"/>
        <v>0</v>
      </c>
      <c r="AD79" s="143">
        <f t="shared" si="77"/>
        <v>0</v>
      </c>
      <c r="AE79" s="143">
        <f t="shared" si="16"/>
        <v>-28</v>
      </c>
      <c r="AF79" s="149" t="str">
        <f t="shared" si="17"/>
        <v>Excesiva</v>
      </c>
      <c r="AG79" s="143">
        <f t="shared" si="18"/>
        <v>-28</v>
      </c>
      <c r="AH79" s="149" t="str">
        <f t="shared" si="19"/>
        <v>Excesiva</v>
      </c>
      <c r="AI79" s="143">
        <f t="shared" si="20"/>
        <v>-29</v>
      </c>
      <c r="AJ79" s="149" t="str">
        <f t="shared" si="21"/>
        <v>Excesiva</v>
      </c>
    </row>
    <row r="80" spans="1:36" ht="24.95" customHeight="1" x14ac:dyDescent="0.25">
      <c r="A80" s="147"/>
      <c r="B80" s="143"/>
      <c r="C80" s="143"/>
      <c r="D80" s="147"/>
      <c r="E80" s="147"/>
      <c r="F80" s="148"/>
      <c r="G80" s="148"/>
      <c r="H80" s="147" t="str">
        <f t="shared" si="67"/>
        <v>Estable</v>
      </c>
      <c r="J80" s="4">
        <f t="shared" si="68"/>
        <v>31</v>
      </c>
      <c r="K80" s="4">
        <f t="shared" si="69"/>
        <v>18.600000000000001</v>
      </c>
      <c r="L80" s="4">
        <f t="shared" si="70"/>
        <v>27.8</v>
      </c>
      <c r="M80" s="4">
        <f t="shared" si="71"/>
        <v>27.5</v>
      </c>
      <c r="N80" s="4">
        <f t="shared" si="72"/>
        <v>27.6</v>
      </c>
      <c r="O80" s="4">
        <f t="shared" si="73"/>
        <v>29.3</v>
      </c>
      <c r="Q80" s="147"/>
      <c r="R80" s="143">
        <f t="shared" si="74"/>
        <v>0</v>
      </c>
      <c r="S80" s="143">
        <f t="shared" si="75"/>
        <v>0</v>
      </c>
      <c r="T80" s="143">
        <f t="shared" ref="T80:T114" si="78">ROUND(D80-J80,0)</f>
        <v>-31</v>
      </c>
      <c r="U80" s="150" t="str">
        <f t="shared" ref="U80:U114" si="79">IF(AND(60&lt;T80,T80&lt;80),"Adecuada",IF(T80&gt;=80,"Insuficiente",IF(T80&lt;=60,"Excesiva","ERROR!")))</f>
        <v>Excesiva</v>
      </c>
      <c r="V80" s="143">
        <f t="shared" ref="V80:V114" si="80">ROUND(D80-K80,0)</f>
        <v>-19</v>
      </c>
      <c r="W80" s="149" t="str">
        <f t="shared" ref="W80:W114" si="81">IF(AND(60&lt;V80,V80&lt;80),"Adecuada",IF(V80&gt;=80,"Insuficiente",IF(V80&lt;=60,"Excesiva","ERROR!")))</f>
        <v>Excesiva</v>
      </c>
      <c r="X80" s="143">
        <f t="shared" ref="X80:X114" si="82">ROUND(D80-L80,0)</f>
        <v>-28</v>
      </c>
      <c r="Y80" s="149" t="str">
        <f t="shared" ref="Y80:Y114" si="83">IF(AND(60&lt;X80,X80&lt;80),"Adecuada",IF(X80&gt;=80,"Insuficiente",IF(X80&lt;=60,"Excesiva","ERROR!")))</f>
        <v>Excesiva</v>
      </c>
      <c r="AB80" s="147"/>
      <c r="AC80" s="143">
        <f t="shared" si="76"/>
        <v>0</v>
      </c>
      <c r="AD80" s="143">
        <f t="shared" si="77"/>
        <v>0</v>
      </c>
      <c r="AE80" s="143">
        <f t="shared" ref="AE80:AE114" si="84">ROUND(D80-M80,0)</f>
        <v>-28</v>
      </c>
      <c r="AF80" s="149" t="str">
        <f t="shared" ref="AF80:AF114" si="85">IF(AND(60&lt;AE80,AE80&lt;80),"Adecuada",IF(AE80&gt;=80,"Insuficiente",IF(AE80&lt;=60,"Excesiva","ERROR!")))</f>
        <v>Excesiva</v>
      </c>
      <c r="AG80" s="143">
        <f t="shared" ref="AG80:AG114" si="86">ROUND(D80-N80,0)</f>
        <v>-28</v>
      </c>
      <c r="AH80" s="149" t="str">
        <f t="shared" ref="AH80:AH114" si="87">IF(AND(60&lt;AG80,AG80&lt;80),"Adecuada",IF(AG80&gt;=80,"Insuficiente",IF(AG80&lt;=60,"Excesiva","ERROR!")))</f>
        <v>Excesiva</v>
      </c>
      <c r="AI80" s="143">
        <f t="shared" ref="AI80:AI114" si="88">ROUND(D80-O80,0)</f>
        <v>-29</v>
      </c>
      <c r="AJ80" s="149" t="str">
        <f t="shared" ref="AJ80:AJ114" si="89">IF(AND(60&lt;AI80,AI80&lt;80),"Adecuada",IF(AI80&gt;=80,"Insuficiente",IF(AI80&lt;=60,"Excesiva","ERROR!")))</f>
        <v>Excesiva</v>
      </c>
    </row>
    <row r="81" spans="1:36" ht="24.95" customHeight="1" x14ac:dyDescent="0.25">
      <c r="A81" s="147"/>
      <c r="B81" s="143"/>
      <c r="C81" s="143"/>
      <c r="D81" s="147"/>
      <c r="E81" s="147"/>
      <c r="F81" s="148"/>
      <c r="G81" s="148"/>
      <c r="H81" s="147" t="str">
        <f t="shared" si="67"/>
        <v>Estable</v>
      </c>
      <c r="J81" s="4">
        <f t="shared" si="68"/>
        <v>31</v>
      </c>
      <c r="K81" s="4">
        <f t="shared" si="69"/>
        <v>18.600000000000001</v>
      </c>
      <c r="L81" s="4">
        <f t="shared" si="70"/>
        <v>27.8</v>
      </c>
      <c r="M81" s="4">
        <f t="shared" si="71"/>
        <v>27.5</v>
      </c>
      <c r="N81" s="4">
        <f t="shared" si="72"/>
        <v>27.6</v>
      </c>
      <c r="O81" s="4">
        <f t="shared" si="73"/>
        <v>29.3</v>
      </c>
      <c r="Q81" s="147"/>
      <c r="R81" s="143">
        <f t="shared" si="74"/>
        <v>0</v>
      </c>
      <c r="S81" s="143">
        <f t="shared" si="75"/>
        <v>0</v>
      </c>
      <c r="T81" s="143">
        <f t="shared" si="78"/>
        <v>-31</v>
      </c>
      <c r="U81" s="150" t="str">
        <f t="shared" si="79"/>
        <v>Excesiva</v>
      </c>
      <c r="V81" s="143">
        <f t="shared" si="80"/>
        <v>-19</v>
      </c>
      <c r="W81" s="149" t="str">
        <f t="shared" si="81"/>
        <v>Excesiva</v>
      </c>
      <c r="X81" s="143">
        <f t="shared" si="82"/>
        <v>-28</v>
      </c>
      <c r="Y81" s="149" t="str">
        <f t="shared" si="83"/>
        <v>Excesiva</v>
      </c>
      <c r="AB81" s="147"/>
      <c r="AC81" s="143">
        <f t="shared" si="76"/>
        <v>0</v>
      </c>
      <c r="AD81" s="143">
        <f t="shared" si="77"/>
        <v>0</v>
      </c>
      <c r="AE81" s="143">
        <f t="shared" si="84"/>
        <v>-28</v>
      </c>
      <c r="AF81" s="149" t="str">
        <f t="shared" si="85"/>
        <v>Excesiva</v>
      </c>
      <c r="AG81" s="143">
        <f t="shared" si="86"/>
        <v>-28</v>
      </c>
      <c r="AH81" s="149" t="str">
        <f t="shared" si="87"/>
        <v>Excesiva</v>
      </c>
      <c r="AI81" s="143">
        <f t="shared" si="88"/>
        <v>-29</v>
      </c>
      <c r="AJ81" s="149" t="str">
        <f t="shared" si="89"/>
        <v>Excesiva</v>
      </c>
    </row>
    <row r="82" spans="1:36" ht="24.95" customHeight="1" x14ac:dyDescent="0.25">
      <c r="A82" s="147"/>
      <c r="B82" s="143"/>
      <c r="C82" s="143"/>
      <c r="D82" s="147"/>
      <c r="E82" s="147"/>
      <c r="F82" s="148"/>
      <c r="G82" s="148"/>
      <c r="H82" s="147" t="str">
        <f t="shared" ref="H82:H114" si="90">IF((G82-F82)&gt;5,"Fluctuante","Estable")</f>
        <v>Estable</v>
      </c>
      <c r="J82" s="4">
        <f t="shared" si="68"/>
        <v>31</v>
      </c>
      <c r="K82" s="4">
        <f t="shared" si="69"/>
        <v>18.600000000000001</v>
      </c>
      <c r="L82" s="4">
        <f t="shared" si="70"/>
        <v>27.8</v>
      </c>
      <c r="M82" s="4">
        <f t="shared" si="71"/>
        <v>27.5</v>
      </c>
      <c r="N82" s="4">
        <f t="shared" si="72"/>
        <v>27.6</v>
      </c>
      <c r="O82" s="4">
        <f t="shared" si="73"/>
        <v>29.3</v>
      </c>
      <c r="Q82" s="147"/>
      <c r="R82" s="143">
        <f t="shared" si="74"/>
        <v>0</v>
      </c>
      <c r="S82" s="143">
        <f t="shared" si="75"/>
        <v>0</v>
      </c>
      <c r="T82" s="143">
        <f t="shared" si="78"/>
        <v>-31</v>
      </c>
      <c r="U82" s="150" t="str">
        <f t="shared" si="79"/>
        <v>Excesiva</v>
      </c>
      <c r="V82" s="143">
        <f t="shared" si="80"/>
        <v>-19</v>
      </c>
      <c r="W82" s="149" t="str">
        <f t="shared" si="81"/>
        <v>Excesiva</v>
      </c>
      <c r="X82" s="143">
        <f t="shared" si="82"/>
        <v>-28</v>
      </c>
      <c r="Y82" s="149" t="str">
        <f t="shared" si="83"/>
        <v>Excesiva</v>
      </c>
      <c r="AB82" s="147"/>
      <c r="AC82" s="143">
        <f t="shared" si="76"/>
        <v>0</v>
      </c>
      <c r="AD82" s="143">
        <f t="shared" si="77"/>
        <v>0</v>
      </c>
      <c r="AE82" s="143">
        <f t="shared" si="84"/>
        <v>-28</v>
      </c>
      <c r="AF82" s="149" t="str">
        <f t="shared" si="85"/>
        <v>Excesiva</v>
      </c>
      <c r="AG82" s="143">
        <f t="shared" si="86"/>
        <v>-28</v>
      </c>
      <c r="AH82" s="149" t="str">
        <f t="shared" si="87"/>
        <v>Excesiva</v>
      </c>
      <c r="AI82" s="143">
        <f t="shared" si="88"/>
        <v>-29</v>
      </c>
      <c r="AJ82" s="149" t="str">
        <f t="shared" si="89"/>
        <v>Excesiva</v>
      </c>
    </row>
    <row r="83" spans="1:36" ht="24.95" customHeight="1" x14ac:dyDescent="0.25">
      <c r="A83" s="147"/>
      <c r="B83" s="143"/>
      <c r="C83" s="143"/>
      <c r="D83" s="147"/>
      <c r="E83" s="147"/>
      <c r="F83" s="148"/>
      <c r="G83" s="148"/>
      <c r="H83" s="147" t="str">
        <f t="shared" si="90"/>
        <v>Estable</v>
      </c>
      <c r="J83" s="4">
        <f t="shared" si="68"/>
        <v>31</v>
      </c>
      <c r="K83" s="4">
        <f t="shared" si="69"/>
        <v>18.600000000000001</v>
      </c>
      <c r="L83" s="4">
        <f t="shared" si="70"/>
        <v>27.8</v>
      </c>
      <c r="M83" s="4">
        <f t="shared" si="71"/>
        <v>27.5</v>
      </c>
      <c r="N83" s="4">
        <f t="shared" si="72"/>
        <v>27.6</v>
      </c>
      <c r="O83" s="4">
        <f t="shared" si="73"/>
        <v>29.3</v>
      </c>
      <c r="Q83" s="147"/>
      <c r="R83" s="143">
        <f t="shared" si="74"/>
        <v>0</v>
      </c>
      <c r="S83" s="143">
        <f t="shared" si="75"/>
        <v>0</v>
      </c>
      <c r="T83" s="143">
        <f t="shared" si="78"/>
        <v>-31</v>
      </c>
      <c r="U83" s="150" t="str">
        <f t="shared" si="79"/>
        <v>Excesiva</v>
      </c>
      <c r="V83" s="143">
        <f t="shared" si="80"/>
        <v>-19</v>
      </c>
      <c r="W83" s="149" t="str">
        <f t="shared" si="81"/>
        <v>Excesiva</v>
      </c>
      <c r="X83" s="143">
        <f t="shared" si="82"/>
        <v>-28</v>
      </c>
      <c r="Y83" s="149" t="str">
        <f t="shared" si="83"/>
        <v>Excesiva</v>
      </c>
      <c r="AB83" s="147"/>
      <c r="AC83" s="143">
        <f t="shared" si="76"/>
        <v>0</v>
      </c>
      <c r="AD83" s="143">
        <f t="shared" si="77"/>
        <v>0</v>
      </c>
      <c r="AE83" s="143">
        <f t="shared" si="84"/>
        <v>-28</v>
      </c>
      <c r="AF83" s="149" t="str">
        <f t="shared" si="85"/>
        <v>Excesiva</v>
      </c>
      <c r="AG83" s="143">
        <f t="shared" si="86"/>
        <v>-28</v>
      </c>
      <c r="AH83" s="149" t="str">
        <f t="shared" si="87"/>
        <v>Excesiva</v>
      </c>
      <c r="AI83" s="143">
        <f t="shared" si="88"/>
        <v>-29</v>
      </c>
      <c r="AJ83" s="149" t="str">
        <f t="shared" si="89"/>
        <v>Excesiva</v>
      </c>
    </row>
    <row r="84" spans="1:36" ht="24.95" customHeight="1" x14ac:dyDescent="0.25">
      <c r="A84" s="147"/>
      <c r="B84" s="143"/>
      <c r="C84" s="143"/>
      <c r="D84" s="147"/>
      <c r="E84" s="147"/>
      <c r="F84" s="148"/>
      <c r="G84" s="148"/>
      <c r="H84" s="147" t="str">
        <f t="shared" si="90"/>
        <v>Estable</v>
      </c>
      <c r="J84" s="4">
        <f t="shared" si="68"/>
        <v>31</v>
      </c>
      <c r="K84" s="4">
        <f t="shared" si="69"/>
        <v>18.600000000000001</v>
      </c>
      <c r="L84" s="4">
        <f t="shared" si="70"/>
        <v>27.8</v>
      </c>
      <c r="M84" s="4">
        <f t="shared" si="71"/>
        <v>27.5</v>
      </c>
      <c r="N84" s="4">
        <f t="shared" si="72"/>
        <v>27.6</v>
      </c>
      <c r="O84" s="4">
        <f t="shared" si="73"/>
        <v>29.3</v>
      </c>
      <c r="Q84" s="147"/>
      <c r="R84" s="143">
        <f t="shared" si="74"/>
        <v>0</v>
      </c>
      <c r="S84" s="143">
        <f t="shared" si="75"/>
        <v>0</v>
      </c>
      <c r="T84" s="143">
        <f t="shared" si="78"/>
        <v>-31</v>
      </c>
      <c r="U84" s="150" t="str">
        <f t="shared" si="79"/>
        <v>Excesiva</v>
      </c>
      <c r="V84" s="143">
        <f t="shared" si="80"/>
        <v>-19</v>
      </c>
      <c r="W84" s="149" t="str">
        <f t="shared" si="81"/>
        <v>Excesiva</v>
      </c>
      <c r="X84" s="143">
        <f t="shared" si="82"/>
        <v>-28</v>
      </c>
      <c r="Y84" s="149" t="str">
        <f t="shared" si="83"/>
        <v>Excesiva</v>
      </c>
      <c r="AB84" s="147"/>
      <c r="AC84" s="143">
        <f t="shared" si="76"/>
        <v>0</v>
      </c>
      <c r="AD84" s="143">
        <f t="shared" si="77"/>
        <v>0</v>
      </c>
      <c r="AE84" s="143">
        <f t="shared" si="84"/>
        <v>-28</v>
      </c>
      <c r="AF84" s="149" t="str">
        <f t="shared" si="85"/>
        <v>Excesiva</v>
      </c>
      <c r="AG84" s="143">
        <f t="shared" si="86"/>
        <v>-28</v>
      </c>
      <c r="AH84" s="149" t="str">
        <f t="shared" si="87"/>
        <v>Excesiva</v>
      </c>
      <c r="AI84" s="143">
        <f t="shared" si="88"/>
        <v>-29</v>
      </c>
      <c r="AJ84" s="149" t="str">
        <f t="shared" si="89"/>
        <v>Excesiva</v>
      </c>
    </row>
    <row r="85" spans="1:36" ht="24.95" customHeight="1" x14ac:dyDescent="0.25">
      <c r="A85" s="147"/>
      <c r="B85" s="143"/>
      <c r="C85" s="143"/>
      <c r="D85" s="147"/>
      <c r="E85" s="147"/>
      <c r="F85" s="148"/>
      <c r="G85" s="148"/>
      <c r="H85" s="147" t="str">
        <f t="shared" si="90"/>
        <v>Estable</v>
      </c>
      <c r="J85" s="4">
        <f t="shared" si="68"/>
        <v>31</v>
      </c>
      <c r="K85" s="4">
        <f t="shared" si="69"/>
        <v>18.600000000000001</v>
      </c>
      <c r="L85" s="4">
        <f t="shared" si="70"/>
        <v>27.8</v>
      </c>
      <c r="M85" s="4">
        <f t="shared" si="71"/>
        <v>27.5</v>
      </c>
      <c r="N85" s="4">
        <f t="shared" si="72"/>
        <v>27.6</v>
      </c>
      <c r="O85" s="4">
        <f t="shared" si="73"/>
        <v>29.3</v>
      </c>
      <c r="Q85" s="147"/>
      <c r="R85" s="143">
        <f t="shared" si="74"/>
        <v>0</v>
      </c>
      <c r="S85" s="143">
        <f t="shared" si="75"/>
        <v>0</v>
      </c>
      <c r="T85" s="143">
        <f t="shared" si="78"/>
        <v>-31</v>
      </c>
      <c r="U85" s="150" t="str">
        <f t="shared" si="79"/>
        <v>Excesiva</v>
      </c>
      <c r="V85" s="143">
        <f t="shared" si="80"/>
        <v>-19</v>
      </c>
      <c r="W85" s="149" t="str">
        <f t="shared" si="81"/>
        <v>Excesiva</v>
      </c>
      <c r="X85" s="143">
        <f t="shared" si="82"/>
        <v>-28</v>
      </c>
      <c r="Y85" s="149" t="str">
        <f t="shared" si="83"/>
        <v>Excesiva</v>
      </c>
      <c r="AB85" s="147"/>
      <c r="AC85" s="143">
        <f t="shared" si="76"/>
        <v>0</v>
      </c>
      <c r="AD85" s="143">
        <f t="shared" si="77"/>
        <v>0</v>
      </c>
      <c r="AE85" s="143">
        <f t="shared" si="84"/>
        <v>-28</v>
      </c>
      <c r="AF85" s="149" t="str">
        <f t="shared" si="85"/>
        <v>Excesiva</v>
      </c>
      <c r="AG85" s="143">
        <f t="shared" si="86"/>
        <v>-28</v>
      </c>
      <c r="AH85" s="149" t="str">
        <f t="shared" si="87"/>
        <v>Excesiva</v>
      </c>
      <c r="AI85" s="143">
        <f t="shared" si="88"/>
        <v>-29</v>
      </c>
      <c r="AJ85" s="149" t="str">
        <f t="shared" si="89"/>
        <v>Excesiva</v>
      </c>
    </row>
    <row r="86" spans="1:36" ht="24.95" customHeight="1" x14ac:dyDescent="0.25">
      <c r="A86" s="147"/>
      <c r="B86" s="143"/>
      <c r="C86" s="143"/>
      <c r="D86" s="147"/>
      <c r="E86" s="147"/>
      <c r="F86" s="148"/>
      <c r="G86" s="148"/>
      <c r="H86" s="147" t="str">
        <f t="shared" si="90"/>
        <v>Estable</v>
      </c>
      <c r="J86" s="4">
        <f t="shared" si="68"/>
        <v>31</v>
      </c>
      <c r="K86" s="4">
        <f t="shared" si="69"/>
        <v>18.600000000000001</v>
      </c>
      <c r="L86" s="4">
        <f t="shared" si="70"/>
        <v>27.8</v>
      </c>
      <c r="M86" s="4">
        <f t="shared" si="71"/>
        <v>27.5</v>
      </c>
      <c r="N86" s="4">
        <f t="shared" si="72"/>
        <v>27.6</v>
      </c>
      <c r="O86" s="4">
        <f t="shared" si="73"/>
        <v>29.3</v>
      </c>
      <c r="Q86" s="147"/>
      <c r="R86" s="143">
        <f t="shared" si="74"/>
        <v>0</v>
      </c>
      <c r="S86" s="143">
        <f t="shared" si="75"/>
        <v>0</v>
      </c>
      <c r="T86" s="143">
        <f t="shared" si="78"/>
        <v>-31</v>
      </c>
      <c r="U86" s="150" t="str">
        <f t="shared" si="79"/>
        <v>Excesiva</v>
      </c>
      <c r="V86" s="143">
        <f t="shared" si="80"/>
        <v>-19</v>
      </c>
      <c r="W86" s="149" t="str">
        <f t="shared" si="81"/>
        <v>Excesiva</v>
      </c>
      <c r="X86" s="143">
        <f t="shared" si="82"/>
        <v>-28</v>
      </c>
      <c r="Y86" s="149" t="str">
        <f t="shared" si="83"/>
        <v>Excesiva</v>
      </c>
      <c r="AB86" s="147"/>
      <c r="AC86" s="143">
        <f t="shared" si="76"/>
        <v>0</v>
      </c>
      <c r="AD86" s="143">
        <f t="shared" si="77"/>
        <v>0</v>
      </c>
      <c r="AE86" s="143">
        <f t="shared" si="84"/>
        <v>-28</v>
      </c>
      <c r="AF86" s="149" t="str">
        <f t="shared" si="85"/>
        <v>Excesiva</v>
      </c>
      <c r="AG86" s="143">
        <f t="shared" si="86"/>
        <v>-28</v>
      </c>
      <c r="AH86" s="149" t="str">
        <f t="shared" si="87"/>
        <v>Excesiva</v>
      </c>
      <c r="AI86" s="143">
        <f t="shared" si="88"/>
        <v>-29</v>
      </c>
      <c r="AJ86" s="149" t="str">
        <f t="shared" si="89"/>
        <v>Excesiva</v>
      </c>
    </row>
    <row r="87" spans="1:36" ht="24.95" customHeight="1" x14ac:dyDescent="0.25">
      <c r="A87" s="147"/>
      <c r="B87" s="143"/>
      <c r="C87" s="143"/>
      <c r="D87" s="147"/>
      <c r="E87" s="147"/>
      <c r="F87" s="148"/>
      <c r="G87" s="148"/>
      <c r="H87" s="147" t="str">
        <f t="shared" si="90"/>
        <v>Estable</v>
      </c>
      <c r="J87" s="4">
        <f t="shared" si="68"/>
        <v>31</v>
      </c>
      <c r="K87" s="4">
        <f t="shared" si="69"/>
        <v>18.600000000000001</v>
      </c>
      <c r="L87" s="4">
        <f t="shared" si="70"/>
        <v>27.8</v>
      </c>
      <c r="M87" s="4">
        <f t="shared" si="71"/>
        <v>27.5</v>
      </c>
      <c r="N87" s="4">
        <f t="shared" si="72"/>
        <v>27.6</v>
      </c>
      <c r="O87" s="4">
        <f t="shared" si="73"/>
        <v>29.3</v>
      </c>
      <c r="Q87" s="147"/>
      <c r="R87" s="143">
        <f t="shared" si="74"/>
        <v>0</v>
      </c>
      <c r="S87" s="143">
        <f t="shared" si="75"/>
        <v>0</v>
      </c>
      <c r="T87" s="143">
        <f t="shared" si="78"/>
        <v>-31</v>
      </c>
      <c r="U87" s="150" t="str">
        <f t="shared" si="79"/>
        <v>Excesiva</v>
      </c>
      <c r="V87" s="143">
        <f t="shared" si="80"/>
        <v>-19</v>
      </c>
      <c r="W87" s="149" t="str">
        <f t="shared" si="81"/>
        <v>Excesiva</v>
      </c>
      <c r="X87" s="143">
        <f t="shared" si="82"/>
        <v>-28</v>
      </c>
      <c r="Y87" s="149" t="str">
        <f t="shared" si="83"/>
        <v>Excesiva</v>
      </c>
      <c r="AB87" s="147"/>
      <c r="AC87" s="143">
        <f t="shared" si="76"/>
        <v>0</v>
      </c>
      <c r="AD87" s="143">
        <f t="shared" si="77"/>
        <v>0</v>
      </c>
      <c r="AE87" s="143">
        <f t="shared" si="84"/>
        <v>-28</v>
      </c>
      <c r="AF87" s="149" t="str">
        <f t="shared" si="85"/>
        <v>Excesiva</v>
      </c>
      <c r="AG87" s="143">
        <f t="shared" si="86"/>
        <v>-28</v>
      </c>
      <c r="AH87" s="149" t="str">
        <f t="shared" si="87"/>
        <v>Excesiva</v>
      </c>
      <c r="AI87" s="143">
        <f t="shared" si="88"/>
        <v>-29</v>
      </c>
      <c r="AJ87" s="149" t="str">
        <f t="shared" si="89"/>
        <v>Excesiva</v>
      </c>
    </row>
    <row r="88" spans="1:36" ht="24.95" customHeight="1" x14ac:dyDescent="0.25">
      <c r="A88" s="147"/>
      <c r="B88" s="143"/>
      <c r="C88" s="143"/>
      <c r="D88" s="147"/>
      <c r="E88" s="147"/>
      <c r="F88" s="148"/>
      <c r="G88" s="148"/>
      <c r="H88" s="147" t="str">
        <f t="shared" si="90"/>
        <v>Estable</v>
      </c>
      <c r="J88" s="4">
        <f t="shared" si="68"/>
        <v>31</v>
      </c>
      <c r="K88" s="4">
        <f t="shared" si="69"/>
        <v>18.600000000000001</v>
      </c>
      <c r="L88" s="4">
        <f t="shared" si="70"/>
        <v>27.8</v>
      </c>
      <c r="M88" s="4">
        <f t="shared" si="71"/>
        <v>27.5</v>
      </c>
      <c r="N88" s="4">
        <f t="shared" si="72"/>
        <v>27.6</v>
      </c>
      <c r="O88" s="4">
        <f t="shared" si="73"/>
        <v>29.3</v>
      </c>
      <c r="Q88" s="147"/>
      <c r="R88" s="143">
        <f t="shared" si="74"/>
        <v>0</v>
      </c>
      <c r="S88" s="143">
        <f t="shared" si="75"/>
        <v>0</v>
      </c>
      <c r="T88" s="143">
        <f t="shared" si="78"/>
        <v>-31</v>
      </c>
      <c r="U88" s="150" t="str">
        <f t="shared" si="79"/>
        <v>Excesiva</v>
      </c>
      <c r="V88" s="143">
        <f t="shared" si="80"/>
        <v>-19</v>
      </c>
      <c r="W88" s="149" t="str">
        <f t="shared" si="81"/>
        <v>Excesiva</v>
      </c>
      <c r="X88" s="143">
        <f t="shared" si="82"/>
        <v>-28</v>
      </c>
      <c r="Y88" s="149" t="str">
        <f t="shared" si="83"/>
        <v>Excesiva</v>
      </c>
      <c r="AB88" s="147"/>
      <c r="AC88" s="143">
        <f t="shared" si="76"/>
        <v>0</v>
      </c>
      <c r="AD88" s="143">
        <f t="shared" si="77"/>
        <v>0</v>
      </c>
      <c r="AE88" s="143">
        <f t="shared" si="84"/>
        <v>-28</v>
      </c>
      <c r="AF88" s="149" t="str">
        <f t="shared" si="85"/>
        <v>Excesiva</v>
      </c>
      <c r="AG88" s="143">
        <f t="shared" si="86"/>
        <v>-28</v>
      </c>
      <c r="AH88" s="149" t="str">
        <f t="shared" si="87"/>
        <v>Excesiva</v>
      </c>
      <c r="AI88" s="143">
        <f t="shared" si="88"/>
        <v>-29</v>
      </c>
      <c r="AJ88" s="149" t="str">
        <f t="shared" si="89"/>
        <v>Excesiva</v>
      </c>
    </row>
    <row r="89" spans="1:36" ht="24.95" customHeight="1" x14ac:dyDescent="0.25">
      <c r="A89" s="147"/>
      <c r="B89" s="143"/>
      <c r="C89" s="143"/>
      <c r="D89" s="147"/>
      <c r="E89" s="147"/>
      <c r="F89" s="148"/>
      <c r="G89" s="148"/>
      <c r="H89" s="147" t="str">
        <f t="shared" si="90"/>
        <v>Estable</v>
      </c>
      <c r="J89" s="4">
        <f t="shared" si="68"/>
        <v>31</v>
      </c>
      <c r="K89" s="4">
        <f t="shared" si="69"/>
        <v>18.600000000000001</v>
      </c>
      <c r="L89" s="4">
        <f t="shared" si="70"/>
        <v>27.8</v>
      </c>
      <c r="M89" s="4">
        <f t="shared" si="71"/>
        <v>27.5</v>
      </c>
      <c r="N89" s="4">
        <f t="shared" si="72"/>
        <v>27.6</v>
      </c>
      <c r="O89" s="4">
        <f t="shared" si="73"/>
        <v>29.3</v>
      </c>
      <c r="Q89" s="147"/>
      <c r="R89" s="143">
        <f t="shared" si="74"/>
        <v>0</v>
      </c>
      <c r="S89" s="143">
        <f t="shared" si="75"/>
        <v>0</v>
      </c>
      <c r="T89" s="143">
        <f t="shared" si="78"/>
        <v>-31</v>
      </c>
      <c r="U89" s="150" t="str">
        <f t="shared" si="79"/>
        <v>Excesiva</v>
      </c>
      <c r="V89" s="143">
        <f t="shared" si="80"/>
        <v>-19</v>
      </c>
      <c r="W89" s="149" t="str">
        <f t="shared" si="81"/>
        <v>Excesiva</v>
      </c>
      <c r="X89" s="143">
        <f t="shared" si="82"/>
        <v>-28</v>
      </c>
      <c r="Y89" s="149" t="str">
        <f t="shared" si="83"/>
        <v>Excesiva</v>
      </c>
      <c r="AB89" s="147"/>
      <c r="AC89" s="143">
        <f t="shared" si="76"/>
        <v>0</v>
      </c>
      <c r="AD89" s="143">
        <f t="shared" si="77"/>
        <v>0</v>
      </c>
      <c r="AE89" s="143">
        <f t="shared" si="84"/>
        <v>-28</v>
      </c>
      <c r="AF89" s="149" t="str">
        <f t="shared" si="85"/>
        <v>Excesiva</v>
      </c>
      <c r="AG89" s="143">
        <f t="shared" si="86"/>
        <v>-28</v>
      </c>
      <c r="AH89" s="149" t="str">
        <f t="shared" si="87"/>
        <v>Excesiva</v>
      </c>
      <c r="AI89" s="143">
        <f t="shared" si="88"/>
        <v>-29</v>
      </c>
      <c r="AJ89" s="149" t="str">
        <f t="shared" si="89"/>
        <v>Excesiva</v>
      </c>
    </row>
    <row r="90" spans="1:36" ht="24.95" customHeight="1" x14ac:dyDescent="0.25">
      <c r="A90" s="147"/>
      <c r="B90" s="143"/>
      <c r="C90" s="143"/>
      <c r="D90" s="147"/>
      <c r="E90" s="147"/>
      <c r="F90" s="148"/>
      <c r="G90" s="148"/>
      <c r="H90" s="147" t="str">
        <f t="shared" si="90"/>
        <v>Estable</v>
      </c>
      <c r="J90" s="4">
        <f t="shared" si="68"/>
        <v>31</v>
      </c>
      <c r="K90" s="4">
        <f t="shared" si="69"/>
        <v>18.600000000000001</v>
      </c>
      <c r="L90" s="4">
        <f t="shared" si="70"/>
        <v>27.8</v>
      </c>
      <c r="M90" s="4">
        <f t="shared" si="71"/>
        <v>27.5</v>
      </c>
      <c r="N90" s="4">
        <f t="shared" si="72"/>
        <v>27.6</v>
      </c>
      <c r="O90" s="4">
        <f t="shared" si="73"/>
        <v>29.3</v>
      </c>
      <c r="Q90" s="147"/>
      <c r="R90" s="143">
        <f t="shared" si="74"/>
        <v>0</v>
      </c>
      <c r="S90" s="143">
        <f t="shared" si="75"/>
        <v>0</v>
      </c>
      <c r="T90" s="143">
        <f t="shared" si="78"/>
        <v>-31</v>
      </c>
      <c r="U90" s="150" t="str">
        <f t="shared" si="79"/>
        <v>Excesiva</v>
      </c>
      <c r="V90" s="143">
        <f t="shared" si="80"/>
        <v>-19</v>
      </c>
      <c r="W90" s="149" t="str">
        <f t="shared" si="81"/>
        <v>Excesiva</v>
      </c>
      <c r="X90" s="143">
        <f t="shared" si="82"/>
        <v>-28</v>
      </c>
      <c r="Y90" s="149" t="str">
        <f t="shared" si="83"/>
        <v>Excesiva</v>
      </c>
      <c r="AB90" s="147"/>
      <c r="AC90" s="143">
        <f t="shared" si="76"/>
        <v>0</v>
      </c>
      <c r="AD90" s="143">
        <f t="shared" si="77"/>
        <v>0</v>
      </c>
      <c r="AE90" s="143">
        <f t="shared" si="84"/>
        <v>-28</v>
      </c>
      <c r="AF90" s="149" t="str">
        <f t="shared" si="85"/>
        <v>Excesiva</v>
      </c>
      <c r="AG90" s="143">
        <f t="shared" si="86"/>
        <v>-28</v>
      </c>
      <c r="AH90" s="149" t="str">
        <f t="shared" si="87"/>
        <v>Excesiva</v>
      </c>
      <c r="AI90" s="143">
        <f t="shared" si="88"/>
        <v>-29</v>
      </c>
      <c r="AJ90" s="149" t="str">
        <f t="shared" si="89"/>
        <v>Excesiva</v>
      </c>
    </row>
    <row r="91" spans="1:36" ht="24.95" customHeight="1" x14ac:dyDescent="0.25">
      <c r="A91" s="147"/>
      <c r="B91" s="143"/>
      <c r="C91" s="143"/>
      <c r="D91" s="147"/>
      <c r="E91" s="147"/>
      <c r="F91" s="148"/>
      <c r="G91" s="148"/>
      <c r="H91" s="147" t="str">
        <f t="shared" si="90"/>
        <v>Estable</v>
      </c>
      <c r="J91" s="4">
        <f t="shared" si="68"/>
        <v>31</v>
      </c>
      <c r="K91" s="4">
        <f t="shared" si="69"/>
        <v>18.600000000000001</v>
      </c>
      <c r="L91" s="4">
        <f t="shared" si="70"/>
        <v>27.8</v>
      </c>
      <c r="M91" s="4">
        <f t="shared" si="71"/>
        <v>27.5</v>
      </c>
      <c r="N91" s="4">
        <f t="shared" si="72"/>
        <v>27.6</v>
      </c>
      <c r="O91" s="4">
        <f t="shared" si="73"/>
        <v>29.3</v>
      </c>
      <c r="Q91" s="147"/>
      <c r="R91" s="143">
        <f t="shared" si="74"/>
        <v>0</v>
      </c>
      <c r="S91" s="143">
        <f t="shared" si="75"/>
        <v>0</v>
      </c>
      <c r="T91" s="143">
        <f t="shared" si="78"/>
        <v>-31</v>
      </c>
      <c r="U91" s="150" t="str">
        <f t="shared" si="79"/>
        <v>Excesiva</v>
      </c>
      <c r="V91" s="143">
        <f t="shared" si="80"/>
        <v>-19</v>
      </c>
      <c r="W91" s="149" t="str">
        <f t="shared" si="81"/>
        <v>Excesiva</v>
      </c>
      <c r="X91" s="143">
        <f t="shared" si="82"/>
        <v>-28</v>
      </c>
      <c r="Y91" s="149" t="str">
        <f t="shared" si="83"/>
        <v>Excesiva</v>
      </c>
      <c r="AB91" s="147"/>
      <c r="AC91" s="143">
        <f t="shared" si="76"/>
        <v>0</v>
      </c>
      <c r="AD91" s="143">
        <f t="shared" si="77"/>
        <v>0</v>
      </c>
      <c r="AE91" s="143">
        <f t="shared" si="84"/>
        <v>-28</v>
      </c>
      <c r="AF91" s="149" t="str">
        <f t="shared" si="85"/>
        <v>Excesiva</v>
      </c>
      <c r="AG91" s="143">
        <f t="shared" si="86"/>
        <v>-28</v>
      </c>
      <c r="AH91" s="149" t="str">
        <f t="shared" si="87"/>
        <v>Excesiva</v>
      </c>
      <c r="AI91" s="143">
        <f t="shared" si="88"/>
        <v>-29</v>
      </c>
      <c r="AJ91" s="149" t="str">
        <f t="shared" si="89"/>
        <v>Excesiva</v>
      </c>
    </row>
    <row r="92" spans="1:36" ht="24.95" customHeight="1" x14ac:dyDescent="0.25">
      <c r="A92" s="147"/>
      <c r="B92" s="143"/>
      <c r="C92" s="143"/>
      <c r="D92" s="147"/>
      <c r="E92" s="147"/>
      <c r="F92" s="148"/>
      <c r="G92" s="148"/>
      <c r="H92" s="147" t="str">
        <f t="shared" si="90"/>
        <v>Estable</v>
      </c>
      <c r="J92" s="4">
        <f t="shared" si="68"/>
        <v>31</v>
      </c>
      <c r="K92" s="4">
        <f t="shared" si="69"/>
        <v>18.600000000000001</v>
      </c>
      <c r="L92" s="4">
        <f t="shared" si="70"/>
        <v>27.8</v>
      </c>
      <c r="M92" s="4">
        <f t="shared" si="71"/>
        <v>27.5</v>
      </c>
      <c r="N92" s="4">
        <f t="shared" si="72"/>
        <v>27.6</v>
      </c>
      <c r="O92" s="4">
        <f t="shared" si="73"/>
        <v>29.3</v>
      </c>
      <c r="Q92" s="147"/>
      <c r="R92" s="143">
        <f t="shared" si="74"/>
        <v>0</v>
      </c>
      <c r="S92" s="143">
        <f t="shared" si="75"/>
        <v>0</v>
      </c>
      <c r="T92" s="143">
        <f t="shared" si="78"/>
        <v>-31</v>
      </c>
      <c r="U92" s="150" t="str">
        <f t="shared" si="79"/>
        <v>Excesiva</v>
      </c>
      <c r="V92" s="143">
        <f t="shared" si="80"/>
        <v>-19</v>
      </c>
      <c r="W92" s="149" t="str">
        <f t="shared" si="81"/>
        <v>Excesiva</v>
      </c>
      <c r="X92" s="143">
        <f t="shared" si="82"/>
        <v>-28</v>
      </c>
      <c r="Y92" s="149" t="str">
        <f t="shared" si="83"/>
        <v>Excesiva</v>
      </c>
      <c r="AB92" s="147"/>
      <c r="AC92" s="143">
        <f t="shared" si="76"/>
        <v>0</v>
      </c>
      <c r="AD92" s="143">
        <f t="shared" si="77"/>
        <v>0</v>
      </c>
      <c r="AE92" s="143">
        <f t="shared" si="84"/>
        <v>-28</v>
      </c>
      <c r="AF92" s="149" t="str">
        <f t="shared" si="85"/>
        <v>Excesiva</v>
      </c>
      <c r="AG92" s="143">
        <f t="shared" si="86"/>
        <v>-28</v>
      </c>
      <c r="AH92" s="149" t="str">
        <f t="shared" si="87"/>
        <v>Excesiva</v>
      </c>
      <c r="AI92" s="143">
        <f t="shared" si="88"/>
        <v>-29</v>
      </c>
      <c r="AJ92" s="149" t="str">
        <f t="shared" si="89"/>
        <v>Excesiva</v>
      </c>
    </row>
    <row r="93" spans="1:36" ht="24.95" customHeight="1" x14ac:dyDescent="0.25">
      <c r="A93" s="147"/>
      <c r="B93" s="143"/>
      <c r="C93" s="143"/>
      <c r="D93" s="147"/>
      <c r="E93" s="147"/>
      <c r="F93" s="148"/>
      <c r="G93" s="148"/>
      <c r="H93" s="147" t="str">
        <f t="shared" si="90"/>
        <v>Estable</v>
      </c>
      <c r="J93" s="4">
        <f t="shared" si="68"/>
        <v>31</v>
      </c>
      <c r="K93" s="4">
        <f t="shared" si="69"/>
        <v>18.600000000000001</v>
      </c>
      <c r="L93" s="4">
        <f t="shared" si="70"/>
        <v>27.8</v>
      </c>
      <c r="M93" s="4">
        <f t="shared" si="71"/>
        <v>27.5</v>
      </c>
      <c r="N93" s="4">
        <f t="shared" si="72"/>
        <v>27.6</v>
      </c>
      <c r="O93" s="4">
        <f t="shared" si="73"/>
        <v>29.3</v>
      </c>
      <c r="Q93" s="147"/>
      <c r="R93" s="143">
        <f t="shared" si="74"/>
        <v>0</v>
      </c>
      <c r="S93" s="143">
        <f t="shared" si="75"/>
        <v>0</v>
      </c>
      <c r="T93" s="143">
        <f t="shared" si="78"/>
        <v>-31</v>
      </c>
      <c r="U93" s="150" t="str">
        <f t="shared" si="79"/>
        <v>Excesiva</v>
      </c>
      <c r="V93" s="143">
        <f t="shared" si="80"/>
        <v>-19</v>
      </c>
      <c r="W93" s="149" t="str">
        <f t="shared" si="81"/>
        <v>Excesiva</v>
      </c>
      <c r="X93" s="143">
        <f t="shared" si="82"/>
        <v>-28</v>
      </c>
      <c r="Y93" s="149" t="str">
        <f t="shared" si="83"/>
        <v>Excesiva</v>
      </c>
      <c r="AB93" s="147"/>
      <c r="AC93" s="143">
        <f t="shared" si="76"/>
        <v>0</v>
      </c>
      <c r="AD93" s="143">
        <f t="shared" si="77"/>
        <v>0</v>
      </c>
      <c r="AE93" s="143">
        <f t="shared" si="84"/>
        <v>-28</v>
      </c>
      <c r="AF93" s="149" t="str">
        <f t="shared" si="85"/>
        <v>Excesiva</v>
      </c>
      <c r="AG93" s="143">
        <f t="shared" si="86"/>
        <v>-28</v>
      </c>
      <c r="AH93" s="149" t="str">
        <f t="shared" si="87"/>
        <v>Excesiva</v>
      </c>
      <c r="AI93" s="143">
        <f t="shared" si="88"/>
        <v>-29</v>
      </c>
      <c r="AJ93" s="149" t="str">
        <f t="shared" si="89"/>
        <v>Excesiva</v>
      </c>
    </row>
    <row r="94" spans="1:36" ht="24.95" customHeight="1" x14ac:dyDescent="0.25">
      <c r="A94" s="147"/>
      <c r="B94" s="143"/>
      <c r="C94" s="143"/>
      <c r="D94" s="147"/>
      <c r="E94" s="147"/>
      <c r="F94" s="148"/>
      <c r="G94" s="148"/>
      <c r="H94" s="147" t="str">
        <f t="shared" si="90"/>
        <v>Estable</v>
      </c>
      <c r="J94" s="4">
        <f t="shared" si="68"/>
        <v>31</v>
      </c>
      <c r="K94" s="4">
        <f t="shared" si="69"/>
        <v>18.600000000000001</v>
      </c>
      <c r="L94" s="4">
        <f t="shared" si="70"/>
        <v>27.8</v>
      </c>
      <c r="M94" s="4">
        <f t="shared" si="71"/>
        <v>27.5</v>
      </c>
      <c r="N94" s="4">
        <f t="shared" si="72"/>
        <v>27.6</v>
      </c>
      <c r="O94" s="4">
        <f t="shared" si="73"/>
        <v>29.3</v>
      </c>
      <c r="Q94" s="147"/>
      <c r="R94" s="143">
        <f t="shared" si="74"/>
        <v>0</v>
      </c>
      <c r="S94" s="143">
        <f t="shared" si="75"/>
        <v>0</v>
      </c>
      <c r="T94" s="143">
        <f t="shared" si="78"/>
        <v>-31</v>
      </c>
      <c r="U94" s="150" t="str">
        <f t="shared" si="79"/>
        <v>Excesiva</v>
      </c>
      <c r="V94" s="143">
        <f t="shared" si="80"/>
        <v>-19</v>
      </c>
      <c r="W94" s="149" t="str">
        <f t="shared" si="81"/>
        <v>Excesiva</v>
      </c>
      <c r="X94" s="143">
        <f t="shared" si="82"/>
        <v>-28</v>
      </c>
      <c r="Y94" s="149" t="str">
        <f t="shared" si="83"/>
        <v>Excesiva</v>
      </c>
      <c r="AB94" s="147"/>
      <c r="AC94" s="143">
        <f t="shared" si="76"/>
        <v>0</v>
      </c>
      <c r="AD94" s="143">
        <f t="shared" si="77"/>
        <v>0</v>
      </c>
      <c r="AE94" s="143">
        <f t="shared" si="84"/>
        <v>-28</v>
      </c>
      <c r="AF94" s="149" t="str">
        <f t="shared" si="85"/>
        <v>Excesiva</v>
      </c>
      <c r="AG94" s="143">
        <f t="shared" si="86"/>
        <v>-28</v>
      </c>
      <c r="AH94" s="149" t="str">
        <f t="shared" si="87"/>
        <v>Excesiva</v>
      </c>
      <c r="AI94" s="143">
        <f t="shared" si="88"/>
        <v>-29</v>
      </c>
      <c r="AJ94" s="149" t="str">
        <f t="shared" si="89"/>
        <v>Excesiva</v>
      </c>
    </row>
    <row r="95" spans="1:36" ht="24.95" customHeight="1" x14ac:dyDescent="0.25">
      <c r="A95" s="147"/>
      <c r="B95" s="143"/>
      <c r="C95" s="143"/>
      <c r="D95" s="147"/>
      <c r="E95" s="147"/>
      <c r="F95" s="148"/>
      <c r="G95" s="148"/>
      <c r="H95" s="147" t="str">
        <f t="shared" si="90"/>
        <v>Estable</v>
      </c>
      <c r="J95" s="4">
        <f t="shared" si="68"/>
        <v>31</v>
      </c>
      <c r="K95" s="4">
        <f t="shared" si="69"/>
        <v>18.600000000000001</v>
      </c>
      <c r="L95" s="4">
        <f t="shared" si="70"/>
        <v>27.8</v>
      </c>
      <c r="M95" s="4">
        <f t="shared" si="71"/>
        <v>27.5</v>
      </c>
      <c r="N95" s="4">
        <f t="shared" si="72"/>
        <v>27.6</v>
      </c>
      <c r="O95" s="4">
        <f t="shared" si="73"/>
        <v>29.3</v>
      </c>
      <c r="Q95" s="147"/>
      <c r="R95" s="143">
        <f t="shared" si="74"/>
        <v>0</v>
      </c>
      <c r="S95" s="143">
        <f t="shared" si="75"/>
        <v>0</v>
      </c>
      <c r="T95" s="143">
        <f t="shared" si="78"/>
        <v>-31</v>
      </c>
      <c r="U95" s="150" t="str">
        <f t="shared" si="79"/>
        <v>Excesiva</v>
      </c>
      <c r="V95" s="143">
        <f t="shared" si="80"/>
        <v>-19</v>
      </c>
      <c r="W95" s="149" t="str">
        <f t="shared" si="81"/>
        <v>Excesiva</v>
      </c>
      <c r="X95" s="143">
        <f t="shared" si="82"/>
        <v>-28</v>
      </c>
      <c r="Y95" s="149" t="str">
        <f t="shared" si="83"/>
        <v>Excesiva</v>
      </c>
      <c r="AB95" s="147"/>
      <c r="AC95" s="143">
        <f t="shared" si="76"/>
        <v>0</v>
      </c>
      <c r="AD95" s="143">
        <f t="shared" si="77"/>
        <v>0</v>
      </c>
      <c r="AE95" s="143">
        <f t="shared" si="84"/>
        <v>-28</v>
      </c>
      <c r="AF95" s="149" t="str">
        <f t="shared" si="85"/>
        <v>Excesiva</v>
      </c>
      <c r="AG95" s="143">
        <f t="shared" si="86"/>
        <v>-28</v>
      </c>
      <c r="AH95" s="149" t="str">
        <f t="shared" si="87"/>
        <v>Excesiva</v>
      </c>
      <c r="AI95" s="143">
        <f t="shared" si="88"/>
        <v>-29</v>
      </c>
      <c r="AJ95" s="149" t="str">
        <f t="shared" si="89"/>
        <v>Excesiva</v>
      </c>
    </row>
    <row r="96" spans="1:36" ht="24.95" customHeight="1" x14ac:dyDescent="0.25">
      <c r="A96" s="147"/>
      <c r="B96" s="143"/>
      <c r="C96" s="143"/>
      <c r="D96" s="147"/>
      <c r="E96" s="147"/>
      <c r="F96" s="148"/>
      <c r="G96" s="148"/>
      <c r="H96" s="147" t="str">
        <f t="shared" si="90"/>
        <v>Estable</v>
      </c>
      <c r="J96" s="4">
        <f t="shared" si="68"/>
        <v>31</v>
      </c>
      <c r="K96" s="4">
        <f t="shared" si="69"/>
        <v>18.600000000000001</v>
      </c>
      <c r="L96" s="4">
        <f t="shared" si="70"/>
        <v>27.8</v>
      </c>
      <c r="M96" s="4">
        <f t="shared" si="71"/>
        <v>27.5</v>
      </c>
      <c r="N96" s="4">
        <f t="shared" si="72"/>
        <v>27.6</v>
      </c>
      <c r="O96" s="4">
        <f t="shared" si="73"/>
        <v>29.3</v>
      </c>
      <c r="Q96" s="147"/>
      <c r="R96" s="143">
        <f t="shared" si="74"/>
        <v>0</v>
      </c>
      <c r="S96" s="143">
        <f t="shared" si="75"/>
        <v>0</v>
      </c>
      <c r="T96" s="143">
        <f t="shared" si="78"/>
        <v>-31</v>
      </c>
      <c r="U96" s="150" t="str">
        <f t="shared" si="79"/>
        <v>Excesiva</v>
      </c>
      <c r="V96" s="143">
        <f t="shared" si="80"/>
        <v>-19</v>
      </c>
      <c r="W96" s="149" t="str">
        <f t="shared" si="81"/>
        <v>Excesiva</v>
      </c>
      <c r="X96" s="143">
        <f t="shared" si="82"/>
        <v>-28</v>
      </c>
      <c r="Y96" s="149" t="str">
        <f t="shared" si="83"/>
        <v>Excesiva</v>
      </c>
      <c r="AB96" s="147"/>
      <c r="AC96" s="143">
        <f t="shared" si="76"/>
        <v>0</v>
      </c>
      <c r="AD96" s="143">
        <f t="shared" si="77"/>
        <v>0</v>
      </c>
      <c r="AE96" s="143">
        <f t="shared" si="84"/>
        <v>-28</v>
      </c>
      <c r="AF96" s="149" t="str">
        <f t="shared" si="85"/>
        <v>Excesiva</v>
      </c>
      <c r="AG96" s="143">
        <f t="shared" si="86"/>
        <v>-28</v>
      </c>
      <c r="AH96" s="149" t="str">
        <f t="shared" si="87"/>
        <v>Excesiva</v>
      </c>
      <c r="AI96" s="143">
        <f t="shared" si="88"/>
        <v>-29</v>
      </c>
      <c r="AJ96" s="149" t="str">
        <f t="shared" si="89"/>
        <v>Excesiva</v>
      </c>
    </row>
    <row r="97" spans="1:36" ht="24.95" customHeight="1" x14ac:dyDescent="0.25">
      <c r="A97" s="147"/>
      <c r="B97" s="143"/>
      <c r="C97" s="143"/>
      <c r="D97" s="147"/>
      <c r="E97" s="147"/>
      <c r="F97" s="148"/>
      <c r="G97" s="148"/>
      <c r="H97" s="147" t="str">
        <f t="shared" si="90"/>
        <v>Estable</v>
      </c>
      <c r="J97" s="4">
        <f t="shared" si="68"/>
        <v>31</v>
      </c>
      <c r="K97" s="4">
        <f t="shared" si="69"/>
        <v>18.600000000000001</v>
      </c>
      <c r="L97" s="4">
        <f t="shared" si="70"/>
        <v>27.8</v>
      </c>
      <c r="M97" s="4">
        <f t="shared" si="71"/>
        <v>27.5</v>
      </c>
      <c r="N97" s="4">
        <f t="shared" si="72"/>
        <v>27.6</v>
      </c>
      <c r="O97" s="4">
        <f t="shared" si="73"/>
        <v>29.3</v>
      </c>
      <c r="Q97" s="147"/>
      <c r="R97" s="143">
        <f t="shared" si="74"/>
        <v>0</v>
      </c>
      <c r="S97" s="143">
        <f t="shared" si="75"/>
        <v>0</v>
      </c>
      <c r="T97" s="143">
        <f t="shared" si="78"/>
        <v>-31</v>
      </c>
      <c r="U97" s="150" t="str">
        <f t="shared" si="79"/>
        <v>Excesiva</v>
      </c>
      <c r="V97" s="143">
        <f t="shared" si="80"/>
        <v>-19</v>
      </c>
      <c r="W97" s="149" t="str">
        <f t="shared" si="81"/>
        <v>Excesiva</v>
      </c>
      <c r="X97" s="143">
        <f t="shared" si="82"/>
        <v>-28</v>
      </c>
      <c r="Y97" s="149" t="str">
        <f t="shared" si="83"/>
        <v>Excesiva</v>
      </c>
      <c r="AB97" s="147"/>
      <c r="AC97" s="143">
        <f t="shared" si="76"/>
        <v>0</v>
      </c>
      <c r="AD97" s="143">
        <f t="shared" si="77"/>
        <v>0</v>
      </c>
      <c r="AE97" s="143">
        <f t="shared" si="84"/>
        <v>-28</v>
      </c>
      <c r="AF97" s="149" t="str">
        <f t="shared" si="85"/>
        <v>Excesiva</v>
      </c>
      <c r="AG97" s="143">
        <f t="shared" si="86"/>
        <v>-28</v>
      </c>
      <c r="AH97" s="149" t="str">
        <f t="shared" si="87"/>
        <v>Excesiva</v>
      </c>
      <c r="AI97" s="143">
        <f t="shared" si="88"/>
        <v>-29</v>
      </c>
      <c r="AJ97" s="149" t="str">
        <f t="shared" si="89"/>
        <v>Excesiva</v>
      </c>
    </row>
    <row r="98" spans="1:36" ht="24.95" customHeight="1" x14ac:dyDescent="0.25">
      <c r="A98" s="147"/>
      <c r="B98" s="143"/>
      <c r="C98" s="143"/>
      <c r="D98" s="147"/>
      <c r="E98" s="147"/>
      <c r="F98" s="148"/>
      <c r="G98" s="148"/>
      <c r="H98" s="147" t="str">
        <f t="shared" si="90"/>
        <v>Estable</v>
      </c>
      <c r="J98" s="4">
        <f t="shared" si="68"/>
        <v>31</v>
      </c>
      <c r="K98" s="4">
        <f t="shared" si="69"/>
        <v>18.600000000000001</v>
      </c>
      <c r="L98" s="4">
        <f t="shared" si="70"/>
        <v>27.8</v>
      </c>
      <c r="M98" s="4">
        <f t="shared" si="71"/>
        <v>27.5</v>
      </c>
      <c r="N98" s="4">
        <f t="shared" si="72"/>
        <v>27.6</v>
      </c>
      <c r="O98" s="4">
        <f t="shared" si="73"/>
        <v>29.3</v>
      </c>
      <c r="Q98" s="147"/>
      <c r="R98" s="143">
        <f t="shared" si="74"/>
        <v>0</v>
      </c>
      <c r="S98" s="143">
        <f t="shared" si="75"/>
        <v>0</v>
      </c>
      <c r="T98" s="143">
        <f t="shared" si="78"/>
        <v>-31</v>
      </c>
      <c r="U98" s="150" t="str">
        <f t="shared" si="79"/>
        <v>Excesiva</v>
      </c>
      <c r="V98" s="143">
        <f t="shared" si="80"/>
        <v>-19</v>
      </c>
      <c r="W98" s="149" t="str">
        <f t="shared" si="81"/>
        <v>Excesiva</v>
      </c>
      <c r="X98" s="143">
        <f t="shared" si="82"/>
        <v>-28</v>
      </c>
      <c r="Y98" s="149" t="str">
        <f t="shared" si="83"/>
        <v>Excesiva</v>
      </c>
      <c r="AB98" s="147"/>
      <c r="AC98" s="143">
        <f t="shared" si="76"/>
        <v>0</v>
      </c>
      <c r="AD98" s="143">
        <f t="shared" si="77"/>
        <v>0</v>
      </c>
      <c r="AE98" s="143">
        <f t="shared" si="84"/>
        <v>-28</v>
      </c>
      <c r="AF98" s="149" t="str">
        <f t="shared" si="85"/>
        <v>Excesiva</v>
      </c>
      <c r="AG98" s="143">
        <f t="shared" si="86"/>
        <v>-28</v>
      </c>
      <c r="AH98" s="149" t="str">
        <f t="shared" si="87"/>
        <v>Excesiva</v>
      </c>
      <c r="AI98" s="143">
        <f t="shared" si="88"/>
        <v>-29</v>
      </c>
      <c r="AJ98" s="149" t="str">
        <f t="shared" si="89"/>
        <v>Excesiva</v>
      </c>
    </row>
    <row r="99" spans="1:36" ht="24.95" customHeight="1" x14ac:dyDescent="0.25">
      <c r="A99" s="147"/>
      <c r="B99" s="143"/>
      <c r="C99" s="143"/>
      <c r="D99" s="147"/>
      <c r="E99" s="147"/>
      <c r="F99" s="148"/>
      <c r="G99" s="148"/>
      <c r="H99" s="147" t="str">
        <f t="shared" si="90"/>
        <v>Estable</v>
      </c>
      <c r="J99" s="4">
        <f t="shared" si="68"/>
        <v>31</v>
      </c>
      <c r="K99" s="4">
        <f t="shared" si="69"/>
        <v>18.600000000000001</v>
      </c>
      <c r="L99" s="4">
        <f t="shared" si="70"/>
        <v>27.8</v>
      </c>
      <c r="M99" s="4">
        <f t="shared" si="71"/>
        <v>27.5</v>
      </c>
      <c r="N99" s="4">
        <f t="shared" si="72"/>
        <v>27.6</v>
      </c>
      <c r="O99" s="4">
        <f t="shared" si="73"/>
        <v>29.3</v>
      </c>
      <c r="Q99" s="147"/>
      <c r="R99" s="143">
        <f t="shared" si="74"/>
        <v>0</v>
      </c>
      <c r="S99" s="143">
        <f t="shared" si="75"/>
        <v>0</v>
      </c>
      <c r="T99" s="143">
        <f t="shared" si="78"/>
        <v>-31</v>
      </c>
      <c r="U99" s="150" t="str">
        <f t="shared" si="79"/>
        <v>Excesiva</v>
      </c>
      <c r="V99" s="143">
        <f t="shared" si="80"/>
        <v>-19</v>
      </c>
      <c r="W99" s="149" t="str">
        <f t="shared" si="81"/>
        <v>Excesiva</v>
      </c>
      <c r="X99" s="143">
        <f t="shared" si="82"/>
        <v>-28</v>
      </c>
      <c r="Y99" s="149" t="str">
        <f t="shared" si="83"/>
        <v>Excesiva</v>
      </c>
      <c r="AB99" s="147"/>
      <c r="AC99" s="143">
        <f t="shared" si="76"/>
        <v>0</v>
      </c>
      <c r="AD99" s="143">
        <f t="shared" si="77"/>
        <v>0</v>
      </c>
      <c r="AE99" s="143">
        <f t="shared" si="84"/>
        <v>-28</v>
      </c>
      <c r="AF99" s="149" t="str">
        <f t="shared" si="85"/>
        <v>Excesiva</v>
      </c>
      <c r="AG99" s="143">
        <f t="shared" si="86"/>
        <v>-28</v>
      </c>
      <c r="AH99" s="149" t="str">
        <f t="shared" si="87"/>
        <v>Excesiva</v>
      </c>
      <c r="AI99" s="143">
        <f t="shared" si="88"/>
        <v>-29</v>
      </c>
      <c r="AJ99" s="149" t="str">
        <f t="shared" si="89"/>
        <v>Excesiva</v>
      </c>
    </row>
    <row r="100" spans="1:36" ht="24.95" customHeight="1" x14ac:dyDescent="0.25">
      <c r="A100" s="147"/>
      <c r="B100" s="143"/>
      <c r="C100" s="143"/>
      <c r="D100" s="147"/>
      <c r="E100" s="147"/>
      <c r="F100" s="148"/>
      <c r="G100" s="148"/>
      <c r="H100" s="147" t="str">
        <f t="shared" si="90"/>
        <v>Estable</v>
      </c>
      <c r="J100" s="4">
        <f t="shared" si="68"/>
        <v>31</v>
      </c>
      <c r="K100" s="4">
        <f t="shared" si="69"/>
        <v>18.600000000000001</v>
      </c>
      <c r="L100" s="4">
        <f t="shared" si="70"/>
        <v>27.8</v>
      </c>
      <c r="M100" s="4">
        <f t="shared" si="71"/>
        <v>27.5</v>
      </c>
      <c r="N100" s="4">
        <f t="shared" si="72"/>
        <v>27.6</v>
      </c>
      <c r="O100" s="4">
        <f t="shared" si="73"/>
        <v>29.3</v>
      </c>
      <c r="Q100" s="147"/>
      <c r="R100" s="143">
        <f t="shared" si="74"/>
        <v>0</v>
      </c>
      <c r="S100" s="143">
        <f t="shared" si="75"/>
        <v>0</v>
      </c>
      <c r="T100" s="143">
        <f t="shared" si="78"/>
        <v>-31</v>
      </c>
      <c r="U100" s="150" t="str">
        <f t="shared" si="79"/>
        <v>Excesiva</v>
      </c>
      <c r="V100" s="143">
        <f t="shared" si="80"/>
        <v>-19</v>
      </c>
      <c r="W100" s="149" t="str">
        <f t="shared" si="81"/>
        <v>Excesiva</v>
      </c>
      <c r="X100" s="143">
        <f t="shared" si="82"/>
        <v>-28</v>
      </c>
      <c r="Y100" s="149" t="str">
        <f t="shared" si="83"/>
        <v>Excesiva</v>
      </c>
      <c r="AB100" s="147"/>
      <c r="AC100" s="143">
        <f t="shared" si="76"/>
        <v>0</v>
      </c>
      <c r="AD100" s="143">
        <f t="shared" si="77"/>
        <v>0</v>
      </c>
      <c r="AE100" s="143">
        <f t="shared" si="84"/>
        <v>-28</v>
      </c>
      <c r="AF100" s="149" t="str">
        <f t="shared" si="85"/>
        <v>Excesiva</v>
      </c>
      <c r="AG100" s="143">
        <f t="shared" si="86"/>
        <v>-28</v>
      </c>
      <c r="AH100" s="149" t="str">
        <f t="shared" si="87"/>
        <v>Excesiva</v>
      </c>
      <c r="AI100" s="143">
        <f t="shared" si="88"/>
        <v>-29</v>
      </c>
      <c r="AJ100" s="149" t="str">
        <f t="shared" si="89"/>
        <v>Excesiva</v>
      </c>
    </row>
    <row r="101" spans="1:36" ht="24.95" customHeight="1" x14ac:dyDescent="0.25">
      <c r="A101" s="147"/>
      <c r="B101" s="143"/>
      <c r="C101" s="143"/>
      <c r="D101" s="147"/>
      <c r="E101" s="147"/>
      <c r="F101" s="148"/>
      <c r="G101" s="148"/>
      <c r="H101" s="147" t="str">
        <f t="shared" si="90"/>
        <v>Estable</v>
      </c>
      <c r="J101" s="4">
        <f t="shared" si="68"/>
        <v>31</v>
      </c>
      <c r="K101" s="4">
        <f t="shared" si="69"/>
        <v>18.600000000000001</v>
      </c>
      <c r="L101" s="4">
        <f t="shared" si="70"/>
        <v>27.8</v>
      </c>
      <c r="M101" s="4">
        <f t="shared" si="71"/>
        <v>27.5</v>
      </c>
      <c r="N101" s="4">
        <f t="shared" si="72"/>
        <v>27.6</v>
      </c>
      <c r="O101" s="4">
        <f t="shared" si="73"/>
        <v>29.3</v>
      </c>
      <c r="Q101" s="147"/>
      <c r="R101" s="143">
        <f t="shared" si="74"/>
        <v>0</v>
      </c>
      <c r="S101" s="143">
        <f t="shared" si="75"/>
        <v>0</v>
      </c>
      <c r="T101" s="143">
        <f t="shared" si="78"/>
        <v>-31</v>
      </c>
      <c r="U101" s="150" t="str">
        <f t="shared" si="79"/>
        <v>Excesiva</v>
      </c>
      <c r="V101" s="143">
        <f t="shared" si="80"/>
        <v>-19</v>
      </c>
      <c r="W101" s="149" t="str">
        <f t="shared" si="81"/>
        <v>Excesiva</v>
      </c>
      <c r="X101" s="143">
        <f t="shared" si="82"/>
        <v>-28</v>
      </c>
      <c r="Y101" s="149" t="str">
        <f t="shared" si="83"/>
        <v>Excesiva</v>
      </c>
      <c r="AB101" s="147"/>
      <c r="AC101" s="143">
        <f t="shared" si="76"/>
        <v>0</v>
      </c>
      <c r="AD101" s="143">
        <f t="shared" si="77"/>
        <v>0</v>
      </c>
      <c r="AE101" s="143">
        <f t="shared" si="84"/>
        <v>-28</v>
      </c>
      <c r="AF101" s="149" t="str">
        <f t="shared" si="85"/>
        <v>Excesiva</v>
      </c>
      <c r="AG101" s="143">
        <f t="shared" si="86"/>
        <v>-28</v>
      </c>
      <c r="AH101" s="149" t="str">
        <f t="shared" si="87"/>
        <v>Excesiva</v>
      </c>
      <c r="AI101" s="143">
        <f t="shared" si="88"/>
        <v>-29</v>
      </c>
      <c r="AJ101" s="149" t="str">
        <f t="shared" si="89"/>
        <v>Excesiva</v>
      </c>
    </row>
    <row r="102" spans="1:36" ht="24.95" customHeight="1" x14ac:dyDescent="0.25">
      <c r="A102" s="147"/>
      <c r="B102" s="143"/>
      <c r="C102" s="143"/>
      <c r="D102" s="147"/>
      <c r="E102" s="147"/>
      <c r="F102" s="148"/>
      <c r="G102" s="148"/>
      <c r="H102" s="147" t="str">
        <f t="shared" si="90"/>
        <v>Estable</v>
      </c>
      <c r="J102" s="4">
        <f t="shared" si="68"/>
        <v>31</v>
      </c>
      <c r="K102" s="4">
        <f t="shared" si="69"/>
        <v>18.600000000000001</v>
      </c>
      <c r="L102" s="4">
        <f t="shared" si="70"/>
        <v>27.8</v>
      </c>
      <c r="M102" s="4">
        <f t="shared" si="71"/>
        <v>27.5</v>
      </c>
      <c r="N102" s="4">
        <f t="shared" si="72"/>
        <v>27.6</v>
      </c>
      <c r="O102" s="4">
        <f t="shared" si="73"/>
        <v>29.3</v>
      </c>
      <c r="Q102" s="147"/>
      <c r="R102" s="143">
        <f t="shared" si="74"/>
        <v>0</v>
      </c>
      <c r="S102" s="143">
        <f t="shared" si="75"/>
        <v>0</v>
      </c>
      <c r="T102" s="143">
        <f t="shared" si="78"/>
        <v>-31</v>
      </c>
      <c r="U102" s="150" t="str">
        <f t="shared" si="79"/>
        <v>Excesiva</v>
      </c>
      <c r="V102" s="143">
        <f t="shared" si="80"/>
        <v>-19</v>
      </c>
      <c r="W102" s="149" t="str">
        <f t="shared" si="81"/>
        <v>Excesiva</v>
      </c>
      <c r="X102" s="143">
        <f t="shared" si="82"/>
        <v>-28</v>
      </c>
      <c r="Y102" s="149" t="str">
        <f t="shared" si="83"/>
        <v>Excesiva</v>
      </c>
      <c r="AB102" s="147"/>
      <c r="AC102" s="143">
        <f t="shared" si="76"/>
        <v>0</v>
      </c>
      <c r="AD102" s="143">
        <f t="shared" si="77"/>
        <v>0</v>
      </c>
      <c r="AE102" s="143">
        <f t="shared" si="84"/>
        <v>-28</v>
      </c>
      <c r="AF102" s="149" t="str">
        <f t="shared" si="85"/>
        <v>Excesiva</v>
      </c>
      <c r="AG102" s="143">
        <f t="shared" si="86"/>
        <v>-28</v>
      </c>
      <c r="AH102" s="149" t="str">
        <f t="shared" si="87"/>
        <v>Excesiva</v>
      </c>
      <c r="AI102" s="143">
        <f t="shared" si="88"/>
        <v>-29</v>
      </c>
      <c r="AJ102" s="149" t="str">
        <f t="shared" si="89"/>
        <v>Excesiva</v>
      </c>
    </row>
    <row r="103" spans="1:36" ht="24.95" customHeight="1" x14ac:dyDescent="0.25">
      <c r="A103" s="147"/>
      <c r="B103" s="143"/>
      <c r="C103" s="143"/>
      <c r="D103" s="147"/>
      <c r="E103" s="147"/>
      <c r="F103" s="148"/>
      <c r="G103" s="148"/>
      <c r="H103" s="147" t="str">
        <f t="shared" si="90"/>
        <v>Estable</v>
      </c>
      <c r="J103" s="4">
        <f t="shared" si="68"/>
        <v>31</v>
      </c>
      <c r="K103" s="4">
        <f t="shared" si="69"/>
        <v>18.600000000000001</v>
      </c>
      <c r="L103" s="4">
        <f t="shared" si="70"/>
        <v>27.8</v>
      </c>
      <c r="M103" s="4">
        <f t="shared" si="71"/>
        <v>27.5</v>
      </c>
      <c r="N103" s="4">
        <f t="shared" si="72"/>
        <v>27.6</v>
      </c>
      <c r="O103" s="4">
        <f t="shared" si="73"/>
        <v>29.3</v>
      </c>
      <c r="Q103" s="147"/>
      <c r="R103" s="143">
        <f t="shared" si="74"/>
        <v>0</v>
      </c>
      <c r="S103" s="143">
        <f t="shared" si="75"/>
        <v>0</v>
      </c>
      <c r="T103" s="143">
        <f t="shared" si="78"/>
        <v>-31</v>
      </c>
      <c r="U103" s="150" t="str">
        <f t="shared" si="79"/>
        <v>Excesiva</v>
      </c>
      <c r="V103" s="143">
        <f t="shared" si="80"/>
        <v>-19</v>
      </c>
      <c r="W103" s="149" t="str">
        <f t="shared" si="81"/>
        <v>Excesiva</v>
      </c>
      <c r="X103" s="143">
        <f t="shared" si="82"/>
        <v>-28</v>
      </c>
      <c r="Y103" s="149" t="str">
        <f t="shared" si="83"/>
        <v>Excesiva</v>
      </c>
      <c r="AB103" s="147"/>
      <c r="AC103" s="143">
        <f t="shared" si="76"/>
        <v>0</v>
      </c>
      <c r="AD103" s="143">
        <f t="shared" si="77"/>
        <v>0</v>
      </c>
      <c r="AE103" s="143">
        <f t="shared" si="84"/>
        <v>-28</v>
      </c>
      <c r="AF103" s="149" t="str">
        <f t="shared" si="85"/>
        <v>Excesiva</v>
      </c>
      <c r="AG103" s="143">
        <f t="shared" si="86"/>
        <v>-28</v>
      </c>
      <c r="AH103" s="149" t="str">
        <f t="shared" si="87"/>
        <v>Excesiva</v>
      </c>
      <c r="AI103" s="143">
        <f t="shared" si="88"/>
        <v>-29</v>
      </c>
      <c r="AJ103" s="149" t="str">
        <f t="shared" si="89"/>
        <v>Excesiva</v>
      </c>
    </row>
    <row r="104" spans="1:36" ht="24.95" customHeight="1" x14ac:dyDescent="0.25">
      <c r="A104" s="147"/>
      <c r="B104" s="143"/>
      <c r="C104" s="143"/>
      <c r="D104" s="147"/>
      <c r="E104" s="147"/>
      <c r="F104" s="148"/>
      <c r="G104" s="148"/>
      <c r="H104" s="147" t="str">
        <f t="shared" si="90"/>
        <v>Estable</v>
      </c>
      <c r="J104" s="4">
        <f t="shared" si="68"/>
        <v>31</v>
      </c>
      <c r="K104" s="4">
        <f t="shared" si="69"/>
        <v>18.600000000000001</v>
      </c>
      <c r="L104" s="4">
        <f t="shared" si="70"/>
        <v>27.8</v>
      </c>
      <c r="M104" s="4">
        <f t="shared" si="71"/>
        <v>27.5</v>
      </c>
      <c r="N104" s="4">
        <f t="shared" si="72"/>
        <v>27.6</v>
      </c>
      <c r="O104" s="4">
        <f t="shared" si="73"/>
        <v>29.3</v>
      </c>
      <c r="Q104" s="147"/>
      <c r="R104" s="143">
        <f t="shared" si="74"/>
        <v>0</v>
      </c>
      <c r="S104" s="143">
        <f t="shared" si="75"/>
        <v>0</v>
      </c>
      <c r="T104" s="143">
        <f t="shared" si="78"/>
        <v>-31</v>
      </c>
      <c r="U104" s="150" t="str">
        <f t="shared" si="79"/>
        <v>Excesiva</v>
      </c>
      <c r="V104" s="143">
        <f t="shared" si="80"/>
        <v>-19</v>
      </c>
      <c r="W104" s="149" t="str">
        <f t="shared" si="81"/>
        <v>Excesiva</v>
      </c>
      <c r="X104" s="143">
        <f t="shared" si="82"/>
        <v>-28</v>
      </c>
      <c r="Y104" s="149" t="str">
        <f t="shared" si="83"/>
        <v>Excesiva</v>
      </c>
      <c r="AB104" s="147"/>
      <c r="AC104" s="143">
        <f t="shared" si="76"/>
        <v>0</v>
      </c>
      <c r="AD104" s="143">
        <f t="shared" si="77"/>
        <v>0</v>
      </c>
      <c r="AE104" s="143">
        <f t="shared" si="84"/>
        <v>-28</v>
      </c>
      <c r="AF104" s="149" t="str">
        <f t="shared" si="85"/>
        <v>Excesiva</v>
      </c>
      <c r="AG104" s="143">
        <f t="shared" si="86"/>
        <v>-28</v>
      </c>
      <c r="AH104" s="149" t="str">
        <f t="shared" si="87"/>
        <v>Excesiva</v>
      </c>
      <c r="AI104" s="143">
        <f t="shared" si="88"/>
        <v>-29</v>
      </c>
      <c r="AJ104" s="149" t="str">
        <f t="shared" si="89"/>
        <v>Excesiva</v>
      </c>
    </row>
    <row r="105" spans="1:36" ht="24.95" customHeight="1" x14ac:dyDescent="0.25">
      <c r="A105" s="147"/>
      <c r="B105" s="143"/>
      <c r="C105" s="143"/>
      <c r="D105" s="147"/>
      <c r="E105" s="147"/>
      <c r="F105" s="148"/>
      <c r="G105" s="148"/>
      <c r="H105" s="147" t="str">
        <f t="shared" si="90"/>
        <v>Estable</v>
      </c>
      <c r="J105" s="4">
        <f t="shared" si="68"/>
        <v>31</v>
      </c>
      <c r="K105" s="4">
        <f t="shared" si="69"/>
        <v>18.600000000000001</v>
      </c>
      <c r="L105" s="4">
        <f t="shared" si="70"/>
        <v>27.8</v>
      </c>
      <c r="M105" s="4">
        <f t="shared" si="71"/>
        <v>27.5</v>
      </c>
      <c r="N105" s="4">
        <f t="shared" si="72"/>
        <v>27.6</v>
      </c>
      <c r="O105" s="4">
        <f t="shared" si="73"/>
        <v>29.3</v>
      </c>
      <c r="Q105" s="147"/>
      <c r="R105" s="143">
        <f t="shared" si="74"/>
        <v>0</v>
      </c>
      <c r="S105" s="143">
        <f t="shared" si="75"/>
        <v>0</v>
      </c>
      <c r="T105" s="143">
        <f t="shared" si="78"/>
        <v>-31</v>
      </c>
      <c r="U105" s="150" t="str">
        <f t="shared" si="79"/>
        <v>Excesiva</v>
      </c>
      <c r="V105" s="143">
        <f t="shared" si="80"/>
        <v>-19</v>
      </c>
      <c r="W105" s="149" t="str">
        <f t="shared" si="81"/>
        <v>Excesiva</v>
      </c>
      <c r="X105" s="143">
        <f t="shared" si="82"/>
        <v>-28</v>
      </c>
      <c r="Y105" s="149" t="str">
        <f t="shared" si="83"/>
        <v>Excesiva</v>
      </c>
      <c r="AB105" s="147"/>
      <c r="AC105" s="143">
        <f t="shared" si="76"/>
        <v>0</v>
      </c>
      <c r="AD105" s="143">
        <f t="shared" si="77"/>
        <v>0</v>
      </c>
      <c r="AE105" s="143">
        <f t="shared" si="84"/>
        <v>-28</v>
      </c>
      <c r="AF105" s="149" t="str">
        <f t="shared" si="85"/>
        <v>Excesiva</v>
      </c>
      <c r="AG105" s="143">
        <f t="shared" si="86"/>
        <v>-28</v>
      </c>
      <c r="AH105" s="149" t="str">
        <f t="shared" si="87"/>
        <v>Excesiva</v>
      </c>
      <c r="AI105" s="143">
        <f t="shared" si="88"/>
        <v>-29</v>
      </c>
      <c r="AJ105" s="149" t="str">
        <f t="shared" si="89"/>
        <v>Excesiva</v>
      </c>
    </row>
    <row r="106" spans="1:36" ht="24.95" customHeight="1" x14ac:dyDescent="0.25">
      <c r="A106" s="147"/>
      <c r="B106" s="143"/>
      <c r="C106" s="143"/>
      <c r="D106" s="147"/>
      <c r="E106" s="147"/>
      <c r="F106" s="148"/>
      <c r="G106" s="148"/>
      <c r="H106" s="147" t="str">
        <f t="shared" si="90"/>
        <v>Estable</v>
      </c>
      <c r="J106" s="4">
        <f t="shared" si="68"/>
        <v>31</v>
      </c>
      <c r="K106" s="4">
        <f t="shared" si="69"/>
        <v>18.600000000000001</v>
      </c>
      <c r="L106" s="4">
        <f t="shared" si="70"/>
        <v>27.8</v>
      </c>
      <c r="M106" s="4">
        <f t="shared" si="71"/>
        <v>27.5</v>
      </c>
      <c r="N106" s="4">
        <f t="shared" si="72"/>
        <v>27.6</v>
      </c>
      <c r="O106" s="4">
        <f t="shared" si="73"/>
        <v>29.3</v>
      </c>
      <c r="Q106" s="147"/>
      <c r="R106" s="143">
        <f t="shared" si="74"/>
        <v>0</v>
      </c>
      <c r="S106" s="143">
        <f t="shared" si="75"/>
        <v>0</v>
      </c>
      <c r="T106" s="143">
        <f t="shared" si="78"/>
        <v>-31</v>
      </c>
      <c r="U106" s="150" t="str">
        <f t="shared" si="79"/>
        <v>Excesiva</v>
      </c>
      <c r="V106" s="143">
        <f t="shared" si="80"/>
        <v>-19</v>
      </c>
      <c r="W106" s="149" t="str">
        <f t="shared" si="81"/>
        <v>Excesiva</v>
      </c>
      <c r="X106" s="143">
        <f t="shared" si="82"/>
        <v>-28</v>
      </c>
      <c r="Y106" s="149" t="str">
        <f t="shared" si="83"/>
        <v>Excesiva</v>
      </c>
      <c r="AB106" s="147"/>
      <c r="AC106" s="143">
        <f t="shared" si="76"/>
        <v>0</v>
      </c>
      <c r="AD106" s="143">
        <f t="shared" si="77"/>
        <v>0</v>
      </c>
      <c r="AE106" s="143">
        <f t="shared" si="84"/>
        <v>-28</v>
      </c>
      <c r="AF106" s="149" t="str">
        <f t="shared" si="85"/>
        <v>Excesiva</v>
      </c>
      <c r="AG106" s="143">
        <f t="shared" si="86"/>
        <v>-28</v>
      </c>
      <c r="AH106" s="149" t="str">
        <f t="shared" si="87"/>
        <v>Excesiva</v>
      </c>
      <c r="AI106" s="143">
        <f t="shared" si="88"/>
        <v>-29</v>
      </c>
      <c r="AJ106" s="149" t="str">
        <f t="shared" si="89"/>
        <v>Excesiva</v>
      </c>
    </row>
    <row r="107" spans="1:36" ht="24.95" customHeight="1" x14ac:dyDescent="0.25">
      <c r="A107" s="147"/>
      <c r="B107" s="143"/>
      <c r="C107" s="143"/>
      <c r="D107" s="147"/>
      <c r="E107" s="147"/>
      <c r="F107" s="148"/>
      <c r="G107" s="148"/>
      <c r="H107" s="147" t="str">
        <f t="shared" si="90"/>
        <v>Estable</v>
      </c>
      <c r="J107" s="4">
        <f t="shared" si="68"/>
        <v>31</v>
      </c>
      <c r="K107" s="4">
        <f t="shared" si="69"/>
        <v>18.600000000000001</v>
      </c>
      <c r="L107" s="4">
        <f t="shared" si="70"/>
        <v>27.8</v>
      </c>
      <c r="M107" s="4">
        <f t="shared" si="71"/>
        <v>27.5</v>
      </c>
      <c r="N107" s="4">
        <f t="shared" si="72"/>
        <v>27.6</v>
      </c>
      <c r="O107" s="4">
        <f t="shared" si="73"/>
        <v>29.3</v>
      </c>
      <c r="Q107" s="147"/>
      <c r="R107" s="143">
        <f t="shared" si="74"/>
        <v>0</v>
      </c>
      <c r="S107" s="143">
        <f t="shared" si="75"/>
        <v>0</v>
      </c>
      <c r="T107" s="143">
        <f t="shared" si="78"/>
        <v>-31</v>
      </c>
      <c r="U107" s="150" t="str">
        <f t="shared" si="79"/>
        <v>Excesiva</v>
      </c>
      <c r="V107" s="143">
        <f t="shared" si="80"/>
        <v>-19</v>
      </c>
      <c r="W107" s="149" t="str">
        <f t="shared" si="81"/>
        <v>Excesiva</v>
      </c>
      <c r="X107" s="143">
        <f t="shared" si="82"/>
        <v>-28</v>
      </c>
      <c r="Y107" s="149" t="str">
        <f t="shared" si="83"/>
        <v>Excesiva</v>
      </c>
      <c r="AB107" s="147"/>
      <c r="AC107" s="143">
        <f t="shared" si="76"/>
        <v>0</v>
      </c>
      <c r="AD107" s="143">
        <f t="shared" si="77"/>
        <v>0</v>
      </c>
      <c r="AE107" s="143">
        <f t="shared" si="84"/>
        <v>-28</v>
      </c>
      <c r="AF107" s="149" t="str">
        <f t="shared" si="85"/>
        <v>Excesiva</v>
      </c>
      <c r="AG107" s="143">
        <f t="shared" si="86"/>
        <v>-28</v>
      </c>
      <c r="AH107" s="149" t="str">
        <f t="shared" si="87"/>
        <v>Excesiva</v>
      </c>
      <c r="AI107" s="143">
        <f t="shared" si="88"/>
        <v>-29</v>
      </c>
      <c r="AJ107" s="149" t="str">
        <f t="shared" si="89"/>
        <v>Excesiva</v>
      </c>
    </row>
    <row r="108" spans="1:36" ht="24.95" customHeight="1" x14ac:dyDescent="0.25">
      <c r="A108" s="147"/>
      <c r="B108" s="143"/>
      <c r="C108" s="143"/>
      <c r="D108" s="147"/>
      <c r="E108" s="147"/>
      <c r="F108" s="148"/>
      <c r="G108" s="148"/>
      <c r="H108" s="147" t="str">
        <f t="shared" si="90"/>
        <v>Estable</v>
      </c>
      <c r="J108" s="4">
        <f t="shared" si="68"/>
        <v>31</v>
      </c>
      <c r="K108" s="4">
        <f t="shared" si="69"/>
        <v>18.600000000000001</v>
      </c>
      <c r="L108" s="4">
        <f t="shared" si="70"/>
        <v>27.8</v>
      </c>
      <c r="M108" s="4">
        <f t="shared" si="71"/>
        <v>27.5</v>
      </c>
      <c r="N108" s="4">
        <f t="shared" si="72"/>
        <v>27.6</v>
      </c>
      <c r="O108" s="4">
        <f t="shared" si="73"/>
        <v>29.3</v>
      </c>
      <c r="Q108" s="147"/>
      <c r="R108" s="143">
        <f t="shared" si="74"/>
        <v>0</v>
      </c>
      <c r="S108" s="143">
        <f t="shared" si="75"/>
        <v>0</v>
      </c>
      <c r="T108" s="143">
        <f t="shared" si="78"/>
        <v>-31</v>
      </c>
      <c r="U108" s="150" t="str">
        <f t="shared" si="79"/>
        <v>Excesiva</v>
      </c>
      <c r="V108" s="143">
        <f t="shared" si="80"/>
        <v>-19</v>
      </c>
      <c r="W108" s="149" t="str">
        <f t="shared" si="81"/>
        <v>Excesiva</v>
      </c>
      <c r="X108" s="143">
        <f t="shared" si="82"/>
        <v>-28</v>
      </c>
      <c r="Y108" s="149" t="str">
        <f t="shared" si="83"/>
        <v>Excesiva</v>
      </c>
      <c r="AB108" s="147"/>
      <c r="AC108" s="143">
        <f t="shared" si="76"/>
        <v>0</v>
      </c>
      <c r="AD108" s="143">
        <f t="shared" si="77"/>
        <v>0</v>
      </c>
      <c r="AE108" s="143">
        <f t="shared" si="84"/>
        <v>-28</v>
      </c>
      <c r="AF108" s="149" t="str">
        <f t="shared" si="85"/>
        <v>Excesiva</v>
      </c>
      <c r="AG108" s="143">
        <f t="shared" si="86"/>
        <v>-28</v>
      </c>
      <c r="AH108" s="149" t="str">
        <f t="shared" si="87"/>
        <v>Excesiva</v>
      </c>
      <c r="AI108" s="143">
        <f t="shared" si="88"/>
        <v>-29</v>
      </c>
      <c r="AJ108" s="149" t="str">
        <f t="shared" si="89"/>
        <v>Excesiva</v>
      </c>
    </row>
    <row r="109" spans="1:36" ht="24.95" customHeight="1" x14ac:dyDescent="0.25">
      <c r="A109" s="147"/>
      <c r="B109" s="143"/>
      <c r="C109" s="143"/>
      <c r="D109" s="147"/>
      <c r="E109" s="147"/>
      <c r="F109" s="148"/>
      <c r="G109" s="148"/>
      <c r="H109" s="147" t="str">
        <f t="shared" si="90"/>
        <v>Estable</v>
      </c>
      <c r="J109" s="4">
        <f t="shared" si="68"/>
        <v>31</v>
      </c>
      <c r="K109" s="4">
        <f t="shared" si="69"/>
        <v>18.600000000000001</v>
      </c>
      <c r="L109" s="4">
        <f t="shared" si="70"/>
        <v>27.8</v>
      </c>
      <c r="M109" s="4">
        <f t="shared" si="71"/>
        <v>27.5</v>
      </c>
      <c r="N109" s="4">
        <f t="shared" si="72"/>
        <v>27.6</v>
      </c>
      <c r="O109" s="4">
        <f t="shared" si="73"/>
        <v>29.3</v>
      </c>
      <c r="Q109" s="147"/>
      <c r="R109" s="143">
        <f t="shared" si="74"/>
        <v>0</v>
      </c>
      <c r="S109" s="143">
        <f t="shared" si="75"/>
        <v>0</v>
      </c>
      <c r="T109" s="143">
        <f t="shared" si="78"/>
        <v>-31</v>
      </c>
      <c r="U109" s="150" t="str">
        <f t="shared" si="79"/>
        <v>Excesiva</v>
      </c>
      <c r="V109" s="143">
        <f t="shared" si="80"/>
        <v>-19</v>
      </c>
      <c r="W109" s="149" t="str">
        <f t="shared" si="81"/>
        <v>Excesiva</v>
      </c>
      <c r="X109" s="143">
        <f t="shared" si="82"/>
        <v>-28</v>
      </c>
      <c r="Y109" s="149" t="str">
        <f t="shared" si="83"/>
        <v>Excesiva</v>
      </c>
      <c r="AB109" s="147"/>
      <c r="AC109" s="143">
        <f t="shared" si="76"/>
        <v>0</v>
      </c>
      <c r="AD109" s="143">
        <f t="shared" si="77"/>
        <v>0</v>
      </c>
      <c r="AE109" s="143">
        <f t="shared" si="84"/>
        <v>-28</v>
      </c>
      <c r="AF109" s="149" t="str">
        <f t="shared" si="85"/>
        <v>Excesiva</v>
      </c>
      <c r="AG109" s="143">
        <f t="shared" si="86"/>
        <v>-28</v>
      </c>
      <c r="AH109" s="149" t="str">
        <f t="shared" si="87"/>
        <v>Excesiva</v>
      </c>
      <c r="AI109" s="143">
        <f t="shared" si="88"/>
        <v>-29</v>
      </c>
      <c r="AJ109" s="149" t="str">
        <f t="shared" si="89"/>
        <v>Excesiva</v>
      </c>
    </row>
    <row r="110" spans="1:36" ht="24.95" customHeight="1" x14ac:dyDescent="0.25">
      <c r="A110" s="147"/>
      <c r="B110" s="143"/>
      <c r="C110" s="143"/>
      <c r="D110" s="147"/>
      <c r="E110" s="147"/>
      <c r="F110" s="148"/>
      <c r="G110" s="148"/>
      <c r="H110" s="147" t="str">
        <f t="shared" si="90"/>
        <v>Estable</v>
      </c>
      <c r="J110" s="4">
        <f t="shared" si="68"/>
        <v>31</v>
      </c>
      <c r="K110" s="4">
        <f t="shared" si="69"/>
        <v>18.600000000000001</v>
      </c>
      <c r="L110" s="4">
        <f t="shared" si="70"/>
        <v>27.8</v>
      </c>
      <c r="M110" s="4">
        <f t="shared" si="71"/>
        <v>27.5</v>
      </c>
      <c r="N110" s="4">
        <f t="shared" si="72"/>
        <v>27.6</v>
      </c>
      <c r="O110" s="4">
        <f t="shared" si="73"/>
        <v>29.3</v>
      </c>
      <c r="Q110" s="147"/>
      <c r="R110" s="143">
        <f t="shared" si="74"/>
        <v>0</v>
      </c>
      <c r="S110" s="143">
        <f t="shared" si="75"/>
        <v>0</v>
      </c>
      <c r="T110" s="143">
        <f t="shared" si="78"/>
        <v>-31</v>
      </c>
      <c r="U110" s="150" t="str">
        <f t="shared" si="79"/>
        <v>Excesiva</v>
      </c>
      <c r="V110" s="143">
        <f t="shared" si="80"/>
        <v>-19</v>
      </c>
      <c r="W110" s="149" t="str">
        <f t="shared" si="81"/>
        <v>Excesiva</v>
      </c>
      <c r="X110" s="143">
        <f t="shared" si="82"/>
        <v>-28</v>
      </c>
      <c r="Y110" s="149" t="str">
        <f t="shared" si="83"/>
        <v>Excesiva</v>
      </c>
      <c r="AB110" s="147"/>
      <c r="AC110" s="143">
        <f t="shared" si="76"/>
        <v>0</v>
      </c>
      <c r="AD110" s="143">
        <f t="shared" si="77"/>
        <v>0</v>
      </c>
      <c r="AE110" s="143">
        <f t="shared" si="84"/>
        <v>-28</v>
      </c>
      <c r="AF110" s="149" t="str">
        <f t="shared" si="85"/>
        <v>Excesiva</v>
      </c>
      <c r="AG110" s="143">
        <f t="shared" si="86"/>
        <v>-28</v>
      </c>
      <c r="AH110" s="149" t="str">
        <f t="shared" si="87"/>
        <v>Excesiva</v>
      </c>
      <c r="AI110" s="143">
        <f t="shared" si="88"/>
        <v>-29</v>
      </c>
      <c r="AJ110" s="149" t="str">
        <f t="shared" si="89"/>
        <v>Excesiva</v>
      </c>
    </row>
    <row r="111" spans="1:36" ht="24.95" customHeight="1" x14ac:dyDescent="0.25">
      <c r="A111" s="147"/>
      <c r="B111" s="143"/>
      <c r="C111" s="143"/>
      <c r="D111" s="147"/>
      <c r="E111" s="147"/>
      <c r="F111" s="148"/>
      <c r="G111" s="148"/>
      <c r="H111" s="147" t="str">
        <f t="shared" si="90"/>
        <v>Estable</v>
      </c>
      <c r="J111" s="4">
        <f t="shared" si="68"/>
        <v>31</v>
      </c>
      <c r="K111" s="4">
        <f t="shared" si="69"/>
        <v>18.600000000000001</v>
      </c>
      <c r="L111" s="4">
        <f t="shared" si="70"/>
        <v>27.8</v>
      </c>
      <c r="M111" s="4">
        <f t="shared" si="71"/>
        <v>27.5</v>
      </c>
      <c r="N111" s="4">
        <f t="shared" si="72"/>
        <v>27.6</v>
      </c>
      <c r="O111" s="4">
        <f t="shared" si="73"/>
        <v>29.3</v>
      </c>
      <c r="Q111" s="147"/>
      <c r="R111" s="143">
        <f t="shared" si="74"/>
        <v>0</v>
      </c>
      <c r="S111" s="143">
        <f t="shared" si="75"/>
        <v>0</v>
      </c>
      <c r="T111" s="143">
        <f t="shared" si="78"/>
        <v>-31</v>
      </c>
      <c r="U111" s="150" t="str">
        <f t="shared" si="79"/>
        <v>Excesiva</v>
      </c>
      <c r="V111" s="143">
        <f t="shared" si="80"/>
        <v>-19</v>
      </c>
      <c r="W111" s="149" t="str">
        <f t="shared" si="81"/>
        <v>Excesiva</v>
      </c>
      <c r="X111" s="143">
        <f t="shared" si="82"/>
        <v>-28</v>
      </c>
      <c r="Y111" s="149" t="str">
        <f t="shared" si="83"/>
        <v>Excesiva</v>
      </c>
      <c r="AB111" s="147"/>
      <c r="AC111" s="143">
        <f t="shared" si="76"/>
        <v>0</v>
      </c>
      <c r="AD111" s="143">
        <f t="shared" si="77"/>
        <v>0</v>
      </c>
      <c r="AE111" s="143">
        <f t="shared" si="84"/>
        <v>-28</v>
      </c>
      <c r="AF111" s="149" t="str">
        <f t="shared" si="85"/>
        <v>Excesiva</v>
      </c>
      <c r="AG111" s="143">
        <f t="shared" si="86"/>
        <v>-28</v>
      </c>
      <c r="AH111" s="149" t="str">
        <f t="shared" si="87"/>
        <v>Excesiva</v>
      </c>
      <c r="AI111" s="143">
        <f t="shared" si="88"/>
        <v>-29</v>
      </c>
      <c r="AJ111" s="149" t="str">
        <f t="shared" si="89"/>
        <v>Excesiva</v>
      </c>
    </row>
    <row r="112" spans="1:36" ht="24.95" customHeight="1" x14ac:dyDescent="0.25">
      <c r="A112" s="147"/>
      <c r="B112" s="143"/>
      <c r="C112" s="143"/>
      <c r="D112" s="147"/>
      <c r="E112" s="147"/>
      <c r="F112" s="148"/>
      <c r="G112" s="148"/>
      <c r="H112" s="147" t="str">
        <f t="shared" si="90"/>
        <v>Estable</v>
      </c>
      <c r="J112" s="4">
        <f t="shared" si="68"/>
        <v>31</v>
      </c>
      <c r="K112" s="4">
        <f t="shared" si="69"/>
        <v>18.600000000000001</v>
      </c>
      <c r="L112" s="4">
        <f t="shared" si="70"/>
        <v>27.8</v>
      </c>
      <c r="M112" s="4">
        <f t="shared" si="71"/>
        <v>27.5</v>
      </c>
      <c r="N112" s="4">
        <f t="shared" si="72"/>
        <v>27.6</v>
      </c>
      <c r="O112" s="4">
        <f t="shared" si="73"/>
        <v>29.3</v>
      </c>
      <c r="Q112" s="147"/>
      <c r="R112" s="143">
        <f t="shared" si="74"/>
        <v>0</v>
      </c>
      <c r="S112" s="143">
        <f t="shared" si="75"/>
        <v>0</v>
      </c>
      <c r="T112" s="143">
        <f t="shared" si="78"/>
        <v>-31</v>
      </c>
      <c r="U112" s="150" t="str">
        <f t="shared" si="79"/>
        <v>Excesiva</v>
      </c>
      <c r="V112" s="143">
        <f t="shared" si="80"/>
        <v>-19</v>
      </c>
      <c r="W112" s="149" t="str">
        <f t="shared" si="81"/>
        <v>Excesiva</v>
      </c>
      <c r="X112" s="143">
        <f t="shared" si="82"/>
        <v>-28</v>
      </c>
      <c r="Y112" s="149" t="str">
        <f t="shared" si="83"/>
        <v>Excesiva</v>
      </c>
      <c r="AB112" s="147"/>
      <c r="AC112" s="143">
        <f t="shared" si="76"/>
        <v>0</v>
      </c>
      <c r="AD112" s="143">
        <f t="shared" si="77"/>
        <v>0</v>
      </c>
      <c r="AE112" s="143">
        <f t="shared" si="84"/>
        <v>-28</v>
      </c>
      <c r="AF112" s="149" t="str">
        <f t="shared" si="85"/>
        <v>Excesiva</v>
      </c>
      <c r="AG112" s="143">
        <f t="shared" si="86"/>
        <v>-28</v>
      </c>
      <c r="AH112" s="149" t="str">
        <f t="shared" si="87"/>
        <v>Excesiva</v>
      </c>
      <c r="AI112" s="143">
        <f t="shared" si="88"/>
        <v>-29</v>
      </c>
      <c r="AJ112" s="149" t="str">
        <f t="shared" si="89"/>
        <v>Excesiva</v>
      </c>
    </row>
    <row r="113" spans="1:36" ht="24.95" customHeight="1" x14ac:dyDescent="0.25">
      <c r="A113" s="147"/>
      <c r="B113" s="143"/>
      <c r="C113" s="143"/>
      <c r="D113" s="147"/>
      <c r="E113" s="147"/>
      <c r="F113" s="148"/>
      <c r="G113" s="148"/>
      <c r="H113" s="147" t="str">
        <f t="shared" si="90"/>
        <v>Estable</v>
      </c>
      <c r="J113" s="4">
        <f t="shared" si="68"/>
        <v>31</v>
      </c>
      <c r="K113" s="4">
        <f t="shared" si="69"/>
        <v>18.600000000000001</v>
      </c>
      <c r="L113" s="4">
        <f t="shared" si="70"/>
        <v>27.8</v>
      </c>
      <c r="M113" s="4">
        <f t="shared" si="71"/>
        <v>27.5</v>
      </c>
      <c r="N113" s="4">
        <f t="shared" si="72"/>
        <v>27.6</v>
      </c>
      <c r="O113" s="4">
        <f t="shared" si="73"/>
        <v>29.3</v>
      </c>
      <c r="Q113" s="147"/>
      <c r="R113" s="143">
        <f t="shared" si="74"/>
        <v>0</v>
      </c>
      <c r="S113" s="143">
        <f t="shared" si="75"/>
        <v>0</v>
      </c>
      <c r="T113" s="143">
        <f t="shared" si="78"/>
        <v>-31</v>
      </c>
      <c r="U113" s="150" t="str">
        <f t="shared" si="79"/>
        <v>Excesiva</v>
      </c>
      <c r="V113" s="143">
        <f t="shared" si="80"/>
        <v>-19</v>
      </c>
      <c r="W113" s="149" t="str">
        <f t="shared" si="81"/>
        <v>Excesiva</v>
      </c>
      <c r="X113" s="143">
        <f t="shared" si="82"/>
        <v>-28</v>
      </c>
      <c r="Y113" s="149" t="str">
        <f t="shared" si="83"/>
        <v>Excesiva</v>
      </c>
      <c r="AB113" s="147"/>
      <c r="AC113" s="143">
        <f t="shared" si="76"/>
        <v>0</v>
      </c>
      <c r="AD113" s="143">
        <f t="shared" si="77"/>
        <v>0</v>
      </c>
      <c r="AE113" s="143">
        <f t="shared" si="84"/>
        <v>-28</v>
      </c>
      <c r="AF113" s="149" t="str">
        <f t="shared" si="85"/>
        <v>Excesiva</v>
      </c>
      <c r="AG113" s="143">
        <f t="shared" si="86"/>
        <v>-28</v>
      </c>
      <c r="AH113" s="149" t="str">
        <f t="shared" si="87"/>
        <v>Excesiva</v>
      </c>
      <c r="AI113" s="143">
        <f t="shared" si="88"/>
        <v>-29</v>
      </c>
      <c r="AJ113" s="149" t="str">
        <f t="shared" si="89"/>
        <v>Excesiva</v>
      </c>
    </row>
    <row r="114" spans="1:36" ht="24.95" customHeight="1" x14ac:dyDescent="0.25">
      <c r="A114" s="147"/>
      <c r="B114" s="143"/>
      <c r="C114" s="143"/>
      <c r="D114" s="147"/>
      <c r="E114" s="147"/>
      <c r="F114" s="148"/>
      <c r="G114" s="148"/>
      <c r="H114" s="147" t="str">
        <f t="shared" si="90"/>
        <v>Estable</v>
      </c>
      <c r="J114" s="4">
        <f t="shared" si="68"/>
        <v>31</v>
      </c>
      <c r="K114" s="4">
        <f t="shared" si="69"/>
        <v>18.600000000000001</v>
      </c>
      <c r="L114" s="4">
        <f t="shared" si="70"/>
        <v>27.8</v>
      </c>
      <c r="M114" s="4">
        <f t="shared" si="71"/>
        <v>27.5</v>
      </c>
      <c r="N114" s="4">
        <f t="shared" si="72"/>
        <v>27.6</v>
      </c>
      <c r="O114" s="4">
        <f t="shared" si="73"/>
        <v>29.3</v>
      </c>
      <c r="Q114" s="147"/>
      <c r="R114" s="143">
        <f t="shared" si="74"/>
        <v>0</v>
      </c>
      <c r="S114" s="143">
        <f t="shared" si="75"/>
        <v>0</v>
      </c>
      <c r="T114" s="143">
        <f t="shared" si="78"/>
        <v>-31</v>
      </c>
      <c r="U114" s="150" t="str">
        <f t="shared" si="79"/>
        <v>Excesiva</v>
      </c>
      <c r="V114" s="143">
        <f t="shared" si="80"/>
        <v>-19</v>
      </c>
      <c r="W114" s="149" t="str">
        <f t="shared" si="81"/>
        <v>Excesiva</v>
      </c>
      <c r="X114" s="143">
        <f t="shared" si="82"/>
        <v>-28</v>
      </c>
      <c r="Y114" s="149" t="str">
        <f t="shared" si="83"/>
        <v>Excesiva</v>
      </c>
      <c r="AB114" s="147"/>
      <c r="AC114" s="143">
        <f t="shared" si="76"/>
        <v>0</v>
      </c>
      <c r="AD114" s="143">
        <f t="shared" si="77"/>
        <v>0</v>
      </c>
      <c r="AE114" s="143">
        <f t="shared" si="84"/>
        <v>-28</v>
      </c>
      <c r="AF114" s="149" t="str">
        <f t="shared" si="85"/>
        <v>Excesiva</v>
      </c>
      <c r="AG114" s="143">
        <f t="shared" si="86"/>
        <v>-28</v>
      </c>
      <c r="AH114" s="149" t="str">
        <f t="shared" si="87"/>
        <v>Excesiva</v>
      </c>
      <c r="AI114" s="143">
        <f t="shared" si="88"/>
        <v>-29</v>
      </c>
      <c r="AJ114" s="149" t="str">
        <f t="shared" si="89"/>
        <v>Excesiva</v>
      </c>
    </row>
  </sheetData>
  <mergeCells count="9">
    <mergeCell ref="Q2:Y2"/>
    <mergeCell ref="AB2:AJ2"/>
    <mergeCell ref="A2:H2"/>
    <mergeCell ref="T4:U4"/>
    <mergeCell ref="V4:W4"/>
    <mergeCell ref="X4:Y4"/>
    <mergeCell ref="AE4:AF4"/>
    <mergeCell ref="AG4:AH4"/>
    <mergeCell ref="AI4:AJ4"/>
  </mergeCells>
  <conditionalFormatting sqref="U15:U16">
    <cfRule type="cellIs" dxfId="263" priority="194" operator="equal">
      <formula>"Adecuada"</formula>
    </cfRule>
    <cfRule type="cellIs" dxfId="262" priority="195" operator="equal">
      <formula>"Excesiva"</formula>
    </cfRule>
    <cfRule type="cellIs" dxfId="261" priority="196" operator="equal">
      <formula>"Insuficiente"</formula>
    </cfRule>
  </conditionalFormatting>
  <conditionalFormatting sqref="W15:W114">
    <cfRule type="cellIs" dxfId="260" priority="191" operator="equal">
      <formula>"Adecuada"</formula>
    </cfRule>
    <cfRule type="cellIs" dxfId="259" priority="192" operator="equal">
      <formula>"Excesiva"</formula>
    </cfRule>
    <cfRule type="cellIs" dxfId="258" priority="193" operator="equal">
      <formula>"Insuficiente"</formula>
    </cfRule>
  </conditionalFormatting>
  <conditionalFormatting sqref="Y15:Y114">
    <cfRule type="cellIs" dxfId="257" priority="188" operator="equal">
      <formula>"Adecuada"</formula>
    </cfRule>
    <cfRule type="cellIs" dxfId="256" priority="189" operator="equal">
      <formula>"Excesiva"</formula>
    </cfRule>
    <cfRule type="cellIs" dxfId="255" priority="190" operator="equal">
      <formula>"Insuficiente"</formula>
    </cfRule>
  </conditionalFormatting>
  <conditionalFormatting sqref="U17:U21">
    <cfRule type="cellIs" dxfId="254" priority="68" operator="equal">
      <formula>"Adecuada"</formula>
    </cfRule>
    <cfRule type="cellIs" dxfId="253" priority="69" operator="equal">
      <formula>"Excesiva"</formula>
    </cfRule>
    <cfRule type="cellIs" dxfId="252" priority="70" operator="equal">
      <formula>"Insuficiente"</formula>
    </cfRule>
  </conditionalFormatting>
  <conditionalFormatting sqref="U22:U114">
    <cfRule type="cellIs" dxfId="251" priority="59" operator="equal">
      <formula>"Adecuada"</formula>
    </cfRule>
    <cfRule type="cellIs" dxfId="250" priority="60" operator="equal">
      <formula>"Excesiva"</formula>
    </cfRule>
    <cfRule type="cellIs" dxfId="249" priority="61" operator="equal">
      <formula>"Insuficiente"</formula>
    </cfRule>
  </conditionalFormatting>
  <conditionalFormatting sqref="AF15:AF114">
    <cfRule type="cellIs" dxfId="248" priority="50" operator="equal">
      <formula>"Adecuada"</formula>
    </cfRule>
    <cfRule type="cellIs" dxfId="247" priority="51" operator="equal">
      <formula>"Excesiva"</formula>
    </cfRule>
    <cfRule type="cellIs" dxfId="246" priority="52" operator="equal">
      <formula>"Insuficiente"</formula>
    </cfRule>
  </conditionalFormatting>
  <conditionalFormatting sqref="AH15:AH114">
    <cfRule type="cellIs" dxfId="245" priority="47" operator="equal">
      <formula>"Adecuada"</formula>
    </cfRule>
    <cfRule type="cellIs" dxfId="244" priority="48" operator="equal">
      <formula>"Excesiva"</formula>
    </cfRule>
    <cfRule type="cellIs" dxfId="243" priority="49" operator="equal">
      <formula>"Insuficiente"</formula>
    </cfRule>
  </conditionalFormatting>
  <conditionalFormatting sqref="AJ15:AJ114">
    <cfRule type="cellIs" dxfId="242" priority="44" operator="equal">
      <formula>"Adecuada"</formula>
    </cfRule>
    <cfRule type="cellIs" dxfId="241" priority="45" operator="equal">
      <formula>"Excesiva"</formula>
    </cfRule>
    <cfRule type="cellIs" dxfId="240" priority="46" operator="equal">
      <formula>"Insuficiente"</formula>
    </cfRule>
  </conditionalFormatting>
  <conditionalFormatting sqref="T4:U4">
    <cfRule type="expression" dxfId="239" priority="11">
      <formula>$T$4&gt;NOW()</formula>
    </cfRule>
    <cfRule type="expression" dxfId="238" priority="12">
      <formula>$T$4&lt;=NOW()</formula>
    </cfRule>
  </conditionalFormatting>
  <conditionalFormatting sqref="V4:W4">
    <cfRule type="expression" dxfId="237" priority="9">
      <formula>$V$4&gt;NOW()</formula>
    </cfRule>
    <cfRule type="expression" dxfId="236" priority="10">
      <formula>$V$4&lt;=NOW()</formula>
    </cfRule>
  </conditionalFormatting>
  <conditionalFormatting sqref="X4:Y4">
    <cfRule type="expression" dxfId="235" priority="7">
      <formula>$X$4&gt;NOW()</formula>
    </cfRule>
    <cfRule type="expression" dxfId="234" priority="8">
      <formula>$X$4&lt;=NOW()</formula>
    </cfRule>
  </conditionalFormatting>
  <conditionalFormatting sqref="AE4:AF4">
    <cfRule type="expression" dxfId="233" priority="5">
      <formula>$AE$4&gt;NOW()</formula>
    </cfRule>
    <cfRule type="expression" dxfId="232" priority="6">
      <formula>$AE$4&lt;=NOW()</formula>
    </cfRule>
  </conditionalFormatting>
  <conditionalFormatting sqref="AG4:AH4">
    <cfRule type="expression" dxfId="231" priority="3">
      <formula>$AG$4&gt;NOW()</formula>
    </cfRule>
    <cfRule type="expression" dxfId="230" priority="4">
      <formula>$AG$4&lt;=NOW()</formula>
    </cfRule>
  </conditionalFormatting>
  <conditionalFormatting sqref="AI4:AJ4">
    <cfRule type="expression" dxfId="229" priority="1">
      <formula>$AI$4&gt;NOW()</formula>
    </cfRule>
    <cfRule type="expression" dxfId="228" priority="2">
      <formula>$AI$4&lt;=NOW()</formula>
    </cfRule>
  </conditionalFormatting>
  <pageMargins left="0.7" right="0.7" top="0.75" bottom="0.75" header="0.3" footer="0.3"/>
  <pageSetup orientation="portrait" horizontalDpi="300" verticalDpi="300" r:id="rId1"/>
  <ignoredErrors>
    <ignoredError sqref="U16:U24" calculatedColumn="1"/>
    <ignoredError sqref="X15 V16:V114 X17:X114 AG15:AG114 AI15:AI11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33" r:id="rId4" name="Option Button 17">
              <controlPr defaultSize="0" autoFill="0" autoLine="0" autoPict="0" macro="[0]!Hoja14.combotapon1" altText="Tapón">
                <anchor moveWithCells="1">
                  <from>
                    <xdr:col>19</xdr:col>
                    <xdr:colOff>161925</xdr:colOff>
                    <xdr:row>4</xdr:row>
                    <xdr:rowOff>9525</xdr:rowOff>
                  </from>
                  <to>
                    <xdr:col>20</xdr:col>
                    <xdr:colOff>752475</xdr:colOff>
                    <xdr:row>4</xdr:row>
                    <xdr:rowOff>228600</xdr:rowOff>
                  </to>
                </anchor>
              </controlPr>
            </control>
          </mc:Choice>
        </mc:AlternateContent>
        <mc:AlternateContent xmlns:mc="http://schemas.openxmlformats.org/markup-compatibility/2006">
          <mc:Choice Requires="x14">
            <control shapeId="9234" r:id="rId5" name="Option Button 18">
              <controlPr defaultSize="0" autoFill="0" autoLine="0" autoPict="0" macro="[0]!Hoja14.combocintillo1">
                <anchor moveWithCells="1">
                  <from>
                    <xdr:col>19</xdr:col>
                    <xdr:colOff>180975</xdr:colOff>
                    <xdr:row>4</xdr:row>
                    <xdr:rowOff>190500</xdr:rowOff>
                  </from>
                  <to>
                    <xdr:col>20</xdr:col>
                    <xdr:colOff>762000</xdr:colOff>
                    <xdr:row>4</xdr:row>
                    <xdr:rowOff>390525</xdr:rowOff>
                  </to>
                </anchor>
              </controlPr>
            </control>
          </mc:Choice>
        </mc:AlternateContent>
        <mc:AlternateContent xmlns:mc="http://schemas.openxmlformats.org/markup-compatibility/2006">
          <mc:Choice Requires="x14">
            <control shapeId="9235" r:id="rId6" name="Option Button 19">
              <controlPr defaultSize="0" autoFill="0" autoLine="0" autoPict="0" macro="[0]!Hoja14.combocasco1">
                <anchor moveWithCells="1">
                  <from>
                    <xdr:col>19</xdr:col>
                    <xdr:colOff>180975</xdr:colOff>
                    <xdr:row>4</xdr:row>
                    <xdr:rowOff>342900</xdr:rowOff>
                  </from>
                  <to>
                    <xdr:col>20</xdr:col>
                    <xdr:colOff>762000</xdr:colOff>
                    <xdr:row>5</xdr:row>
                    <xdr:rowOff>152400</xdr:rowOff>
                  </to>
                </anchor>
              </controlPr>
            </control>
          </mc:Choice>
        </mc:AlternateContent>
        <mc:AlternateContent xmlns:mc="http://schemas.openxmlformats.org/markup-compatibility/2006">
          <mc:Choice Requires="x14">
            <control shapeId="9243" r:id="rId7" name="Group Box 27">
              <controlPr defaultSize="0" autoFill="0" autoPict="0">
                <anchor moveWithCells="1">
                  <from>
                    <xdr:col>19</xdr:col>
                    <xdr:colOff>28575</xdr:colOff>
                    <xdr:row>3</xdr:row>
                    <xdr:rowOff>276225</xdr:rowOff>
                  </from>
                  <to>
                    <xdr:col>21</xdr:col>
                    <xdr:colOff>0</xdr:colOff>
                    <xdr:row>5</xdr:row>
                    <xdr:rowOff>180975</xdr:rowOff>
                  </to>
                </anchor>
              </controlPr>
            </control>
          </mc:Choice>
        </mc:AlternateContent>
        <mc:AlternateContent xmlns:mc="http://schemas.openxmlformats.org/markup-compatibility/2006">
          <mc:Choice Requires="x14">
            <control shapeId="9245" r:id="rId8" name="Option Button 29">
              <controlPr defaultSize="0" autoFill="0" autoLine="0" autoPict="0" macro="[0]!Hoja14.combotapon2">
                <anchor moveWithCells="1">
                  <from>
                    <xdr:col>21</xdr:col>
                    <xdr:colOff>152400</xdr:colOff>
                    <xdr:row>4</xdr:row>
                    <xdr:rowOff>38100</xdr:rowOff>
                  </from>
                  <to>
                    <xdr:col>22</xdr:col>
                    <xdr:colOff>733425</xdr:colOff>
                    <xdr:row>4</xdr:row>
                    <xdr:rowOff>257175</xdr:rowOff>
                  </to>
                </anchor>
              </controlPr>
            </control>
          </mc:Choice>
        </mc:AlternateContent>
        <mc:AlternateContent xmlns:mc="http://schemas.openxmlformats.org/markup-compatibility/2006">
          <mc:Choice Requires="x14">
            <control shapeId="9246" r:id="rId9" name="Option Button 30">
              <controlPr defaultSize="0" autoFill="0" autoLine="0" autoPict="0" macro="[0]!Hoja14.combocintillo2">
                <anchor moveWithCells="1">
                  <from>
                    <xdr:col>21</xdr:col>
                    <xdr:colOff>152400</xdr:colOff>
                    <xdr:row>4</xdr:row>
                    <xdr:rowOff>200025</xdr:rowOff>
                  </from>
                  <to>
                    <xdr:col>22</xdr:col>
                    <xdr:colOff>733425</xdr:colOff>
                    <xdr:row>5</xdr:row>
                    <xdr:rowOff>9525</xdr:rowOff>
                  </to>
                </anchor>
              </controlPr>
            </control>
          </mc:Choice>
        </mc:AlternateContent>
        <mc:AlternateContent xmlns:mc="http://schemas.openxmlformats.org/markup-compatibility/2006">
          <mc:Choice Requires="x14">
            <control shapeId="9248" r:id="rId10" name="Option Button 32">
              <controlPr defaultSize="0" autoFill="0" autoLine="0" autoPict="0" macro="[0]!Hoja14.combocasco2">
                <anchor moveWithCells="1">
                  <from>
                    <xdr:col>21</xdr:col>
                    <xdr:colOff>161925</xdr:colOff>
                    <xdr:row>4</xdr:row>
                    <xdr:rowOff>371475</xdr:rowOff>
                  </from>
                  <to>
                    <xdr:col>22</xdr:col>
                    <xdr:colOff>752475</xdr:colOff>
                    <xdr:row>5</xdr:row>
                    <xdr:rowOff>180975</xdr:rowOff>
                  </to>
                </anchor>
              </controlPr>
            </control>
          </mc:Choice>
        </mc:AlternateContent>
        <mc:AlternateContent xmlns:mc="http://schemas.openxmlformats.org/markup-compatibility/2006">
          <mc:Choice Requires="x14">
            <control shapeId="9252" r:id="rId11" name="Option Button 36">
              <controlPr defaultSize="0" autoFill="0" autoLine="0" autoPict="0" macro="[0]!Hoja14.combotapon3" altText="Tapón">
                <anchor moveWithCells="1">
                  <from>
                    <xdr:col>23</xdr:col>
                    <xdr:colOff>161925</xdr:colOff>
                    <xdr:row>4</xdr:row>
                    <xdr:rowOff>9525</xdr:rowOff>
                  </from>
                  <to>
                    <xdr:col>24</xdr:col>
                    <xdr:colOff>752475</xdr:colOff>
                    <xdr:row>4</xdr:row>
                    <xdr:rowOff>228600</xdr:rowOff>
                  </to>
                </anchor>
              </controlPr>
            </control>
          </mc:Choice>
        </mc:AlternateContent>
        <mc:AlternateContent xmlns:mc="http://schemas.openxmlformats.org/markup-compatibility/2006">
          <mc:Choice Requires="x14">
            <control shapeId="9253" r:id="rId12" name="Option Button 37">
              <controlPr defaultSize="0" autoFill="0" autoLine="0" autoPict="0" macro="[0]!Hoja14.combocintillo3">
                <anchor moveWithCells="1">
                  <from>
                    <xdr:col>23</xdr:col>
                    <xdr:colOff>180975</xdr:colOff>
                    <xdr:row>4</xdr:row>
                    <xdr:rowOff>190500</xdr:rowOff>
                  </from>
                  <to>
                    <xdr:col>24</xdr:col>
                    <xdr:colOff>762000</xdr:colOff>
                    <xdr:row>4</xdr:row>
                    <xdr:rowOff>390525</xdr:rowOff>
                  </to>
                </anchor>
              </controlPr>
            </control>
          </mc:Choice>
        </mc:AlternateContent>
        <mc:AlternateContent xmlns:mc="http://schemas.openxmlformats.org/markup-compatibility/2006">
          <mc:Choice Requires="x14">
            <control shapeId="9254" r:id="rId13" name="Option Button 38">
              <controlPr defaultSize="0" autoFill="0" autoLine="0" autoPict="0" macro="[0]!Hoja14.combocasco3">
                <anchor moveWithCells="1">
                  <from>
                    <xdr:col>23</xdr:col>
                    <xdr:colOff>180975</xdr:colOff>
                    <xdr:row>4</xdr:row>
                    <xdr:rowOff>342900</xdr:rowOff>
                  </from>
                  <to>
                    <xdr:col>24</xdr:col>
                    <xdr:colOff>762000</xdr:colOff>
                    <xdr:row>5</xdr:row>
                    <xdr:rowOff>152400</xdr:rowOff>
                  </to>
                </anchor>
              </controlPr>
            </control>
          </mc:Choice>
        </mc:AlternateContent>
        <mc:AlternateContent xmlns:mc="http://schemas.openxmlformats.org/markup-compatibility/2006">
          <mc:Choice Requires="x14">
            <control shapeId="9255" r:id="rId14" name="Group Box 39">
              <controlPr defaultSize="0" autoFill="0" autoPict="0">
                <anchor moveWithCells="1">
                  <from>
                    <xdr:col>23</xdr:col>
                    <xdr:colOff>28575</xdr:colOff>
                    <xdr:row>3</xdr:row>
                    <xdr:rowOff>276225</xdr:rowOff>
                  </from>
                  <to>
                    <xdr:col>25</xdr:col>
                    <xdr:colOff>0</xdr:colOff>
                    <xdr:row>5</xdr:row>
                    <xdr:rowOff>180975</xdr:rowOff>
                  </to>
                </anchor>
              </controlPr>
            </control>
          </mc:Choice>
        </mc:AlternateContent>
        <mc:AlternateContent xmlns:mc="http://schemas.openxmlformats.org/markup-compatibility/2006">
          <mc:Choice Requires="x14">
            <control shapeId="9272" r:id="rId15" name="Option Button 56">
              <controlPr defaultSize="0" autoFill="0" autoLine="0" autoPict="0" macro="[0]!Hoja14.combotapon4" altText="Tapón">
                <anchor moveWithCells="1">
                  <from>
                    <xdr:col>30</xdr:col>
                    <xdr:colOff>161925</xdr:colOff>
                    <xdr:row>4</xdr:row>
                    <xdr:rowOff>9525</xdr:rowOff>
                  </from>
                  <to>
                    <xdr:col>31</xdr:col>
                    <xdr:colOff>752475</xdr:colOff>
                    <xdr:row>4</xdr:row>
                    <xdr:rowOff>228600</xdr:rowOff>
                  </to>
                </anchor>
              </controlPr>
            </control>
          </mc:Choice>
        </mc:AlternateContent>
        <mc:AlternateContent xmlns:mc="http://schemas.openxmlformats.org/markup-compatibility/2006">
          <mc:Choice Requires="x14">
            <control shapeId="9273" r:id="rId16" name="Option Button 57">
              <controlPr defaultSize="0" autoFill="0" autoLine="0" autoPict="0" macro="[0]!Hoja14.combocintillo4">
                <anchor moveWithCells="1">
                  <from>
                    <xdr:col>30</xdr:col>
                    <xdr:colOff>180975</xdr:colOff>
                    <xdr:row>4</xdr:row>
                    <xdr:rowOff>190500</xdr:rowOff>
                  </from>
                  <to>
                    <xdr:col>31</xdr:col>
                    <xdr:colOff>762000</xdr:colOff>
                    <xdr:row>4</xdr:row>
                    <xdr:rowOff>390525</xdr:rowOff>
                  </to>
                </anchor>
              </controlPr>
            </control>
          </mc:Choice>
        </mc:AlternateContent>
        <mc:AlternateContent xmlns:mc="http://schemas.openxmlformats.org/markup-compatibility/2006">
          <mc:Choice Requires="x14">
            <control shapeId="9274" r:id="rId17" name="Option Button 58">
              <controlPr defaultSize="0" autoFill="0" autoLine="0" autoPict="0" macro="[0]!Hoja14.combocasco4">
                <anchor moveWithCells="1">
                  <from>
                    <xdr:col>30</xdr:col>
                    <xdr:colOff>180975</xdr:colOff>
                    <xdr:row>4</xdr:row>
                    <xdr:rowOff>342900</xdr:rowOff>
                  </from>
                  <to>
                    <xdr:col>31</xdr:col>
                    <xdr:colOff>762000</xdr:colOff>
                    <xdr:row>5</xdr:row>
                    <xdr:rowOff>152400</xdr:rowOff>
                  </to>
                </anchor>
              </controlPr>
            </control>
          </mc:Choice>
        </mc:AlternateContent>
        <mc:AlternateContent xmlns:mc="http://schemas.openxmlformats.org/markup-compatibility/2006">
          <mc:Choice Requires="x14">
            <control shapeId="9276" r:id="rId18" name="Group Box 60">
              <controlPr defaultSize="0" autoFill="0" autoPict="0">
                <anchor moveWithCells="1">
                  <from>
                    <xdr:col>30</xdr:col>
                    <xdr:colOff>28575</xdr:colOff>
                    <xdr:row>3</xdr:row>
                    <xdr:rowOff>276225</xdr:rowOff>
                  </from>
                  <to>
                    <xdr:col>32</xdr:col>
                    <xdr:colOff>0</xdr:colOff>
                    <xdr:row>5</xdr:row>
                    <xdr:rowOff>180975</xdr:rowOff>
                  </to>
                </anchor>
              </controlPr>
            </control>
          </mc:Choice>
        </mc:AlternateContent>
        <mc:AlternateContent xmlns:mc="http://schemas.openxmlformats.org/markup-compatibility/2006">
          <mc:Choice Requires="x14">
            <control shapeId="9277" r:id="rId19" name="Option Button 61">
              <controlPr defaultSize="0" autoFill="0" autoLine="0" autoPict="0" macro="[0]!Hoja14.combotapon5">
                <anchor moveWithCells="1">
                  <from>
                    <xdr:col>32</xdr:col>
                    <xdr:colOff>152400</xdr:colOff>
                    <xdr:row>4</xdr:row>
                    <xdr:rowOff>38100</xdr:rowOff>
                  </from>
                  <to>
                    <xdr:col>33</xdr:col>
                    <xdr:colOff>733425</xdr:colOff>
                    <xdr:row>4</xdr:row>
                    <xdr:rowOff>257175</xdr:rowOff>
                  </to>
                </anchor>
              </controlPr>
            </control>
          </mc:Choice>
        </mc:AlternateContent>
        <mc:AlternateContent xmlns:mc="http://schemas.openxmlformats.org/markup-compatibility/2006">
          <mc:Choice Requires="x14">
            <control shapeId="9278" r:id="rId20" name="Option Button 62">
              <controlPr defaultSize="0" autoFill="0" autoLine="0" autoPict="0" macro="[0]!Hoja14.combocintillo5">
                <anchor moveWithCells="1">
                  <from>
                    <xdr:col>32</xdr:col>
                    <xdr:colOff>152400</xdr:colOff>
                    <xdr:row>4</xdr:row>
                    <xdr:rowOff>200025</xdr:rowOff>
                  </from>
                  <to>
                    <xdr:col>33</xdr:col>
                    <xdr:colOff>733425</xdr:colOff>
                    <xdr:row>5</xdr:row>
                    <xdr:rowOff>9525</xdr:rowOff>
                  </to>
                </anchor>
              </controlPr>
            </control>
          </mc:Choice>
        </mc:AlternateContent>
        <mc:AlternateContent xmlns:mc="http://schemas.openxmlformats.org/markup-compatibility/2006">
          <mc:Choice Requires="x14">
            <control shapeId="9279" r:id="rId21" name="Option Button 63">
              <controlPr defaultSize="0" autoFill="0" autoLine="0" autoPict="0" macro="[0]!Hoja14.combocasco5">
                <anchor moveWithCells="1">
                  <from>
                    <xdr:col>32</xdr:col>
                    <xdr:colOff>161925</xdr:colOff>
                    <xdr:row>4</xdr:row>
                    <xdr:rowOff>371475</xdr:rowOff>
                  </from>
                  <to>
                    <xdr:col>33</xdr:col>
                    <xdr:colOff>752475</xdr:colOff>
                    <xdr:row>5</xdr:row>
                    <xdr:rowOff>180975</xdr:rowOff>
                  </to>
                </anchor>
              </controlPr>
            </control>
          </mc:Choice>
        </mc:AlternateContent>
        <mc:AlternateContent xmlns:mc="http://schemas.openxmlformats.org/markup-compatibility/2006">
          <mc:Choice Requires="x14">
            <control shapeId="9280" r:id="rId22" name="Option Button 64">
              <controlPr defaultSize="0" autoFill="0" autoLine="0" autoPict="0" macro="[0]!Hoja14.combotapon6" altText="Tapón">
                <anchor moveWithCells="1">
                  <from>
                    <xdr:col>34</xdr:col>
                    <xdr:colOff>161925</xdr:colOff>
                    <xdr:row>4</xdr:row>
                    <xdr:rowOff>9525</xdr:rowOff>
                  </from>
                  <to>
                    <xdr:col>35</xdr:col>
                    <xdr:colOff>752475</xdr:colOff>
                    <xdr:row>4</xdr:row>
                    <xdr:rowOff>228600</xdr:rowOff>
                  </to>
                </anchor>
              </controlPr>
            </control>
          </mc:Choice>
        </mc:AlternateContent>
        <mc:AlternateContent xmlns:mc="http://schemas.openxmlformats.org/markup-compatibility/2006">
          <mc:Choice Requires="x14">
            <control shapeId="9281" r:id="rId23" name="Option Button 65">
              <controlPr defaultSize="0" autoFill="0" autoLine="0" autoPict="0" macro="[0]!Hoja14.combocintillo6">
                <anchor moveWithCells="1">
                  <from>
                    <xdr:col>34</xdr:col>
                    <xdr:colOff>180975</xdr:colOff>
                    <xdr:row>4</xdr:row>
                    <xdr:rowOff>190500</xdr:rowOff>
                  </from>
                  <to>
                    <xdr:col>35</xdr:col>
                    <xdr:colOff>762000</xdr:colOff>
                    <xdr:row>4</xdr:row>
                    <xdr:rowOff>390525</xdr:rowOff>
                  </to>
                </anchor>
              </controlPr>
            </control>
          </mc:Choice>
        </mc:AlternateContent>
        <mc:AlternateContent xmlns:mc="http://schemas.openxmlformats.org/markup-compatibility/2006">
          <mc:Choice Requires="x14">
            <control shapeId="9282" r:id="rId24" name="Option Button 66">
              <controlPr defaultSize="0" autoFill="0" autoLine="0" autoPict="0" macro="[0]!Hoja14.combocasco6">
                <anchor moveWithCells="1">
                  <from>
                    <xdr:col>34</xdr:col>
                    <xdr:colOff>180975</xdr:colOff>
                    <xdr:row>4</xdr:row>
                    <xdr:rowOff>342900</xdr:rowOff>
                  </from>
                  <to>
                    <xdr:col>35</xdr:col>
                    <xdr:colOff>762000</xdr:colOff>
                    <xdr:row>5</xdr:row>
                    <xdr:rowOff>152400</xdr:rowOff>
                  </to>
                </anchor>
              </controlPr>
            </control>
          </mc:Choice>
        </mc:AlternateContent>
        <mc:AlternateContent xmlns:mc="http://schemas.openxmlformats.org/markup-compatibility/2006">
          <mc:Choice Requires="x14">
            <control shapeId="9283" r:id="rId25" name="Group Box 67">
              <controlPr defaultSize="0" autoFill="0" autoPict="0">
                <anchor moveWithCells="1">
                  <from>
                    <xdr:col>34</xdr:col>
                    <xdr:colOff>28575</xdr:colOff>
                    <xdr:row>3</xdr:row>
                    <xdr:rowOff>276225</xdr:rowOff>
                  </from>
                  <to>
                    <xdr:col>36</xdr:col>
                    <xdr:colOff>0</xdr:colOff>
                    <xdr:row>5</xdr:row>
                    <xdr:rowOff>180975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rgb="FF00B050"/>
  </sheetPr>
  <dimension ref="A2:L113"/>
  <sheetViews>
    <sheetView workbookViewId="0">
      <selection activeCell="E19" sqref="E19"/>
    </sheetView>
  </sheetViews>
  <sheetFormatPr baseColWidth="10" defaultRowHeight="15" x14ac:dyDescent="0.25"/>
  <cols>
    <col min="1" max="1" width="2.85546875" customWidth="1"/>
    <col min="2" max="2" width="16.85546875" customWidth="1"/>
    <col min="3" max="3" width="20.85546875" customWidth="1"/>
    <col min="4" max="4" width="3.85546875" hidden="1" customWidth="1"/>
    <col min="5" max="6" width="8.85546875" customWidth="1"/>
    <col min="7" max="7" width="16.85546875" customWidth="1"/>
    <col min="8" max="8" width="36.85546875" customWidth="1"/>
  </cols>
  <sheetData>
    <row r="2" spans="1:8" hidden="1" x14ac:dyDescent="0.25">
      <c r="A2" s="96" t="s">
        <v>194</v>
      </c>
      <c r="B2" s="97" t="s">
        <v>225</v>
      </c>
      <c r="C2" s="97" t="s">
        <v>195</v>
      </c>
      <c r="D2" s="97" t="s">
        <v>196</v>
      </c>
      <c r="E2" s="97"/>
      <c r="F2" s="97" t="s">
        <v>197</v>
      </c>
      <c r="G2" s="97" t="s">
        <v>198</v>
      </c>
      <c r="H2" s="97" t="s">
        <v>199</v>
      </c>
    </row>
    <row r="3" spans="1:8" ht="33.950000000000003" customHeight="1" x14ac:dyDescent="0.25">
      <c r="A3" s="86" t="str">
        <f>'Puestos de Trabajo Esp'!A6</f>
        <v>N°</v>
      </c>
      <c r="B3" s="86" t="str">
        <f>'Puestos de Trabajo Esp'!B6</f>
        <v>Área</v>
      </c>
      <c r="C3" s="86" t="str">
        <f>'Puestos de Trabajo Esp'!C6</f>
        <v>Puesto de Trabajo</v>
      </c>
      <c r="D3" s="86" t="str">
        <f>'Puestos de Trabajo Esp'!L6</f>
        <v>Nº     T x P</v>
      </c>
      <c r="E3" s="86" t="s">
        <v>228</v>
      </c>
      <c r="F3" s="86" t="str">
        <f>'Puestos de Trabajo Esp'!AF6</f>
        <v>Calificación del Riesgo</v>
      </c>
      <c r="G3" s="86" t="str">
        <f>'Puestos de Trabajo Esp'!AG6</f>
        <v>Conclusión</v>
      </c>
      <c r="H3" s="86" t="s">
        <v>226</v>
      </c>
    </row>
    <row r="4" spans="1:8" ht="65.25" customHeight="1" x14ac:dyDescent="0.25">
      <c r="A4" s="98">
        <v>1</v>
      </c>
      <c r="B4" s="99" t="str">
        <f>'Puestos de Trabajo Esp'!B7</f>
        <v>Taller de mantención</v>
      </c>
      <c r="C4" s="99" t="str">
        <f>'Puestos de Trabajo Esp'!C7</f>
        <v>Mantenedor mecánico</v>
      </c>
      <c r="D4" s="98">
        <f>'Puestos de Trabajo Esp'!L7</f>
        <v>1</v>
      </c>
      <c r="E4" s="98">
        <f>'Puestos de Trabajo Esp'!AE7</f>
        <v>2</v>
      </c>
      <c r="F4" s="93" t="str">
        <f>'Puestos de Trabajo Esp'!AF7</f>
        <v>3</v>
      </c>
      <c r="G4" s="92" t="str">
        <f>'Puestos de Trabajo Esp'!AG7</f>
        <v>Exposición Ocupacional sobre la Dosis de Ruido Máxima Permitida.</v>
      </c>
      <c r="H4" s="92" t="str">
        <f>'Puestos de Trabajo Esp'!AH7</f>
        <v>Se establece un plazo máximo de un año para implementar medidas de control. Remitir al experto asesor de ACHS la nómina de todos los trabajadores de este puesto de trabajo, para su ingreso al Programa de Vigilancia de la Salud ACHS.</v>
      </c>
    </row>
    <row r="5" spans="1:8" ht="65.25" customHeight="1" x14ac:dyDescent="0.25">
      <c r="A5" s="87">
        <v>2</v>
      </c>
      <c r="B5" s="88" t="str">
        <f>'Puestos de Trabajo Esp'!B12</f>
        <v>Horno</v>
      </c>
      <c r="C5" s="88" t="str">
        <f>'Puestos de Trabajo Esp'!C12</f>
        <v>Ayudante mantenedor mecánico</v>
      </c>
      <c r="D5" s="87">
        <f>'Puestos de Trabajo Esp'!L12</f>
        <v>1</v>
      </c>
      <c r="E5" s="87">
        <f>'Puestos de Trabajo Esp'!AE12</f>
        <v>0.6</v>
      </c>
      <c r="F5" s="91" t="str">
        <f>'Puestos de Trabajo Esp'!AF12</f>
        <v>2</v>
      </c>
      <c r="G5" s="90" t="str">
        <f>'Puestos de Trabajo Esp'!AG12</f>
        <v>Exposición Ocupacional bajo la Dosis de Ruido Máxima Permitida pero sobre la Dosis de Acción.</v>
      </c>
      <c r="H5" s="90" t="str">
        <f>'Puestos de Trabajo Esp'!AH12</f>
        <v>Se establece un plazo máximo de un año para implementar medidas de control. Remitir al experto asesor de ACHS la nómina de todos los trabajadores de este puesto de trabajo, para su ingreso al Programa de Vigilancia de la Salud ACHS.</v>
      </c>
    </row>
    <row r="6" spans="1:8" ht="65.25" customHeight="1" x14ac:dyDescent="0.25">
      <c r="A6" s="87">
        <v>3</v>
      </c>
      <c r="B6" s="88" t="str">
        <f>'Puestos de Trabajo Esp'!B17</f>
        <v>Horno</v>
      </c>
      <c r="C6" s="88" t="str">
        <f>'Puestos de Trabajo Esp'!C17</f>
        <v>Mantenedor mecánico</v>
      </c>
      <c r="D6" s="87">
        <f>'Puestos de Trabajo Esp'!L17</f>
        <v>1</v>
      </c>
      <c r="E6" s="87">
        <f>'Puestos de Trabajo Esp'!AE17</f>
        <v>8.8000000000000007</v>
      </c>
      <c r="F6" s="89" t="str">
        <f>'Puestos de Trabajo Esp'!AF17</f>
        <v>3</v>
      </c>
      <c r="G6" s="90" t="str">
        <f>'Puestos de Trabajo Esp'!AG17</f>
        <v>Exposición Ocupacional sobre la Dosis de Ruido Máxima Permitida.</v>
      </c>
      <c r="H6" s="90" t="str">
        <f>'Puestos de Trabajo Esp'!AH17</f>
        <v>Se establece un plazo máximo de un año para implementar medidas de control. Remitir al experto asesor de ACHS la nómina de todos los trabajadores de este puesto de trabajo, para su ingreso al Programa de Vigilancia de la Salud ACHS.</v>
      </c>
    </row>
    <row r="7" spans="1:8" ht="65.25" customHeight="1" x14ac:dyDescent="0.25">
      <c r="A7" s="87">
        <v>4</v>
      </c>
      <c r="B7" s="88" t="str">
        <f>'Puestos de Trabajo Esp'!B22</f>
        <v>Horno</v>
      </c>
      <c r="C7" s="88" t="str">
        <f>'Puestos de Trabajo Esp'!C22</f>
        <v>Operador Cabina</v>
      </c>
      <c r="D7" s="87">
        <f>'Puestos de Trabajo Esp'!L22</f>
        <v>1</v>
      </c>
      <c r="E7" s="87">
        <f>'Puestos de Trabajo Esp'!AE22</f>
        <v>0.4</v>
      </c>
      <c r="F7" s="91" t="str">
        <f>'Puestos de Trabajo Esp'!AF22</f>
        <v>1</v>
      </c>
      <c r="G7" s="90" t="str">
        <f>'Puestos de Trabajo Esp'!AG22</f>
        <v>Exposición Ocupacional bajo la Dosis de Acción.</v>
      </c>
      <c r="H7" s="90" t="str">
        <f>'Puestos de Trabajo Esp'!AH22</f>
        <v xml:space="preserve">Mantener o mejorar las condiciones de exposición (Se chequeará cada tres años que la condición ambiental evaluada se mantenga). </v>
      </c>
    </row>
    <row r="8" spans="1:8" ht="65.25" customHeight="1" x14ac:dyDescent="0.25">
      <c r="A8" s="87">
        <v>5</v>
      </c>
      <c r="B8" s="88" t="str">
        <f>'Puestos de Trabajo Esp'!B27</f>
        <v>Horno</v>
      </c>
      <c r="C8" s="88" t="str">
        <f>'Puestos de Trabajo Esp'!C27</f>
        <v>Operador
 metalúrgico</v>
      </c>
      <c r="D8" s="87">
        <f>'Puestos de Trabajo Esp'!L27</f>
        <v>18</v>
      </c>
      <c r="E8" s="87">
        <f>'Puestos de Trabajo Esp'!AE27</f>
        <v>0.4</v>
      </c>
      <c r="F8" s="89" t="str">
        <f>'Puestos de Trabajo Esp'!AF27</f>
        <v>1</v>
      </c>
      <c r="G8" s="90" t="str">
        <f>'Puestos de Trabajo Esp'!AG27</f>
        <v>Exposición Ocupacional bajo la Dosis de Acción.</v>
      </c>
      <c r="H8" s="90" t="str">
        <f>'Puestos de Trabajo Esp'!AH27</f>
        <v xml:space="preserve">Mantener o mejorar las condiciones de exposición (Se chequeará cada tres años que la condición ambiental evaluada se mantenga). </v>
      </c>
    </row>
    <row r="9" spans="1:8" ht="65.25" customHeight="1" x14ac:dyDescent="0.25">
      <c r="A9" s="87">
        <v>6</v>
      </c>
      <c r="B9" s="88" t="str">
        <f>'Puestos de Trabajo Esp'!B32</f>
        <v>Horno</v>
      </c>
      <c r="C9" s="88" t="str">
        <f>'Puestos de Trabajo Esp'!C32</f>
        <v>Cortador de perfiles</v>
      </c>
      <c r="D9" s="87">
        <f>'Puestos de Trabajo Esp'!L32</f>
        <v>1</v>
      </c>
      <c r="E9" s="87">
        <f>'Puestos de Trabajo Esp'!AE32</f>
        <v>0.3</v>
      </c>
      <c r="F9" s="91" t="str">
        <f>'Puestos de Trabajo Esp'!AF32</f>
        <v>1</v>
      </c>
      <c r="G9" s="90" t="str">
        <f>'Puestos de Trabajo Esp'!AG32</f>
        <v>Exposición Ocupacional bajo la Dosis de Acción.</v>
      </c>
      <c r="H9" s="90" t="str">
        <f>'Puestos de Trabajo Esp'!AH32</f>
        <v xml:space="preserve">Mantener o mejorar las condiciones de exposición (Se chequeará cada tres años que la condición ambiental evaluada se mantenga). </v>
      </c>
    </row>
    <row r="10" spans="1:8" ht="65.25" customHeight="1" x14ac:dyDescent="0.25">
      <c r="A10" s="87">
        <v>7</v>
      </c>
      <c r="B10" s="88" t="str">
        <f>'Puestos de Trabajo Esp'!B37</f>
        <v>Taller de mantención</v>
      </c>
      <c r="C10" s="88" t="str">
        <f>'Puestos de Trabajo Esp'!C37</f>
        <v>Mantenedor mecánico</v>
      </c>
      <c r="D10" s="87">
        <f>'Puestos de Trabajo Esp'!L37</f>
        <v>1</v>
      </c>
      <c r="E10" s="87">
        <f>'Puestos de Trabajo Esp'!AE37</f>
        <v>0.3</v>
      </c>
      <c r="F10" s="89" t="str">
        <f>'Puestos de Trabajo Esp'!AF37</f>
        <v>1</v>
      </c>
      <c r="G10" s="90" t="str">
        <f>'Puestos de Trabajo Esp'!AG37</f>
        <v>Exposición Ocupacional bajo la Dosis de Acción.</v>
      </c>
      <c r="H10" s="90" t="str">
        <f>'Puestos de Trabajo Esp'!AH37</f>
        <v xml:space="preserve">Mantener o mejorar las condiciones de exposición (Se chequeará cada tres años que la condición ambiental evaluada se mantenga). </v>
      </c>
    </row>
    <row r="11" spans="1:8" ht="65.25" customHeight="1" x14ac:dyDescent="0.25">
      <c r="A11" s="87">
        <v>8</v>
      </c>
      <c r="B11" s="88" t="str">
        <f>'Puestos de Trabajo Esp'!B42</f>
        <v>Taller de mantención</v>
      </c>
      <c r="C11" s="88" t="str">
        <f>'Puestos de Trabajo Esp'!C42</f>
        <v>Mantenedor mecánico</v>
      </c>
      <c r="D11" s="87">
        <f>'Puestos de Trabajo Esp'!L42</f>
        <v>1</v>
      </c>
      <c r="E11" s="87">
        <f>'Puestos de Trabajo Esp'!AE42</f>
        <v>0.3</v>
      </c>
      <c r="F11" s="91" t="str">
        <f>'Puestos de Trabajo Esp'!AF42</f>
        <v>1</v>
      </c>
      <c r="G11" s="90" t="str">
        <f>'Puestos de Trabajo Esp'!AG42</f>
        <v>Exposición Ocupacional bajo la Dosis de Acción.</v>
      </c>
      <c r="H11" s="90" t="str">
        <f>'Puestos de Trabajo Esp'!AH42</f>
        <v xml:space="preserve">Mantener o mejorar las condiciones de exposición (Se chequeará cada tres años que la condición ambiental evaluada se mantenga). </v>
      </c>
    </row>
    <row r="12" spans="1:8" ht="65.25" customHeight="1" x14ac:dyDescent="0.25">
      <c r="A12" s="87">
        <v>9</v>
      </c>
      <c r="B12" s="88" t="str">
        <f>'Puestos de Trabajo Esp'!B47</f>
        <v>Taller de mantención</v>
      </c>
      <c r="C12" s="88" t="str">
        <f>'Puestos de Trabajo Esp'!C47</f>
        <v>Mantenedor mecánico</v>
      </c>
      <c r="D12" s="87">
        <f>'Puestos de Trabajo Esp'!L47</f>
        <v>1</v>
      </c>
      <c r="E12" s="87">
        <f>'Puestos de Trabajo Esp'!AE47</f>
        <v>0.3</v>
      </c>
      <c r="F12" s="89" t="str">
        <f>'Puestos de Trabajo Esp'!AF47</f>
        <v>1</v>
      </c>
      <c r="G12" s="90" t="str">
        <f>'Puestos de Trabajo Esp'!AG47</f>
        <v>Exposición Ocupacional bajo la Dosis de Acción.</v>
      </c>
      <c r="H12" s="90" t="str">
        <f>'Puestos de Trabajo Esp'!AH47</f>
        <v xml:space="preserve">Mantener o mejorar las condiciones de exposición (Se chequeará cada tres años que la condición ambiental evaluada se mantenga). </v>
      </c>
    </row>
    <row r="13" spans="1:8" ht="65.25" customHeight="1" x14ac:dyDescent="0.25">
      <c r="A13" s="87">
        <v>10</v>
      </c>
      <c r="B13" s="88" t="str">
        <f>'Puestos de Trabajo Esp'!B52</f>
        <v>Taller de mantención</v>
      </c>
      <c r="C13" s="88" t="str">
        <f>'Puestos de Trabajo Esp'!C52</f>
        <v/>
      </c>
      <c r="D13" s="87" t="str">
        <f>'Puestos de Trabajo Esp'!L52</f>
        <v/>
      </c>
      <c r="E13" s="87">
        <f>'Puestos de Trabajo Esp'!AE52</f>
        <v>0.3</v>
      </c>
      <c r="F13" s="91" t="str">
        <f>'Puestos de Trabajo Esp'!AF52</f>
        <v>1</v>
      </c>
      <c r="G13" s="90" t="str">
        <f>'Puestos de Trabajo Esp'!AG52</f>
        <v>Exposición Ocupacional bajo la Dosis de Acción.</v>
      </c>
      <c r="H13" s="90" t="str">
        <f>'Puestos de Trabajo Esp'!AH52</f>
        <v xml:space="preserve">Mantener o mejorar las condiciones de exposición (Se chequeará cada tres años que la condición ambiental evaluada se mantenga). </v>
      </c>
    </row>
    <row r="14" spans="1:8" ht="65.25" customHeight="1" x14ac:dyDescent="0.25">
      <c r="A14" s="87">
        <v>11</v>
      </c>
      <c r="B14" s="88" t="str">
        <f>'Puestos de Trabajo Esp'!B57</f>
        <v>Taller de mantención</v>
      </c>
      <c r="C14" s="88" t="str">
        <f>'Puestos de Trabajo Esp'!C57</f>
        <v/>
      </c>
      <c r="D14" s="87" t="str">
        <f>'Puestos de Trabajo Esp'!L57</f>
        <v/>
      </c>
      <c r="E14" s="87">
        <f>'Puestos de Trabajo Esp'!AE57</f>
        <v>0.3</v>
      </c>
      <c r="F14" s="89" t="str">
        <f>'Puestos de Trabajo Esp'!AF57</f>
        <v>1</v>
      </c>
      <c r="G14" s="90" t="str">
        <f>'Puestos de Trabajo Esp'!AG57</f>
        <v>Exposición Ocupacional bajo la Dosis de Acción.</v>
      </c>
      <c r="H14" s="90" t="str">
        <f>'Puestos de Trabajo Esp'!AH57</f>
        <v xml:space="preserve">Mantener o mejorar las condiciones de exposición (Se chequeará cada tres años que la condición ambiental evaluada se mantenga). </v>
      </c>
    </row>
    <row r="15" spans="1:8" ht="65.25" customHeight="1" x14ac:dyDescent="0.25">
      <c r="A15" s="87">
        <v>12</v>
      </c>
      <c r="B15" s="88" t="str">
        <f>'Puestos de Trabajo Esp'!B62</f>
        <v>Taller de mantención</v>
      </c>
      <c r="C15" s="88" t="str">
        <f>'Puestos de Trabajo Esp'!C62</f>
        <v/>
      </c>
      <c r="D15" s="87" t="str">
        <f>'Puestos de Trabajo Esp'!L62</f>
        <v/>
      </c>
      <c r="E15" s="87">
        <f>'Puestos de Trabajo Esp'!AE62</f>
        <v>0.3</v>
      </c>
      <c r="F15" s="91" t="str">
        <f>'Puestos de Trabajo Esp'!AF62</f>
        <v>1</v>
      </c>
      <c r="G15" s="90" t="str">
        <f>'Puestos de Trabajo Esp'!AG62</f>
        <v>Exposición Ocupacional bajo la Dosis de Acción.</v>
      </c>
      <c r="H15" s="90" t="str">
        <f>'Puestos de Trabajo Esp'!AH62</f>
        <v xml:space="preserve">Mantener o mejorar las condiciones de exposición (Se chequeará cada tres años que la condición ambiental evaluada se mantenga). </v>
      </c>
    </row>
    <row r="16" spans="1:8" ht="65.25" customHeight="1" x14ac:dyDescent="0.25">
      <c r="A16" s="87">
        <v>13</v>
      </c>
      <c r="B16" s="88" t="str">
        <f>'Puestos de Trabajo Esp'!B67</f>
        <v>Taller de mantención</v>
      </c>
      <c r="C16" s="88" t="str">
        <f>'Puestos de Trabajo Esp'!C67</f>
        <v/>
      </c>
      <c r="D16" s="87" t="str">
        <f>'Puestos de Trabajo Esp'!L67</f>
        <v/>
      </c>
      <c r="E16" s="87">
        <f>'Puestos de Trabajo Esp'!AE67</f>
        <v>0.3</v>
      </c>
      <c r="F16" s="89" t="str">
        <f>'Puestos de Trabajo Esp'!AF67</f>
        <v>1</v>
      </c>
      <c r="G16" s="90" t="str">
        <f>'Puestos de Trabajo Esp'!AG67</f>
        <v>Exposición Ocupacional bajo la Dosis de Acción.</v>
      </c>
      <c r="H16" s="90" t="str">
        <f>'Puestos de Trabajo Esp'!AH67</f>
        <v xml:space="preserve">Mantener o mejorar las condiciones de exposición (Se chequeará cada tres años que la condición ambiental evaluada se mantenga). </v>
      </c>
    </row>
    <row r="17" spans="1:8" ht="65.25" customHeight="1" x14ac:dyDescent="0.25">
      <c r="A17" s="87">
        <v>14</v>
      </c>
      <c r="B17" s="88" t="str">
        <f>'Puestos de Trabajo Esp'!B72</f>
        <v>Taller de mantención</v>
      </c>
      <c r="C17" s="88" t="str">
        <f>'Puestos de Trabajo Esp'!C72</f>
        <v/>
      </c>
      <c r="D17" s="87" t="str">
        <f>'Puestos de Trabajo Esp'!L72</f>
        <v/>
      </c>
      <c r="E17" s="87">
        <f>'Puestos de Trabajo Esp'!AE72</f>
        <v>2</v>
      </c>
      <c r="F17" s="91" t="str">
        <f>'Puestos de Trabajo Esp'!AF72</f>
        <v>3</v>
      </c>
      <c r="G17" s="90" t="str">
        <f>'Puestos de Trabajo Esp'!AG72</f>
        <v>Exposición Ocupacional sobre la Dosis de Ruido Máxima Permitida.</v>
      </c>
      <c r="H17" s="90" t="str">
        <f>'Puestos de Trabajo Esp'!AH72</f>
        <v>Se establece un plazo máximo de un año para implementar medidas de control. Remitir al experto asesor de ACHS la nómina de todos los trabajadores de este puesto de trabajo, para su ingreso al Programa de Vigilancia de la Salud ACHS.</v>
      </c>
    </row>
    <row r="18" spans="1:8" ht="65.25" customHeight="1" x14ac:dyDescent="0.25">
      <c r="A18" s="87">
        <v>15</v>
      </c>
      <c r="B18" s="88" t="str">
        <f>'Puestos de Trabajo Esp'!B77</f>
        <v>Taller de mantención</v>
      </c>
      <c r="C18" s="88" t="str">
        <f>'Puestos de Trabajo Esp'!C77</f>
        <v/>
      </c>
      <c r="D18" s="87" t="str">
        <f>'Puestos de Trabajo Esp'!L77</f>
        <v/>
      </c>
      <c r="E18" s="87">
        <f>'Puestos de Trabajo Esp'!AE77</f>
        <v>0.3</v>
      </c>
      <c r="F18" s="89" t="str">
        <f>'Puestos de Trabajo Esp'!AF77</f>
        <v>1</v>
      </c>
      <c r="G18" s="90" t="str">
        <f>'Puestos de Trabajo Esp'!AG77</f>
        <v>Exposición Ocupacional bajo la Dosis de Acción.</v>
      </c>
      <c r="H18" s="90" t="str">
        <f>'Puestos de Trabajo Esp'!AH77</f>
        <v xml:space="preserve">Mantener o mejorar las condiciones de exposición (Se chequeará cada tres años que la condición ambiental evaluada se mantenga). </v>
      </c>
    </row>
    <row r="19" spans="1:8" ht="65.25" customHeight="1" x14ac:dyDescent="0.25">
      <c r="A19" s="87">
        <v>16</v>
      </c>
      <c r="B19" s="88" t="str">
        <f>'Puestos de Trabajo Esp'!B82</f>
        <v>Taller de mantención</v>
      </c>
      <c r="C19" s="88" t="str">
        <f>'Puestos de Trabajo Esp'!C82</f>
        <v/>
      </c>
      <c r="D19" s="87" t="str">
        <f>'Puestos de Trabajo Esp'!L82</f>
        <v/>
      </c>
      <c r="E19" s="87">
        <f>'Puestos de Trabajo Esp'!AE82</f>
        <v>0</v>
      </c>
      <c r="F19" s="89" t="str">
        <f>'Puestos de Trabajo Esp'!AF82</f>
        <v>1</v>
      </c>
      <c r="G19" s="90" t="str">
        <f>'Puestos de Trabajo Esp'!AG82</f>
        <v>Exposición Ocupacional bajo la Dosis de Acción.</v>
      </c>
      <c r="H19" s="90" t="str">
        <f>'Puestos de Trabajo Esp'!AH82</f>
        <v xml:space="preserve">Mantener o mejorar las condiciones de exposición (Se chequeará cada tres años que la condición ambiental evaluada se mantenga). </v>
      </c>
    </row>
    <row r="20" spans="1:8" ht="65.25" customHeight="1" x14ac:dyDescent="0.25">
      <c r="A20" s="87">
        <v>17</v>
      </c>
      <c r="B20" s="88" t="str">
        <f>'Puestos de Trabajo Esp'!B87</f>
        <v>Taller de mantención</v>
      </c>
      <c r="C20" s="88" t="str">
        <f>'Puestos de Trabajo Esp'!C87</f>
        <v/>
      </c>
      <c r="D20" s="87" t="str">
        <f>'Puestos de Trabajo Esp'!L87</f>
        <v/>
      </c>
      <c r="E20" s="87">
        <f>'Puestos de Trabajo Esp'!AE87</f>
        <v>0</v>
      </c>
      <c r="F20" s="89" t="str">
        <f>'Puestos de Trabajo Esp'!AF87</f>
        <v>1</v>
      </c>
      <c r="G20" s="90" t="str">
        <f>'Puestos de Trabajo Esp'!AG87</f>
        <v>Exposición Ocupacional bajo la Dosis de Acción.</v>
      </c>
      <c r="H20" s="90" t="str">
        <f>'Puestos de Trabajo Esp'!AH87</f>
        <v xml:space="preserve">Mantener o mejorar las condiciones de exposición (Se chequeará cada tres años que la condición ambiental evaluada se mantenga). </v>
      </c>
    </row>
    <row r="21" spans="1:8" ht="65.25" customHeight="1" x14ac:dyDescent="0.25">
      <c r="A21" s="87">
        <v>18</v>
      </c>
      <c r="B21" s="88" t="str">
        <f>'Puestos de Trabajo Esp'!B92</f>
        <v>Taller de mantención</v>
      </c>
      <c r="C21" s="88" t="str">
        <f>'Puestos de Trabajo Esp'!C92</f>
        <v/>
      </c>
      <c r="D21" s="87" t="str">
        <f>'Puestos de Trabajo Esp'!L92</f>
        <v/>
      </c>
      <c r="E21" s="87">
        <f>'Puestos de Trabajo Esp'!AE92</f>
        <v>0</v>
      </c>
      <c r="F21" s="89" t="str">
        <f>'Puestos de Trabajo Esp'!AF92</f>
        <v>1</v>
      </c>
      <c r="G21" s="90" t="str">
        <f>'Puestos de Trabajo Esp'!AG92</f>
        <v>Exposición Ocupacional bajo la Dosis de Acción.</v>
      </c>
      <c r="H21" s="90" t="str">
        <f>'Puestos de Trabajo Esp'!AH92</f>
        <v xml:space="preserve">Mantener o mejorar las condiciones de exposición (Se chequeará cada tres años que la condición ambiental evaluada se mantenga). </v>
      </c>
    </row>
    <row r="22" spans="1:8" ht="65.25" customHeight="1" x14ac:dyDescent="0.25">
      <c r="A22" s="87">
        <v>19</v>
      </c>
      <c r="B22" s="88" t="str">
        <f>'Puestos de Trabajo Esp'!B97</f>
        <v>Taller de mantención</v>
      </c>
      <c r="C22" s="88" t="str">
        <f>'Puestos de Trabajo Esp'!C97</f>
        <v/>
      </c>
      <c r="D22" s="87" t="str">
        <f>'Puestos de Trabajo Esp'!L97</f>
        <v/>
      </c>
      <c r="E22" s="87">
        <f>'Puestos de Trabajo Esp'!AE97</f>
        <v>0</v>
      </c>
      <c r="F22" s="89" t="str">
        <f>'Puestos de Trabajo Esp'!AF97</f>
        <v>1</v>
      </c>
      <c r="G22" s="90" t="str">
        <f>'Puestos de Trabajo Esp'!AG97</f>
        <v>Exposición Ocupacional bajo la Dosis de Acción.</v>
      </c>
      <c r="H22" s="90" t="str">
        <f>'Puestos de Trabajo Esp'!AH97</f>
        <v xml:space="preserve">Mantener o mejorar las condiciones de exposición (Se chequeará cada tres años que la condición ambiental evaluada se mantenga). </v>
      </c>
    </row>
    <row r="23" spans="1:8" ht="65.25" customHeight="1" x14ac:dyDescent="0.25">
      <c r="A23" s="87">
        <v>20</v>
      </c>
      <c r="B23" s="88" t="str">
        <f>'Puestos de Trabajo Esp'!B102</f>
        <v>Taller de mantención</v>
      </c>
      <c r="C23" s="88" t="str">
        <f>'Puestos de Trabajo Esp'!C102</f>
        <v/>
      </c>
      <c r="D23" s="87" t="str">
        <f>'Puestos de Trabajo Esp'!L102</f>
        <v/>
      </c>
      <c r="E23" s="87">
        <f>'Puestos de Trabajo Esp'!AE102</f>
        <v>0</v>
      </c>
      <c r="F23" s="89" t="str">
        <f>'Puestos de Trabajo Esp'!AF102</f>
        <v>1</v>
      </c>
      <c r="G23" s="90" t="str">
        <f>'Puestos de Trabajo Esp'!AG102</f>
        <v>Exposición Ocupacional bajo la Dosis de Acción.</v>
      </c>
      <c r="H23" s="90" t="str">
        <f>'Puestos de Trabajo Esp'!AH102</f>
        <v xml:space="preserve">Mantener o mejorar las condiciones de exposición (Se chequeará cada tres años que la condición ambiental evaluada se mantenga). </v>
      </c>
    </row>
    <row r="24" spans="1:8" ht="65.25" customHeight="1" x14ac:dyDescent="0.25">
      <c r="A24" s="87">
        <v>21</v>
      </c>
      <c r="B24" s="88" t="str">
        <f>'Puestos de Trabajo Esp'!B107</f>
        <v>Taller de mantención</v>
      </c>
      <c r="C24" s="88" t="str">
        <f>'Puestos de Trabajo Esp'!C107</f>
        <v/>
      </c>
      <c r="D24" s="87" t="str">
        <f>'Puestos de Trabajo Esp'!L107</f>
        <v/>
      </c>
      <c r="E24" s="87">
        <f>'Puestos de Trabajo Esp'!AE107</f>
        <v>0</v>
      </c>
      <c r="F24" s="89" t="str">
        <f>'Puestos de Trabajo Esp'!AF107</f>
        <v>1</v>
      </c>
      <c r="G24" s="90" t="str">
        <f>'Puestos de Trabajo Esp'!AG107</f>
        <v>Exposición Ocupacional bajo la Dosis de Acción.</v>
      </c>
      <c r="H24" s="90" t="str">
        <f>'Puestos de Trabajo Esp'!AH107</f>
        <v xml:space="preserve">Mantener o mejorar las condiciones de exposición (Se chequeará cada tres años que la condición ambiental evaluada se mantenga). </v>
      </c>
    </row>
    <row r="25" spans="1:8" ht="65.25" customHeight="1" x14ac:dyDescent="0.25">
      <c r="A25" s="87">
        <v>22</v>
      </c>
      <c r="B25" s="88" t="str">
        <f>'Puestos de Trabajo Esp'!B112</f>
        <v>Taller de mantención</v>
      </c>
      <c r="C25" s="88" t="str">
        <f>'Puestos de Trabajo Esp'!C112</f>
        <v/>
      </c>
      <c r="D25" s="87" t="str">
        <f>'Puestos de Trabajo Esp'!L112</f>
        <v/>
      </c>
      <c r="E25" s="87">
        <f>'Puestos de Trabajo Esp'!AE112</f>
        <v>0</v>
      </c>
      <c r="F25" s="89" t="str">
        <f>'Puestos de Trabajo Esp'!AF112</f>
        <v>1</v>
      </c>
      <c r="G25" s="90" t="str">
        <f>'Puestos de Trabajo Esp'!AG112</f>
        <v>Exposición Ocupacional bajo la Dosis de Acción.</v>
      </c>
      <c r="H25" s="90" t="str">
        <f>'Puestos de Trabajo Esp'!AH112</f>
        <v xml:space="preserve">Mantener o mejorar las condiciones de exposición (Se chequeará cada tres años que la condición ambiental evaluada se mantenga). </v>
      </c>
    </row>
    <row r="26" spans="1:8" ht="65.25" customHeight="1" x14ac:dyDescent="0.25">
      <c r="A26" s="87">
        <v>23</v>
      </c>
      <c r="B26" s="88" t="str">
        <f>'Puestos de Trabajo Esp'!B117</f>
        <v>Taller de mantención</v>
      </c>
      <c r="C26" s="88" t="str">
        <f>'Puestos de Trabajo Esp'!C117</f>
        <v/>
      </c>
      <c r="D26" s="87" t="str">
        <f>'Puestos de Trabajo Esp'!L117</f>
        <v/>
      </c>
      <c r="E26" s="87">
        <f>'Puestos de Trabajo Esp'!AE117</f>
        <v>0</v>
      </c>
      <c r="F26" s="89" t="str">
        <f>'Puestos de Trabajo Esp'!AF117</f>
        <v>1</v>
      </c>
      <c r="G26" s="90" t="str">
        <f>'Puestos de Trabajo Esp'!AG117</f>
        <v>Exposición Ocupacional bajo la Dosis de Acción.</v>
      </c>
      <c r="H26" s="90" t="str">
        <f>'Puestos de Trabajo Esp'!AH117</f>
        <v xml:space="preserve">Mantener o mejorar las condiciones de exposición (Se chequeará cada tres años que la condición ambiental evaluada se mantenga). </v>
      </c>
    </row>
    <row r="27" spans="1:8" ht="65.25" customHeight="1" x14ac:dyDescent="0.25">
      <c r="A27" s="87">
        <v>24</v>
      </c>
      <c r="B27" s="88" t="str">
        <f>'Puestos de Trabajo Esp'!B122</f>
        <v>Taller de mantención</v>
      </c>
      <c r="C27" s="88" t="str">
        <f>'Puestos de Trabajo Esp'!C122</f>
        <v/>
      </c>
      <c r="D27" s="87" t="str">
        <f>'Puestos de Trabajo Esp'!L122</f>
        <v/>
      </c>
      <c r="E27" s="87">
        <f>'Puestos de Trabajo Esp'!AE122</f>
        <v>0</v>
      </c>
      <c r="F27" s="89" t="str">
        <f>'Puestos de Trabajo Esp'!AF122</f>
        <v>1</v>
      </c>
      <c r="G27" s="90" t="str">
        <f>'Puestos de Trabajo Esp'!AG122</f>
        <v>Exposición Ocupacional bajo la Dosis de Acción.</v>
      </c>
      <c r="H27" s="90" t="str">
        <f>'Puestos de Trabajo Esp'!AH122</f>
        <v xml:space="preserve">Mantener o mejorar las condiciones de exposición (Se chequeará cada tres años que la condición ambiental evaluada se mantenga). </v>
      </c>
    </row>
    <row r="28" spans="1:8" ht="65.25" customHeight="1" x14ac:dyDescent="0.25">
      <c r="A28" s="87">
        <v>25</v>
      </c>
      <c r="B28" s="88" t="str">
        <f>'Puestos de Trabajo Esp'!B127</f>
        <v>Taller de mantención</v>
      </c>
      <c r="C28" s="88" t="str">
        <f>'Puestos de Trabajo Esp'!C127</f>
        <v/>
      </c>
      <c r="D28" s="87" t="str">
        <f>'Puestos de Trabajo Esp'!L127</f>
        <v/>
      </c>
      <c r="E28" s="87">
        <f>'Puestos de Trabajo Esp'!AE127</f>
        <v>0</v>
      </c>
      <c r="F28" s="89" t="str">
        <f>'Puestos de Trabajo Esp'!AF127</f>
        <v>1</v>
      </c>
      <c r="G28" s="90" t="str">
        <f>'Puestos de Trabajo Esp'!AG127</f>
        <v>Exposición Ocupacional bajo la Dosis de Acción.</v>
      </c>
      <c r="H28" s="90" t="str">
        <f>'Puestos de Trabajo Esp'!AH127</f>
        <v xml:space="preserve">Mantener o mejorar las condiciones de exposición (Se chequeará cada tres años que la condición ambiental evaluada se mantenga). </v>
      </c>
    </row>
    <row r="29" spans="1:8" ht="65.25" customHeight="1" x14ac:dyDescent="0.25">
      <c r="A29" s="87">
        <v>26</v>
      </c>
      <c r="B29" s="88" t="str">
        <f>'Puestos de Trabajo Esp'!B132</f>
        <v>Taller de mantención</v>
      </c>
      <c r="C29" s="88" t="str">
        <f>'Puestos de Trabajo Esp'!C132</f>
        <v/>
      </c>
      <c r="D29" s="87" t="str">
        <f>'Puestos de Trabajo Esp'!L132</f>
        <v/>
      </c>
      <c r="E29" s="87">
        <f>'Puestos de Trabajo Esp'!AE132</f>
        <v>0</v>
      </c>
      <c r="F29" s="89" t="str">
        <f>'Puestos de Trabajo Esp'!AF132</f>
        <v>1</v>
      </c>
      <c r="G29" s="90" t="str">
        <f>'Puestos de Trabajo Esp'!AG132</f>
        <v>Exposición Ocupacional bajo la Dosis de Acción.</v>
      </c>
      <c r="H29" s="90" t="str">
        <f>'Puestos de Trabajo Esp'!AH132</f>
        <v xml:space="preserve">Mantener o mejorar las condiciones de exposición (Se chequeará cada tres años que la condición ambiental evaluada se mantenga). </v>
      </c>
    </row>
    <row r="30" spans="1:8" ht="65.25" customHeight="1" x14ac:dyDescent="0.25">
      <c r="A30" s="87">
        <v>27</v>
      </c>
      <c r="B30" s="88" t="str">
        <f>'Puestos de Trabajo Esp'!B137</f>
        <v>Taller de mantención</v>
      </c>
      <c r="C30" s="88" t="str">
        <f>'Puestos de Trabajo Esp'!C137</f>
        <v/>
      </c>
      <c r="D30" s="87" t="str">
        <f>'Puestos de Trabajo Esp'!L137</f>
        <v/>
      </c>
      <c r="E30" s="87">
        <f>'Puestos de Trabajo Esp'!AE137</f>
        <v>0</v>
      </c>
      <c r="F30" s="89" t="str">
        <f>'Puestos de Trabajo Esp'!AF137</f>
        <v>1</v>
      </c>
      <c r="G30" s="90" t="str">
        <f>'Puestos de Trabajo Esp'!AG137</f>
        <v>Exposición Ocupacional bajo la Dosis de Acción.</v>
      </c>
      <c r="H30" s="90" t="str">
        <f>'Puestos de Trabajo Esp'!AH137</f>
        <v xml:space="preserve">Mantener o mejorar las condiciones de exposición (Se chequeará cada tres años que la condición ambiental evaluada se mantenga). </v>
      </c>
    </row>
    <row r="31" spans="1:8" ht="65.25" customHeight="1" x14ac:dyDescent="0.25">
      <c r="A31" s="87">
        <v>28</v>
      </c>
      <c r="B31" s="88" t="str">
        <f>'Puestos de Trabajo Esp'!B142</f>
        <v>Taller de mantención</v>
      </c>
      <c r="C31" s="88" t="str">
        <f>'Puestos de Trabajo Esp'!C142</f>
        <v/>
      </c>
      <c r="D31" s="87" t="str">
        <f>'Puestos de Trabajo Esp'!L142</f>
        <v/>
      </c>
      <c r="E31" s="87">
        <f>'Puestos de Trabajo Esp'!AE142</f>
        <v>0</v>
      </c>
      <c r="F31" s="89" t="str">
        <f>'Puestos de Trabajo Esp'!AF142</f>
        <v>1</v>
      </c>
      <c r="G31" s="90" t="str">
        <f>'Puestos de Trabajo Esp'!AG142</f>
        <v>Exposición Ocupacional bajo la Dosis de Acción.</v>
      </c>
      <c r="H31" s="90" t="str">
        <f>'Puestos de Trabajo Esp'!AH142</f>
        <v xml:space="preserve">Mantener o mejorar las condiciones de exposición (Se chequeará cada tres años que la condición ambiental evaluada se mantenga). </v>
      </c>
    </row>
    <row r="32" spans="1:8" ht="65.25" customHeight="1" x14ac:dyDescent="0.25">
      <c r="A32" s="87">
        <v>29</v>
      </c>
      <c r="B32" s="88" t="str">
        <f>'Puestos de Trabajo Esp'!B147</f>
        <v>Taller de mantención</v>
      </c>
      <c r="C32" s="88" t="str">
        <f>'Puestos de Trabajo Esp'!C147</f>
        <v/>
      </c>
      <c r="D32" s="87" t="str">
        <f>'Puestos de Trabajo Esp'!L147</f>
        <v/>
      </c>
      <c r="E32" s="87">
        <f>'Puestos de Trabajo Esp'!AE147</f>
        <v>0</v>
      </c>
      <c r="F32" s="89" t="str">
        <f>'Puestos de Trabajo Esp'!AF147</f>
        <v>1</v>
      </c>
      <c r="G32" s="90" t="str">
        <f>'Puestos de Trabajo Esp'!AG147</f>
        <v>Exposición Ocupacional bajo la Dosis de Acción.</v>
      </c>
      <c r="H32" s="90" t="str">
        <f>'Puestos de Trabajo Esp'!AH147</f>
        <v xml:space="preserve">Mantener o mejorar las condiciones de exposición (Se chequeará cada tres años que la condición ambiental evaluada se mantenga). </v>
      </c>
    </row>
    <row r="33" spans="1:8" ht="65.25" customHeight="1" x14ac:dyDescent="0.25">
      <c r="A33" s="87">
        <v>30</v>
      </c>
      <c r="B33" s="88" t="str">
        <f>'Puestos de Trabajo Esp'!B152</f>
        <v>Taller de mantención</v>
      </c>
      <c r="C33" s="88" t="str">
        <f>'Puestos de Trabajo Esp'!C152</f>
        <v/>
      </c>
      <c r="D33" s="87" t="str">
        <f>'Puestos de Trabajo Esp'!L152</f>
        <v/>
      </c>
      <c r="E33" s="87">
        <f>'Puestos de Trabajo Esp'!AE152</f>
        <v>0</v>
      </c>
      <c r="F33" s="89" t="str">
        <f>'Puestos de Trabajo Esp'!AF152</f>
        <v>1</v>
      </c>
      <c r="G33" s="90" t="str">
        <f>'Puestos de Trabajo Esp'!AG152</f>
        <v>Exposición Ocupacional bajo la Dosis de Acción.</v>
      </c>
      <c r="H33" s="90" t="str">
        <f>'Puestos de Trabajo Esp'!AH152</f>
        <v xml:space="preserve">Mantener o mejorar las condiciones de exposición (Se chequeará cada tres años que la condición ambiental evaluada se mantenga). </v>
      </c>
    </row>
    <row r="34" spans="1:8" ht="65.25" customHeight="1" x14ac:dyDescent="0.25">
      <c r="A34" s="87">
        <v>31</v>
      </c>
      <c r="B34" s="88" t="str">
        <f>'Puestos de Trabajo Esp'!B157</f>
        <v>Taller de mantención</v>
      </c>
      <c r="C34" s="88" t="str">
        <f>'Puestos de Trabajo Esp'!C157</f>
        <v/>
      </c>
      <c r="D34" s="87" t="str">
        <f>'Puestos de Trabajo Esp'!L157</f>
        <v/>
      </c>
      <c r="E34" s="87">
        <f>'Puestos de Trabajo Esp'!AE157</f>
        <v>0</v>
      </c>
      <c r="F34" s="89" t="str">
        <f>'Puestos de Trabajo Esp'!AF157</f>
        <v>1</v>
      </c>
      <c r="G34" s="90" t="str">
        <f>'Puestos de Trabajo Esp'!AG157</f>
        <v>Exposición Ocupacional bajo la Dosis de Acción.</v>
      </c>
      <c r="H34" s="90" t="str">
        <f>'Puestos de Trabajo Esp'!AH157</f>
        <v xml:space="preserve">Mantener o mejorar las condiciones de exposición (Se chequeará cada tres años que la condición ambiental evaluada se mantenga). </v>
      </c>
    </row>
    <row r="35" spans="1:8" ht="65.25" customHeight="1" x14ac:dyDescent="0.25">
      <c r="A35" s="87">
        <v>32</v>
      </c>
      <c r="B35" s="88" t="str">
        <f>'Puestos de Trabajo Esp'!B162</f>
        <v>Taller de mantención</v>
      </c>
      <c r="C35" s="88" t="str">
        <f>'Puestos de Trabajo Esp'!C162</f>
        <v/>
      </c>
      <c r="D35" s="87" t="str">
        <f>'Puestos de Trabajo Esp'!L162</f>
        <v/>
      </c>
      <c r="E35" s="87">
        <f>'Puestos de Trabajo Esp'!AE162</f>
        <v>0</v>
      </c>
      <c r="F35" s="89" t="str">
        <f>'Puestos de Trabajo Esp'!AF162</f>
        <v>1</v>
      </c>
      <c r="G35" s="90" t="str">
        <f>'Puestos de Trabajo Esp'!AG162</f>
        <v>Exposición Ocupacional bajo la Dosis de Acción.</v>
      </c>
      <c r="H35" s="90" t="str">
        <f>'Puestos de Trabajo Esp'!AH162</f>
        <v xml:space="preserve">Mantener o mejorar las condiciones de exposición (Se chequeará cada tres años que la condición ambiental evaluada se mantenga). </v>
      </c>
    </row>
    <row r="36" spans="1:8" ht="65.25" customHeight="1" x14ac:dyDescent="0.25">
      <c r="A36" s="87">
        <v>33</v>
      </c>
      <c r="B36" s="88" t="str">
        <f>'Puestos de Trabajo Esp'!B167</f>
        <v>Taller de mantención</v>
      </c>
      <c r="C36" s="88" t="str">
        <f>'Puestos de Trabajo Esp'!C167</f>
        <v/>
      </c>
      <c r="D36" s="87" t="str">
        <f>'Puestos de Trabajo Esp'!L167</f>
        <v/>
      </c>
      <c r="E36" s="87">
        <f>'Puestos de Trabajo Esp'!AE167</f>
        <v>0</v>
      </c>
      <c r="F36" s="89" t="str">
        <f>'Puestos de Trabajo Esp'!AF167</f>
        <v>1</v>
      </c>
      <c r="G36" s="90" t="str">
        <f>'Puestos de Trabajo Esp'!AG167</f>
        <v>Exposición Ocupacional bajo la Dosis de Acción.</v>
      </c>
      <c r="H36" s="90" t="str">
        <f>'Puestos de Trabajo Esp'!AH167</f>
        <v xml:space="preserve">Mantener o mejorar las condiciones de exposición (Se chequeará cada tres años que la condición ambiental evaluada se mantenga). </v>
      </c>
    </row>
    <row r="37" spans="1:8" ht="65.25" customHeight="1" x14ac:dyDescent="0.25">
      <c r="A37" s="87">
        <v>34</v>
      </c>
      <c r="B37" s="88" t="str">
        <f>'Puestos de Trabajo Esp'!B172</f>
        <v>Taller de mantención</v>
      </c>
      <c r="C37" s="88" t="str">
        <f>'Puestos de Trabajo Esp'!C172</f>
        <v/>
      </c>
      <c r="D37" s="87" t="str">
        <f>'Puestos de Trabajo Esp'!L172</f>
        <v/>
      </c>
      <c r="E37" s="87">
        <f>'Puestos de Trabajo Esp'!AE172</f>
        <v>0</v>
      </c>
      <c r="F37" s="89" t="str">
        <f>'Puestos de Trabajo Esp'!AF172</f>
        <v>1</v>
      </c>
      <c r="G37" s="90" t="str">
        <f>'Puestos de Trabajo Esp'!AG172</f>
        <v>Exposición Ocupacional bajo la Dosis de Acción.</v>
      </c>
      <c r="H37" s="90" t="str">
        <f>'Puestos de Trabajo Esp'!AH172</f>
        <v xml:space="preserve">Mantener o mejorar las condiciones de exposición (Se chequeará cada tres años que la condición ambiental evaluada se mantenga). </v>
      </c>
    </row>
    <row r="38" spans="1:8" ht="65.25" customHeight="1" x14ac:dyDescent="0.25">
      <c r="A38" s="87">
        <v>35</v>
      </c>
      <c r="B38" s="88" t="str">
        <f>'Puestos de Trabajo Esp'!B177</f>
        <v>Taller de mantención</v>
      </c>
      <c r="C38" s="88" t="str">
        <f>'Puestos de Trabajo Esp'!C177</f>
        <v/>
      </c>
      <c r="D38" s="87" t="str">
        <f>'Puestos de Trabajo Esp'!L177</f>
        <v/>
      </c>
      <c r="E38" s="87">
        <f>'Puestos de Trabajo Esp'!AE177</f>
        <v>0</v>
      </c>
      <c r="F38" s="89" t="str">
        <f>'Puestos de Trabajo Esp'!AF177</f>
        <v>1</v>
      </c>
      <c r="G38" s="90" t="str">
        <f>'Puestos de Trabajo Esp'!AG177</f>
        <v>Exposición Ocupacional bajo la Dosis de Acción.</v>
      </c>
      <c r="H38" s="90" t="str">
        <f>'Puestos de Trabajo Esp'!AH177</f>
        <v xml:space="preserve">Mantener o mejorar las condiciones de exposición (Se chequeará cada tres años que la condición ambiental evaluada se mantenga). </v>
      </c>
    </row>
    <row r="39" spans="1:8" ht="65.25" customHeight="1" x14ac:dyDescent="0.25">
      <c r="A39" s="87">
        <v>36</v>
      </c>
      <c r="B39" s="88" t="str">
        <f>'Puestos de Trabajo Esp'!B182</f>
        <v>Taller de mantención</v>
      </c>
      <c r="C39" s="88" t="str">
        <f>'Puestos de Trabajo Esp'!C182</f>
        <v/>
      </c>
      <c r="D39" s="87" t="str">
        <f>'Puestos de Trabajo Esp'!L182</f>
        <v/>
      </c>
      <c r="E39" s="87">
        <f>'Puestos de Trabajo Esp'!AE182</f>
        <v>0</v>
      </c>
      <c r="F39" s="89" t="str">
        <f>'Puestos de Trabajo Esp'!AF182</f>
        <v>1</v>
      </c>
      <c r="G39" s="90" t="str">
        <f>'Puestos de Trabajo Esp'!AG182</f>
        <v>Exposición Ocupacional bajo la Dosis de Acción.</v>
      </c>
      <c r="H39" s="90" t="str">
        <f>'Puestos de Trabajo Esp'!AH182</f>
        <v xml:space="preserve">Mantener o mejorar las condiciones de exposición (Se chequeará cada tres años que la condición ambiental evaluada se mantenga). </v>
      </c>
    </row>
    <row r="40" spans="1:8" ht="65.25" customHeight="1" x14ac:dyDescent="0.25">
      <c r="A40" s="87">
        <v>37</v>
      </c>
      <c r="B40" s="88" t="str">
        <f>'Puestos de Trabajo Esp'!B187</f>
        <v>Taller de mantención</v>
      </c>
      <c r="C40" s="88" t="str">
        <f>'Puestos de Trabajo Esp'!C187</f>
        <v/>
      </c>
      <c r="D40" s="87" t="str">
        <f>'Puestos de Trabajo Esp'!L187</f>
        <v/>
      </c>
      <c r="E40" s="87">
        <f>'Puestos de Trabajo Esp'!AE187</f>
        <v>0</v>
      </c>
      <c r="F40" s="89" t="str">
        <f>'Puestos de Trabajo Esp'!AF187</f>
        <v>1</v>
      </c>
      <c r="G40" s="90" t="str">
        <f>'Puestos de Trabajo Esp'!AG187</f>
        <v>Exposición Ocupacional bajo la Dosis de Acción.</v>
      </c>
      <c r="H40" s="90" t="str">
        <f>'Puestos de Trabajo Esp'!AH187</f>
        <v xml:space="preserve">Mantener o mejorar las condiciones de exposición (Se chequeará cada tres años que la condición ambiental evaluada se mantenga). </v>
      </c>
    </row>
    <row r="41" spans="1:8" ht="65.25" customHeight="1" x14ac:dyDescent="0.25">
      <c r="A41" s="87">
        <v>38</v>
      </c>
      <c r="B41" s="88" t="str">
        <f>'Puestos de Trabajo Esp'!B192</f>
        <v>Taller de mantención</v>
      </c>
      <c r="C41" s="88" t="str">
        <f>'Puestos de Trabajo Esp'!C192</f>
        <v/>
      </c>
      <c r="D41" s="87" t="str">
        <f>'Puestos de Trabajo Esp'!L192</f>
        <v/>
      </c>
      <c r="E41" s="87">
        <f>'Puestos de Trabajo Esp'!AE192</f>
        <v>0</v>
      </c>
      <c r="F41" s="89" t="str">
        <f>'Puestos de Trabajo Esp'!AF192</f>
        <v>1</v>
      </c>
      <c r="G41" s="90" t="str">
        <f>'Puestos de Trabajo Esp'!AG192</f>
        <v>Exposición Ocupacional bajo la Dosis de Acción.</v>
      </c>
      <c r="H41" s="90" t="str">
        <f>'Puestos de Trabajo Esp'!AH192</f>
        <v xml:space="preserve">Mantener o mejorar las condiciones de exposición (Se chequeará cada tres años que la condición ambiental evaluada se mantenga). </v>
      </c>
    </row>
    <row r="42" spans="1:8" ht="65.25" customHeight="1" x14ac:dyDescent="0.25">
      <c r="A42" s="87">
        <v>39</v>
      </c>
      <c r="B42" s="88" t="str">
        <f>'Puestos de Trabajo Esp'!B197</f>
        <v>Taller de mantención</v>
      </c>
      <c r="C42" s="88" t="str">
        <f>'Puestos de Trabajo Esp'!C197</f>
        <v/>
      </c>
      <c r="D42" s="87" t="str">
        <f>'Puestos de Trabajo Esp'!L197</f>
        <v/>
      </c>
      <c r="E42" s="87">
        <f>'Puestos de Trabajo Esp'!AE197</f>
        <v>0</v>
      </c>
      <c r="F42" s="89" t="str">
        <f>'Puestos de Trabajo Esp'!AF197</f>
        <v>1</v>
      </c>
      <c r="G42" s="90" t="str">
        <f>'Puestos de Trabajo Esp'!AG197</f>
        <v>Exposición Ocupacional bajo la Dosis de Acción.</v>
      </c>
      <c r="H42" s="90" t="str">
        <f>'Puestos de Trabajo Esp'!AH197</f>
        <v xml:space="preserve">Mantener o mejorar las condiciones de exposición (Se chequeará cada tres años que la condición ambiental evaluada se mantenga). </v>
      </c>
    </row>
    <row r="43" spans="1:8" ht="65.25" customHeight="1" x14ac:dyDescent="0.25">
      <c r="A43" s="87">
        <v>40</v>
      </c>
      <c r="B43" s="88" t="str">
        <f>'Puestos de Trabajo Esp'!B202</f>
        <v>Taller de mantención</v>
      </c>
      <c r="C43" s="88" t="str">
        <f>'Puestos de Trabajo Esp'!C202</f>
        <v/>
      </c>
      <c r="D43" s="87" t="str">
        <f>'Puestos de Trabajo Esp'!L202</f>
        <v/>
      </c>
      <c r="E43" s="87">
        <f>'Puestos de Trabajo Esp'!AE202</f>
        <v>0</v>
      </c>
      <c r="F43" s="89" t="str">
        <f>'Puestos de Trabajo Esp'!AF202</f>
        <v>1</v>
      </c>
      <c r="G43" s="90" t="str">
        <f>'Puestos de Trabajo Esp'!AG202</f>
        <v>Exposición Ocupacional bajo la Dosis de Acción.</v>
      </c>
      <c r="H43" s="90" t="str">
        <f>'Puestos de Trabajo Esp'!AH202</f>
        <v xml:space="preserve">Mantener o mejorar las condiciones de exposición (Se chequeará cada tres años que la condición ambiental evaluada se mantenga). </v>
      </c>
    </row>
    <row r="44" spans="1:8" ht="65.25" customHeight="1" x14ac:dyDescent="0.25">
      <c r="A44" s="87">
        <v>41</v>
      </c>
      <c r="B44" s="88" t="str">
        <f>'Puestos de Trabajo Esp'!B207</f>
        <v>Taller de mantención</v>
      </c>
      <c r="C44" s="88" t="str">
        <f>'Puestos de Trabajo Esp'!C207</f>
        <v/>
      </c>
      <c r="D44" s="87" t="str">
        <f>'Puestos de Trabajo Esp'!L207</f>
        <v/>
      </c>
      <c r="E44" s="87">
        <f>'Puestos de Trabajo Esp'!AE207</f>
        <v>0</v>
      </c>
      <c r="F44" s="89" t="str">
        <f>'Puestos de Trabajo Esp'!AF207</f>
        <v>1</v>
      </c>
      <c r="G44" s="90" t="str">
        <f>'Puestos de Trabajo Esp'!AG207</f>
        <v>Exposición Ocupacional bajo la Dosis de Acción.</v>
      </c>
      <c r="H44" s="90" t="str">
        <f>'Puestos de Trabajo Esp'!AH207</f>
        <v xml:space="preserve">Mantener o mejorar las condiciones de exposición (Se chequeará cada tres años que la condición ambiental evaluada se mantenga). </v>
      </c>
    </row>
    <row r="45" spans="1:8" ht="65.25" customHeight="1" x14ac:dyDescent="0.25">
      <c r="A45" s="87">
        <v>42</v>
      </c>
      <c r="B45" s="88" t="str">
        <f>'Puestos de Trabajo Esp'!B212</f>
        <v>Taller de mantención</v>
      </c>
      <c r="C45" s="88" t="str">
        <f>'Puestos de Trabajo Esp'!C212</f>
        <v/>
      </c>
      <c r="D45" s="87" t="str">
        <f>'Puestos de Trabajo Esp'!L212</f>
        <v/>
      </c>
      <c r="E45" s="87">
        <f>'Puestos de Trabajo Esp'!AE212</f>
        <v>0</v>
      </c>
      <c r="F45" s="89" t="str">
        <f>'Puestos de Trabajo Esp'!AF212</f>
        <v>1</v>
      </c>
      <c r="G45" s="90" t="str">
        <f>'Puestos de Trabajo Esp'!AG212</f>
        <v>Exposición Ocupacional bajo la Dosis de Acción.</v>
      </c>
      <c r="H45" s="90" t="str">
        <f>'Puestos de Trabajo Esp'!AH212</f>
        <v xml:space="preserve">Mantener o mejorar las condiciones de exposición (Se chequeará cada tres años que la condición ambiental evaluada se mantenga). </v>
      </c>
    </row>
    <row r="46" spans="1:8" ht="65.25" customHeight="1" x14ac:dyDescent="0.25">
      <c r="A46" s="87">
        <v>43</v>
      </c>
      <c r="B46" s="88" t="str">
        <f>'Puestos de Trabajo Esp'!B217</f>
        <v>Taller de mantención</v>
      </c>
      <c r="C46" s="88" t="str">
        <f>'Puestos de Trabajo Esp'!C217</f>
        <v/>
      </c>
      <c r="D46" s="87" t="str">
        <f>'Puestos de Trabajo Esp'!L217</f>
        <v/>
      </c>
      <c r="E46" s="87">
        <f>'Puestos de Trabajo Esp'!AE217</f>
        <v>0</v>
      </c>
      <c r="F46" s="89" t="str">
        <f>'Puestos de Trabajo Esp'!AF217</f>
        <v>1</v>
      </c>
      <c r="G46" s="90" t="str">
        <f>'Puestos de Trabajo Esp'!AG217</f>
        <v>Exposición Ocupacional bajo la Dosis de Acción.</v>
      </c>
      <c r="H46" s="90" t="str">
        <f>'Puestos de Trabajo Esp'!AH217</f>
        <v xml:space="preserve">Mantener o mejorar las condiciones de exposición (Se chequeará cada tres años que la condición ambiental evaluada se mantenga). </v>
      </c>
    </row>
    <row r="47" spans="1:8" ht="65.25" customHeight="1" x14ac:dyDescent="0.25">
      <c r="A47" s="87">
        <v>44</v>
      </c>
      <c r="B47" s="88" t="str">
        <f>'Puestos de Trabajo Esp'!B222</f>
        <v>Taller de mantención</v>
      </c>
      <c r="C47" s="88" t="str">
        <f>'Puestos de Trabajo Esp'!C222</f>
        <v/>
      </c>
      <c r="D47" s="87" t="str">
        <f>'Puestos de Trabajo Esp'!L222</f>
        <v/>
      </c>
      <c r="E47" s="87">
        <f>'Puestos de Trabajo Esp'!AE222</f>
        <v>0</v>
      </c>
      <c r="F47" s="89" t="str">
        <f>'Puestos de Trabajo Esp'!AF222</f>
        <v>1</v>
      </c>
      <c r="G47" s="90" t="str">
        <f>'Puestos de Trabajo Esp'!AG222</f>
        <v>Exposición Ocupacional bajo la Dosis de Acción.</v>
      </c>
      <c r="H47" s="90" t="str">
        <f>'Puestos de Trabajo Esp'!AH222</f>
        <v xml:space="preserve">Mantener o mejorar las condiciones de exposición (Se chequeará cada tres años que la condición ambiental evaluada se mantenga). </v>
      </c>
    </row>
    <row r="48" spans="1:8" ht="65.25" customHeight="1" x14ac:dyDescent="0.25">
      <c r="A48" s="87">
        <v>45</v>
      </c>
      <c r="B48" s="88" t="str">
        <f>'Puestos de Trabajo Esp'!B227</f>
        <v>Taller de mantención</v>
      </c>
      <c r="C48" s="88" t="str">
        <f>'Puestos de Trabajo Esp'!C227</f>
        <v/>
      </c>
      <c r="D48" s="87" t="str">
        <f>'Puestos de Trabajo Esp'!L227</f>
        <v/>
      </c>
      <c r="E48" s="87">
        <f>'Puestos de Trabajo Esp'!AE227</f>
        <v>0</v>
      </c>
      <c r="F48" s="89" t="str">
        <f>'Puestos de Trabajo Esp'!AF227</f>
        <v>1</v>
      </c>
      <c r="G48" s="90" t="str">
        <f>'Puestos de Trabajo Esp'!AG227</f>
        <v>Exposición Ocupacional bajo la Dosis de Acción.</v>
      </c>
      <c r="H48" s="90" t="str">
        <f>'Puestos de Trabajo Esp'!AH227</f>
        <v xml:space="preserve">Mantener o mejorar las condiciones de exposición (Se chequeará cada tres años que la condición ambiental evaluada se mantenga). </v>
      </c>
    </row>
    <row r="49" spans="1:12" ht="65.25" customHeight="1" x14ac:dyDescent="0.25">
      <c r="A49" s="87">
        <v>46</v>
      </c>
      <c r="B49" s="88" t="str">
        <f>'Puestos de Trabajo Esp'!B232</f>
        <v>Taller de mantención</v>
      </c>
      <c r="C49" s="88" t="str">
        <f>'Puestos de Trabajo Esp'!C232</f>
        <v/>
      </c>
      <c r="D49" s="87" t="str">
        <f>'Puestos de Trabajo Esp'!L232</f>
        <v/>
      </c>
      <c r="E49" s="87">
        <f>'Puestos de Trabajo Esp'!AE232</f>
        <v>0</v>
      </c>
      <c r="F49" s="89" t="str">
        <f>'Puestos de Trabajo Esp'!AF232</f>
        <v>1</v>
      </c>
      <c r="G49" s="90" t="str">
        <f>'Puestos de Trabajo Esp'!AG232</f>
        <v>Exposición Ocupacional bajo la Dosis de Acción.</v>
      </c>
      <c r="H49" s="90" t="str">
        <f>'Puestos de Trabajo Esp'!AH232</f>
        <v xml:space="preserve">Mantener o mejorar las condiciones de exposición (Se chequeará cada tres años que la condición ambiental evaluada se mantenga). </v>
      </c>
    </row>
    <row r="50" spans="1:12" ht="65.25" customHeight="1" x14ac:dyDescent="0.25">
      <c r="A50" s="87">
        <v>47</v>
      </c>
      <c r="B50" s="88" t="str">
        <f>'Puestos de Trabajo Esp'!B237</f>
        <v>Taller de mantención</v>
      </c>
      <c r="C50" s="88" t="str">
        <f>'Puestos de Trabajo Esp'!C237</f>
        <v/>
      </c>
      <c r="D50" s="87" t="str">
        <f>'Puestos de Trabajo Esp'!L237</f>
        <v/>
      </c>
      <c r="E50" s="87">
        <f>'Puestos de Trabajo Esp'!AE237</f>
        <v>0</v>
      </c>
      <c r="F50" s="89" t="str">
        <f>'Puestos de Trabajo Esp'!AF237</f>
        <v>1</v>
      </c>
      <c r="G50" s="90" t="str">
        <f>'Puestos de Trabajo Esp'!AG237</f>
        <v>Exposición Ocupacional bajo la Dosis de Acción.</v>
      </c>
      <c r="H50" s="90" t="str">
        <f>'Puestos de Trabajo Esp'!AH237</f>
        <v xml:space="preserve">Mantener o mejorar las condiciones de exposición (Se chequeará cada tres años que la condición ambiental evaluada se mantenga). </v>
      </c>
    </row>
    <row r="51" spans="1:12" ht="65.25" customHeight="1" x14ac:dyDescent="0.25">
      <c r="A51" s="87">
        <v>48</v>
      </c>
      <c r="B51" s="88" t="str">
        <f>'Puestos de Trabajo Esp'!B242</f>
        <v>Taller de mantención</v>
      </c>
      <c r="C51" s="88" t="str">
        <f>'Puestos de Trabajo Esp'!C242</f>
        <v/>
      </c>
      <c r="D51" s="87" t="str">
        <f>'Puestos de Trabajo Esp'!L242</f>
        <v/>
      </c>
      <c r="E51" s="87">
        <f>'Puestos de Trabajo Esp'!AE242</f>
        <v>0</v>
      </c>
      <c r="F51" s="89" t="str">
        <f>'Puestos de Trabajo Esp'!AF242</f>
        <v>1</v>
      </c>
      <c r="G51" s="90" t="str">
        <f>'Puestos de Trabajo Esp'!AG242</f>
        <v>Exposición Ocupacional bajo la Dosis de Acción.</v>
      </c>
      <c r="H51" s="90" t="str">
        <f>'Puestos de Trabajo Esp'!AH242</f>
        <v xml:space="preserve">Mantener o mejorar las condiciones de exposición (Se chequeará cada tres años que la condición ambiental evaluada se mantenga). </v>
      </c>
    </row>
    <row r="52" spans="1:12" ht="65.25" customHeight="1" x14ac:dyDescent="0.25">
      <c r="A52" s="87">
        <v>49</v>
      </c>
      <c r="B52" s="88" t="str">
        <f>'Puestos de Trabajo Esp'!B247</f>
        <v>Taller de mantención</v>
      </c>
      <c r="C52" s="88" t="str">
        <f>'Puestos de Trabajo Esp'!C247</f>
        <v/>
      </c>
      <c r="D52" s="87" t="str">
        <f>'Puestos de Trabajo Esp'!L247</f>
        <v/>
      </c>
      <c r="E52" s="87">
        <f>'Puestos de Trabajo Esp'!AE247</f>
        <v>0</v>
      </c>
      <c r="F52" s="89" t="str">
        <f>'Puestos de Trabajo Esp'!AF247</f>
        <v>1</v>
      </c>
      <c r="G52" s="90" t="str">
        <f>'Puestos de Trabajo Esp'!AG247</f>
        <v>Exposición Ocupacional bajo la Dosis de Acción.</v>
      </c>
      <c r="H52" s="90" t="str">
        <f>'Puestos de Trabajo Esp'!AH247</f>
        <v xml:space="preserve">Mantener o mejorar las condiciones de exposición (Se chequeará cada tres años que la condición ambiental evaluada se mantenga). </v>
      </c>
    </row>
    <row r="53" spans="1:12" ht="65.25" customHeight="1" x14ac:dyDescent="0.25">
      <c r="A53" s="87">
        <v>50</v>
      </c>
      <c r="B53" s="88" t="str">
        <f>'Puestos de Trabajo Esp'!B252</f>
        <v>Taller de mantención</v>
      </c>
      <c r="C53" s="88" t="str">
        <f>'Puestos de Trabajo Esp'!C252</f>
        <v/>
      </c>
      <c r="D53" s="87" t="str">
        <f>'Puestos de Trabajo Esp'!L252</f>
        <v/>
      </c>
      <c r="E53" s="87">
        <f>'Puestos de Trabajo Esp'!AE252</f>
        <v>0</v>
      </c>
      <c r="F53" s="89" t="str">
        <f>'Puestos de Trabajo Esp'!AF252</f>
        <v>1</v>
      </c>
      <c r="G53" s="90" t="str">
        <f>'Puestos de Trabajo Esp'!AG252</f>
        <v>Exposición Ocupacional bajo la Dosis de Acción.</v>
      </c>
      <c r="H53" s="90" t="str">
        <f>'Puestos de Trabajo Esp'!AH252</f>
        <v xml:space="preserve">Mantener o mejorar las condiciones de exposición (Se chequeará cada tres años que la condición ambiental evaluada se mantenga). </v>
      </c>
    </row>
    <row r="54" spans="1:12" x14ac:dyDescent="0.25">
      <c r="A54" s="50"/>
      <c r="B54" s="51"/>
      <c r="C54" s="51"/>
      <c r="D54" s="50"/>
      <c r="E54" s="50"/>
      <c r="F54" s="52"/>
      <c r="G54" s="53"/>
    </row>
    <row r="55" spans="1:12" x14ac:dyDescent="0.25">
      <c r="A55" s="50"/>
      <c r="B55" s="51"/>
      <c r="C55" s="51"/>
      <c r="D55" s="50"/>
      <c r="E55" s="50"/>
      <c r="F55" s="52"/>
      <c r="G55" s="53"/>
    </row>
    <row r="56" spans="1:12" x14ac:dyDescent="0.25">
      <c r="A56" s="50"/>
      <c r="B56" s="51"/>
      <c r="C56" s="51"/>
      <c r="D56" s="50"/>
      <c r="E56" s="50"/>
      <c r="F56" s="52"/>
      <c r="G56" s="53"/>
      <c r="J56" s="11" t="s">
        <v>35</v>
      </c>
      <c r="K56" s="12">
        <f>'Puestos de Trabajo Esp'!M508</f>
        <v>23</v>
      </c>
      <c r="L56" s="44">
        <f>K56/K59</f>
        <v>0.88461538461538458</v>
      </c>
    </row>
    <row r="57" spans="1:12" x14ac:dyDescent="0.25">
      <c r="A57" s="50"/>
      <c r="B57" s="51"/>
      <c r="C57" s="51"/>
      <c r="D57" s="50"/>
      <c r="E57" s="50"/>
      <c r="F57" s="52"/>
      <c r="G57" s="53"/>
      <c r="J57" s="11" t="s">
        <v>36</v>
      </c>
      <c r="K57" s="13">
        <f>'Puestos de Trabajo Esp'!V508</f>
        <v>3</v>
      </c>
      <c r="L57" s="44">
        <f>K57/K59</f>
        <v>0.11538461538461539</v>
      </c>
    </row>
    <row r="58" spans="1:12" ht="15.75" thickBot="1" x14ac:dyDescent="0.3">
      <c r="A58" s="50"/>
      <c r="B58" s="51"/>
      <c r="C58" s="51"/>
      <c r="D58" s="50"/>
      <c r="E58" s="50"/>
      <c r="F58" s="52"/>
      <c r="G58" s="53"/>
      <c r="J58" s="11" t="s">
        <v>37</v>
      </c>
      <c r="K58" s="14">
        <f>'Puestos de Trabajo Esp'!L508</f>
        <v>0</v>
      </c>
      <c r="L58" s="44">
        <f>K58/K59</f>
        <v>0</v>
      </c>
    </row>
    <row r="59" spans="1:12" ht="15.75" thickTop="1" x14ac:dyDescent="0.25">
      <c r="A59" s="50"/>
      <c r="B59" s="51"/>
      <c r="C59" s="51"/>
      <c r="D59" s="50"/>
      <c r="E59" s="50"/>
      <c r="F59" s="52"/>
      <c r="G59" s="53"/>
      <c r="J59" s="11" t="s">
        <v>34</v>
      </c>
      <c r="K59" s="10">
        <f>SUM(D4:D53)</f>
        <v>26</v>
      </c>
    </row>
    <row r="60" spans="1:12" x14ac:dyDescent="0.25">
      <c r="A60" s="50"/>
      <c r="B60" s="51"/>
      <c r="C60" s="51"/>
      <c r="D60" s="50"/>
      <c r="E60" s="50"/>
      <c r="F60" s="52"/>
      <c r="G60" s="53"/>
    </row>
    <row r="61" spans="1:12" x14ac:dyDescent="0.25">
      <c r="A61" s="50"/>
      <c r="B61" s="51"/>
      <c r="C61" s="51"/>
      <c r="D61" s="50"/>
      <c r="E61" s="50"/>
      <c r="F61" s="52"/>
      <c r="G61" s="53"/>
    </row>
    <row r="62" spans="1:12" x14ac:dyDescent="0.25">
      <c r="A62" s="50"/>
      <c r="B62" s="51"/>
      <c r="C62" s="51"/>
      <c r="D62" s="50"/>
      <c r="E62" s="50"/>
      <c r="F62" s="52"/>
      <c r="G62" s="53"/>
    </row>
    <row r="63" spans="1:12" x14ac:dyDescent="0.25">
      <c r="A63" s="50"/>
      <c r="B63" s="51"/>
      <c r="C63" s="51"/>
      <c r="D63" s="50"/>
      <c r="E63" s="50"/>
      <c r="F63" s="52"/>
      <c r="G63" s="53"/>
    </row>
    <row r="64" spans="1:12" x14ac:dyDescent="0.25">
      <c r="A64" s="50"/>
      <c r="B64" s="51"/>
      <c r="C64" s="51"/>
      <c r="D64" s="50"/>
      <c r="E64" s="50"/>
      <c r="F64" s="52"/>
      <c r="G64" s="53"/>
    </row>
    <row r="65" spans="1:7" x14ac:dyDescent="0.25">
      <c r="A65" s="50"/>
      <c r="B65" s="51"/>
      <c r="C65" s="51"/>
      <c r="D65" s="50"/>
      <c r="E65" s="50"/>
      <c r="F65" s="52"/>
      <c r="G65" s="53"/>
    </row>
    <row r="66" spans="1:7" x14ac:dyDescent="0.25">
      <c r="A66" s="50"/>
      <c r="B66" s="51"/>
      <c r="C66" s="51"/>
      <c r="D66" s="50"/>
      <c r="E66" s="50"/>
      <c r="F66" s="52"/>
      <c r="G66" s="53"/>
    </row>
    <row r="67" spans="1:7" x14ac:dyDescent="0.25">
      <c r="A67" s="50"/>
      <c r="B67" s="51"/>
      <c r="C67" s="51"/>
      <c r="D67" s="50"/>
      <c r="E67" s="50"/>
      <c r="F67" s="52"/>
      <c r="G67" s="53"/>
    </row>
    <row r="68" spans="1:7" x14ac:dyDescent="0.25">
      <c r="A68" s="50"/>
      <c r="B68" s="51"/>
      <c r="C68" s="51"/>
      <c r="D68" s="50"/>
      <c r="E68" s="50"/>
      <c r="F68" s="52"/>
      <c r="G68" s="53"/>
    </row>
    <row r="69" spans="1:7" x14ac:dyDescent="0.25">
      <c r="A69" s="50"/>
      <c r="B69" s="51"/>
      <c r="C69" s="51"/>
      <c r="D69" s="50"/>
      <c r="E69" s="50"/>
      <c r="F69" s="52"/>
      <c r="G69" s="53"/>
    </row>
    <row r="70" spans="1:7" x14ac:dyDescent="0.25">
      <c r="A70" s="50"/>
      <c r="B70" s="51"/>
      <c r="C70" s="51"/>
      <c r="D70" s="50"/>
      <c r="E70" s="50"/>
      <c r="F70" s="52"/>
      <c r="G70" s="53"/>
    </row>
    <row r="71" spans="1:7" x14ac:dyDescent="0.25">
      <c r="A71" s="50"/>
      <c r="B71" s="51"/>
      <c r="C71" s="51"/>
      <c r="D71" s="50"/>
      <c r="E71" s="50"/>
      <c r="F71" s="52"/>
      <c r="G71" s="53"/>
    </row>
    <row r="72" spans="1:7" x14ac:dyDescent="0.25">
      <c r="A72" s="50"/>
      <c r="B72" s="51"/>
      <c r="C72" s="51"/>
      <c r="D72" s="50"/>
      <c r="E72" s="50"/>
      <c r="F72" s="52"/>
      <c r="G72" s="53"/>
    </row>
    <row r="73" spans="1:7" x14ac:dyDescent="0.25">
      <c r="A73" s="50"/>
      <c r="B73" s="51"/>
      <c r="C73" s="51"/>
      <c r="D73" s="50"/>
      <c r="E73" s="50"/>
      <c r="F73" s="52"/>
      <c r="G73" s="53"/>
    </row>
    <row r="74" spans="1:7" x14ac:dyDescent="0.25">
      <c r="A74" s="50"/>
      <c r="B74" s="51"/>
      <c r="C74" s="51"/>
      <c r="D74" s="50"/>
      <c r="E74" s="50"/>
      <c r="F74" s="52"/>
      <c r="G74" s="53"/>
    </row>
    <row r="75" spans="1:7" x14ac:dyDescent="0.25">
      <c r="A75" s="50"/>
      <c r="B75" s="51"/>
      <c r="C75" s="51"/>
      <c r="D75" s="50"/>
      <c r="E75" s="50"/>
      <c r="F75" s="52"/>
      <c r="G75" s="53"/>
    </row>
    <row r="76" spans="1:7" x14ac:dyDescent="0.25">
      <c r="A76" s="50"/>
      <c r="B76" s="51"/>
      <c r="C76" s="51"/>
      <c r="D76" s="50"/>
      <c r="E76" s="50"/>
      <c r="F76" s="52"/>
      <c r="G76" s="53"/>
    </row>
    <row r="77" spans="1:7" x14ac:dyDescent="0.25">
      <c r="A77" s="50"/>
      <c r="B77" s="51"/>
      <c r="C77" s="51"/>
      <c r="D77" s="50"/>
      <c r="E77" s="50"/>
      <c r="F77" s="52"/>
      <c r="G77" s="53"/>
    </row>
    <row r="78" spans="1:7" x14ac:dyDescent="0.25">
      <c r="A78" s="50"/>
      <c r="B78" s="51"/>
      <c r="C78" s="51"/>
      <c r="D78" s="50"/>
      <c r="E78" s="50"/>
      <c r="F78" s="52"/>
      <c r="G78" s="53"/>
    </row>
    <row r="79" spans="1:7" x14ac:dyDescent="0.25">
      <c r="A79" s="50"/>
      <c r="B79" s="51"/>
      <c r="C79" s="51"/>
      <c r="D79" s="50"/>
      <c r="E79" s="50"/>
      <c r="F79" s="52"/>
      <c r="G79" s="53"/>
    </row>
    <row r="80" spans="1:7" x14ac:dyDescent="0.25">
      <c r="A80" s="50"/>
      <c r="B80" s="51"/>
      <c r="C80" s="51"/>
      <c r="D80" s="50"/>
      <c r="E80" s="50"/>
      <c r="F80" s="52"/>
      <c r="G80" s="53"/>
    </row>
    <row r="81" spans="1:7" x14ac:dyDescent="0.25">
      <c r="A81" s="50"/>
      <c r="B81" s="51"/>
      <c r="C81" s="51"/>
      <c r="D81" s="50"/>
      <c r="E81" s="50"/>
      <c r="F81" s="52"/>
      <c r="G81" s="53"/>
    </row>
    <row r="82" spans="1:7" x14ac:dyDescent="0.25">
      <c r="A82" s="50"/>
      <c r="B82" s="51"/>
      <c r="C82" s="51"/>
      <c r="D82" s="50"/>
      <c r="E82" s="50"/>
      <c r="F82" s="52"/>
      <c r="G82" s="53"/>
    </row>
    <row r="83" spans="1:7" x14ac:dyDescent="0.25">
      <c r="A83" s="50"/>
      <c r="B83" s="51"/>
      <c r="C83" s="51"/>
      <c r="D83" s="50"/>
      <c r="E83" s="50"/>
      <c r="F83" s="52"/>
      <c r="G83" s="53"/>
    </row>
    <row r="84" spans="1:7" x14ac:dyDescent="0.25">
      <c r="A84" s="50"/>
      <c r="B84" s="51"/>
      <c r="C84" s="51"/>
      <c r="D84" s="50"/>
      <c r="E84" s="50"/>
      <c r="F84" s="52"/>
      <c r="G84" s="53"/>
    </row>
    <row r="85" spans="1:7" x14ac:dyDescent="0.25">
      <c r="A85" s="50"/>
      <c r="B85" s="51"/>
      <c r="C85" s="51"/>
      <c r="D85" s="50"/>
      <c r="E85" s="50"/>
      <c r="F85" s="52"/>
      <c r="G85" s="53"/>
    </row>
    <row r="86" spans="1:7" x14ac:dyDescent="0.25">
      <c r="A86" s="50"/>
      <c r="B86" s="51"/>
      <c r="C86" s="51"/>
      <c r="D86" s="50"/>
      <c r="E86" s="50"/>
      <c r="F86" s="52"/>
      <c r="G86" s="53"/>
    </row>
    <row r="87" spans="1:7" x14ac:dyDescent="0.25">
      <c r="A87" s="50"/>
      <c r="B87" s="51"/>
      <c r="C87" s="51"/>
      <c r="D87" s="50"/>
      <c r="E87" s="50"/>
      <c r="F87" s="52"/>
      <c r="G87" s="53"/>
    </row>
    <row r="88" spans="1:7" x14ac:dyDescent="0.25">
      <c r="A88" s="50"/>
      <c r="B88" s="51"/>
      <c r="C88" s="51"/>
      <c r="D88" s="50"/>
      <c r="E88" s="50"/>
      <c r="F88" s="52"/>
      <c r="G88" s="53"/>
    </row>
    <row r="89" spans="1:7" x14ac:dyDescent="0.25">
      <c r="A89" s="50"/>
      <c r="B89" s="51"/>
      <c r="C89" s="51"/>
      <c r="D89" s="50"/>
      <c r="E89" s="50"/>
      <c r="F89" s="52"/>
      <c r="G89" s="53"/>
    </row>
    <row r="90" spans="1:7" x14ac:dyDescent="0.25">
      <c r="A90" s="50"/>
      <c r="B90" s="51"/>
      <c r="C90" s="51"/>
      <c r="D90" s="50"/>
      <c r="E90" s="50"/>
      <c r="F90" s="52"/>
      <c r="G90" s="53"/>
    </row>
    <row r="91" spans="1:7" x14ac:dyDescent="0.25">
      <c r="A91" s="50"/>
      <c r="B91" s="51"/>
      <c r="C91" s="51"/>
      <c r="D91" s="50"/>
      <c r="E91" s="50"/>
      <c r="F91" s="52"/>
      <c r="G91" s="53"/>
    </row>
    <row r="92" spans="1:7" x14ac:dyDescent="0.25">
      <c r="A92" s="50"/>
      <c r="B92" s="51"/>
      <c r="C92" s="51"/>
      <c r="D92" s="50"/>
      <c r="E92" s="50"/>
      <c r="F92" s="52"/>
      <c r="G92" s="53"/>
    </row>
    <row r="93" spans="1:7" x14ac:dyDescent="0.25">
      <c r="A93" s="50"/>
      <c r="B93" s="51"/>
      <c r="C93" s="51"/>
      <c r="D93" s="50"/>
      <c r="E93" s="50"/>
      <c r="F93" s="52"/>
      <c r="G93" s="53"/>
    </row>
    <row r="94" spans="1:7" x14ac:dyDescent="0.25">
      <c r="A94" s="50"/>
      <c r="B94" s="51"/>
      <c r="C94" s="51"/>
      <c r="D94" s="50"/>
      <c r="E94" s="50"/>
      <c r="F94" s="52"/>
      <c r="G94" s="53"/>
    </row>
    <row r="95" spans="1:7" x14ac:dyDescent="0.25">
      <c r="A95" s="50"/>
      <c r="B95" s="51"/>
      <c r="C95" s="51"/>
      <c r="D95" s="50"/>
      <c r="E95" s="50"/>
      <c r="F95" s="52"/>
      <c r="G95" s="53"/>
    </row>
    <row r="96" spans="1:7" x14ac:dyDescent="0.25">
      <c r="A96" s="50"/>
      <c r="B96" s="51"/>
      <c r="C96" s="51"/>
      <c r="D96" s="50"/>
      <c r="E96" s="50"/>
      <c r="F96" s="52"/>
      <c r="G96" s="53"/>
    </row>
    <row r="97" spans="1:7" x14ac:dyDescent="0.25">
      <c r="A97" s="50"/>
      <c r="B97" s="51"/>
      <c r="C97" s="51"/>
      <c r="D97" s="50"/>
      <c r="E97" s="50"/>
      <c r="F97" s="52"/>
      <c r="G97" s="53"/>
    </row>
    <row r="98" spans="1:7" x14ac:dyDescent="0.25">
      <c r="A98" s="50"/>
      <c r="B98" s="51"/>
      <c r="C98" s="51"/>
      <c r="D98" s="50"/>
      <c r="E98" s="50"/>
      <c r="F98" s="52"/>
      <c r="G98" s="53"/>
    </row>
    <row r="99" spans="1:7" x14ac:dyDescent="0.25">
      <c r="A99" s="50"/>
      <c r="B99" s="51"/>
      <c r="C99" s="51"/>
      <c r="D99" s="50"/>
      <c r="E99" s="50"/>
      <c r="F99" s="52"/>
      <c r="G99" s="53"/>
    </row>
    <row r="100" spans="1:7" x14ac:dyDescent="0.25">
      <c r="A100" s="50"/>
      <c r="B100" s="51"/>
      <c r="C100" s="51"/>
      <c r="D100" s="50"/>
      <c r="E100" s="50"/>
      <c r="F100" s="52"/>
      <c r="G100" s="53"/>
    </row>
    <row r="101" spans="1:7" x14ac:dyDescent="0.25">
      <c r="A101" s="50"/>
      <c r="B101" s="51"/>
      <c r="C101" s="51"/>
      <c r="D101" s="50"/>
      <c r="E101" s="50"/>
      <c r="F101" s="52"/>
      <c r="G101" s="53"/>
    </row>
    <row r="102" spans="1:7" x14ac:dyDescent="0.25">
      <c r="A102" s="50"/>
      <c r="B102" s="51"/>
      <c r="C102" s="51"/>
      <c r="D102" s="50"/>
      <c r="E102" s="50"/>
      <c r="F102" s="52"/>
      <c r="G102" s="53"/>
    </row>
    <row r="103" spans="1:7" x14ac:dyDescent="0.25">
      <c r="A103" s="50"/>
      <c r="B103" s="51"/>
      <c r="C103" s="51"/>
      <c r="D103" s="50"/>
      <c r="E103" s="50"/>
      <c r="F103" s="52"/>
      <c r="G103" s="53"/>
    </row>
    <row r="104" spans="1:7" x14ac:dyDescent="0.25">
      <c r="A104" s="50"/>
      <c r="B104" s="51"/>
      <c r="C104" s="51"/>
      <c r="D104" s="50"/>
      <c r="E104" s="50"/>
      <c r="F104" s="52"/>
      <c r="G104" s="53"/>
    </row>
    <row r="105" spans="1:7" x14ac:dyDescent="0.25">
      <c r="A105" s="50"/>
      <c r="B105" s="51"/>
      <c r="C105" s="51"/>
      <c r="D105" s="50"/>
      <c r="E105" s="50"/>
      <c r="F105" s="52"/>
      <c r="G105" s="53"/>
    </row>
    <row r="106" spans="1:7" x14ac:dyDescent="0.25">
      <c r="A106" s="50"/>
      <c r="B106" s="51"/>
      <c r="C106" s="51"/>
      <c r="D106" s="50"/>
      <c r="E106" s="50"/>
      <c r="F106" s="52"/>
      <c r="G106" s="53"/>
    </row>
    <row r="107" spans="1:7" x14ac:dyDescent="0.25">
      <c r="A107" s="50"/>
      <c r="B107" s="51"/>
      <c r="C107" s="51"/>
      <c r="D107" s="50"/>
      <c r="E107" s="50"/>
      <c r="F107" s="52"/>
      <c r="G107" s="53"/>
    </row>
    <row r="108" spans="1:7" x14ac:dyDescent="0.25">
      <c r="A108" s="50"/>
      <c r="B108" s="51"/>
      <c r="C108" s="51"/>
      <c r="D108" s="50"/>
      <c r="E108" s="50"/>
      <c r="F108" s="52"/>
      <c r="G108" s="53"/>
    </row>
    <row r="109" spans="1:7" x14ac:dyDescent="0.25">
      <c r="A109" s="50"/>
      <c r="B109" s="51"/>
      <c r="C109" s="51"/>
      <c r="D109" s="50"/>
      <c r="E109" s="50"/>
      <c r="F109" s="52"/>
      <c r="G109" s="53"/>
    </row>
    <row r="110" spans="1:7" x14ac:dyDescent="0.25">
      <c r="A110" s="50"/>
      <c r="B110" s="51"/>
      <c r="C110" s="51"/>
      <c r="D110" s="50"/>
      <c r="E110" s="50"/>
      <c r="F110" s="52"/>
      <c r="G110" s="53"/>
    </row>
    <row r="111" spans="1:7" x14ac:dyDescent="0.25">
      <c r="A111" s="50"/>
      <c r="B111" s="51"/>
      <c r="C111" s="51"/>
      <c r="D111" s="50"/>
      <c r="E111" s="50"/>
      <c r="F111" s="52"/>
      <c r="G111" s="53"/>
    </row>
    <row r="112" spans="1:7" x14ac:dyDescent="0.25">
      <c r="A112" s="50"/>
      <c r="B112" s="51"/>
      <c r="C112" s="51"/>
      <c r="D112" s="50"/>
      <c r="E112" s="50"/>
      <c r="F112" s="52"/>
      <c r="G112" s="53"/>
    </row>
    <row r="113" spans="1:7" x14ac:dyDescent="0.25">
      <c r="A113" s="50"/>
      <c r="B113" s="51"/>
      <c r="C113" s="51"/>
      <c r="D113" s="50"/>
      <c r="E113" s="50"/>
      <c r="F113" s="52"/>
      <c r="G113" s="53"/>
    </row>
  </sheetData>
  <conditionalFormatting sqref="F57:F113 F54:F55 F4:F19">
    <cfRule type="cellIs" dxfId="227" priority="53" operator="equal">
      <formula>3</formula>
    </cfRule>
    <cfRule type="cellIs" dxfId="226" priority="54" operator="equal">
      <formula>3</formula>
    </cfRule>
  </conditionalFormatting>
  <conditionalFormatting sqref="F54:F55 F57:F113">
    <cfRule type="containsText" dxfId="225" priority="417" operator="containsText" text="3">
      <formula>NOT(ISERROR(SEARCH("3",F54)))</formula>
    </cfRule>
    <cfRule type="containsText" dxfId="224" priority="418" operator="containsText" text="1">
      <formula>NOT(ISERROR(SEARCH("1",F54)))</formula>
    </cfRule>
    <cfRule type="containsText" dxfId="223" priority="419" operator="containsText" text="2">
      <formula>NOT(ISERROR(SEARCH("2",F54)))</formula>
    </cfRule>
    <cfRule type="colorScale" priority="420">
      <colorScale>
        <cfvo type="min"/>
        <cfvo type="num" val="2"/>
        <cfvo type="max"/>
        <color rgb="FF00B050"/>
        <color rgb="FFFFFF00"/>
        <color rgb="FFFF0000"/>
      </colorScale>
    </cfRule>
    <cfRule type="containsText" dxfId="222" priority="421" operator="containsText" text="3">
      <formula>NOT(ISERROR(SEARCH("3",F54)))</formula>
    </cfRule>
    <cfRule type="colorScale" priority="422">
      <colorScale>
        <cfvo type="num" val="1"/>
        <cfvo type="num" val="2"/>
        <cfvo type="num" val="3"/>
        <color rgb="FF00B050"/>
        <color rgb="FFFFFF00"/>
        <color rgb="FFFF0000"/>
      </colorScale>
    </cfRule>
    <cfRule type="colorScale" priority="423">
      <colorScale>
        <cfvo type="min"/>
        <cfvo type="percentile" val="50"/>
        <cfvo type="max"/>
        <color rgb="FFF8696B"/>
        <color rgb="FFFFEB84"/>
        <color rgb="FF63BE7B"/>
      </colorScale>
    </cfRule>
    <cfRule type="cellIs" dxfId="221" priority="424" operator="between">
      <formula>0</formula>
      <formula>1</formula>
    </cfRule>
    <cfRule type="cellIs" dxfId="220" priority="425" operator="equal">
      <formula>3</formula>
    </cfRule>
  </conditionalFormatting>
  <conditionalFormatting sqref="F56">
    <cfRule type="cellIs" dxfId="219" priority="23" operator="equal">
      <formula>3</formula>
    </cfRule>
    <cfRule type="cellIs" dxfId="218" priority="24" operator="equal">
      <formula>3</formula>
    </cfRule>
  </conditionalFormatting>
  <conditionalFormatting sqref="F56">
    <cfRule type="containsText" dxfId="217" priority="25" operator="containsText" text="3">
      <formula>NOT(ISERROR(SEARCH("3",F56)))</formula>
    </cfRule>
    <cfRule type="containsText" dxfId="216" priority="26" operator="containsText" text="1">
      <formula>NOT(ISERROR(SEARCH("1",F56)))</formula>
    </cfRule>
    <cfRule type="containsText" dxfId="215" priority="27" operator="containsText" text="2">
      <formula>NOT(ISERROR(SEARCH("2",F56)))</formula>
    </cfRule>
    <cfRule type="colorScale" priority="28">
      <colorScale>
        <cfvo type="min"/>
        <cfvo type="num" val="2"/>
        <cfvo type="max"/>
        <color rgb="FF00B050"/>
        <color rgb="FFFFFF00"/>
        <color rgb="FFFF0000"/>
      </colorScale>
    </cfRule>
    <cfRule type="containsText" dxfId="214" priority="29" operator="containsText" text="3">
      <formula>NOT(ISERROR(SEARCH("3",F56)))</formula>
    </cfRule>
    <cfRule type="colorScale" priority="30">
      <colorScale>
        <cfvo type="num" val="1"/>
        <cfvo type="num" val="2"/>
        <cfvo type="num" val="3"/>
        <color rgb="FF00B050"/>
        <color rgb="FFFFFF00"/>
        <color rgb="FFFF0000"/>
      </colorScale>
    </cfRule>
    <cfRule type="colorScale" priority="31">
      <colorScale>
        <cfvo type="min"/>
        <cfvo type="percentile" val="50"/>
        <cfvo type="max"/>
        <color rgb="FFF8696B"/>
        <color rgb="FFFFEB84"/>
        <color rgb="FF63BE7B"/>
      </colorScale>
    </cfRule>
    <cfRule type="cellIs" dxfId="213" priority="32" operator="between">
      <formula>0</formula>
      <formula>1</formula>
    </cfRule>
    <cfRule type="cellIs" dxfId="212" priority="33" operator="equal">
      <formula>3</formula>
    </cfRule>
  </conditionalFormatting>
  <conditionalFormatting sqref="F4:F19">
    <cfRule type="containsText" dxfId="211" priority="4336" operator="containsText" text="Crítico">
      <formula>NOT(ISERROR(SEARCH("Crítico",F4)))</formula>
    </cfRule>
    <cfRule type="containsText" dxfId="210" priority="4337" operator="containsText" text="Aceptable">
      <formula>NOT(ISERROR(SEARCH("Aceptable",F4)))</formula>
    </cfRule>
    <cfRule type="containsText" dxfId="209" priority="4338" operator="containsText" text="Importante">
      <formula>NOT(ISERROR(SEARCH("Importante",F4)))</formula>
    </cfRule>
    <cfRule type="colorScale" priority="4339">
      <colorScale>
        <cfvo type="min"/>
        <cfvo type="num" val="2"/>
        <cfvo type="max"/>
        <color rgb="FF00B050"/>
        <color rgb="FFFFFF00"/>
        <color rgb="FFFF0000"/>
      </colorScale>
    </cfRule>
    <cfRule type="containsText" dxfId="208" priority="4340" operator="containsText" text="3">
      <formula>NOT(ISERROR(SEARCH("3",F4)))</formula>
    </cfRule>
    <cfRule type="colorScale" priority="4341">
      <colorScale>
        <cfvo type="num" val="1"/>
        <cfvo type="num" val="2"/>
        <cfvo type="num" val="3"/>
        <color rgb="FF00B050"/>
        <color rgb="FFFFFF00"/>
        <color rgb="FFFF0000"/>
      </colorScale>
    </cfRule>
    <cfRule type="colorScale" priority="4342">
      <colorScale>
        <cfvo type="min"/>
        <cfvo type="percentile" val="50"/>
        <cfvo type="max"/>
        <color rgb="FFF8696B"/>
        <color rgb="FFFFEB84"/>
        <color rgb="FF63BE7B"/>
      </colorScale>
    </cfRule>
    <cfRule type="cellIs" dxfId="207" priority="4343" operator="between">
      <formula>0</formula>
      <formula>1</formula>
    </cfRule>
    <cfRule type="cellIs" dxfId="206" priority="4344" operator="equal">
      <formula>3</formula>
    </cfRule>
  </conditionalFormatting>
  <conditionalFormatting sqref="F20:F53">
    <cfRule type="cellIs" dxfId="205" priority="1" operator="equal">
      <formula>3</formula>
    </cfRule>
    <cfRule type="cellIs" dxfId="204" priority="2" operator="equal">
      <formula>3</formula>
    </cfRule>
  </conditionalFormatting>
  <conditionalFormatting sqref="F20:F53">
    <cfRule type="containsText" dxfId="203" priority="3" operator="containsText" text="Crítico">
      <formula>NOT(ISERROR(SEARCH("Crítico",F20)))</formula>
    </cfRule>
    <cfRule type="containsText" dxfId="202" priority="4" operator="containsText" text="Aceptable">
      <formula>NOT(ISERROR(SEARCH("Aceptable",F20)))</formula>
    </cfRule>
    <cfRule type="containsText" dxfId="201" priority="5" operator="containsText" text="Importante">
      <formula>NOT(ISERROR(SEARCH("Importante",F20)))</formula>
    </cfRule>
    <cfRule type="colorScale" priority="6">
      <colorScale>
        <cfvo type="min"/>
        <cfvo type="num" val="2"/>
        <cfvo type="max"/>
        <color rgb="FF00B050"/>
        <color rgb="FFFFFF00"/>
        <color rgb="FFFF0000"/>
      </colorScale>
    </cfRule>
    <cfRule type="containsText" dxfId="200" priority="7" operator="containsText" text="3">
      <formula>NOT(ISERROR(SEARCH("3",F20)))</formula>
    </cfRule>
    <cfRule type="colorScale" priority="8">
      <colorScale>
        <cfvo type="num" val="1"/>
        <cfvo type="num" val="2"/>
        <cfvo type="num" val="3"/>
        <color rgb="FF00B050"/>
        <color rgb="FFFFFF00"/>
        <color rgb="FFFF0000"/>
      </colorScale>
    </cfRule>
    <cfRule type="colorScale" priority="9">
      <colorScale>
        <cfvo type="min"/>
        <cfvo type="percentile" val="50"/>
        <cfvo type="max"/>
        <color rgb="FFF8696B"/>
        <color rgb="FFFFEB84"/>
        <color rgb="FF63BE7B"/>
      </colorScale>
    </cfRule>
    <cfRule type="cellIs" dxfId="199" priority="10" operator="between">
      <formula>0</formula>
      <formula>1</formula>
    </cfRule>
    <cfRule type="cellIs" dxfId="198" priority="11" operator="equal">
      <formula>3</formula>
    </cfRule>
  </conditionalFormatting>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FF0000"/>
  </sheetPr>
  <dimension ref="A1:HQ360"/>
  <sheetViews>
    <sheetView topLeftCell="A9" zoomScaleNormal="100" workbookViewId="0">
      <selection activeCell="E140" sqref="E140"/>
    </sheetView>
  </sheetViews>
  <sheetFormatPr baseColWidth="10" defaultColWidth="0" defaultRowHeight="11.25" x14ac:dyDescent="0.2"/>
  <cols>
    <col min="1" max="1" width="3.42578125" style="153" bestFit="1" customWidth="1"/>
    <col min="2" max="2" width="14.85546875" style="169" bestFit="1" customWidth="1"/>
    <col min="3" max="3" width="13.85546875" style="169" bestFit="1" customWidth="1"/>
    <col min="4" max="4" width="36.42578125" style="169" bestFit="1" customWidth="1"/>
    <col min="5" max="5" width="49.85546875" style="153" bestFit="1" customWidth="1"/>
    <col min="6" max="7" width="4.42578125" style="153" bestFit="1" customWidth="1"/>
    <col min="8" max="13" width="5" style="153" bestFit="1" customWidth="1"/>
    <col min="14" max="14" width="4.42578125" style="153" bestFit="1" customWidth="1"/>
    <col min="15" max="15" width="4" style="153" bestFit="1" customWidth="1"/>
    <col min="16" max="16" width="4.42578125" style="153" bestFit="1" customWidth="1"/>
    <col min="17" max="17" width="4" style="153" bestFit="1" customWidth="1"/>
    <col min="18" max="21" width="4.42578125" style="153" bestFit="1" customWidth="1"/>
    <col min="22" max="217" width="11.42578125" style="153" customWidth="1"/>
    <col min="218" max="225" width="0" style="153" hidden="1" customWidth="1"/>
    <col min="226" max="16384" width="11.42578125" style="153" hidden="1"/>
  </cols>
  <sheetData>
    <row r="1" spans="1:217" ht="12" hidden="1" thickBot="1" x14ac:dyDescent="0.25">
      <c r="A1" s="152">
        <v>1</v>
      </c>
      <c r="B1" s="153"/>
      <c r="C1" s="153"/>
      <c r="D1" s="153"/>
      <c r="F1" s="154" t="s">
        <v>45</v>
      </c>
      <c r="G1" s="155">
        <v>65.3</v>
      </c>
      <c r="H1" s="155">
        <v>75.400000000000006</v>
      </c>
      <c r="I1" s="155">
        <v>82.9</v>
      </c>
      <c r="J1" s="155">
        <v>88.3</v>
      </c>
      <c r="K1" s="155">
        <v>91.5</v>
      </c>
      <c r="L1" s="155">
        <v>92.7</v>
      </c>
      <c r="M1" s="155">
        <v>92.5</v>
      </c>
      <c r="N1" s="152">
        <v>90.4</v>
      </c>
      <c r="P1" s="153">
        <v>1</v>
      </c>
      <c r="Q1" s="153">
        <v>75</v>
      </c>
      <c r="R1" s="153">
        <v>0.67</v>
      </c>
      <c r="S1" s="153">
        <v>6</v>
      </c>
    </row>
    <row r="2" spans="1:217" hidden="1" x14ac:dyDescent="0.2">
      <c r="A2" s="153">
        <v>1</v>
      </c>
      <c r="B2" s="153"/>
      <c r="C2" s="153"/>
      <c r="D2" s="153"/>
      <c r="P2" s="153">
        <v>2</v>
      </c>
      <c r="Q2" s="153">
        <v>80</v>
      </c>
      <c r="R2" s="153">
        <v>0.84</v>
      </c>
      <c r="S2" s="153">
        <f>VLOOKUP(S1,P1:R6,3,FALSE)</f>
        <v>1.64</v>
      </c>
    </row>
    <row r="3" spans="1:217" hidden="1" x14ac:dyDescent="0.2">
      <c r="A3" s="153">
        <v>13</v>
      </c>
      <c r="B3" s="153"/>
      <c r="C3" s="153"/>
      <c r="D3" s="153"/>
      <c r="P3" s="153">
        <v>3</v>
      </c>
      <c r="Q3" s="153">
        <v>84</v>
      </c>
      <c r="R3" s="153">
        <v>1</v>
      </c>
    </row>
    <row r="4" spans="1:217" hidden="1" x14ac:dyDescent="0.2">
      <c r="B4" s="153"/>
      <c r="C4" s="153"/>
      <c r="D4" s="153"/>
      <c r="P4" s="153">
        <v>4</v>
      </c>
      <c r="Q4" s="153">
        <v>85</v>
      </c>
      <c r="R4" s="153">
        <v>1.04</v>
      </c>
    </row>
    <row r="5" spans="1:217" hidden="1" x14ac:dyDescent="0.2">
      <c r="B5" s="153"/>
      <c r="C5" s="153"/>
      <c r="D5" s="153"/>
      <c r="P5" s="153">
        <v>5</v>
      </c>
      <c r="Q5" s="153">
        <v>90</v>
      </c>
      <c r="R5" s="153">
        <v>1.28</v>
      </c>
    </row>
    <row r="6" spans="1:217" hidden="1" x14ac:dyDescent="0.2">
      <c r="B6" s="153"/>
      <c r="C6" s="153"/>
      <c r="D6" s="153"/>
      <c r="P6" s="153">
        <v>6</v>
      </c>
      <c r="Q6" s="153">
        <v>95</v>
      </c>
      <c r="R6" s="153">
        <v>1.64</v>
      </c>
    </row>
    <row r="7" spans="1:217" hidden="1" x14ac:dyDescent="0.2">
      <c r="B7" s="153"/>
      <c r="C7" s="153"/>
      <c r="D7" s="153"/>
    </row>
    <row r="8" spans="1:217" hidden="1" x14ac:dyDescent="0.2">
      <c r="A8" s="156">
        <v>1</v>
      </c>
      <c r="B8" s="156">
        <v>2</v>
      </c>
      <c r="C8" s="156">
        <v>3</v>
      </c>
      <c r="D8" s="156"/>
      <c r="E8" s="156">
        <v>4</v>
      </c>
      <c r="F8" s="156">
        <v>5</v>
      </c>
      <c r="G8" s="156">
        <v>6</v>
      </c>
      <c r="H8" s="156">
        <v>7</v>
      </c>
      <c r="I8" s="156">
        <v>8</v>
      </c>
      <c r="J8" s="156">
        <v>9</v>
      </c>
      <c r="K8" s="156">
        <v>10</v>
      </c>
      <c r="L8" s="156">
        <v>11</v>
      </c>
      <c r="M8" s="156">
        <v>12</v>
      </c>
      <c r="N8" s="156">
        <v>13</v>
      </c>
      <c r="O8" s="156">
        <v>14</v>
      </c>
      <c r="P8" s="156">
        <v>15</v>
      </c>
      <c r="Q8" s="156">
        <v>16</v>
      </c>
      <c r="R8" s="156">
        <v>17</v>
      </c>
      <c r="S8" s="156">
        <v>18</v>
      </c>
      <c r="T8" s="156">
        <v>19</v>
      </c>
      <c r="U8" s="156">
        <v>20</v>
      </c>
      <c r="V8" s="156">
        <v>21</v>
      </c>
      <c r="W8" s="156">
        <v>22</v>
      </c>
      <c r="X8" s="156">
        <v>23</v>
      </c>
      <c r="Y8" s="156">
        <v>24</v>
      </c>
      <c r="Z8" s="156">
        <v>25</v>
      </c>
      <c r="AA8" s="156">
        <v>26</v>
      </c>
      <c r="AB8" s="156">
        <v>27</v>
      </c>
      <c r="AC8" s="156">
        <v>28</v>
      </c>
      <c r="AD8" s="156">
        <v>29</v>
      </c>
      <c r="AE8" s="156">
        <v>30</v>
      </c>
      <c r="AF8" s="156">
        <v>31</v>
      </c>
      <c r="AG8" s="156">
        <v>32</v>
      </c>
      <c r="AH8" s="156">
        <v>33</v>
      </c>
      <c r="AI8" s="156">
        <v>34</v>
      </c>
      <c r="AJ8" s="156">
        <v>35</v>
      </c>
      <c r="AK8" s="156">
        <v>36</v>
      </c>
      <c r="AL8" s="156">
        <v>37</v>
      </c>
      <c r="AM8" s="156">
        <v>38</v>
      </c>
      <c r="AN8" s="156">
        <v>39</v>
      </c>
      <c r="AO8" s="156">
        <v>40</v>
      </c>
      <c r="AP8" s="156">
        <v>41</v>
      </c>
      <c r="AQ8" s="156">
        <v>42</v>
      </c>
      <c r="AR8" s="156">
        <v>43</v>
      </c>
      <c r="AS8" s="156">
        <v>44</v>
      </c>
      <c r="AT8" s="156">
        <v>45</v>
      </c>
      <c r="AU8" s="156">
        <v>46</v>
      </c>
      <c r="AV8" s="156">
        <v>47</v>
      </c>
      <c r="AW8" s="156">
        <v>48</v>
      </c>
      <c r="AX8" s="156">
        <v>49</v>
      </c>
      <c r="AY8" s="156">
        <v>50</v>
      </c>
      <c r="AZ8" s="156">
        <v>51</v>
      </c>
      <c r="BA8" s="156">
        <v>52</v>
      </c>
      <c r="BB8" s="156">
        <v>53</v>
      </c>
      <c r="BC8" s="156">
        <v>54</v>
      </c>
      <c r="BD8" s="156">
        <v>55</v>
      </c>
      <c r="BE8" s="156">
        <v>56</v>
      </c>
      <c r="BF8" s="156">
        <v>57</v>
      </c>
      <c r="BG8" s="156">
        <v>58</v>
      </c>
      <c r="BH8" s="156">
        <v>59</v>
      </c>
      <c r="BI8" s="156">
        <v>60</v>
      </c>
      <c r="BJ8" s="156">
        <v>61</v>
      </c>
      <c r="BK8" s="156">
        <v>62</v>
      </c>
      <c r="BL8" s="156">
        <v>63</v>
      </c>
      <c r="BM8" s="156">
        <v>64</v>
      </c>
      <c r="BN8" s="156">
        <v>65</v>
      </c>
      <c r="BO8" s="156">
        <v>66</v>
      </c>
      <c r="BP8" s="156">
        <v>67</v>
      </c>
      <c r="BQ8" s="156">
        <v>68</v>
      </c>
      <c r="BR8" s="156">
        <v>69</v>
      </c>
      <c r="BS8" s="156">
        <v>70</v>
      </c>
      <c r="BT8" s="156">
        <v>71</v>
      </c>
      <c r="BU8" s="156">
        <v>72</v>
      </c>
      <c r="BV8" s="156">
        <v>73</v>
      </c>
      <c r="BW8" s="156">
        <v>74</v>
      </c>
      <c r="BX8" s="156">
        <v>75</v>
      </c>
      <c r="BY8" s="156">
        <v>76</v>
      </c>
      <c r="BZ8" s="156">
        <v>77</v>
      </c>
      <c r="CA8" s="156">
        <v>78</v>
      </c>
      <c r="CB8" s="156">
        <v>79</v>
      </c>
      <c r="CC8" s="156">
        <v>80</v>
      </c>
      <c r="CD8" s="156">
        <v>81</v>
      </c>
      <c r="CE8" s="156">
        <v>82</v>
      </c>
      <c r="CF8" s="156">
        <v>83</v>
      </c>
      <c r="CG8" s="156">
        <v>84</v>
      </c>
      <c r="CH8" s="156">
        <v>85</v>
      </c>
      <c r="CI8" s="156">
        <v>86</v>
      </c>
      <c r="CJ8" s="156">
        <v>87</v>
      </c>
      <c r="CK8" s="156">
        <v>88</v>
      </c>
      <c r="CL8" s="156">
        <v>89</v>
      </c>
      <c r="CM8" s="156">
        <v>90</v>
      </c>
      <c r="CN8" s="156">
        <v>91</v>
      </c>
      <c r="CO8" s="156">
        <v>92</v>
      </c>
      <c r="CP8" s="156">
        <v>93</v>
      </c>
      <c r="CQ8" s="156">
        <v>94</v>
      </c>
      <c r="CR8" s="156">
        <v>95</v>
      </c>
      <c r="CS8" s="156">
        <v>96</v>
      </c>
      <c r="CT8" s="156">
        <v>97</v>
      </c>
      <c r="CU8" s="156">
        <v>98</v>
      </c>
      <c r="CV8" s="156">
        <v>99</v>
      </c>
      <c r="CW8" s="156">
        <v>100</v>
      </c>
      <c r="CX8" s="156">
        <v>101</v>
      </c>
      <c r="CY8" s="156">
        <v>102</v>
      </c>
      <c r="CZ8" s="156">
        <v>103</v>
      </c>
      <c r="DA8" s="156">
        <v>104</v>
      </c>
      <c r="DB8" s="156">
        <v>105</v>
      </c>
      <c r="DC8" s="156">
        <v>106</v>
      </c>
      <c r="DD8" s="156">
        <v>107</v>
      </c>
      <c r="DE8" s="156">
        <v>108</v>
      </c>
      <c r="DF8" s="156">
        <v>109</v>
      </c>
      <c r="DG8" s="156">
        <v>110</v>
      </c>
      <c r="DH8" s="156">
        <v>111</v>
      </c>
      <c r="DI8" s="156">
        <v>112</v>
      </c>
      <c r="DJ8" s="156">
        <v>113</v>
      </c>
      <c r="DK8" s="156">
        <v>114</v>
      </c>
      <c r="DL8" s="156">
        <v>115</v>
      </c>
      <c r="DM8" s="156">
        <v>116</v>
      </c>
      <c r="DN8" s="156">
        <v>117</v>
      </c>
      <c r="DO8" s="156">
        <v>118</v>
      </c>
      <c r="DP8" s="156">
        <v>119</v>
      </c>
      <c r="DQ8" s="156">
        <v>120</v>
      </c>
      <c r="DR8" s="156">
        <v>121</v>
      </c>
      <c r="DS8" s="156">
        <v>122</v>
      </c>
      <c r="DT8" s="156">
        <v>123</v>
      </c>
      <c r="DU8" s="156">
        <v>124</v>
      </c>
      <c r="DV8" s="156">
        <v>125</v>
      </c>
      <c r="DW8" s="156">
        <v>126</v>
      </c>
      <c r="DX8" s="156">
        <v>127</v>
      </c>
      <c r="DY8" s="156">
        <v>128</v>
      </c>
      <c r="DZ8" s="156">
        <v>129</v>
      </c>
      <c r="EA8" s="156">
        <v>130</v>
      </c>
      <c r="EB8" s="156">
        <v>131</v>
      </c>
      <c r="EC8" s="156">
        <v>132</v>
      </c>
      <c r="ED8" s="156">
        <v>133</v>
      </c>
      <c r="EE8" s="156">
        <v>134</v>
      </c>
      <c r="EF8" s="156">
        <v>135</v>
      </c>
      <c r="EG8" s="156">
        <v>136</v>
      </c>
      <c r="EH8" s="156">
        <v>137</v>
      </c>
      <c r="EI8" s="156">
        <v>138</v>
      </c>
      <c r="EJ8" s="156">
        <v>139</v>
      </c>
      <c r="EK8" s="156">
        <v>140</v>
      </c>
      <c r="EL8" s="156">
        <v>141</v>
      </c>
      <c r="EM8" s="156">
        <v>142</v>
      </c>
      <c r="EN8" s="156">
        <v>143</v>
      </c>
      <c r="EO8" s="156">
        <v>144</v>
      </c>
      <c r="EP8" s="156">
        <v>145</v>
      </c>
      <c r="EQ8" s="156">
        <v>146</v>
      </c>
      <c r="ER8" s="156">
        <v>147</v>
      </c>
      <c r="ES8" s="156">
        <v>148</v>
      </c>
      <c r="ET8" s="156">
        <v>149</v>
      </c>
      <c r="EU8" s="156">
        <v>150</v>
      </c>
      <c r="EV8" s="156">
        <v>151</v>
      </c>
      <c r="EW8" s="156">
        <v>152</v>
      </c>
      <c r="EX8" s="156">
        <v>153</v>
      </c>
      <c r="EY8" s="156">
        <v>154</v>
      </c>
      <c r="EZ8" s="156">
        <v>155</v>
      </c>
      <c r="FA8" s="156">
        <v>156</v>
      </c>
      <c r="FB8" s="156">
        <v>157</v>
      </c>
      <c r="FC8" s="156">
        <v>158</v>
      </c>
      <c r="FD8" s="156">
        <v>159</v>
      </c>
      <c r="FE8" s="156">
        <v>160</v>
      </c>
      <c r="FF8" s="156">
        <v>161</v>
      </c>
      <c r="FG8" s="156">
        <v>162</v>
      </c>
      <c r="FH8" s="156">
        <v>163</v>
      </c>
      <c r="FI8" s="156">
        <v>164</v>
      </c>
      <c r="FJ8" s="156">
        <v>165</v>
      </c>
      <c r="FK8" s="156">
        <v>166</v>
      </c>
      <c r="FL8" s="156">
        <v>167</v>
      </c>
      <c r="FM8" s="156">
        <v>168</v>
      </c>
      <c r="FN8" s="156">
        <v>169</v>
      </c>
      <c r="FO8" s="156">
        <v>170</v>
      </c>
      <c r="FP8" s="156">
        <v>171</v>
      </c>
      <c r="FQ8" s="156">
        <v>172</v>
      </c>
      <c r="FR8" s="156">
        <v>173</v>
      </c>
      <c r="FS8" s="156">
        <v>174</v>
      </c>
      <c r="FT8" s="156">
        <v>175</v>
      </c>
      <c r="FU8" s="156">
        <v>176</v>
      </c>
      <c r="FV8" s="156">
        <v>177</v>
      </c>
      <c r="FW8" s="156">
        <v>178</v>
      </c>
      <c r="FX8" s="156">
        <v>179</v>
      </c>
      <c r="FY8" s="156">
        <v>180</v>
      </c>
      <c r="FZ8" s="156">
        <v>181</v>
      </c>
      <c r="GA8" s="156">
        <v>182</v>
      </c>
      <c r="GB8" s="156">
        <v>183</v>
      </c>
      <c r="GC8" s="156">
        <v>184</v>
      </c>
      <c r="GD8" s="156">
        <v>185</v>
      </c>
      <c r="GE8" s="156">
        <v>186</v>
      </c>
      <c r="GF8" s="156">
        <v>187</v>
      </c>
      <c r="GG8" s="156">
        <v>188</v>
      </c>
      <c r="GH8" s="156">
        <v>189</v>
      </c>
      <c r="GI8" s="156">
        <v>190</v>
      </c>
      <c r="GJ8" s="156">
        <v>191</v>
      </c>
      <c r="GK8" s="156">
        <v>192</v>
      </c>
      <c r="GL8" s="156">
        <v>193</v>
      </c>
      <c r="GM8" s="156">
        <v>194</v>
      </c>
      <c r="GN8" s="156">
        <v>195</v>
      </c>
      <c r="GO8" s="156">
        <v>196</v>
      </c>
      <c r="GP8" s="156">
        <v>197</v>
      </c>
      <c r="GQ8" s="156">
        <v>198</v>
      </c>
      <c r="GR8" s="156">
        <v>199</v>
      </c>
      <c r="GS8" s="156">
        <v>200</v>
      </c>
      <c r="GT8" s="156">
        <v>201</v>
      </c>
      <c r="GU8" s="156">
        <v>202</v>
      </c>
      <c r="GV8" s="156">
        <v>203</v>
      </c>
      <c r="GW8" s="156">
        <v>204</v>
      </c>
      <c r="GX8" s="156">
        <v>205</v>
      </c>
      <c r="GY8" s="156">
        <v>206</v>
      </c>
      <c r="GZ8" s="156">
        <v>207</v>
      </c>
      <c r="HA8" s="156">
        <v>208</v>
      </c>
      <c r="HB8" s="156">
        <v>209</v>
      </c>
      <c r="HC8" s="156">
        <v>210</v>
      </c>
      <c r="HD8" s="156">
        <v>211</v>
      </c>
      <c r="HE8" s="156">
        <v>212</v>
      </c>
      <c r="HF8" s="156">
        <v>213</v>
      </c>
      <c r="HG8" s="156">
        <v>214</v>
      </c>
      <c r="HH8" s="156">
        <v>215</v>
      </c>
      <c r="HI8" s="156">
        <v>216</v>
      </c>
    </row>
    <row r="9" spans="1:217" x14ac:dyDescent="0.2">
      <c r="B9" s="153" t="s">
        <v>890</v>
      </c>
      <c r="C9" s="153" t="s">
        <v>891</v>
      </c>
      <c r="D9" s="153" t="s">
        <v>894</v>
      </c>
      <c r="E9" s="153" t="s">
        <v>89</v>
      </c>
      <c r="F9" s="364" t="s">
        <v>48</v>
      </c>
      <c r="G9" s="364"/>
      <c r="H9" s="364"/>
      <c r="I9" s="364"/>
      <c r="J9" s="364"/>
      <c r="K9" s="364"/>
      <c r="L9" s="364"/>
      <c r="M9" s="364"/>
      <c r="N9" s="365" t="s">
        <v>49</v>
      </c>
      <c r="O9" s="365"/>
      <c r="P9" s="365"/>
      <c r="Q9" s="365"/>
      <c r="R9" s="365"/>
      <c r="S9" s="365"/>
      <c r="T9" s="365"/>
      <c r="U9" s="365"/>
      <c r="V9" s="366" t="s">
        <v>50</v>
      </c>
      <c r="W9" s="366"/>
      <c r="X9" s="366"/>
      <c r="Y9" s="366"/>
      <c r="Z9" s="366"/>
      <c r="AA9" s="366"/>
      <c r="AB9" s="366"/>
      <c r="AC9" s="366"/>
      <c r="AD9" s="157" t="s">
        <v>51</v>
      </c>
      <c r="AE9" s="157" t="s">
        <v>52</v>
      </c>
      <c r="AF9" s="157" t="s">
        <v>53</v>
      </c>
      <c r="AO9" s="157" t="s">
        <v>54</v>
      </c>
      <c r="AP9" s="367" t="s">
        <v>55</v>
      </c>
      <c r="AQ9" s="367"/>
      <c r="AR9" s="367"/>
      <c r="AS9" s="367"/>
      <c r="AT9" s="367"/>
      <c r="AU9" s="367"/>
      <c r="AV9" s="367"/>
      <c r="AW9" s="367"/>
      <c r="AX9" s="367"/>
      <c r="AY9" s="367"/>
      <c r="AZ9" s="367"/>
      <c r="BA9" s="367"/>
      <c r="BB9" s="367"/>
      <c r="BC9" s="367"/>
      <c r="BD9" s="367"/>
      <c r="BE9" s="367"/>
      <c r="BF9" s="367"/>
      <c r="BG9" s="367"/>
      <c r="BH9" s="367"/>
      <c r="BI9" s="367"/>
      <c r="BJ9" s="367"/>
      <c r="BK9" s="367"/>
      <c r="BL9" s="367"/>
      <c r="BM9" s="367"/>
      <c r="BN9" s="367"/>
      <c r="BO9" s="367"/>
      <c r="BP9" s="367"/>
      <c r="BQ9" s="367"/>
      <c r="BR9" s="367"/>
      <c r="BS9" s="367"/>
      <c r="BT9" s="367"/>
      <c r="BU9" s="367"/>
      <c r="BV9" s="367"/>
      <c r="BW9" s="367"/>
      <c r="BX9" s="367"/>
      <c r="BY9" s="367"/>
      <c r="BZ9" s="367"/>
      <c r="CA9" s="367"/>
      <c r="CB9" s="367"/>
      <c r="CC9" s="367"/>
      <c r="CD9" s="367"/>
      <c r="CE9" s="367"/>
      <c r="CF9" s="367"/>
      <c r="CG9" s="367"/>
      <c r="CH9" s="367"/>
      <c r="CI9" s="367"/>
      <c r="CJ9" s="367"/>
      <c r="CK9" s="367"/>
      <c r="CL9" s="367"/>
      <c r="CM9" s="367"/>
      <c r="CN9" s="367"/>
      <c r="CO9" s="367"/>
      <c r="CP9" s="367"/>
      <c r="CQ9" s="367"/>
      <c r="CR9" s="367"/>
      <c r="CS9" s="367"/>
      <c r="CT9" s="367"/>
      <c r="CU9" s="367"/>
      <c r="CV9" s="367"/>
      <c r="CW9" s="367"/>
      <c r="CX9" s="367"/>
      <c r="CY9" s="367"/>
      <c r="CZ9" s="367"/>
      <c r="DA9" s="367"/>
      <c r="DB9" s="367"/>
      <c r="DC9" s="367"/>
      <c r="DD9" s="367"/>
      <c r="DE9" s="367"/>
      <c r="DF9" s="367"/>
      <c r="DG9" s="367"/>
      <c r="DH9" s="367"/>
      <c r="DI9" s="367"/>
      <c r="DJ9" s="368" t="s">
        <v>56</v>
      </c>
      <c r="DK9" s="368"/>
      <c r="DL9" s="368"/>
      <c r="DM9" s="368"/>
      <c r="DN9" s="368"/>
      <c r="DO9" s="368"/>
      <c r="DP9" s="368"/>
      <c r="DQ9" s="368"/>
      <c r="DR9" s="368"/>
      <c r="DS9" s="368"/>
      <c r="DT9" s="368"/>
      <c r="DU9" s="368"/>
      <c r="DV9" s="368"/>
      <c r="DW9" s="368"/>
      <c r="DX9" s="368"/>
      <c r="DY9" s="368"/>
      <c r="DZ9" s="368"/>
      <c r="EA9" s="368"/>
      <c r="EB9" s="368"/>
      <c r="EC9" s="368"/>
      <c r="ED9" s="368"/>
      <c r="EE9" s="368"/>
      <c r="EF9" s="368"/>
      <c r="EG9" s="368"/>
      <c r="EH9" s="368"/>
      <c r="EI9" s="368"/>
      <c r="EJ9" s="368"/>
      <c r="EK9" s="368"/>
      <c r="EL9" s="368"/>
      <c r="EM9" s="368"/>
      <c r="EN9" s="368"/>
      <c r="EO9" s="368"/>
      <c r="EP9" s="368"/>
      <c r="EQ9" s="368"/>
      <c r="ER9" s="368"/>
      <c r="ES9" s="368"/>
      <c r="ET9" s="368"/>
      <c r="EU9" s="368"/>
      <c r="EV9" s="368"/>
      <c r="EW9" s="368"/>
      <c r="EX9" s="368"/>
      <c r="EY9" s="368"/>
      <c r="EZ9" s="368"/>
      <c r="FA9" s="368"/>
      <c r="FB9" s="368"/>
      <c r="FC9" s="368"/>
      <c r="FD9" s="368"/>
      <c r="FE9" s="368"/>
      <c r="FF9" s="368"/>
      <c r="FG9" s="368"/>
      <c r="FH9" s="368"/>
      <c r="FI9" s="368"/>
      <c r="FJ9" s="368"/>
      <c r="FK9" s="368"/>
      <c r="FL9" s="368"/>
      <c r="FM9" s="368"/>
      <c r="FN9" s="368"/>
      <c r="FO9" s="368"/>
      <c r="FP9" s="368"/>
      <c r="FQ9" s="368"/>
      <c r="FR9" s="368"/>
      <c r="FS9" s="368"/>
      <c r="FT9" s="368"/>
      <c r="FU9" s="368"/>
      <c r="FV9" s="368"/>
      <c r="FW9" s="368"/>
      <c r="FX9" s="368"/>
      <c r="FY9" s="368"/>
      <c r="FZ9" s="368"/>
      <c r="GA9" s="368"/>
      <c r="GB9" s="368"/>
      <c r="GC9" s="368"/>
      <c r="HB9" s="363" t="s">
        <v>57</v>
      </c>
      <c r="HC9" s="363"/>
      <c r="HD9" s="363"/>
      <c r="HE9" s="363"/>
      <c r="HF9" s="363"/>
      <c r="HG9" s="363"/>
      <c r="HH9" s="363"/>
      <c r="HI9" s="363"/>
    </row>
    <row r="10" spans="1:217" ht="12" thickBot="1" x14ac:dyDescent="0.25">
      <c r="B10" s="153"/>
      <c r="C10" s="153"/>
      <c r="D10" s="153"/>
      <c r="F10" s="158">
        <v>63</v>
      </c>
      <c r="G10" s="158">
        <v>125</v>
      </c>
      <c r="H10" s="158">
        <v>250</v>
      </c>
      <c r="I10" s="158">
        <v>500</v>
      </c>
      <c r="J10" s="158">
        <v>1000</v>
      </c>
      <c r="K10" s="158">
        <v>2000</v>
      </c>
      <c r="L10" s="158">
        <v>4000</v>
      </c>
      <c r="M10" s="158">
        <v>8000</v>
      </c>
      <c r="N10" s="158">
        <v>63</v>
      </c>
      <c r="O10" s="158">
        <v>125</v>
      </c>
      <c r="P10" s="158">
        <v>250</v>
      </c>
      <c r="Q10" s="158">
        <v>500</v>
      </c>
      <c r="R10" s="158">
        <v>1000</v>
      </c>
      <c r="S10" s="158">
        <v>2000</v>
      </c>
      <c r="T10" s="158">
        <v>4000</v>
      </c>
      <c r="U10" s="158">
        <v>8000</v>
      </c>
      <c r="V10" s="159">
        <v>63</v>
      </c>
      <c r="W10" s="159">
        <v>125</v>
      </c>
      <c r="X10" s="159">
        <v>250</v>
      </c>
      <c r="Y10" s="159">
        <v>500</v>
      </c>
      <c r="Z10" s="159">
        <v>1000</v>
      </c>
      <c r="AA10" s="159">
        <v>2000</v>
      </c>
      <c r="AB10" s="159">
        <v>4000</v>
      </c>
      <c r="AC10" s="159">
        <v>8000</v>
      </c>
      <c r="AD10" s="157"/>
      <c r="AE10" s="157"/>
      <c r="AF10" s="157"/>
      <c r="AO10" s="157"/>
      <c r="AP10" s="160" t="s">
        <v>184</v>
      </c>
      <c r="AQ10" s="160">
        <v>63</v>
      </c>
      <c r="AR10" s="160">
        <v>125</v>
      </c>
      <c r="AS10" s="160">
        <v>250</v>
      </c>
      <c r="AT10" s="160">
        <v>500</v>
      </c>
      <c r="AU10" s="160">
        <v>1000</v>
      </c>
      <c r="AV10" s="160">
        <v>2000</v>
      </c>
      <c r="AW10" s="160">
        <v>4000</v>
      </c>
      <c r="AX10" s="160">
        <v>8000</v>
      </c>
      <c r="AY10" s="160" t="s">
        <v>184</v>
      </c>
      <c r="AZ10" s="160">
        <v>63</v>
      </c>
      <c r="BA10" s="160">
        <v>125</v>
      </c>
      <c r="BB10" s="160">
        <v>250</v>
      </c>
      <c r="BC10" s="160">
        <v>500</v>
      </c>
      <c r="BD10" s="160">
        <v>1000</v>
      </c>
      <c r="BE10" s="160">
        <v>2000</v>
      </c>
      <c r="BF10" s="160">
        <v>4000</v>
      </c>
      <c r="BG10" s="160">
        <v>8000</v>
      </c>
      <c r="BH10" s="160" t="s">
        <v>184</v>
      </c>
      <c r="BI10" s="160">
        <v>63</v>
      </c>
      <c r="BJ10" s="160">
        <v>125</v>
      </c>
      <c r="BK10" s="160">
        <v>250</v>
      </c>
      <c r="BL10" s="160">
        <v>500</v>
      </c>
      <c r="BM10" s="160">
        <v>1000</v>
      </c>
      <c r="BN10" s="160">
        <v>2000</v>
      </c>
      <c r="BO10" s="160">
        <v>4000</v>
      </c>
      <c r="BP10" s="160">
        <v>8000</v>
      </c>
      <c r="BQ10" s="160" t="s">
        <v>184</v>
      </c>
      <c r="BR10" s="160">
        <v>63</v>
      </c>
      <c r="BS10" s="160">
        <v>125</v>
      </c>
      <c r="BT10" s="160">
        <v>250</v>
      </c>
      <c r="BU10" s="160">
        <v>500</v>
      </c>
      <c r="BV10" s="160">
        <v>1000</v>
      </c>
      <c r="BW10" s="160">
        <v>2000</v>
      </c>
      <c r="BX10" s="160">
        <v>4000</v>
      </c>
      <c r="BY10" s="160">
        <v>8000</v>
      </c>
      <c r="BZ10" s="160" t="s">
        <v>184</v>
      </c>
      <c r="CA10" s="160">
        <v>63</v>
      </c>
      <c r="CB10" s="160">
        <v>125</v>
      </c>
      <c r="CC10" s="160">
        <v>250</v>
      </c>
      <c r="CD10" s="160">
        <v>500</v>
      </c>
      <c r="CE10" s="160">
        <v>1000</v>
      </c>
      <c r="CF10" s="160">
        <v>2000</v>
      </c>
      <c r="CG10" s="160">
        <v>4000</v>
      </c>
      <c r="CH10" s="160">
        <v>8000</v>
      </c>
      <c r="CI10" s="160" t="s">
        <v>184</v>
      </c>
      <c r="CJ10" s="160">
        <v>63</v>
      </c>
      <c r="CK10" s="160">
        <v>125</v>
      </c>
      <c r="CL10" s="160">
        <v>250</v>
      </c>
      <c r="CM10" s="160">
        <v>500</v>
      </c>
      <c r="CN10" s="160">
        <v>1000</v>
      </c>
      <c r="CO10" s="160">
        <v>2000</v>
      </c>
      <c r="CP10" s="160">
        <v>4000</v>
      </c>
      <c r="CQ10" s="160">
        <v>8000</v>
      </c>
      <c r="CR10" s="160" t="s">
        <v>184</v>
      </c>
      <c r="CS10" s="160">
        <v>63</v>
      </c>
      <c r="CT10" s="160">
        <v>125</v>
      </c>
      <c r="CU10" s="160">
        <v>250</v>
      </c>
      <c r="CV10" s="160">
        <v>500</v>
      </c>
      <c r="CW10" s="160">
        <v>1000</v>
      </c>
      <c r="CX10" s="160">
        <v>2000</v>
      </c>
      <c r="CY10" s="160">
        <v>4000</v>
      </c>
      <c r="CZ10" s="160">
        <v>8000</v>
      </c>
      <c r="DA10" s="160" t="s">
        <v>184</v>
      </c>
      <c r="DB10" s="160">
        <v>63</v>
      </c>
      <c r="DC10" s="160">
        <v>125</v>
      </c>
      <c r="DD10" s="160">
        <v>250</v>
      </c>
      <c r="DE10" s="160">
        <v>500</v>
      </c>
      <c r="DF10" s="160">
        <v>1000</v>
      </c>
      <c r="DG10" s="160">
        <v>2000</v>
      </c>
      <c r="DH10" s="160">
        <v>4000</v>
      </c>
      <c r="DI10" s="160">
        <v>8000</v>
      </c>
      <c r="DJ10" s="161" t="s">
        <v>184</v>
      </c>
      <c r="DK10" s="161">
        <v>63</v>
      </c>
      <c r="DL10" s="161">
        <v>125</v>
      </c>
      <c r="DM10" s="161">
        <v>250</v>
      </c>
      <c r="DN10" s="161">
        <v>500</v>
      </c>
      <c r="DO10" s="161">
        <v>1000</v>
      </c>
      <c r="DP10" s="161">
        <v>2000</v>
      </c>
      <c r="DQ10" s="161">
        <v>4000</v>
      </c>
      <c r="DR10" s="161">
        <v>8000</v>
      </c>
      <c r="DS10" s="161" t="s">
        <v>184</v>
      </c>
      <c r="DT10" s="161">
        <v>63</v>
      </c>
      <c r="DU10" s="161">
        <v>125</v>
      </c>
      <c r="DV10" s="161">
        <v>250</v>
      </c>
      <c r="DW10" s="161">
        <v>500</v>
      </c>
      <c r="DX10" s="161">
        <v>1000</v>
      </c>
      <c r="DY10" s="161">
        <v>2000</v>
      </c>
      <c r="DZ10" s="161">
        <v>4000</v>
      </c>
      <c r="EA10" s="161">
        <v>8000</v>
      </c>
      <c r="EB10" s="161" t="s">
        <v>184</v>
      </c>
      <c r="EC10" s="161">
        <v>63</v>
      </c>
      <c r="ED10" s="161">
        <v>125</v>
      </c>
      <c r="EE10" s="161">
        <v>250</v>
      </c>
      <c r="EF10" s="161">
        <v>500</v>
      </c>
      <c r="EG10" s="161">
        <v>1000</v>
      </c>
      <c r="EH10" s="161">
        <v>2000</v>
      </c>
      <c r="EI10" s="161">
        <v>4000</v>
      </c>
      <c r="EJ10" s="161">
        <v>8000</v>
      </c>
      <c r="EK10" s="161" t="s">
        <v>184</v>
      </c>
      <c r="EL10" s="161">
        <v>63</v>
      </c>
      <c r="EM10" s="161">
        <v>125</v>
      </c>
      <c r="EN10" s="161">
        <v>250</v>
      </c>
      <c r="EO10" s="161">
        <v>500</v>
      </c>
      <c r="EP10" s="161">
        <v>1000</v>
      </c>
      <c r="EQ10" s="161">
        <v>2000</v>
      </c>
      <c r="ER10" s="161">
        <v>4000</v>
      </c>
      <c r="ES10" s="161">
        <v>8000</v>
      </c>
      <c r="ET10" s="161" t="s">
        <v>184</v>
      </c>
      <c r="EU10" s="161">
        <v>63</v>
      </c>
      <c r="EV10" s="161">
        <v>125</v>
      </c>
      <c r="EW10" s="161">
        <v>250</v>
      </c>
      <c r="EX10" s="161">
        <v>500</v>
      </c>
      <c r="EY10" s="161">
        <v>1000</v>
      </c>
      <c r="EZ10" s="161">
        <v>2000</v>
      </c>
      <c r="FA10" s="161">
        <v>4000</v>
      </c>
      <c r="FB10" s="161">
        <v>8000</v>
      </c>
      <c r="FC10" s="161" t="s">
        <v>184</v>
      </c>
      <c r="FD10" s="161">
        <v>63</v>
      </c>
      <c r="FE10" s="161">
        <v>125</v>
      </c>
      <c r="FF10" s="161">
        <v>250</v>
      </c>
      <c r="FG10" s="161">
        <v>500</v>
      </c>
      <c r="FH10" s="161">
        <v>1000</v>
      </c>
      <c r="FI10" s="161">
        <v>2000</v>
      </c>
      <c r="FJ10" s="161">
        <v>4000</v>
      </c>
      <c r="FK10" s="161">
        <v>8000</v>
      </c>
      <c r="FL10" s="161" t="s">
        <v>184</v>
      </c>
      <c r="FM10" s="161">
        <v>63</v>
      </c>
      <c r="FN10" s="161">
        <v>125</v>
      </c>
      <c r="FO10" s="161">
        <v>250</v>
      </c>
      <c r="FP10" s="161">
        <v>500</v>
      </c>
      <c r="FQ10" s="161">
        <v>1000</v>
      </c>
      <c r="FR10" s="161">
        <v>2000</v>
      </c>
      <c r="FS10" s="161">
        <v>4000</v>
      </c>
      <c r="FT10" s="161">
        <v>8000</v>
      </c>
      <c r="FU10" s="161" t="s">
        <v>184</v>
      </c>
      <c r="FV10" s="161">
        <v>63</v>
      </c>
      <c r="FW10" s="161">
        <v>125</v>
      </c>
      <c r="FX10" s="161">
        <v>250</v>
      </c>
      <c r="FY10" s="161">
        <v>500</v>
      </c>
      <c r="FZ10" s="161">
        <v>1000</v>
      </c>
      <c r="GA10" s="161">
        <v>2000</v>
      </c>
      <c r="GB10" s="161">
        <v>4000</v>
      </c>
      <c r="GC10" s="161">
        <v>8000</v>
      </c>
      <c r="GD10" s="153" t="s">
        <v>185</v>
      </c>
      <c r="HB10" s="162"/>
      <c r="HC10" s="162"/>
      <c r="HD10" s="162"/>
      <c r="HE10" s="162"/>
      <c r="HF10" s="162"/>
      <c r="HG10" s="162"/>
      <c r="HH10" s="162"/>
      <c r="HI10" s="162"/>
    </row>
    <row r="11" spans="1:217" ht="15.75" thickBot="1" x14ac:dyDescent="0.3">
      <c r="A11" s="228">
        <v>1</v>
      </c>
      <c r="B11" s="212">
        <v>44543</v>
      </c>
      <c r="C11" s="213" t="s">
        <v>1157</v>
      </c>
      <c r="D11" t="s">
        <v>979</v>
      </c>
      <c r="E11" s="220" t="s">
        <v>920</v>
      </c>
      <c r="F11" s="197">
        <v>16.2</v>
      </c>
      <c r="G11" s="198">
        <v>15.7</v>
      </c>
      <c r="H11" s="198">
        <v>17.100000000000001</v>
      </c>
      <c r="I11" s="198">
        <v>25.6</v>
      </c>
      <c r="J11" s="198">
        <v>32.700000000000003</v>
      </c>
      <c r="K11" s="198">
        <v>34.299999999999997</v>
      </c>
      <c r="L11" s="198">
        <v>31.8</v>
      </c>
      <c r="M11" s="199">
        <v>32.6</v>
      </c>
      <c r="N11" s="200">
        <v>4.3</v>
      </c>
      <c r="O11" s="198">
        <v>3.9</v>
      </c>
      <c r="P11" s="198">
        <v>1.7</v>
      </c>
      <c r="Q11" s="198">
        <v>3.2</v>
      </c>
      <c r="R11" s="198">
        <v>3.2</v>
      </c>
      <c r="S11" s="198">
        <v>3</v>
      </c>
      <c r="T11" s="198">
        <v>2.9</v>
      </c>
      <c r="U11" s="201">
        <v>3.9</v>
      </c>
      <c r="V11" s="163">
        <f t="shared" ref="V11:V27" si="0">F11-($S$2*N11)</f>
        <v>9.1479999999999997</v>
      </c>
      <c r="W11" s="163">
        <f t="shared" ref="W11:W27" si="1">G11-($S$2*O11)</f>
        <v>9.3039999999999985</v>
      </c>
      <c r="X11" s="163">
        <f t="shared" ref="X11:X27" si="2">H11-($S$2*P11)</f>
        <v>14.312000000000001</v>
      </c>
      <c r="Y11" s="163">
        <f t="shared" ref="Y11:Y27" si="3">I11-($S$2*Q11)</f>
        <v>20.352</v>
      </c>
      <c r="Z11" s="163">
        <f t="shared" ref="Z11:Z27" si="4">J11-($S$2*R11)</f>
        <v>27.452000000000002</v>
      </c>
      <c r="AA11" s="163">
        <f t="shared" ref="AA11:AA27" si="5">K11-($S$2*S11)</f>
        <v>29.379999999999995</v>
      </c>
      <c r="AB11" s="163">
        <f t="shared" ref="AB11:AB27" si="6">L11-($S$2*T11)</f>
        <v>27.044</v>
      </c>
      <c r="AC11" s="163">
        <f t="shared" ref="AC11:AC27" si="7">M11-($S$2*U11)</f>
        <v>26.204000000000001</v>
      </c>
      <c r="AD11" s="164">
        <f>0.25*(SUM(GF11+GI11+GL11+GO11))-0.48*(SUM(HB11*GF11,HC11*GI11,HD11*GL11,HE11*GO11))</f>
        <v>28.234692006206178</v>
      </c>
      <c r="AE11" s="164">
        <f>0.25*(SUM(GR11+GU11+GX11+HA11))-0.16*(SUM(HF11*GR11,HG11*GU11,HH11*GX11,HI11*HA11))</f>
        <v>23.094939762666471</v>
      </c>
      <c r="AF11" s="164">
        <f>0.25*(SUM(GR11+GU11+GX11+HA11))+0.23*(SUM(HF11*GR11,HG11*GU11,HH11*GX11,HI11*HA11))</f>
        <v>16.181179888294203</v>
      </c>
      <c r="AG11" s="165">
        <f>G$1-V11</f>
        <v>56.152000000000001</v>
      </c>
      <c r="AH11" s="165">
        <f t="shared" ref="AG11:AN31" si="8">H$1-W11</f>
        <v>66.096000000000004</v>
      </c>
      <c r="AI11" s="165">
        <f t="shared" si="8"/>
        <v>68.588000000000008</v>
      </c>
      <c r="AJ11" s="165">
        <f t="shared" si="8"/>
        <v>67.947999999999993</v>
      </c>
      <c r="AK11" s="165">
        <f t="shared" si="8"/>
        <v>64.048000000000002</v>
      </c>
      <c r="AL11" s="165">
        <f t="shared" si="8"/>
        <v>63.320000000000007</v>
      </c>
      <c r="AM11" s="165">
        <f t="shared" si="8"/>
        <v>65.456000000000003</v>
      </c>
      <c r="AN11" s="165">
        <f t="shared" si="8"/>
        <v>64.195999999999998</v>
      </c>
      <c r="AO11" s="164">
        <f t="shared" ref="AO11:AO31" si="9">100-10*LOG(10^(AG11/10)+10^(AH11/10)+10^(AI11/10)+10^(AJ11/10)+10^(AK11/10)+10^(AL11/10)+10^(AM11/10)+10^(AN11/10))</f>
        <v>25.410747144071749</v>
      </c>
      <c r="AP11" s="166">
        <v>1</v>
      </c>
      <c r="AQ11" s="167">
        <v>51.4</v>
      </c>
      <c r="AR11" s="167">
        <v>62.6</v>
      </c>
      <c r="AS11" s="167">
        <v>70.8</v>
      </c>
      <c r="AT11" s="167">
        <v>81</v>
      </c>
      <c r="AU11" s="167">
        <v>90.4</v>
      </c>
      <c r="AV11" s="167">
        <v>96.2</v>
      </c>
      <c r="AW11" s="167">
        <v>94.7</v>
      </c>
      <c r="AX11" s="167">
        <v>92.3</v>
      </c>
      <c r="AY11" s="166">
        <v>2</v>
      </c>
      <c r="AZ11" s="167">
        <v>59.5</v>
      </c>
      <c r="BA11" s="167">
        <v>68.900000000000006</v>
      </c>
      <c r="BB11" s="167">
        <v>78.3</v>
      </c>
      <c r="BC11" s="167">
        <v>84.3</v>
      </c>
      <c r="BD11" s="167">
        <v>92.8</v>
      </c>
      <c r="BE11" s="167">
        <v>96.3</v>
      </c>
      <c r="BF11" s="167">
        <v>94</v>
      </c>
      <c r="BG11" s="167">
        <v>90</v>
      </c>
      <c r="BH11" s="166">
        <v>3</v>
      </c>
      <c r="BI11" s="167">
        <v>59.8</v>
      </c>
      <c r="BJ11" s="167">
        <v>71.099999999999994</v>
      </c>
      <c r="BK11" s="167">
        <v>80.8</v>
      </c>
      <c r="BL11" s="167">
        <v>88</v>
      </c>
      <c r="BM11" s="167">
        <v>95</v>
      </c>
      <c r="BN11" s="167">
        <v>94.4</v>
      </c>
      <c r="BO11" s="167">
        <v>94.1</v>
      </c>
      <c r="BP11" s="167">
        <v>89</v>
      </c>
      <c r="BQ11" s="166">
        <v>4</v>
      </c>
      <c r="BR11" s="167">
        <v>65.400000000000006</v>
      </c>
      <c r="BS11" s="167">
        <v>77.2</v>
      </c>
      <c r="BT11" s="167">
        <v>84.5</v>
      </c>
      <c r="BU11" s="167">
        <v>89.8</v>
      </c>
      <c r="BV11" s="167">
        <v>95.5</v>
      </c>
      <c r="BW11" s="167">
        <v>94.3</v>
      </c>
      <c r="BX11" s="167">
        <v>92.5</v>
      </c>
      <c r="BY11" s="167">
        <v>88.8</v>
      </c>
      <c r="BZ11" s="166">
        <v>5</v>
      </c>
      <c r="CA11" s="167">
        <v>65.3</v>
      </c>
      <c r="CB11" s="167">
        <v>77.400000000000006</v>
      </c>
      <c r="CC11" s="167">
        <v>86.5</v>
      </c>
      <c r="CD11" s="167">
        <v>92.5</v>
      </c>
      <c r="CE11" s="167">
        <v>96.4</v>
      </c>
      <c r="CF11" s="167">
        <v>93</v>
      </c>
      <c r="CG11" s="167">
        <v>90.4</v>
      </c>
      <c r="CH11" s="167">
        <v>83.7</v>
      </c>
      <c r="CI11" s="166">
        <v>6</v>
      </c>
      <c r="CJ11" s="167">
        <v>70.7</v>
      </c>
      <c r="CK11" s="167">
        <v>82</v>
      </c>
      <c r="CL11" s="167">
        <v>89.3</v>
      </c>
      <c r="CM11" s="167">
        <v>93.3</v>
      </c>
      <c r="CN11" s="167">
        <v>95.5</v>
      </c>
      <c r="CO11" s="167">
        <v>93</v>
      </c>
      <c r="CP11" s="167">
        <v>90.1</v>
      </c>
      <c r="CQ11" s="167">
        <v>83</v>
      </c>
      <c r="CR11" s="166">
        <v>7</v>
      </c>
      <c r="CS11" s="167">
        <v>75.599999999999994</v>
      </c>
      <c r="CT11" s="167">
        <v>84.2</v>
      </c>
      <c r="CU11" s="167">
        <v>90.1</v>
      </c>
      <c r="CV11" s="167">
        <v>93.6</v>
      </c>
      <c r="CW11" s="167">
        <v>96.2</v>
      </c>
      <c r="CX11" s="167">
        <v>91.3</v>
      </c>
      <c r="CY11" s="167">
        <v>87.9</v>
      </c>
      <c r="CZ11" s="167">
        <v>81.900000000000006</v>
      </c>
      <c r="DA11" s="166">
        <v>8</v>
      </c>
      <c r="DB11" s="167">
        <v>77.599999999999994</v>
      </c>
      <c r="DC11" s="167">
        <v>88</v>
      </c>
      <c r="DD11" s="167">
        <v>93.4</v>
      </c>
      <c r="DE11" s="167">
        <v>93.8</v>
      </c>
      <c r="DF11" s="167">
        <v>94.2</v>
      </c>
      <c r="DG11" s="167">
        <v>91.4</v>
      </c>
      <c r="DH11" s="167">
        <v>87.9</v>
      </c>
      <c r="DI11" s="167">
        <v>79.900000000000006</v>
      </c>
      <c r="DJ11" s="167">
        <v>1</v>
      </c>
      <c r="DK11" s="168">
        <f>AQ11-V11</f>
        <v>42.251999999999995</v>
      </c>
      <c r="DL11" s="168">
        <f t="shared" ref="DK11:DR31" si="10">AR11-W11</f>
        <v>53.296000000000006</v>
      </c>
      <c r="DM11" s="168">
        <f t="shared" si="10"/>
        <v>56.488</v>
      </c>
      <c r="DN11" s="168">
        <f t="shared" si="10"/>
        <v>60.647999999999996</v>
      </c>
      <c r="DO11" s="168">
        <f t="shared" si="10"/>
        <v>62.948000000000008</v>
      </c>
      <c r="DP11" s="168">
        <f t="shared" si="10"/>
        <v>66.820000000000007</v>
      </c>
      <c r="DQ11" s="168">
        <f t="shared" si="10"/>
        <v>67.656000000000006</v>
      </c>
      <c r="DR11" s="168">
        <f t="shared" si="10"/>
        <v>66.096000000000004</v>
      </c>
      <c r="DS11" s="167">
        <v>2</v>
      </c>
      <c r="DT11" s="168">
        <f t="shared" ref="DT11:EA31" si="11">AZ11-V11</f>
        <v>50.352000000000004</v>
      </c>
      <c r="DU11" s="168">
        <f t="shared" si="11"/>
        <v>59.596000000000004</v>
      </c>
      <c r="DV11" s="168">
        <f t="shared" si="11"/>
        <v>63.988</v>
      </c>
      <c r="DW11" s="168">
        <f t="shared" si="11"/>
        <v>63.947999999999993</v>
      </c>
      <c r="DX11" s="168">
        <f t="shared" si="11"/>
        <v>65.347999999999999</v>
      </c>
      <c r="DY11" s="168">
        <f t="shared" si="11"/>
        <v>66.92</v>
      </c>
      <c r="DZ11" s="168">
        <f t="shared" si="11"/>
        <v>66.956000000000003</v>
      </c>
      <c r="EA11" s="168">
        <f t="shared" si="11"/>
        <v>63.795999999999999</v>
      </c>
      <c r="EB11" s="167">
        <v>3</v>
      </c>
      <c r="EC11" s="168">
        <f t="shared" ref="EC11:EJ31" si="12">BI11-V11</f>
        <v>50.652000000000001</v>
      </c>
      <c r="ED11" s="168">
        <f t="shared" si="12"/>
        <v>61.795999999999992</v>
      </c>
      <c r="EE11" s="168">
        <f t="shared" si="12"/>
        <v>66.488</v>
      </c>
      <c r="EF11" s="168">
        <f t="shared" si="12"/>
        <v>67.647999999999996</v>
      </c>
      <c r="EG11" s="168">
        <f t="shared" si="12"/>
        <v>67.548000000000002</v>
      </c>
      <c r="EH11" s="168">
        <f t="shared" si="12"/>
        <v>65.02000000000001</v>
      </c>
      <c r="EI11" s="168">
        <f t="shared" si="12"/>
        <v>67.055999999999997</v>
      </c>
      <c r="EJ11" s="168">
        <f t="shared" si="12"/>
        <v>62.795999999999999</v>
      </c>
      <c r="EK11" s="167">
        <v>4</v>
      </c>
      <c r="EL11" s="168">
        <f t="shared" ref="EL11:ES31" si="13">BR11-V11</f>
        <v>56.25200000000001</v>
      </c>
      <c r="EM11" s="168">
        <f t="shared" si="13"/>
        <v>67.896000000000001</v>
      </c>
      <c r="EN11" s="168">
        <f t="shared" si="13"/>
        <v>70.188000000000002</v>
      </c>
      <c r="EO11" s="168">
        <f t="shared" si="13"/>
        <v>69.447999999999993</v>
      </c>
      <c r="EP11" s="168">
        <f t="shared" si="13"/>
        <v>68.048000000000002</v>
      </c>
      <c r="EQ11" s="168">
        <f t="shared" si="13"/>
        <v>64.92</v>
      </c>
      <c r="ER11" s="168">
        <f t="shared" si="13"/>
        <v>65.456000000000003</v>
      </c>
      <c r="ES11" s="168">
        <f t="shared" si="13"/>
        <v>62.595999999999997</v>
      </c>
      <c r="ET11" s="167">
        <v>5</v>
      </c>
      <c r="EU11" s="168">
        <f t="shared" ref="EU11:FB31" si="14">CA11-V11</f>
        <v>56.152000000000001</v>
      </c>
      <c r="EV11" s="168">
        <f t="shared" si="14"/>
        <v>68.096000000000004</v>
      </c>
      <c r="EW11" s="168">
        <f t="shared" si="14"/>
        <v>72.188000000000002</v>
      </c>
      <c r="EX11" s="168">
        <f t="shared" si="14"/>
        <v>72.147999999999996</v>
      </c>
      <c r="EY11" s="168">
        <f t="shared" si="14"/>
        <v>68.948000000000008</v>
      </c>
      <c r="EZ11" s="168">
        <f t="shared" si="14"/>
        <v>63.620000000000005</v>
      </c>
      <c r="FA11" s="168">
        <f t="shared" si="14"/>
        <v>63.356000000000009</v>
      </c>
      <c r="FB11" s="168">
        <f t="shared" si="14"/>
        <v>57.496000000000002</v>
      </c>
      <c r="FC11" s="167">
        <v>6</v>
      </c>
      <c r="FD11" s="168">
        <f t="shared" ref="FD11:FK31" si="15">CJ11-V11</f>
        <v>61.552000000000007</v>
      </c>
      <c r="FE11" s="168">
        <f t="shared" si="15"/>
        <v>72.695999999999998</v>
      </c>
      <c r="FF11" s="168">
        <f t="shared" si="15"/>
        <v>74.988</v>
      </c>
      <c r="FG11" s="168">
        <f t="shared" si="15"/>
        <v>72.947999999999993</v>
      </c>
      <c r="FH11" s="168">
        <f t="shared" si="15"/>
        <v>68.048000000000002</v>
      </c>
      <c r="FI11" s="168">
        <f t="shared" si="15"/>
        <v>63.620000000000005</v>
      </c>
      <c r="FJ11" s="168">
        <f t="shared" si="15"/>
        <v>63.055999999999997</v>
      </c>
      <c r="FK11" s="168">
        <f t="shared" si="15"/>
        <v>56.795999999999999</v>
      </c>
      <c r="FL11" s="167">
        <v>7</v>
      </c>
      <c r="FM11" s="168">
        <f t="shared" ref="FM11:FT31" si="16">CS11-V11</f>
        <v>66.451999999999998</v>
      </c>
      <c r="FN11" s="168">
        <f t="shared" si="16"/>
        <v>74.896000000000001</v>
      </c>
      <c r="FO11" s="168">
        <f t="shared" si="16"/>
        <v>75.787999999999997</v>
      </c>
      <c r="FP11" s="168">
        <f t="shared" si="16"/>
        <v>73.24799999999999</v>
      </c>
      <c r="FQ11" s="168">
        <f t="shared" si="16"/>
        <v>68.748000000000005</v>
      </c>
      <c r="FR11" s="168">
        <f t="shared" si="16"/>
        <v>61.92</v>
      </c>
      <c r="FS11" s="168">
        <f t="shared" si="16"/>
        <v>60.856000000000009</v>
      </c>
      <c r="FT11" s="168">
        <f t="shared" si="16"/>
        <v>55.696000000000005</v>
      </c>
      <c r="FU11" s="167">
        <v>8</v>
      </c>
      <c r="FV11" s="168">
        <f t="shared" ref="FV11:GC31" si="17">DB11-V11</f>
        <v>68.451999999999998</v>
      </c>
      <c r="FW11" s="168">
        <f t="shared" si="17"/>
        <v>78.695999999999998</v>
      </c>
      <c r="FX11" s="168">
        <f t="shared" si="17"/>
        <v>79.088000000000008</v>
      </c>
      <c r="FY11" s="168">
        <f t="shared" si="17"/>
        <v>73.447999999999993</v>
      </c>
      <c r="FZ11" s="168">
        <f t="shared" si="17"/>
        <v>66.748000000000005</v>
      </c>
      <c r="GA11" s="168">
        <f t="shared" si="17"/>
        <v>62.02000000000001</v>
      </c>
      <c r="GB11" s="168">
        <f t="shared" si="17"/>
        <v>60.856000000000009</v>
      </c>
      <c r="GC11" s="168">
        <f t="shared" si="17"/>
        <v>53.696000000000005</v>
      </c>
      <c r="GD11" s="167">
        <v>1</v>
      </c>
      <c r="GE11" s="168">
        <f t="shared" ref="GE11:GE31" si="18">100-10*LOG10(10^(DK11/10)+10^(DL11/10)+10^(DM11/10)+10^(DN11/10)+10^(DO11/10)+10^(DP11/10)+10^(DQ11/10)+10^(DR11/10))</f>
        <v>27.324575102260042</v>
      </c>
      <c r="GF11" s="168">
        <f t="shared" ref="GF11:GF31" si="19">100-10*LOG10(10^(DL11/10)+10^(DM11/10)+10^(DN11/10)+10^(DO11/10)+10^(DP11/10)+10^(DQ11/10)+10^(DR11/10))</f>
        <v>27.328516396615441</v>
      </c>
      <c r="GG11" s="167">
        <v>2</v>
      </c>
      <c r="GH11" s="168">
        <f t="shared" ref="GH11:GH31" si="20">100-10*LOG10(10^(DT11/10)+10^(DU11/10)+10^(DV11/10)+10^(DW11/10)+10^(DX11/10)+10^(DY11/10)+10^(DZ11/10)+10^(EA11/10))</f>
        <v>26.633195674337188</v>
      </c>
      <c r="GI11" s="168">
        <f t="shared" ref="GI11:GI31" si="21">100-10*LOG10(10^(DU11/10)+10^(DV11/10)+10^(DW11/10)+10^(DX11/10)+10^(DY11/10)+10^(DZ11/10)+10^(EA11/10))</f>
        <v>26.654942243652769</v>
      </c>
      <c r="GJ11" s="167">
        <v>3</v>
      </c>
      <c r="GK11" s="168">
        <f t="shared" ref="GK11:GK31" si="22">100-10*LOG10(10^(EC11/10)+10^(ED11/10)+10^(EE11/10)+10^(EF11/10)+10^(EG11/10)+10^(EH11/10)+10^(EI11/10)+10^(EJ11/10))</f>
        <v>25.568209676423791</v>
      </c>
      <c r="GL11" s="168">
        <f t="shared" ref="GL11:GL31" si="23">100-10*LOG10(10^(ED11/10)+10^(EE11/10)+10^(EF11/10)+10^(EG11/10)+10^(EH11/10)+10^(EI11/10)+10^(EJ11/10))</f>
        <v>25.586436723386271</v>
      </c>
      <c r="GM11" s="167">
        <v>4</v>
      </c>
      <c r="GN11" s="168">
        <f t="shared" ref="GN11:GN31" si="24">100-10*LOG10(10^(EL11/10)+10^(EM11/10)+10^(EN11/10)+10^(EO11/10)+10^(EP11/10)+10^(EQ11/10)+10^(ER11/10)+10^(ES11/10))</f>
        <v>23.909860535686562</v>
      </c>
      <c r="GO11" s="168">
        <f t="shared" ref="GO11:GO31" si="25">100-10*LOG10(10^(EM11/10)+10^(EN11/10)+10^(EO11/10)+10^(EP11/10)+10^(EQ11/10)+10^(ER11/10)+10^(ES11/10))</f>
        <v>23.955174713419225</v>
      </c>
      <c r="GP11" s="167">
        <v>5</v>
      </c>
      <c r="GQ11" s="168">
        <f t="shared" ref="GQ11:GQ31" si="26">100-10*LOG10(10^(EU11/10)+10^(EV11/10)+10^(EW11/10)+10^(EX11/10)+10^(EY11/10)+10^(EZ11/10)+10^(FA11/10)+10^(FB11/10))</f>
        <v>22.782798691038437</v>
      </c>
      <c r="GR11" s="168">
        <f t="shared" ref="GR11:GR31" si="27">100-10*LOG10(10^(EV11/10)+10^(EW11/10)+10^(EX11/10)+10^(EY11/10)+10^(EZ11/10)+10^(FA11/10)+10^(FB11/10))</f>
        <v>22.816915539472276</v>
      </c>
      <c r="GS11" s="167">
        <v>6</v>
      </c>
      <c r="GT11" s="168">
        <f t="shared" ref="GT11:GT31" si="28">100-10*LOG10(10^(FD11/10)+10^(FE11/10)+10^(FF11/10)+10^(FG11/10)+10^(FH11/10)+10^(FI11/10)+10^(FJ11/10)+10^(FK11/10))</f>
        <v>20.837333302666693</v>
      </c>
      <c r="GU11" s="168">
        <f t="shared" ref="GU11:GU31" si="29">100-10*LOG10(10^(FE11/10)+10^(FF11/10)+10^(FG11/10)+10^(FH11/10)+10^(FI11/10)+10^(FJ11/10)+10^(FK11/10))</f>
        <v>20.913280097037457</v>
      </c>
      <c r="GV11" s="167">
        <v>7</v>
      </c>
      <c r="GW11" s="168">
        <f t="shared" ref="GW11:GW31" si="30">100-10*LOG10(10^(FM11/10)+10^(FN11/10)+10^(FO11/10)+10^(FP11/10)+10^(FQ11/10)+10^(FR11/10)+10^(FS11/10)+10^(FT11/10))</f>
        <v>19.789267227281044</v>
      </c>
      <c r="GX11" s="168">
        <f t="shared" ref="GX11:GX31" si="31">100-10*LOG10(10^(FN11/10)+10^(FO11/10)+10^(FP11/10)+10^(FQ11/10)+10^(FR11/10)+10^(FS11/10)+10^(FT11/10))</f>
        <v>19.975997220481077</v>
      </c>
      <c r="GY11" s="167">
        <v>8</v>
      </c>
      <c r="GZ11" s="168">
        <f t="shared" ref="GZ11:GZ31" si="32">100-10*LOG10(10^(FV11/10)+10^(FW11/10)+10^(FX11/10)+10^(FY11/10)+10^(FZ11/10)+10^(GA11/10)+10^(GB11/10)+10^(GC11/10))</f>
        <v>17.166590412708317</v>
      </c>
      <c r="HA11" s="168">
        <f t="shared" ref="HA11:HA31" si="33">100-10*LOG10(10^(FW11/10)+10^(FX11/10)+10^(FY11/10)+10^(FZ11/10)+10^(GA11/10)+10^(GB11/10)+10^(GC11/10))</f>
        <v>17.327908963935968</v>
      </c>
      <c r="HB11" s="167">
        <v>-1.2</v>
      </c>
      <c r="HC11" s="167">
        <v>-0.49</v>
      </c>
      <c r="HD11" s="167">
        <v>0.14000000000000001</v>
      </c>
      <c r="HE11" s="167">
        <v>1.56</v>
      </c>
      <c r="HF11" s="167">
        <v>-2.98</v>
      </c>
      <c r="HG11" s="167">
        <v>-1.01</v>
      </c>
      <c r="HH11" s="167">
        <v>0.85</v>
      </c>
      <c r="HI11" s="167">
        <v>3.14</v>
      </c>
    </row>
    <row r="12" spans="1:217" ht="15.75" thickBot="1" x14ac:dyDescent="0.3">
      <c r="A12" s="228">
        <v>2</v>
      </c>
      <c r="B12" s="212">
        <v>44316</v>
      </c>
      <c r="C12" s="213" t="s">
        <v>1158</v>
      </c>
      <c r="D12" t="s">
        <v>921</v>
      </c>
      <c r="E12" s="221" t="s">
        <v>1087</v>
      </c>
      <c r="F12" s="197"/>
      <c r="G12" s="198">
        <v>16.2</v>
      </c>
      <c r="H12" s="198">
        <v>19.3</v>
      </c>
      <c r="I12" s="198">
        <v>26.8</v>
      </c>
      <c r="J12" s="198">
        <v>36.4</v>
      </c>
      <c r="K12" s="198">
        <v>36.9</v>
      </c>
      <c r="L12" s="198">
        <v>35.299999999999997</v>
      </c>
      <c r="M12" s="199">
        <v>36</v>
      </c>
      <c r="N12" s="200"/>
      <c r="O12" s="198">
        <v>3.4</v>
      </c>
      <c r="P12" s="198">
        <v>2.6</v>
      </c>
      <c r="Q12" s="198">
        <v>2.2999999999999998</v>
      </c>
      <c r="R12" s="198">
        <v>3.7</v>
      </c>
      <c r="S12" s="198">
        <v>3.7</v>
      </c>
      <c r="T12" s="198">
        <v>1.8</v>
      </c>
      <c r="U12" s="201">
        <v>2.7</v>
      </c>
      <c r="V12" s="163">
        <f t="shared" si="0"/>
        <v>0</v>
      </c>
      <c r="W12" s="163">
        <f t="shared" si="1"/>
        <v>10.623999999999999</v>
      </c>
      <c r="X12" s="163">
        <f t="shared" si="2"/>
        <v>15.036000000000001</v>
      </c>
      <c r="Y12" s="163">
        <f t="shared" si="3"/>
        <v>23.028000000000002</v>
      </c>
      <c r="Z12" s="163">
        <f t="shared" si="4"/>
        <v>30.332000000000001</v>
      </c>
      <c r="AA12" s="163">
        <f t="shared" si="5"/>
        <v>30.832000000000001</v>
      </c>
      <c r="AB12" s="163">
        <f t="shared" si="6"/>
        <v>32.347999999999999</v>
      </c>
      <c r="AC12" s="163">
        <f t="shared" si="7"/>
        <v>31.571999999999999</v>
      </c>
      <c r="AD12" s="164">
        <f t="shared" ref="AD12:AD75" si="34">0.25*(SUM(GF12+GI12+GL12+GO12))-0.48*(SUM(HB12*GF12,HC12*GI12,HD12*GL12,HE12*GO12))</f>
        <v>31.78801477806752</v>
      </c>
      <c r="AE12" s="164">
        <f t="shared" ref="AE12:AE75" si="35">0.25*(SUM(GR12+GU12+GX12+HA12))-0.16*(SUM(HF12*GR12,HG12*GU12,HH12*GX12,HI12*HA12))</f>
        <v>24.934643850726854</v>
      </c>
      <c r="AF12" s="164">
        <f t="shared" ref="AF12:AF75" si="36">0.25*(SUM(GR12+GU12+GX12+HA12))+0.23*(SUM(HF12*GR12,HG12*GU12,HH12*GX12,HI12*HA12))</f>
        <v>17.256279982730664</v>
      </c>
      <c r="AG12" s="165">
        <f t="shared" si="8"/>
        <v>65.3</v>
      </c>
      <c r="AH12" s="165">
        <f t="shared" si="8"/>
        <v>64.77600000000001</v>
      </c>
      <c r="AI12" s="165">
        <f t="shared" si="8"/>
        <v>67.864000000000004</v>
      </c>
      <c r="AJ12" s="165">
        <f t="shared" si="8"/>
        <v>65.271999999999991</v>
      </c>
      <c r="AK12" s="165">
        <f t="shared" si="8"/>
        <v>61.167999999999999</v>
      </c>
      <c r="AL12" s="165">
        <f t="shared" si="8"/>
        <v>61.868000000000002</v>
      </c>
      <c r="AM12" s="165">
        <f t="shared" si="8"/>
        <v>60.152000000000001</v>
      </c>
      <c r="AN12" s="165">
        <f t="shared" si="8"/>
        <v>58.828000000000003</v>
      </c>
      <c r="AO12" s="164">
        <f t="shared" si="9"/>
        <v>26.878523867793533</v>
      </c>
      <c r="AP12" s="166">
        <v>1</v>
      </c>
      <c r="AQ12" s="167">
        <v>51.4</v>
      </c>
      <c r="AR12" s="167">
        <v>62.6</v>
      </c>
      <c r="AS12" s="167">
        <v>70.8</v>
      </c>
      <c r="AT12" s="167">
        <v>81</v>
      </c>
      <c r="AU12" s="167">
        <v>90.4</v>
      </c>
      <c r="AV12" s="167">
        <v>96.2</v>
      </c>
      <c r="AW12" s="167">
        <v>94.7</v>
      </c>
      <c r="AX12" s="167">
        <v>92.3</v>
      </c>
      <c r="AY12" s="166">
        <v>2</v>
      </c>
      <c r="AZ12" s="167">
        <v>59.5</v>
      </c>
      <c r="BA12" s="167">
        <v>68.900000000000006</v>
      </c>
      <c r="BB12" s="167">
        <v>78.3</v>
      </c>
      <c r="BC12" s="167">
        <v>84.3</v>
      </c>
      <c r="BD12" s="167">
        <v>92.8</v>
      </c>
      <c r="BE12" s="167">
        <v>96.3</v>
      </c>
      <c r="BF12" s="167">
        <v>94</v>
      </c>
      <c r="BG12" s="167">
        <v>90</v>
      </c>
      <c r="BH12" s="166">
        <v>3</v>
      </c>
      <c r="BI12" s="167">
        <v>59.8</v>
      </c>
      <c r="BJ12" s="167">
        <v>71.099999999999994</v>
      </c>
      <c r="BK12" s="167">
        <v>80.8</v>
      </c>
      <c r="BL12" s="167">
        <v>88</v>
      </c>
      <c r="BM12" s="167">
        <v>95</v>
      </c>
      <c r="BN12" s="167">
        <v>94.4</v>
      </c>
      <c r="BO12" s="167">
        <v>94.1</v>
      </c>
      <c r="BP12" s="167">
        <v>89</v>
      </c>
      <c r="BQ12" s="166">
        <v>4</v>
      </c>
      <c r="BR12" s="167">
        <v>65.400000000000006</v>
      </c>
      <c r="BS12" s="167">
        <v>77.2</v>
      </c>
      <c r="BT12" s="167">
        <v>84.5</v>
      </c>
      <c r="BU12" s="167">
        <v>89.8</v>
      </c>
      <c r="BV12" s="167">
        <v>95.5</v>
      </c>
      <c r="BW12" s="167">
        <v>94.3</v>
      </c>
      <c r="BX12" s="167">
        <v>92.5</v>
      </c>
      <c r="BY12" s="167">
        <v>88.8</v>
      </c>
      <c r="BZ12" s="166">
        <v>5</v>
      </c>
      <c r="CA12" s="167">
        <v>65.3</v>
      </c>
      <c r="CB12" s="167">
        <v>77.400000000000006</v>
      </c>
      <c r="CC12" s="167">
        <v>86.5</v>
      </c>
      <c r="CD12" s="167">
        <v>92.5</v>
      </c>
      <c r="CE12" s="167">
        <v>96.4</v>
      </c>
      <c r="CF12" s="167">
        <v>93</v>
      </c>
      <c r="CG12" s="167">
        <v>90.4</v>
      </c>
      <c r="CH12" s="167">
        <v>83.7</v>
      </c>
      <c r="CI12" s="166">
        <v>6</v>
      </c>
      <c r="CJ12" s="167">
        <v>70.7</v>
      </c>
      <c r="CK12" s="167">
        <v>82</v>
      </c>
      <c r="CL12" s="167">
        <v>89.3</v>
      </c>
      <c r="CM12" s="167">
        <v>93.3</v>
      </c>
      <c r="CN12" s="167">
        <v>95.5</v>
      </c>
      <c r="CO12" s="167">
        <v>93</v>
      </c>
      <c r="CP12" s="167">
        <v>90.1</v>
      </c>
      <c r="CQ12" s="167">
        <v>83</v>
      </c>
      <c r="CR12" s="166">
        <v>7</v>
      </c>
      <c r="CS12" s="167">
        <v>75.599999999999994</v>
      </c>
      <c r="CT12" s="167">
        <v>84.2</v>
      </c>
      <c r="CU12" s="167">
        <v>90.1</v>
      </c>
      <c r="CV12" s="167">
        <v>93.6</v>
      </c>
      <c r="CW12" s="167">
        <v>96.2</v>
      </c>
      <c r="CX12" s="167">
        <v>91.3</v>
      </c>
      <c r="CY12" s="167">
        <v>87.9</v>
      </c>
      <c r="CZ12" s="167">
        <v>81.900000000000006</v>
      </c>
      <c r="DA12" s="166">
        <v>8</v>
      </c>
      <c r="DB12" s="167">
        <v>77.599999999999994</v>
      </c>
      <c r="DC12" s="167">
        <v>88</v>
      </c>
      <c r="DD12" s="167">
        <v>93.4</v>
      </c>
      <c r="DE12" s="167">
        <v>93.8</v>
      </c>
      <c r="DF12" s="167">
        <v>94.2</v>
      </c>
      <c r="DG12" s="167">
        <v>91.4</v>
      </c>
      <c r="DH12" s="167">
        <v>87.9</v>
      </c>
      <c r="DI12" s="167">
        <v>79.900000000000006</v>
      </c>
      <c r="DJ12" s="167">
        <v>1</v>
      </c>
      <c r="DK12" s="168">
        <f t="shared" si="10"/>
        <v>51.4</v>
      </c>
      <c r="DL12" s="168">
        <f t="shared" si="10"/>
        <v>51.975999999999999</v>
      </c>
      <c r="DM12" s="168">
        <f t="shared" si="10"/>
        <v>55.763999999999996</v>
      </c>
      <c r="DN12" s="168">
        <f t="shared" si="10"/>
        <v>57.971999999999994</v>
      </c>
      <c r="DO12" s="168">
        <f t="shared" si="10"/>
        <v>60.068000000000005</v>
      </c>
      <c r="DP12" s="168">
        <f t="shared" si="10"/>
        <v>65.367999999999995</v>
      </c>
      <c r="DQ12" s="168">
        <f t="shared" si="10"/>
        <v>62.352000000000004</v>
      </c>
      <c r="DR12" s="168">
        <f t="shared" si="10"/>
        <v>60.727999999999994</v>
      </c>
      <c r="DS12" s="167">
        <v>3</v>
      </c>
      <c r="DT12" s="168">
        <f t="shared" si="11"/>
        <v>59.5</v>
      </c>
      <c r="DU12" s="168">
        <f t="shared" si="11"/>
        <v>58.27600000000001</v>
      </c>
      <c r="DV12" s="168">
        <f t="shared" si="11"/>
        <v>63.263999999999996</v>
      </c>
      <c r="DW12" s="168">
        <f t="shared" si="11"/>
        <v>61.271999999999991</v>
      </c>
      <c r="DX12" s="168">
        <f t="shared" si="11"/>
        <v>62.467999999999996</v>
      </c>
      <c r="DY12" s="168">
        <f t="shared" si="11"/>
        <v>65.467999999999989</v>
      </c>
      <c r="DZ12" s="168">
        <f t="shared" si="11"/>
        <v>61.652000000000001</v>
      </c>
      <c r="EA12" s="168">
        <f t="shared" si="11"/>
        <v>58.427999999999997</v>
      </c>
      <c r="EB12" s="167">
        <v>4</v>
      </c>
      <c r="EC12" s="168">
        <f t="shared" si="12"/>
        <v>59.8</v>
      </c>
      <c r="ED12" s="168">
        <f t="shared" si="12"/>
        <v>60.475999999999999</v>
      </c>
      <c r="EE12" s="168">
        <f t="shared" si="12"/>
        <v>65.763999999999996</v>
      </c>
      <c r="EF12" s="168">
        <f t="shared" si="12"/>
        <v>64.971999999999994</v>
      </c>
      <c r="EG12" s="168">
        <f t="shared" si="12"/>
        <v>64.668000000000006</v>
      </c>
      <c r="EH12" s="168">
        <f t="shared" si="12"/>
        <v>63.568000000000005</v>
      </c>
      <c r="EI12" s="168">
        <f t="shared" si="12"/>
        <v>61.751999999999995</v>
      </c>
      <c r="EJ12" s="168">
        <f t="shared" si="12"/>
        <v>57.427999999999997</v>
      </c>
      <c r="EK12" s="167">
        <v>5</v>
      </c>
      <c r="EL12" s="168">
        <f t="shared" si="13"/>
        <v>65.400000000000006</v>
      </c>
      <c r="EM12" s="168">
        <f t="shared" si="13"/>
        <v>66.576000000000008</v>
      </c>
      <c r="EN12" s="168">
        <f t="shared" si="13"/>
        <v>69.463999999999999</v>
      </c>
      <c r="EO12" s="168">
        <f t="shared" si="13"/>
        <v>66.771999999999991</v>
      </c>
      <c r="EP12" s="168">
        <f t="shared" si="13"/>
        <v>65.168000000000006</v>
      </c>
      <c r="EQ12" s="168">
        <f t="shared" si="13"/>
        <v>63.467999999999996</v>
      </c>
      <c r="ER12" s="168">
        <f t="shared" si="13"/>
        <v>60.152000000000001</v>
      </c>
      <c r="ES12" s="168">
        <f t="shared" si="13"/>
        <v>57.227999999999994</v>
      </c>
      <c r="ET12" s="167">
        <v>6</v>
      </c>
      <c r="EU12" s="168">
        <f t="shared" si="14"/>
        <v>65.3</v>
      </c>
      <c r="EV12" s="168">
        <f t="shared" si="14"/>
        <v>66.77600000000001</v>
      </c>
      <c r="EW12" s="168">
        <f t="shared" si="14"/>
        <v>71.463999999999999</v>
      </c>
      <c r="EX12" s="168">
        <f t="shared" si="14"/>
        <v>69.471999999999994</v>
      </c>
      <c r="EY12" s="168">
        <f t="shared" si="14"/>
        <v>66.068000000000012</v>
      </c>
      <c r="EZ12" s="168">
        <f t="shared" si="14"/>
        <v>62.167999999999999</v>
      </c>
      <c r="FA12" s="168">
        <f t="shared" si="14"/>
        <v>58.052000000000007</v>
      </c>
      <c r="FB12" s="168">
        <f t="shared" si="14"/>
        <v>52.128</v>
      </c>
      <c r="FC12" s="167">
        <v>7</v>
      </c>
      <c r="FD12" s="168">
        <f t="shared" si="15"/>
        <v>70.7</v>
      </c>
      <c r="FE12" s="168">
        <f t="shared" si="15"/>
        <v>71.376000000000005</v>
      </c>
      <c r="FF12" s="168">
        <f t="shared" si="15"/>
        <v>74.263999999999996</v>
      </c>
      <c r="FG12" s="168">
        <f t="shared" si="15"/>
        <v>70.271999999999991</v>
      </c>
      <c r="FH12" s="168">
        <f t="shared" si="15"/>
        <v>65.168000000000006</v>
      </c>
      <c r="FI12" s="168">
        <f t="shared" si="15"/>
        <v>62.167999999999999</v>
      </c>
      <c r="FJ12" s="168">
        <f t="shared" si="15"/>
        <v>57.751999999999995</v>
      </c>
      <c r="FK12" s="168">
        <f t="shared" si="15"/>
        <v>51.427999999999997</v>
      </c>
      <c r="FL12" s="167">
        <v>8</v>
      </c>
      <c r="FM12" s="168">
        <f t="shared" si="16"/>
        <v>75.599999999999994</v>
      </c>
      <c r="FN12" s="168">
        <f t="shared" si="16"/>
        <v>73.576000000000008</v>
      </c>
      <c r="FO12" s="168">
        <f t="shared" si="16"/>
        <v>75.063999999999993</v>
      </c>
      <c r="FP12" s="168">
        <f t="shared" si="16"/>
        <v>70.571999999999989</v>
      </c>
      <c r="FQ12" s="168">
        <f t="shared" si="16"/>
        <v>65.867999999999995</v>
      </c>
      <c r="FR12" s="168">
        <f t="shared" si="16"/>
        <v>60.467999999999996</v>
      </c>
      <c r="FS12" s="168">
        <f t="shared" si="16"/>
        <v>55.552000000000007</v>
      </c>
      <c r="FT12" s="168">
        <f t="shared" si="16"/>
        <v>50.328000000000003</v>
      </c>
      <c r="FU12" s="167">
        <v>9</v>
      </c>
      <c r="FV12" s="168">
        <f t="shared" si="17"/>
        <v>77.599999999999994</v>
      </c>
      <c r="FW12" s="168">
        <f t="shared" si="17"/>
        <v>77.376000000000005</v>
      </c>
      <c r="FX12" s="168">
        <f t="shared" si="17"/>
        <v>78.364000000000004</v>
      </c>
      <c r="FY12" s="168">
        <f t="shared" si="17"/>
        <v>70.771999999999991</v>
      </c>
      <c r="FZ12" s="168">
        <f t="shared" si="17"/>
        <v>63.868000000000002</v>
      </c>
      <c r="GA12" s="168">
        <f t="shared" si="17"/>
        <v>60.568000000000005</v>
      </c>
      <c r="GB12" s="168">
        <f t="shared" si="17"/>
        <v>55.552000000000007</v>
      </c>
      <c r="GC12" s="168">
        <f t="shared" si="17"/>
        <v>48.328000000000003</v>
      </c>
      <c r="GD12" s="167">
        <v>2</v>
      </c>
      <c r="GE12" s="168">
        <f t="shared" si="18"/>
        <v>30.625573899006184</v>
      </c>
      <c r="GF12" s="168">
        <f t="shared" si="19"/>
        <v>30.695369298518131</v>
      </c>
      <c r="GG12" s="167">
        <v>3</v>
      </c>
      <c r="GH12" s="168">
        <f t="shared" si="20"/>
        <v>29.04109778490276</v>
      </c>
      <c r="GI12" s="168">
        <f t="shared" si="21"/>
        <v>29.363127606542861</v>
      </c>
      <c r="GJ12" s="167">
        <v>4</v>
      </c>
      <c r="GK12" s="168">
        <f t="shared" si="22"/>
        <v>27.894967219740849</v>
      </c>
      <c r="GL12" s="168">
        <f t="shared" si="23"/>
        <v>28.158222636318385</v>
      </c>
      <c r="GM12" s="167">
        <v>5</v>
      </c>
      <c r="GN12" s="168">
        <f t="shared" si="24"/>
        <v>25.424110430000454</v>
      </c>
      <c r="GO12" s="168">
        <f t="shared" si="25"/>
        <v>25.98370664619496</v>
      </c>
      <c r="GP12" s="167">
        <v>6</v>
      </c>
      <c r="GQ12" s="168">
        <f t="shared" si="26"/>
        <v>24.259055545540875</v>
      </c>
      <c r="GR12" s="168">
        <f t="shared" si="27"/>
        <v>24.67028985813819</v>
      </c>
      <c r="GS12" s="167">
        <v>7</v>
      </c>
      <c r="GT12" s="168">
        <f t="shared" si="28"/>
        <v>21.64401294201781</v>
      </c>
      <c r="GU12" s="168">
        <f t="shared" si="29"/>
        <v>22.461371810956734</v>
      </c>
      <c r="GV12" s="167">
        <v>8</v>
      </c>
      <c r="GW12" s="168">
        <f t="shared" si="30"/>
        <v>19.664442647723035</v>
      </c>
      <c r="GX12" s="168">
        <f t="shared" si="31"/>
        <v>21.443293212220084</v>
      </c>
      <c r="GY12" s="167">
        <v>9</v>
      </c>
      <c r="GZ12" s="168">
        <f t="shared" si="32"/>
        <v>17.060716936851094</v>
      </c>
      <c r="HA12" s="168">
        <f t="shared" si="33"/>
        <v>18.563228533085834</v>
      </c>
      <c r="HB12" s="167">
        <v>-1.2</v>
      </c>
      <c r="HC12" s="167">
        <v>-0.49</v>
      </c>
      <c r="HD12" s="167">
        <v>0.14000000000000001</v>
      </c>
      <c r="HE12" s="167">
        <v>1.56</v>
      </c>
      <c r="HF12" s="167">
        <v>-2.98</v>
      </c>
      <c r="HG12" s="167">
        <v>-1.01</v>
      </c>
      <c r="HH12" s="167">
        <v>0.85</v>
      </c>
      <c r="HI12" s="167">
        <v>3.14</v>
      </c>
    </row>
    <row r="13" spans="1:217" ht="15.75" thickBot="1" x14ac:dyDescent="0.3">
      <c r="A13" s="228">
        <v>3</v>
      </c>
      <c r="B13" s="212">
        <v>45317</v>
      </c>
      <c r="C13" s="214" t="s">
        <v>1159</v>
      </c>
      <c r="D13" t="s">
        <v>921</v>
      </c>
      <c r="E13" s="222" t="s">
        <v>922</v>
      </c>
      <c r="F13" s="197">
        <v>15.1</v>
      </c>
      <c r="G13" s="198">
        <v>13.8</v>
      </c>
      <c r="H13" s="198">
        <v>16.8</v>
      </c>
      <c r="I13" s="198">
        <v>22.8</v>
      </c>
      <c r="J13" s="198">
        <v>30.6</v>
      </c>
      <c r="K13" s="198">
        <v>32.6</v>
      </c>
      <c r="L13" s="198">
        <v>35.9</v>
      </c>
      <c r="M13" s="199">
        <v>32.5</v>
      </c>
      <c r="N13" s="200">
        <v>3.6</v>
      </c>
      <c r="O13" s="198">
        <v>2.6</v>
      </c>
      <c r="P13" s="198">
        <v>2.5</v>
      </c>
      <c r="Q13" s="198">
        <v>3.5</v>
      </c>
      <c r="R13" s="198">
        <v>3.5</v>
      </c>
      <c r="S13" s="198">
        <v>3.2</v>
      </c>
      <c r="T13" s="198">
        <v>3.3</v>
      </c>
      <c r="U13" s="201">
        <v>6.3</v>
      </c>
      <c r="V13" s="163">
        <f t="shared" si="0"/>
        <v>9.1959999999999997</v>
      </c>
      <c r="W13" s="163">
        <f t="shared" si="1"/>
        <v>9.5360000000000014</v>
      </c>
      <c r="X13" s="163">
        <f t="shared" si="2"/>
        <v>12.700000000000001</v>
      </c>
      <c r="Y13" s="163">
        <f t="shared" si="3"/>
        <v>17.060000000000002</v>
      </c>
      <c r="Z13" s="163">
        <f t="shared" si="4"/>
        <v>24.860000000000003</v>
      </c>
      <c r="AA13" s="163">
        <f t="shared" si="5"/>
        <v>27.352</v>
      </c>
      <c r="AB13" s="163">
        <f t="shared" si="6"/>
        <v>30.488</v>
      </c>
      <c r="AC13" s="163">
        <f t="shared" si="7"/>
        <v>22.167999999999999</v>
      </c>
      <c r="AD13" s="164">
        <f t="shared" si="34"/>
        <v>26.576742862399236</v>
      </c>
      <c r="AE13" s="164">
        <f t="shared" si="35"/>
        <v>20.931547771703272</v>
      </c>
      <c r="AF13" s="164">
        <f t="shared" si="36"/>
        <v>15.121540699486026</v>
      </c>
      <c r="AG13" s="165">
        <f t="shared" si="8"/>
        <v>56.103999999999999</v>
      </c>
      <c r="AH13" s="165">
        <f t="shared" si="8"/>
        <v>65.864000000000004</v>
      </c>
      <c r="AI13" s="165">
        <f t="shared" si="8"/>
        <v>70.2</v>
      </c>
      <c r="AJ13" s="165">
        <f t="shared" si="8"/>
        <v>71.239999999999995</v>
      </c>
      <c r="AK13" s="165">
        <f t="shared" si="8"/>
        <v>66.64</v>
      </c>
      <c r="AL13" s="165">
        <f t="shared" si="8"/>
        <v>65.347999999999999</v>
      </c>
      <c r="AM13" s="165">
        <f t="shared" si="8"/>
        <v>62.012</v>
      </c>
      <c r="AN13" s="165">
        <f t="shared" si="8"/>
        <v>68.231999999999999</v>
      </c>
      <c r="AO13" s="164">
        <f t="shared" si="9"/>
        <v>23.533388044144374</v>
      </c>
      <c r="AP13" s="166">
        <v>1</v>
      </c>
      <c r="AQ13" s="167">
        <v>51.4</v>
      </c>
      <c r="AR13" s="167">
        <v>62.6</v>
      </c>
      <c r="AS13" s="167">
        <v>70.8</v>
      </c>
      <c r="AT13" s="167">
        <v>81</v>
      </c>
      <c r="AU13" s="167">
        <v>90.4</v>
      </c>
      <c r="AV13" s="167">
        <v>96.2</v>
      </c>
      <c r="AW13" s="167">
        <v>94.7</v>
      </c>
      <c r="AX13" s="167">
        <v>92.3</v>
      </c>
      <c r="AY13" s="166">
        <v>2</v>
      </c>
      <c r="AZ13" s="167">
        <v>59.5</v>
      </c>
      <c r="BA13" s="167">
        <v>68.900000000000006</v>
      </c>
      <c r="BB13" s="167">
        <v>78.3</v>
      </c>
      <c r="BC13" s="167">
        <v>84.3</v>
      </c>
      <c r="BD13" s="167">
        <v>92.8</v>
      </c>
      <c r="BE13" s="167">
        <v>96.3</v>
      </c>
      <c r="BF13" s="167">
        <v>94</v>
      </c>
      <c r="BG13" s="167">
        <v>90</v>
      </c>
      <c r="BH13" s="166">
        <v>3</v>
      </c>
      <c r="BI13" s="167">
        <v>59.8</v>
      </c>
      <c r="BJ13" s="167">
        <v>71.099999999999994</v>
      </c>
      <c r="BK13" s="167">
        <v>80.8</v>
      </c>
      <c r="BL13" s="167">
        <v>88</v>
      </c>
      <c r="BM13" s="167">
        <v>95</v>
      </c>
      <c r="BN13" s="167">
        <v>94.4</v>
      </c>
      <c r="BO13" s="167">
        <v>94.1</v>
      </c>
      <c r="BP13" s="167">
        <v>89</v>
      </c>
      <c r="BQ13" s="166">
        <v>4</v>
      </c>
      <c r="BR13" s="167">
        <v>65.400000000000006</v>
      </c>
      <c r="BS13" s="167">
        <v>77.2</v>
      </c>
      <c r="BT13" s="167">
        <v>84.5</v>
      </c>
      <c r="BU13" s="167">
        <v>89.8</v>
      </c>
      <c r="BV13" s="167">
        <v>95.5</v>
      </c>
      <c r="BW13" s="167">
        <v>94.3</v>
      </c>
      <c r="BX13" s="167">
        <v>92.5</v>
      </c>
      <c r="BY13" s="167">
        <v>88.8</v>
      </c>
      <c r="BZ13" s="166">
        <v>5</v>
      </c>
      <c r="CA13" s="167">
        <v>65.3</v>
      </c>
      <c r="CB13" s="167">
        <v>77.400000000000006</v>
      </c>
      <c r="CC13" s="167">
        <v>86.5</v>
      </c>
      <c r="CD13" s="167">
        <v>92.5</v>
      </c>
      <c r="CE13" s="167">
        <v>96.4</v>
      </c>
      <c r="CF13" s="167">
        <v>93</v>
      </c>
      <c r="CG13" s="167">
        <v>90.4</v>
      </c>
      <c r="CH13" s="167">
        <v>83.7</v>
      </c>
      <c r="CI13" s="166">
        <v>6</v>
      </c>
      <c r="CJ13" s="167">
        <v>70.7</v>
      </c>
      <c r="CK13" s="167">
        <v>82</v>
      </c>
      <c r="CL13" s="167">
        <v>89.3</v>
      </c>
      <c r="CM13" s="167">
        <v>93.3</v>
      </c>
      <c r="CN13" s="167">
        <v>95.5</v>
      </c>
      <c r="CO13" s="167">
        <v>93</v>
      </c>
      <c r="CP13" s="167">
        <v>90.1</v>
      </c>
      <c r="CQ13" s="167">
        <v>83</v>
      </c>
      <c r="CR13" s="166">
        <v>7</v>
      </c>
      <c r="CS13" s="167">
        <v>75.599999999999994</v>
      </c>
      <c r="CT13" s="167">
        <v>84.2</v>
      </c>
      <c r="CU13" s="167">
        <v>90.1</v>
      </c>
      <c r="CV13" s="167">
        <v>93.6</v>
      </c>
      <c r="CW13" s="167">
        <v>96.2</v>
      </c>
      <c r="CX13" s="167">
        <v>91.3</v>
      </c>
      <c r="CY13" s="167">
        <v>87.9</v>
      </c>
      <c r="CZ13" s="167">
        <v>81.900000000000006</v>
      </c>
      <c r="DA13" s="166">
        <v>8</v>
      </c>
      <c r="DB13" s="167">
        <v>77.599999999999994</v>
      </c>
      <c r="DC13" s="167">
        <v>88</v>
      </c>
      <c r="DD13" s="167">
        <v>93.4</v>
      </c>
      <c r="DE13" s="167">
        <v>93.8</v>
      </c>
      <c r="DF13" s="167">
        <v>94.2</v>
      </c>
      <c r="DG13" s="167">
        <v>91.4</v>
      </c>
      <c r="DH13" s="167">
        <v>87.9</v>
      </c>
      <c r="DI13" s="167">
        <v>79.900000000000006</v>
      </c>
      <c r="DJ13" s="167">
        <v>1</v>
      </c>
      <c r="DK13" s="168">
        <f t="shared" si="10"/>
        <v>42.204000000000001</v>
      </c>
      <c r="DL13" s="168">
        <f t="shared" si="10"/>
        <v>53.064</v>
      </c>
      <c r="DM13" s="168">
        <f t="shared" si="10"/>
        <v>58.099999999999994</v>
      </c>
      <c r="DN13" s="168">
        <f t="shared" si="10"/>
        <v>63.94</v>
      </c>
      <c r="DO13" s="168">
        <f t="shared" si="10"/>
        <v>65.540000000000006</v>
      </c>
      <c r="DP13" s="168">
        <f t="shared" si="10"/>
        <v>68.847999999999999</v>
      </c>
      <c r="DQ13" s="168">
        <f t="shared" si="10"/>
        <v>64.212000000000003</v>
      </c>
      <c r="DR13" s="168">
        <f t="shared" si="10"/>
        <v>70.132000000000005</v>
      </c>
      <c r="DS13" s="167">
        <v>4</v>
      </c>
      <c r="DT13" s="168">
        <f t="shared" si="11"/>
        <v>50.304000000000002</v>
      </c>
      <c r="DU13" s="168">
        <f t="shared" si="11"/>
        <v>59.364000000000004</v>
      </c>
      <c r="DV13" s="168">
        <f t="shared" si="11"/>
        <v>65.599999999999994</v>
      </c>
      <c r="DW13" s="168">
        <f t="shared" si="11"/>
        <v>67.239999999999995</v>
      </c>
      <c r="DX13" s="168">
        <f t="shared" si="11"/>
        <v>67.94</v>
      </c>
      <c r="DY13" s="168">
        <f t="shared" si="11"/>
        <v>68.947999999999993</v>
      </c>
      <c r="DZ13" s="168">
        <f t="shared" si="11"/>
        <v>63.512</v>
      </c>
      <c r="EA13" s="168">
        <f t="shared" si="11"/>
        <v>67.831999999999994</v>
      </c>
      <c r="EB13" s="167">
        <v>5</v>
      </c>
      <c r="EC13" s="168">
        <f t="shared" si="12"/>
        <v>50.603999999999999</v>
      </c>
      <c r="ED13" s="168">
        <f t="shared" si="12"/>
        <v>61.563999999999993</v>
      </c>
      <c r="EE13" s="168">
        <f t="shared" si="12"/>
        <v>68.099999999999994</v>
      </c>
      <c r="EF13" s="168">
        <f t="shared" si="12"/>
        <v>70.94</v>
      </c>
      <c r="EG13" s="168">
        <f t="shared" si="12"/>
        <v>70.14</v>
      </c>
      <c r="EH13" s="168">
        <f t="shared" si="12"/>
        <v>67.048000000000002</v>
      </c>
      <c r="EI13" s="168">
        <f t="shared" si="12"/>
        <v>63.611999999999995</v>
      </c>
      <c r="EJ13" s="168">
        <f t="shared" si="12"/>
        <v>66.831999999999994</v>
      </c>
      <c r="EK13" s="167">
        <v>6</v>
      </c>
      <c r="EL13" s="168">
        <f t="shared" si="13"/>
        <v>56.204000000000008</v>
      </c>
      <c r="EM13" s="168">
        <f t="shared" si="13"/>
        <v>67.664000000000001</v>
      </c>
      <c r="EN13" s="168">
        <f t="shared" si="13"/>
        <v>71.8</v>
      </c>
      <c r="EO13" s="168">
        <f t="shared" si="13"/>
        <v>72.739999999999995</v>
      </c>
      <c r="EP13" s="168">
        <f t="shared" si="13"/>
        <v>70.64</v>
      </c>
      <c r="EQ13" s="168">
        <f t="shared" si="13"/>
        <v>66.947999999999993</v>
      </c>
      <c r="ER13" s="168">
        <f t="shared" si="13"/>
        <v>62.012</v>
      </c>
      <c r="ES13" s="168">
        <f t="shared" si="13"/>
        <v>66.632000000000005</v>
      </c>
      <c r="ET13" s="167">
        <v>7</v>
      </c>
      <c r="EU13" s="168">
        <f t="shared" si="14"/>
        <v>56.103999999999999</v>
      </c>
      <c r="EV13" s="168">
        <f t="shared" si="14"/>
        <v>67.864000000000004</v>
      </c>
      <c r="EW13" s="168">
        <f t="shared" si="14"/>
        <v>73.8</v>
      </c>
      <c r="EX13" s="168">
        <f t="shared" si="14"/>
        <v>75.44</v>
      </c>
      <c r="EY13" s="168">
        <f t="shared" si="14"/>
        <v>71.540000000000006</v>
      </c>
      <c r="EZ13" s="168">
        <f t="shared" si="14"/>
        <v>65.647999999999996</v>
      </c>
      <c r="FA13" s="168">
        <f t="shared" si="14"/>
        <v>59.912000000000006</v>
      </c>
      <c r="FB13" s="168">
        <f t="shared" si="14"/>
        <v>61.532000000000004</v>
      </c>
      <c r="FC13" s="167">
        <v>8</v>
      </c>
      <c r="FD13" s="168">
        <f t="shared" si="15"/>
        <v>61.504000000000005</v>
      </c>
      <c r="FE13" s="168">
        <f t="shared" si="15"/>
        <v>72.463999999999999</v>
      </c>
      <c r="FF13" s="168">
        <f t="shared" si="15"/>
        <v>76.599999999999994</v>
      </c>
      <c r="FG13" s="168">
        <f t="shared" si="15"/>
        <v>76.239999999999995</v>
      </c>
      <c r="FH13" s="168">
        <f t="shared" si="15"/>
        <v>70.64</v>
      </c>
      <c r="FI13" s="168">
        <f t="shared" si="15"/>
        <v>65.647999999999996</v>
      </c>
      <c r="FJ13" s="168">
        <f t="shared" si="15"/>
        <v>59.611999999999995</v>
      </c>
      <c r="FK13" s="168">
        <f t="shared" si="15"/>
        <v>60.832000000000001</v>
      </c>
      <c r="FL13" s="167">
        <v>9</v>
      </c>
      <c r="FM13" s="168">
        <f t="shared" si="16"/>
        <v>66.403999999999996</v>
      </c>
      <c r="FN13" s="168">
        <f t="shared" si="16"/>
        <v>74.664000000000001</v>
      </c>
      <c r="FO13" s="168">
        <f t="shared" si="16"/>
        <v>77.399999999999991</v>
      </c>
      <c r="FP13" s="168">
        <f t="shared" si="16"/>
        <v>76.539999999999992</v>
      </c>
      <c r="FQ13" s="168">
        <f t="shared" si="16"/>
        <v>71.34</v>
      </c>
      <c r="FR13" s="168">
        <f t="shared" si="16"/>
        <v>63.947999999999993</v>
      </c>
      <c r="FS13" s="168">
        <f t="shared" si="16"/>
        <v>57.412000000000006</v>
      </c>
      <c r="FT13" s="168">
        <f t="shared" si="16"/>
        <v>59.732000000000006</v>
      </c>
      <c r="FU13" s="167">
        <v>10</v>
      </c>
      <c r="FV13" s="168">
        <f t="shared" si="17"/>
        <v>68.403999999999996</v>
      </c>
      <c r="FW13" s="168">
        <f t="shared" si="17"/>
        <v>78.463999999999999</v>
      </c>
      <c r="FX13" s="168">
        <f t="shared" si="17"/>
        <v>80.7</v>
      </c>
      <c r="FY13" s="168">
        <f t="shared" si="17"/>
        <v>76.739999999999995</v>
      </c>
      <c r="FZ13" s="168">
        <f t="shared" si="17"/>
        <v>69.34</v>
      </c>
      <c r="GA13" s="168">
        <f t="shared" si="17"/>
        <v>64.048000000000002</v>
      </c>
      <c r="GB13" s="168">
        <f t="shared" si="17"/>
        <v>57.412000000000006</v>
      </c>
      <c r="GC13" s="168">
        <f t="shared" si="17"/>
        <v>57.732000000000006</v>
      </c>
      <c r="GD13" s="167">
        <v>3</v>
      </c>
      <c r="GE13" s="168">
        <f t="shared" si="18"/>
        <v>25.600459175304039</v>
      </c>
      <c r="GF13" s="168">
        <f t="shared" si="19"/>
        <v>25.603079536987764</v>
      </c>
      <c r="GG13" s="167">
        <v>4</v>
      </c>
      <c r="GH13" s="168">
        <f t="shared" si="20"/>
        <v>24.909957540544838</v>
      </c>
      <c r="GI13" s="168">
        <f t="shared" si="21"/>
        <v>24.924408690996472</v>
      </c>
      <c r="GJ13" s="167">
        <v>5</v>
      </c>
      <c r="GK13" s="168">
        <f t="shared" si="22"/>
        <v>23.671826126817606</v>
      </c>
      <c r="GL13" s="168">
        <f t="shared" si="23"/>
        <v>23.68346601446548</v>
      </c>
      <c r="GM13" s="167">
        <v>6</v>
      </c>
      <c r="GN13" s="168">
        <f t="shared" si="24"/>
        <v>22.012125282906666</v>
      </c>
      <c r="GO13" s="168">
        <f t="shared" si="25"/>
        <v>22.041021490514098</v>
      </c>
      <c r="GP13" s="167">
        <v>7</v>
      </c>
      <c r="GQ13" s="168">
        <f t="shared" si="26"/>
        <v>20.663316196619576</v>
      </c>
      <c r="GR13" s="168">
        <f t="shared" si="27"/>
        <v>20.683996148231685</v>
      </c>
      <c r="GS13" s="167">
        <v>8</v>
      </c>
      <c r="GT13" s="168">
        <f t="shared" si="28"/>
        <v>19.058227645211133</v>
      </c>
      <c r="GU13" s="168">
        <f t="shared" si="29"/>
        <v>19.107942991849413</v>
      </c>
      <c r="GV13" s="167">
        <v>9</v>
      </c>
      <c r="GW13" s="168">
        <f t="shared" si="30"/>
        <v>18.202728566376123</v>
      </c>
      <c r="GX13" s="168">
        <f t="shared" si="31"/>
        <v>18.330022086992628</v>
      </c>
      <c r="GY13" s="167">
        <v>10</v>
      </c>
      <c r="GZ13" s="168">
        <f t="shared" si="32"/>
        <v>15.949866044241304</v>
      </c>
      <c r="HA13" s="168">
        <f t="shared" si="33"/>
        <v>16.069859279690547</v>
      </c>
      <c r="HB13" s="167">
        <v>-1.2</v>
      </c>
      <c r="HC13" s="167">
        <v>-0.49</v>
      </c>
      <c r="HD13" s="167">
        <v>0.14000000000000001</v>
      </c>
      <c r="HE13" s="167">
        <v>1.56</v>
      </c>
      <c r="HF13" s="167">
        <v>-2.98</v>
      </c>
      <c r="HG13" s="167">
        <v>-1.01</v>
      </c>
      <c r="HH13" s="167">
        <v>0.85</v>
      </c>
      <c r="HI13" s="167">
        <v>3.14</v>
      </c>
    </row>
    <row r="14" spans="1:217" ht="15.75" thickBot="1" x14ac:dyDescent="0.3">
      <c r="A14" s="228">
        <v>4</v>
      </c>
      <c r="B14" s="212">
        <v>44925</v>
      </c>
      <c r="C14" s="215" t="s">
        <v>1160</v>
      </c>
      <c r="D14" t="s">
        <v>979</v>
      </c>
      <c r="E14" s="222" t="s">
        <v>923</v>
      </c>
      <c r="F14" s="197"/>
      <c r="G14" s="198">
        <v>19.100000000000001</v>
      </c>
      <c r="H14" s="198">
        <v>25</v>
      </c>
      <c r="I14" s="198">
        <v>27.7</v>
      </c>
      <c r="J14" s="198">
        <v>34.200000000000003</v>
      </c>
      <c r="K14" s="198">
        <v>35.1</v>
      </c>
      <c r="L14" s="198">
        <v>31.3</v>
      </c>
      <c r="M14" s="199">
        <v>39.799999999999997</v>
      </c>
      <c r="N14" s="200"/>
      <c r="O14" s="198">
        <v>2.6</v>
      </c>
      <c r="P14" s="198">
        <v>1.9</v>
      </c>
      <c r="Q14" s="198">
        <v>3.2</v>
      </c>
      <c r="R14" s="198">
        <v>2.9</v>
      </c>
      <c r="S14" s="198">
        <v>2</v>
      </c>
      <c r="T14" s="198">
        <v>2</v>
      </c>
      <c r="U14" s="201">
        <v>2.2999999999999998</v>
      </c>
      <c r="V14" s="163">
        <f t="shared" si="0"/>
        <v>0</v>
      </c>
      <c r="W14" s="163">
        <f t="shared" si="1"/>
        <v>14.836000000000002</v>
      </c>
      <c r="X14" s="163">
        <f t="shared" si="2"/>
        <v>21.884</v>
      </c>
      <c r="Y14" s="163">
        <f t="shared" si="3"/>
        <v>22.451999999999998</v>
      </c>
      <c r="Z14" s="163">
        <f t="shared" si="4"/>
        <v>29.444000000000003</v>
      </c>
      <c r="AA14" s="163">
        <f t="shared" si="5"/>
        <v>31.82</v>
      </c>
      <c r="AB14" s="163">
        <f t="shared" si="6"/>
        <v>28.02</v>
      </c>
      <c r="AC14" s="163">
        <f t="shared" si="7"/>
        <v>36.027999999999999</v>
      </c>
      <c r="AD14" s="164">
        <f t="shared" si="34"/>
        <v>30.561264430398886</v>
      </c>
      <c r="AE14" s="164">
        <f t="shared" si="35"/>
        <v>26.649219452440402</v>
      </c>
      <c r="AF14" s="164">
        <f t="shared" si="36"/>
        <v>21.984572709904135</v>
      </c>
      <c r="AG14" s="165">
        <f t="shared" si="8"/>
        <v>65.3</v>
      </c>
      <c r="AH14" s="165">
        <f t="shared" si="8"/>
        <v>60.564000000000007</v>
      </c>
      <c r="AI14" s="165">
        <f t="shared" si="8"/>
        <v>61.016000000000005</v>
      </c>
      <c r="AJ14" s="165">
        <f t="shared" si="8"/>
        <v>65.847999999999999</v>
      </c>
      <c r="AK14" s="165">
        <f t="shared" si="8"/>
        <v>62.055999999999997</v>
      </c>
      <c r="AL14" s="165">
        <f t="shared" si="8"/>
        <v>60.88</v>
      </c>
      <c r="AM14" s="165">
        <f t="shared" si="8"/>
        <v>64.48</v>
      </c>
      <c r="AN14" s="165">
        <f t="shared" si="8"/>
        <v>54.372000000000007</v>
      </c>
      <c r="AO14" s="164">
        <f t="shared" si="9"/>
        <v>28.084371886903398</v>
      </c>
      <c r="AP14" s="166">
        <v>1</v>
      </c>
      <c r="AQ14" s="167">
        <v>51.4</v>
      </c>
      <c r="AR14" s="167">
        <v>62.6</v>
      </c>
      <c r="AS14" s="167">
        <v>70.8</v>
      </c>
      <c r="AT14" s="167">
        <v>81</v>
      </c>
      <c r="AU14" s="167">
        <v>90.4</v>
      </c>
      <c r="AV14" s="167">
        <v>96.2</v>
      </c>
      <c r="AW14" s="167">
        <v>94.7</v>
      </c>
      <c r="AX14" s="167">
        <v>92.3</v>
      </c>
      <c r="AY14" s="166">
        <v>2</v>
      </c>
      <c r="AZ14" s="167">
        <v>59.5</v>
      </c>
      <c r="BA14" s="167">
        <v>68.900000000000006</v>
      </c>
      <c r="BB14" s="167">
        <v>78.3</v>
      </c>
      <c r="BC14" s="167">
        <v>84.3</v>
      </c>
      <c r="BD14" s="167">
        <v>92.8</v>
      </c>
      <c r="BE14" s="167">
        <v>96.3</v>
      </c>
      <c r="BF14" s="167">
        <v>94</v>
      </c>
      <c r="BG14" s="167">
        <v>90</v>
      </c>
      <c r="BH14" s="166">
        <v>3</v>
      </c>
      <c r="BI14" s="167">
        <v>59.8</v>
      </c>
      <c r="BJ14" s="167">
        <v>71.099999999999994</v>
      </c>
      <c r="BK14" s="167">
        <v>80.8</v>
      </c>
      <c r="BL14" s="167">
        <v>88</v>
      </c>
      <c r="BM14" s="167">
        <v>95</v>
      </c>
      <c r="BN14" s="167">
        <v>94.4</v>
      </c>
      <c r="BO14" s="167">
        <v>94.1</v>
      </c>
      <c r="BP14" s="167">
        <v>89</v>
      </c>
      <c r="BQ14" s="166">
        <v>4</v>
      </c>
      <c r="BR14" s="167">
        <v>65.400000000000006</v>
      </c>
      <c r="BS14" s="167">
        <v>77.2</v>
      </c>
      <c r="BT14" s="167">
        <v>84.5</v>
      </c>
      <c r="BU14" s="167">
        <v>89.8</v>
      </c>
      <c r="BV14" s="167">
        <v>95.5</v>
      </c>
      <c r="BW14" s="167">
        <v>94.3</v>
      </c>
      <c r="BX14" s="167">
        <v>92.5</v>
      </c>
      <c r="BY14" s="167">
        <v>88.8</v>
      </c>
      <c r="BZ14" s="166">
        <v>5</v>
      </c>
      <c r="CA14" s="167">
        <v>65.3</v>
      </c>
      <c r="CB14" s="167">
        <v>77.400000000000006</v>
      </c>
      <c r="CC14" s="167">
        <v>86.5</v>
      </c>
      <c r="CD14" s="167">
        <v>92.5</v>
      </c>
      <c r="CE14" s="167">
        <v>96.4</v>
      </c>
      <c r="CF14" s="167">
        <v>93</v>
      </c>
      <c r="CG14" s="167">
        <v>90.4</v>
      </c>
      <c r="CH14" s="167">
        <v>83.7</v>
      </c>
      <c r="CI14" s="166">
        <v>6</v>
      </c>
      <c r="CJ14" s="167">
        <v>70.7</v>
      </c>
      <c r="CK14" s="167">
        <v>82</v>
      </c>
      <c r="CL14" s="167">
        <v>89.3</v>
      </c>
      <c r="CM14" s="167">
        <v>93.3</v>
      </c>
      <c r="CN14" s="167">
        <v>95.5</v>
      </c>
      <c r="CO14" s="167">
        <v>93</v>
      </c>
      <c r="CP14" s="167">
        <v>90.1</v>
      </c>
      <c r="CQ14" s="167">
        <v>83</v>
      </c>
      <c r="CR14" s="166">
        <v>7</v>
      </c>
      <c r="CS14" s="167">
        <v>75.599999999999994</v>
      </c>
      <c r="CT14" s="167">
        <v>84.2</v>
      </c>
      <c r="CU14" s="167">
        <v>90.1</v>
      </c>
      <c r="CV14" s="167">
        <v>93.6</v>
      </c>
      <c r="CW14" s="167">
        <v>96.2</v>
      </c>
      <c r="CX14" s="167">
        <v>91.3</v>
      </c>
      <c r="CY14" s="167">
        <v>87.9</v>
      </c>
      <c r="CZ14" s="167">
        <v>81.900000000000006</v>
      </c>
      <c r="DA14" s="166">
        <v>8</v>
      </c>
      <c r="DB14" s="167">
        <v>77.599999999999994</v>
      </c>
      <c r="DC14" s="167">
        <v>88</v>
      </c>
      <c r="DD14" s="167">
        <v>93.4</v>
      </c>
      <c r="DE14" s="167">
        <v>93.8</v>
      </c>
      <c r="DF14" s="167">
        <v>94.2</v>
      </c>
      <c r="DG14" s="167">
        <v>91.4</v>
      </c>
      <c r="DH14" s="167">
        <v>87.9</v>
      </c>
      <c r="DI14" s="167">
        <v>79.900000000000006</v>
      </c>
      <c r="DJ14" s="167">
        <v>1</v>
      </c>
      <c r="DK14" s="168">
        <f t="shared" si="10"/>
        <v>51.4</v>
      </c>
      <c r="DL14" s="168">
        <f t="shared" si="10"/>
        <v>47.763999999999996</v>
      </c>
      <c r="DM14" s="168">
        <f t="shared" si="10"/>
        <v>48.915999999999997</v>
      </c>
      <c r="DN14" s="168">
        <f t="shared" si="10"/>
        <v>58.548000000000002</v>
      </c>
      <c r="DO14" s="168">
        <f t="shared" si="10"/>
        <v>60.956000000000003</v>
      </c>
      <c r="DP14" s="168">
        <f t="shared" si="10"/>
        <v>64.38</v>
      </c>
      <c r="DQ14" s="168">
        <f t="shared" si="10"/>
        <v>66.680000000000007</v>
      </c>
      <c r="DR14" s="168">
        <f t="shared" si="10"/>
        <v>56.271999999999998</v>
      </c>
      <c r="DS14" s="167">
        <v>6</v>
      </c>
      <c r="DT14" s="168">
        <f t="shared" si="11"/>
        <v>59.5</v>
      </c>
      <c r="DU14" s="168">
        <f t="shared" si="11"/>
        <v>54.064000000000007</v>
      </c>
      <c r="DV14" s="168">
        <f t="shared" si="11"/>
        <v>56.415999999999997</v>
      </c>
      <c r="DW14" s="168">
        <f t="shared" si="11"/>
        <v>61.847999999999999</v>
      </c>
      <c r="DX14" s="168">
        <f t="shared" si="11"/>
        <v>63.355999999999995</v>
      </c>
      <c r="DY14" s="168">
        <f t="shared" si="11"/>
        <v>64.47999999999999</v>
      </c>
      <c r="DZ14" s="168">
        <f t="shared" si="11"/>
        <v>65.98</v>
      </c>
      <c r="EA14" s="168">
        <f t="shared" si="11"/>
        <v>53.972000000000001</v>
      </c>
      <c r="EB14" s="167">
        <v>7</v>
      </c>
      <c r="EC14" s="168">
        <f t="shared" si="12"/>
        <v>59.8</v>
      </c>
      <c r="ED14" s="168">
        <f t="shared" si="12"/>
        <v>56.263999999999996</v>
      </c>
      <c r="EE14" s="168">
        <f t="shared" si="12"/>
        <v>58.915999999999997</v>
      </c>
      <c r="EF14" s="168">
        <f t="shared" si="12"/>
        <v>65.548000000000002</v>
      </c>
      <c r="EG14" s="168">
        <f t="shared" si="12"/>
        <v>65.555999999999997</v>
      </c>
      <c r="EH14" s="168">
        <f t="shared" si="12"/>
        <v>62.580000000000005</v>
      </c>
      <c r="EI14" s="168">
        <f t="shared" si="12"/>
        <v>66.08</v>
      </c>
      <c r="EJ14" s="168">
        <f t="shared" si="12"/>
        <v>52.972000000000001</v>
      </c>
      <c r="EK14" s="167">
        <v>8</v>
      </c>
      <c r="EL14" s="168">
        <f t="shared" si="13"/>
        <v>65.400000000000006</v>
      </c>
      <c r="EM14" s="168">
        <f t="shared" si="13"/>
        <v>62.364000000000004</v>
      </c>
      <c r="EN14" s="168">
        <f t="shared" si="13"/>
        <v>62.616</v>
      </c>
      <c r="EO14" s="168">
        <f t="shared" si="13"/>
        <v>67.347999999999999</v>
      </c>
      <c r="EP14" s="168">
        <f t="shared" si="13"/>
        <v>66.055999999999997</v>
      </c>
      <c r="EQ14" s="168">
        <f t="shared" si="13"/>
        <v>62.48</v>
      </c>
      <c r="ER14" s="168">
        <f t="shared" si="13"/>
        <v>64.48</v>
      </c>
      <c r="ES14" s="168">
        <f t="shared" si="13"/>
        <v>52.771999999999998</v>
      </c>
      <c r="ET14" s="167">
        <v>9</v>
      </c>
      <c r="EU14" s="168">
        <f t="shared" si="14"/>
        <v>65.3</v>
      </c>
      <c r="EV14" s="168">
        <f t="shared" si="14"/>
        <v>62.564000000000007</v>
      </c>
      <c r="EW14" s="168">
        <f t="shared" si="14"/>
        <v>64.616</v>
      </c>
      <c r="EX14" s="168">
        <f t="shared" si="14"/>
        <v>70.048000000000002</v>
      </c>
      <c r="EY14" s="168">
        <f t="shared" si="14"/>
        <v>66.956000000000003</v>
      </c>
      <c r="EZ14" s="168">
        <f t="shared" si="14"/>
        <v>61.18</v>
      </c>
      <c r="FA14" s="168">
        <f t="shared" si="14"/>
        <v>62.38000000000001</v>
      </c>
      <c r="FB14" s="168">
        <f t="shared" si="14"/>
        <v>47.672000000000004</v>
      </c>
      <c r="FC14" s="167">
        <v>10</v>
      </c>
      <c r="FD14" s="168">
        <f t="shared" si="15"/>
        <v>70.7</v>
      </c>
      <c r="FE14" s="168">
        <f t="shared" si="15"/>
        <v>67.164000000000001</v>
      </c>
      <c r="FF14" s="168">
        <f t="shared" si="15"/>
        <v>67.415999999999997</v>
      </c>
      <c r="FG14" s="168">
        <f t="shared" si="15"/>
        <v>70.847999999999999</v>
      </c>
      <c r="FH14" s="168">
        <f t="shared" si="15"/>
        <v>66.055999999999997</v>
      </c>
      <c r="FI14" s="168">
        <f t="shared" si="15"/>
        <v>61.18</v>
      </c>
      <c r="FJ14" s="168">
        <f t="shared" si="15"/>
        <v>62.08</v>
      </c>
      <c r="FK14" s="168">
        <f t="shared" si="15"/>
        <v>46.972000000000001</v>
      </c>
      <c r="FL14" s="167">
        <v>11</v>
      </c>
      <c r="FM14" s="168">
        <f t="shared" si="16"/>
        <v>75.599999999999994</v>
      </c>
      <c r="FN14" s="168">
        <f t="shared" si="16"/>
        <v>69.364000000000004</v>
      </c>
      <c r="FO14" s="168">
        <f t="shared" si="16"/>
        <v>68.215999999999994</v>
      </c>
      <c r="FP14" s="168">
        <f t="shared" si="16"/>
        <v>71.147999999999996</v>
      </c>
      <c r="FQ14" s="168">
        <f t="shared" si="16"/>
        <v>66.756</v>
      </c>
      <c r="FR14" s="168">
        <f t="shared" si="16"/>
        <v>59.48</v>
      </c>
      <c r="FS14" s="168">
        <f t="shared" si="16"/>
        <v>59.88000000000001</v>
      </c>
      <c r="FT14" s="168">
        <f t="shared" si="16"/>
        <v>45.872000000000007</v>
      </c>
      <c r="FU14" s="167">
        <v>12</v>
      </c>
      <c r="FV14" s="168">
        <f t="shared" si="17"/>
        <v>77.599999999999994</v>
      </c>
      <c r="FW14" s="168">
        <f t="shared" si="17"/>
        <v>73.164000000000001</v>
      </c>
      <c r="FX14" s="168">
        <f t="shared" si="17"/>
        <v>71.516000000000005</v>
      </c>
      <c r="FY14" s="168">
        <f t="shared" si="17"/>
        <v>71.347999999999999</v>
      </c>
      <c r="FZ14" s="168">
        <f t="shared" si="17"/>
        <v>64.756</v>
      </c>
      <c r="GA14" s="168">
        <f t="shared" si="17"/>
        <v>59.580000000000005</v>
      </c>
      <c r="GB14" s="168">
        <f t="shared" si="17"/>
        <v>59.88000000000001</v>
      </c>
      <c r="GC14" s="168">
        <f t="shared" si="17"/>
        <v>43.872000000000007</v>
      </c>
      <c r="GD14" s="167">
        <v>5</v>
      </c>
      <c r="GE14" s="168">
        <f t="shared" si="18"/>
        <v>29.974438857374153</v>
      </c>
      <c r="GF14" s="168">
        <f t="shared" si="19"/>
        <v>30.034449082115714</v>
      </c>
      <c r="GG14" s="167">
        <v>6</v>
      </c>
      <c r="GH14" s="168">
        <f t="shared" si="20"/>
        <v>29.101593309172046</v>
      </c>
      <c r="GI14" s="168">
        <f t="shared" si="21"/>
        <v>29.428314491666995</v>
      </c>
      <c r="GJ14" s="167">
        <v>7</v>
      </c>
      <c r="GK14" s="168">
        <f t="shared" si="22"/>
        <v>28.123783151817577</v>
      </c>
      <c r="GL14" s="168">
        <f t="shared" si="23"/>
        <v>28.401745928005496</v>
      </c>
      <c r="GM14" s="167">
        <v>8</v>
      </c>
      <c r="GN14" s="168">
        <f t="shared" si="24"/>
        <v>26.727464302100131</v>
      </c>
      <c r="GO14" s="168">
        <f t="shared" si="25"/>
        <v>27.501298834051568</v>
      </c>
      <c r="GP14" s="167">
        <v>9</v>
      </c>
      <c r="GQ14" s="168">
        <f t="shared" si="26"/>
        <v>25.806919183405412</v>
      </c>
      <c r="GR14" s="168">
        <f t="shared" si="27"/>
        <v>26.406889029640695</v>
      </c>
      <c r="GS14" s="167">
        <v>10</v>
      </c>
      <c r="GT14" s="168">
        <f t="shared" si="28"/>
        <v>23.805438035721963</v>
      </c>
      <c r="GU14" s="168">
        <f t="shared" si="29"/>
        <v>25.245351578630149</v>
      </c>
      <c r="GV14" s="167">
        <v>11</v>
      </c>
      <c r="GW14" s="168">
        <f t="shared" si="30"/>
        <v>21.472813156099761</v>
      </c>
      <c r="GX14" s="168">
        <f t="shared" si="31"/>
        <v>24.567847887817877</v>
      </c>
      <c r="GY14" s="167">
        <v>12</v>
      </c>
      <c r="GZ14" s="168">
        <f t="shared" si="32"/>
        <v>19.547708951637119</v>
      </c>
      <c r="HA14" s="168">
        <f t="shared" si="33"/>
        <v>22.721984402844143</v>
      </c>
      <c r="HB14" s="167">
        <v>-1.2</v>
      </c>
      <c r="HC14" s="167">
        <v>-0.49</v>
      </c>
      <c r="HD14" s="167">
        <v>0.14000000000000001</v>
      </c>
      <c r="HE14" s="167">
        <v>1.56</v>
      </c>
      <c r="HF14" s="167">
        <v>-2.98</v>
      </c>
      <c r="HG14" s="167">
        <v>-1.01</v>
      </c>
      <c r="HH14" s="167">
        <v>0.85</v>
      </c>
      <c r="HI14" s="167">
        <v>3.14</v>
      </c>
    </row>
    <row r="15" spans="1:217" ht="15.75" thickBot="1" x14ac:dyDescent="0.3">
      <c r="A15" s="228">
        <v>5</v>
      </c>
      <c r="B15" s="212">
        <v>43815</v>
      </c>
      <c r="C15" s="215" t="s">
        <v>1161</v>
      </c>
      <c r="D15" t="s">
        <v>979</v>
      </c>
      <c r="E15" s="222" t="s">
        <v>924</v>
      </c>
      <c r="F15" s="197">
        <v>14.4</v>
      </c>
      <c r="G15" s="198">
        <v>10.3</v>
      </c>
      <c r="H15" s="198">
        <v>13</v>
      </c>
      <c r="I15" s="198">
        <v>20.2</v>
      </c>
      <c r="J15" s="198">
        <v>28.4</v>
      </c>
      <c r="K15" s="198">
        <v>30.5</v>
      </c>
      <c r="L15" s="198">
        <v>38.1</v>
      </c>
      <c r="M15" s="199">
        <v>32.799999999999997</v>
      </c>
      <c r="N15" s="200">
        <v>2.4</v>
      </c>
      <c r="O15" s="198">
        <v>1.7</v>
      </c>
      <c r="P15" s="198">
        <v>2.1</v>
      </c>
      <c r="Q15" s="198">
        <v>1.6</v>
      </c>
      <c r="R15" s="198">
        <v>2.2999999999999998</v>
      </c>
      <c r="S15" s="198">
        <v>2.5</v>
      </c>
      <c r="T15" s="198">
        <v>2</v>
      </c>
      <c r="U15" s="201">
        <v>5.7</v>
      </c>
      <c r="V15" s="163">
        <f t="shared" si="0"/>
        <v>10.464</v>
      </c>
      <c r="W15" s="163">
        <f t="shared" si="1"/>
        <v>7.5120000000000005</v>
      </c>
      <c r="X15" s="163">
        <f t="shared" si="2"/>
        <v>9.5560000000000009</v>
      </c>
      <c r="Y15" s="163">
        <f t="shared" si="3"/>
        <v>17.576000000000001</v>
      </c>
      <c r="Z15" s="163">
        <f t="shared" si="4"/>
        <v>24.628</v>
      </c>
      <c r="AA15" s="163">
        <f t="shared" si="5"/>
        <v>26.4</v>
      </c>
      <c r="AB15" s="163">
        <f t="shared" si="6"/>
        <v>34.82</v>
      </c>
      <c r="AC15" s="163">
        <f t="shared" si="7"/>
        <v>23.451999999999998</v>
      </c>
      <c r="AD15" s="164">
        <f t="shared" si="34"/>
        <v>27.042268433076533</v>
      </c>
      <c r="AE15" s="164">
        <f t="shared" si="35"/>
        <v>19.790198141515983</v>
      </c>
      <c r="AF15" s="164">
        <f t="shared" si="36"/>
        <v>12.700280908996481</v>
      </c>
      <c r="AG15" s="165">
        <f t="shared" si="8"/>
        <v>54.835999999999999</v>
      </c>
      <c r="AH15" s="165">
        <f t="shared" si="8"/>
        <v>67.888000000000005</v>
      </c>
      <c r="AI15" s="165">
        <f t="shared" si="8"/>
        <v>73.344000000000008</v>
      </c>
      <c r="AJ15" s="165">
        <f t="shared" si="8"/>
        <v>70.72399999999999</v>
      </c>
      <c r="AK15" s="165">
        <f t="shared" si="8"/>
        <v>66.872</v>
      </c>
      <c r="AL15" s="165">
        <f t="shared" si="8"/>
        <v>66.300000000000011</v>
      </c>
      <c r="AM15" s="165">
        <f t="shared" si="8"/>
        <v>57.68</v>
      </c>
      <c r="AN15" s="165">
        <f t="shared" si="8"/>
        <v>66.948000000000008</v>
      </c>
      <c r="AO15" s="164">
        <f t="shared" si="9"/>
        <v>22.633221235784973</v>
      </c>
      <c r="AP15" s="166">
        <v>1</v>
      </c>
      <c r="AQ15" s="167">
        <v>51.4</v>
      </c>
      <c r="AR15" s="167">
        <v>62.6</v>
      </c>
      <c r="AS15" s="167">
        <v>70.8</v>
      </c>
      <c r="AT15" s="167">
        <v>81</v>
      </c>
      <c r="AU15" s="167">
        <v>90.4</v>
      </c>
      <c r="AV15" s="167">
        <v>96.2</v>
      </c>
      <c r="AW15" s="167">
        <v>94.7</v>
      </c>
      <c r="AX15" s="167">
        <v>92.3</v>
      </c>
      <c r="AY15" s="166">
        <v>2</v>
      </c>
      <c r="AZ15" s="167">
        <v>59.5</v>
      </c>
      <c r="BA15" s="167">
        <v>68.900000000000006</v>
      </c>
      <c r="BB15" s="167">
        <v>78.3</v>
      </c>
      <c r="BC15" s="167">
        <v>84.3</v>
      </c>
      <c r="BD15" s="167">
        <v>92.8</v>
      </c>
      <c r="BE15" s="167">
        <v>96.3</v>
      </c>
      <c r="BF15" s="167">
        <v>94</v>
      </c>
      <c r="BG15" s="167">
        <v>90</v>
      </c>
      <c r="BH15" s="166">
        <v>3</v>
      </c>
      <c r="BI15" s="167">
        <v>59.8</v>
      </c>
      <c r="BJ15" s="167">
        <v>71.099999999999994</v>
      </c>
      <c r="BK15" s="167">
        <v>80.8</v>
      </c>
      <c r="BL15" s="167">
        <v>88</v>
      </c>
      <c r="BM15" s="167">
        <v>95</v>
      </c>
      <c r="BN15" s="167">
        <v>94.4</v>
      </c>
      <c r="BO15" s="167">
        <v>94.1</v>
      </c>
      <c r="BP15" s="167">
        <v>89</v>
      </c>
      <c r="BQ15" s="166">
        <v>4</v>
      </c>
      <c r="BR15" s="167">
        <v>65.400000000000006</v>
      </c>
      <c r="BS15" s="167">
        <v>77.2</v>
      </c>
      <c r="BT15" s="167">
        <v>84.5</v>
      </c>
      <c r="BU15" s="167">
        <v>89.8</v>
      </c>
      <c r="BV15" s="167">
        <v>95.5</v>
      </c>
      <c r="BW15" s="167">
        <v>94.3</v>
      </c>
      <c r="BX15" s="167">
        <v>92.5</v>
      </c>
      <c r="BY15" s="167">
        <v>88.8</v>
      </c>
      <c r="BZ15" s="166">
        <v>5</v>
      </c>
      <c r="CA15" s="167">
        <v>65.3</v>
      </c>
      <c r="CB15" s="167">
        <v>77.400000000000006</v>
      </c>
      <c r="CC15" s="167">
        <v>86.5</v>
      </c>
      <c r="CD15" s="167">
        <v>92.5</v>
      </c>
      <c r="CE15" s="167">
        <v>96.4</v>
      </c>
      <c r="CF15" s="167">
        <v>93</v>
      </c>
      <c r="CG15" s="167">
        <v>90.4</v>
      </c>
      <c r="CH15" s="167">
        <v>83.7</v>
      </c>
      <c r="CI15" s="166">
        <v>6</v>
      </c>
      <c r="CJ15" s="167">
        <v>70.7</v>
      </c>
      <c r="CK15" s="167">
        <v>82</v>
      </c>
      <c r="CL15" s="167">
        <v>89.3</v>
      </c>
      <c r="CM15" s="167">
        <v>93.3</v>
      </c>
      <c r="CN15" s="167">
        <v>95.5</v>
      </c>
      <c r="CO15" s="167">
        <v>93</v>
      </c>
      <c r="CP15" s="167">
        <v>90.1</v>
      </c>
      <c r="CQ15" s="167">
        <v>83</v>
      </c>
      <c r="CR15" s="166">
        <v>7</v>
      </c>
      <c r="CS15" s="167">
        <v>75.599999999999994</v>
      </c>
      <c r="CT15" s="167">
        <v>84.2</v>
      </c>
      <c r="CU15" s="167">
        <v>90.1</v>
      </c>
      <c r="CV15" s="167">
        <v>93.6</v>
      </c>
      <c r="CW15" s="167">
        <v>96.2</v>
      </c>
      <c r="CX15" s="167">
        <v>91.3</v>
      </c>
      <c r="CY15" s="167">
        <v>87.9</v>
      </c>
      <c r="CZ15" s="167">
        <v>81.900000000000006</v>
      </c>
      <c r="DA15" s="166">
        <v>8</v>
      </c>
      <c r="DB15" s="167">
        <v>77.599999999999994</v>
      </c>
      <c r="DC15" s="167">
        <v>88</v>
      </c>
      <c r="DD15" s="167">
        <v>93.4</v>
      </c>
      <c r="DE15" s="167">
        <v>93.8</v>
      </c>
      <c r="DF15" s="167">
        <v>94.2</v>
      </c>
      <c r="DG15" s="167">
        <v>91.4</v>
      </c>
      <c r="DH15" s="167">
        <v>87.9</v>
      </c>
      <c r="DI15" s="167">
        <v>79.900000000000006</v>
      </c>
      <c r="DJ15" s="167">
        <v>1</v>
      </c>
      <c r="DK15" s="168">
        <f t="shared" si="10"/>
        <v>40.936</v>
      </c>
      <c r="DL15" s="168">
        <f t="shared" si="10"/>
        <v>55.088000000000001</v>
      </c>
      <c r="DM15" s="168">
        <f t="shared" si="10"/>
        <v>61.244</v>
      </c>
      <c r="DN15" s="168">
        <f t="shared" si="10"/>
        <v>63.423999999999999</v>
      </c>
      <c r="DO15" s="168">
        <f t="shared" si="10"/>
        <v>65.772000000000006</v>
      </c>
      <c r="DP15" s="168">
        <f t="shared" si="10"/>
        <v>69.800000000000011</v>
      </c>
      <c r="DQ15" s="168">
        <f t="shared" si="10"/>
        <v>59.88</v>
      </c>
      <c r="DR15" s="168">
        <f t="shared" si="10"/>
        <v>68.847999999999999</v>
      </c>
      <c r="DS15" s="167">
        <v>7</v>
      </c>
      <c r="DT15" s="168">
        <f t="shared" si="11"/>
        <v>49.036000000000001</v>
      </c>
      <c r="DU15" s="168">
        <f t="shared" si="11"/>
        <v>61.388000000000005</v>
      </c>
      <c r="DV15" s="168">
        <f t="shared" si="11"/>
        <v>68.744</v>
      </c>
      <c r="DW15" s="168">
        <f t="shared" si="11"/>
        <v>66.72399999999999</v>
      </c>
      <c r="DX15" s="168">
        <f t="shared" si="11"/>
        <v>68.171999999999997</v>
      </c>
      <c r="DY15" s="168">
        <f t="shared" si="11"/>
        <v>69.900000000000006</v>
      </c>
      <c r="DZ15" s="168">
        <f t="shared" si="11"/>
        <v>59.18</v>
      </c>
      <c r="EA15" s="168">
        <f t="shared" si="11"/>
        <v>66.548000000000002</v>
      </c>
      <c r="EB15" s="167">
        <v>8</v>
      </c>
      <c r="EC15" s="168">
        <f t="shared" si="12"/>
        <v>49.335999999999999</v>
      </c>
      <c r="ED15" s="168">
        <f t="shared" si="12"/>
        <v>63.587999999999994</v>
      </c>
      <c r="EE15" s="168">
        <f t="shared" si="12"/>
        <v>71.244</v>
      </c>
      <c r="EF15" s="168">
        <f t="shared" si="12"/>
        <v>70.424000000000007</v>
      </c>
      <c r="EG15" s="168">
        <f t="shared" si="12"/>
        <v>70.372</v>
      </c>
      <c r="EH15" s="168">
        <f t="shared" si="12"/>
        <v>68</v>
      </c>
      <c r="EI15" s="168">
        <f t="shared" si="12"/>
        <v>59.279999999999994</v>
      </c>
      <c r="EJ15" s="168">
        <f t="shared" si="12"/>
        <v>65.548000000000002</v>
      </c>
      <c r="EK15" s="167">
        <v>9</v>
      </c>
      <c r="EL15" s="168">
        <f t="shared" si="13"/>
        <v>54.936000000000007</v>
      </c>
      <c r="EM15" s="168">
        <f t="shared" si="13"/>
        <v>69.688000000000002</v>
      </c>
      <c r="EN15" s="168">
        <f t="shared" si="13"/>
        <v>74.944000000000003</v>
      </c>
      <c r="EO15" s="168">
        <f t="shared" si="13"/>
        <v>72.22399999999999</v>
      </c>
      <c r="EP15" s="168">
        <f t="shared" si="13"/>
        <v>70.872</v>
      </c>
      <c r="EQ15" s="168">
        <f t="shared" si="13"/>
        <v>67.900000000000006</v>
      </c>
      <c r="ER15" s="168">
        <f t="shared" si="13"/>
        <v>57.68</v>
      </c>
      <c r="ES15" s="168">
        <f t="shared" si="13"/>
        <v>65.347999999999999</v>
      </c>
      <c r="ET15" s="167">
        <v>10</v>
      </c>
      <c r="EU15" s="168">
        <f t="shared" si="14"/>
        <v>54.835999999999999</v>
      </c>
      <c r="EV15" s="168">
        <f t="shared" si="14"/>
        <v>69.888000000000005</v>
      </c>
      <c r="EW15" s="168">
        <f t="shared" si="14"/>
        <v>76.944000000000003</v>
      </c>
      <c r="EX15" s="168">
        <f t="shared" si="14"/>
        <v>74.924000000000007</v>
      </c>
      <c r="EY15" s="168">
        <f t="shared" si="14"/>
        <v>71.772000000000006</v>
      </c>
      <c r="EZ15" s="168">
        <f t="shared" si="14"/>
        <v>66.599999999999994</v>
      </c>
      <c r="FA15" s="168">
        <f t="shared" si="14"/>
        <v>55.580000000000005</v>
      </c>
      <c r="FB15" s="168">
        <f t="shared" si="14"/>
        <v>60.248000000000005</v>
      </c>
      <c r="FC15" s="167">
        <v>11</v>
      </c>
      <c r="FD15" s="168">
        <f t="shared" si="15"/>
        <v>60.236000000000004</v>
      </c>
      <c r="FE15" s="168">
        <f t="shared" si="15"/>
        <v>74.488</v>
      </c>
      <c r="FF15" s="168">
        <f t="shared" si="15"/>
        <v>79.744</v>
      </c>
      <c r="FG15" s="168">
        <f t="shared" si="15"/>
        <v>75.72399999999999</v>
      </c>
      <c r="FH15" s="168">
        <f t="shared" si="15"/>
        <v>70.872</v>
      </c>
      <c r="FI15" s="168">
        <f t="shared" si="15"/>
        <v>66.599999999999994</v>
      </c>
      <c r="FJ15" s="168">
        <f t="shared" si="15"/>
        <v>55.279999999999994</v>
      </c>
      <c r="FK15" s="168">
        <f t="shared" si="15"/>
        <v>59.548000000000002</v>
      </c>
      <c r="FL15" s="167">
        <v>12</v>
      </c>
      <c r="FM15" s="168">
        <f t="shared" si="16"/>
        <v>65.135999999999996</v>
      </c>
      <c r="FN15" s="168">
        <f t="shared" si="16"/>
        <v>76.688000000000002</v>
      </c>
      <c r="FO15" s="168">
        <f t="shared" si="16"/>
        <v>80.543999999999997</v>
      </c>
      <c r="FP15" s="168">
        <f t="shared" si="16"/>
        <v>76.024000000000001</v>
      </c>
      <c r="FQ15" s="168">
        <f t="shared" si="16"/>
        <v>71.572000000000003</v>
      </c>
      <c r="FR15" s="168">
        <f t="shared" si="16"/>
        <v>64.900000000000006</v>
      </c>
      <c r="FS15" s="168">
        <f t="shared" si="16"/>
        <v>53.080000000000005</v>
      </c>
      <c r="FT15" s="168">
        <f t="shared" si="16"/>
        <v>58.448000000000008</v>
      </c>
      <c r="FU15" s="167">
        <v>13</v>
      </c>
      <c r="FV15" s="168">
        <f t="shared" si="17"/>
        <v>67.135999999999996</v>
      </c>
      <c r="FW15" s="168">
        <f t="shared" si="17"/>
        <v>80.488</v>
      </c>
      <c r="FX15" s="168">
        <f t="shared" si="17"/>
        <v>83.844000000000008</v>
      </c>
      <c r="FY15" s="168">
        <f t="shared" si="17"/>
        <v>76.22399999999999</v>
      </c>
      <c r="FZ15" s="168">
        <f t="shared" si="17"/>
        <v>69.572000000000003</v>
      </c>
      <c r="GA15" s="168">
        <f t="shared" si="17"/>
        <v>65</v>
      </c>
      <c r="GB15" s="168">
        <f t="shared" si="17"/>
        <v>53.080000000000005</v>
      </c>
      <c r="GC15" s="168">
        <f t="shared" si="17"/>
        <v>56.448000000000008</v>
      </c>
      <c r="GD15" s="167">
        <v>6</v>
      </c>
      <c r="GE15" s="168">
        <f t="shared" si="18"/>
        <v>25.877598074692983</v>
      </c>
      <c r="GF15" s="168">
        <f t="shared" si="19"/>
        <v>25.87968375816105</v>
      </c>
      <c r="GG15" s="167">
        <v>7</v>
      </c>
      <c r="GH15" s="168">
        <f t="shared" si="20"/>
        <v>24.518588472423446</v>
      </c>
      <c r="GI15" s="168">
        <f t="shared" si="21"/>
        <v>24.52844527153195</v>
      </c>
      <c r="GJ15" s="167">
        <v>8</v>
      </c>
      <c r="GK15" s="168">
        <f t="shared" si="22"/>
        <v>23.155909435825691</v>
      </c>
      <c r="GL15" s="168">
        <f t="shared" si="23"/>
        <v>23.16362488065333</v>
      </c>
      <c r="GM15" s="167">
        <v>9</v>
      </c>
      <c r="GN15" s="168">
        <f t="shared" si="24"/>
        <v>20.973136802918731</v>
      </c>
      <c r="GO15" s="168">
        <f t="shared" si="25"/>
        <v>20.990101493775512</v>
      </c>
      <c r="GP15" s="167">
        <v>10</v>
      </c>
      <c r="GQ15" s="168">
        <f t="shared" si="26"/>
        <v>19.522185381083688</v>
      </c>
      <c r="GR15" s="168">
        <f t="shared" si="27"/>
        <v>19.534048417572208</v>
      </c>
      <c r="GS15" s="167">
        <v>11</v>
      </c>
      <c r="GT15" s="168">
        <f t="shared" si="28"/>
        <v>17.475595835832678</v>
      </c>
      <c r="GU15" s="168">
        <f t="shared" si="29"/>
        <v>17.50131335880765</v>
      </c>
      <c r="GV15" s="167">
        <v>12</v>
      </c>
      <c r="GW15" s="168">
        <f t="shared" si="30"/>
        <v>16.543565765221459</v>
      </c>
      <c r="GX15" s="168">
        <f t="shared" si="31"/>
        <v>16.607976379082601</v>
      </c>
      <c r="GY15" s="167">
        <v>13</v>
      </c>
      <c r="GZ15" s="168">
        <f t="shared" si="32"/>
        <v>13.828152079703727</v>
      </c>
      <c r="HA15" s="168">
        <f t="shared" si="33"/>
        <v>13.882718439287416</v>
      </c>
      <c r="HB15" s="167">
        <v>-1.2</v>
      </c>
      <c r="HC15" s="167">
        <v>-0.49</v>
      </c>
      <c r="HD15" s="167">
        <v>0.14000000000000001</v>
      </c>
      <c r="HE15" s="167">
        <v>1.56</v>
      </c>
      <c r="HF15" s="167">
        <v>-2.98</v>
      </c>
      <c r="HG15" s="167">
        <v>-1.01</v>
      </c>
      <c r="HH15" s="167">
        <v>0.85</v>
      </c>
      <c r="HI15" s="167">
        <v>3.14</v>
      </c>
    </row>
    <row r="16" spans="1:217" ht="15.75" thickBot="1" x14ac:dyDescent="0.3">
      <c r="A16" s="228">
        <v>6</v>
      </c>
      <c r="B16" s="212">
        <v>43815</v>
      </c>
      <c r="C16" s="215" t="s">
        <v>1161</v>
      </c>
      <c r="D16" t="s">
        <v>921</v>
      </c>
      <c r="E16" s="222" t="s">
        <v>925</v>
      </c>
      <c r="F16" s="197">
        <v>13.9</v>
      </c>
      <c r="G16" s="198">
        <v>14.3</v>
      </c>
      <c r="H16" s="198">
        <v>19.399999999999999</v>
      </c>
      <c r="I16" s="198">
        <v>27.6</v>
      </c>
      <c r="J16" s="198">
        <v>33.299999999999997</v>
      </c>
      <c r="K16" s="198">
        <v>34.299999999999997</v>
      </c>
      <c r="L16" s="198">
        <v>39.700000000000003</v>
      </c>
      <c r="M16" s="199">
        <v>38.299999999999997</v>
      </c>
      <c r="N16" s="200">
        <v>2.7</v>
      </c>
      <c r="O16" s="198">
        <v>2.2000000000000002</v>
      </c>
      <c r="P16" s="198">
        <v>2.1</v>
      </c>
      <c r="Q16" s="198">
        <v>2.2999999999999998</v>
      </c>
      <c r="R16" s="198">
        <v>3.4</v>
      </c>
      <c r="S16" s="198">
        <v>3.4</v>
      </c>
      <c r="T16" s="198">
        <v>3.1</v>
      </c>
      <c r="U16" s="201">
        <v>4.7</v>
      </c>
      <c r="V16" s="163">
        <f t="shared" si="0"/>
        <v>9.4720000000000013</v>
      </c>
      <c r="W16" s="163">
        <f t="shared" si="1"/>
        <v>10.692</v>
      </c>
      <c r="X16" s="163">
        <f t="shared" si="2"/>
        <v>15.956</v>
      </c>
      <c r="Y16" s="163">
        <f t="shared" si="3"/>
        <v>23.828000000000003</v>
      </c>
      <c r="Z16" s="163">
        <f t="shared" si="4"/>
        <v>27.723999999999997</v>
      </c>
      <c r="AA16" s="163">
        <f t="shared" si="5"/>
        <v>28.723999999999997</v>
      </c>
      <c r="AB16" s="163">
        <f t="shared" si="6"/>
        <v>34.616</v>
      </c>
      <c r="AC16" s="163">
        <f t="shared" si="7"/>
        <v>30.591999999999999</v>
      </c>
      <c r="AD16" s="164">
        <f t="shared" si="34"/>
        <v>30.472164519764256</v>
      </c>
      <c r="AE16" s="164">
        <f t="shared" si="35"/>
        <v>24.982543966045185</v>
      </c>
      <c r="AF16" s="164">
        <f t="shared" si="36"/>
        <v>17.811564714932462</v>
      </c>
      <c r="AG16" s="165">
        <f t="shared" si="8"/>
        <v>55.827999999999996</v>
      </c>
      <c r="AH16" s="165">
        <f t="shared" si="8"/>
        <v>64.707999999999998</v>
      </c>
      <c r="AI16" s="165">
        <f t="shared" si="8"/>
        <v>66.944000000000003</v>
      </c>
      <c r="AJ16" s="165">
        <f t="shared" si="8"/>
        <v>64.471999999999994</v>
      </c>
      <c r="AK16" s="165">
        <f t="shared" si="8"/>
        <v>63.776000000000003</v>
      </c>
      <c r="AL16" s="165">
        <f t="shared" si="8"/>
        <v>63.976000000000006</v>
      </c>
      <c r="AM16" s="165">
        <f t="shared" si="8"/>
        <v>57.884</v>
      </c>
      <c r="AN16" s="165">
        <f t="shared" si="8"/>
        <v>59.808000000000007</v>
      </c>
      <c r="AO16" s="164">
        <f t="shared" si="9"/>
        <v>27.55921663975974</v>
      </c>
      <c r="AP16" s="166">
        <v>1</v>
      </c>
      <c r="AQ16" s="167">
        <v>51.4</v>
      </c>
      <c r="AR16" s="167">
        <v>62.6</v>
      </c>
      <c r="AS16" s="167">
        <v>70.8</v>
      </c>
      <c r="AT16" s="167">
        <v>81</v>
      </c>
      <c r="AU16" s="167">
        <v>90.4</v>
      </c>
      <c r="AV16" s="167">
        <v>96.2</v>
      </c>
      <c r="AW16" s="167">
        <v>94.7</v>
      </c>
      <c r="AX16" s="167">
        <v>92.3</v>
      </c>
      <c r="AY16" s="166">
        <v>2</v>
      </c>
      <c r="AZ16" s="167">
        <v>59.5</v>
      </c>
      <c r="BA16" s="167">
        <v>68.900000000000006</v>
      </c>
      <c r="BB16" s="167">
        <v>78.3</v>
      </c>
      <c r="BC16" s="167">
        <v>84.3</v>
      </c>
      <c r="BD16" s="167">
        <v>92.8</v>
      </c>
      <c r="BE16" s="167">
        <v>96.3</v>
      </c>
      <c r="BF16" s="167">
        <v>94</v>
      </c>
      <c r="BG16" s="167">
        <v>90</v>
      </c>
      <c r="BH16" s="166">
        <v>3</v>
      </c>
      <c r="BI16" s="167">
        <v>59.8</v>
      </c>
      <c r="BJ16" s="167">
        <v>71.099999999999994</v>
      </c>
      <c r="BK16" s="167">
        <v>80.8</v>
      </c>
      <c r="BL16" s="167">
        <v>88</v>
      </c>
      <c r="BM16" s="167">
        <v>95</v>
      </c>
      <c r="BN16" s="167">
        <v>94.4</v>
      </c>
      <c r="BO16" s="167">
        <v>94.1</v>
      </c>
      <c r="BP16" s="167">
        <v>89</v>
      </c>
      <c r="BQ16" s="166">
        <v>4</v>
      </c>
      <c r="BR16" s="167">
        <v>65.400000000000006</v>
      </c>
      <c r="BS16" s="167">
        <v>77.2</v>
      </c>
      <c r="BT16" s="167">
        <v>84.5</v>
      </c>
      <c r="BU16" s="167">
        <v>89.8</v>
      </c>
      <c r="BV16" s="167">
        <v>95.5</v>
      </c>
      <c r="BW16" s="167">
        <v>94.3</v>
      </c>
      <c r="BX16" s="167">
        <v>92.5</v>
      </c>
      <c r="BY16" s="167">
        <v>88.8</v>
      </c>
      <c r="BZ16" s="166">
        <v>5</v>
      </c>
      <c r="CA16" s="167">
        <v>65.3</v>
      </c>
      <c r="CB16" s="167">
        <v>77.400000000000006</v>
      </c>
      <c r="CC16" s="167">
        <v>86.5</v>
      </c>
      <c r="CD16" s="167">
        <v>92.5</v>
      </c>
      <c r="CE16" s="167">
        <v>96.4</v>
      </c>
      <c r="CF16" s="167">
        <v>93</v>
      </c>
      <c r="CG16" s="167">
        <v>90.4</v>
      </c>
      <c r="CH16" s="167">
        <v>83.7</v>
      </c>
      <c r="CI16" s="166">
        <v>6</v>
      </c>
      <c r="CJ16" s="167">
        <v>70.7</v>
      </c>
      <c r="CK16" s="167">
        <v>82</v>
      </c>
      <c r="CL16" s="167">
        <v>89.3</v>
      </c>
      <c r="CM16" s="167">
        <v>93.3</v>
      </c>
      <c r="CN16" s="167">
        <v>95.5</v>
      </c>
      <c r="CO16" s="167">
        <v>93</v>
      </c>
      <c r="CP16" s="167">
        <v>90.1</v>
      </c>
      <c r="CQ16" s="167">
        <v>83</v>
      </c>
      <c r="CR16" s="166">
        <v>7</v>
      </c>
      <c r="CS16" s="167">
        <v>75.599999999999994</v>
      </c>
      <c r="CT16" s="167">
        <v>84.2</v>
      </c>
      <c r="CU16" s="167">
        <v>90.1</v>
      </c>
      <c r="CV16" s="167">
        <v>93.6</v>
      </c>
      <c r="CW16" s="167">
        <v>96.2</v>
      </c>
      <c r="CX16" s="167">
        <v>91.3</v>
      </c>
      <c r="CY16" s="167">
        <v>87.9</v>
      </c>
      <c r="CZ16" s="167">
        <v>81.900000000000006</v>
      </c>
      <c r="DA16" s="166">
        <v>8</v>
      </c>
      <c r="DB16" s="167">
        <v>77.599999999999994</v>
      </c>
      <c r="DC16" s="167">
        <v>88</v>
      </c>
      <c r="DD16" s="167">
        <v>93.4</v>
      </c>
      <c r="DE16" s="167">
        <v>93.8</v>
      </c>
      <c r="DF16" s="167">
        <v>94.2</v>
      </c>
      <c r="DG16" s="167">
        <v>91.4</v>
      </c>
      <c r="DH16" s="167">
        <v>87.9</v>
      </c>
      <c r="DI16" s="167">
        <v>79.900000000000006</v>
      </c>
      <c r="DJ16" s="167">
        <v>1</v>
      </c>
      <c r="DK16" s="168">
        <f t="shared" si="10"/>
        <v>41.927999999999997</v>
      </c>
      <c r="DL16" s="168">
        <f t="shared" si="10"/>
        <v>51.908000000000001</v>
      </c>
      <c r="DM16" s="168">
        <f t="shared" si="10"/>
        <v>54.843999999999994</v>
      </c>
      <c r="DN16" s="168">
        <f t="shared" si="10"/>
        <v>57.171999999999997</v>
      </c>
      <c r="DO16" s="168">
        <f t="shared" si="10"/>
        <v>62.676000000000009</v>
      </c>
      <c r="DP16" s="168">
        <f t="shared" si="10"/>
        <v>67.475999999999999</v>
      </c>
      <c r="DQ16" s="168">
        <f t="shared" si="10"/>
        <v>60.084000000000003</v>
      </c>
      <c r="DR16" s="168">
        <f t="shared" si="10"/>
        <v>61.707999999999998</v>
      </c>
      <c r="DS16" s="167">
        <v>8</v>
      </c>
      <c r="DT16" s="168">
        <f t="shared" si="11"/>
        <v>50.027999999999999</v>
      </c>
      <c r="DU16" s="168">
        <f t="shared" si="11"/>
        <v>58.208000000000006</v>
      </c>
      <c r="DV16" s="168">
        <f t="shared" si="11"/>
        <v>62.343999999999994</v>
      </c>
      <c r="DW16" s="168">
        <f t="shared" si="11"/>
        <v>60.471999999999994</v>
      </c>
      <c r="DX16" s="168">
        <f t="shared" si="11"/>
        <v>65.075999999999993</v>
      </c>
      <c r="DY16" s="168">
        <f t="shared" si="11"/>
        <v>67.575999999999993</v>
      </c>
      <c r="DZ16" s="168">
        <f t="shared" si="11"/>
        <v>59.384</v>
      </c>
      <c r="EA16" s="168">
        <f t="shared" si="11"/>
        <v>59.408000000000001</v>
      </c>
      <c r="EB16" s="167">
        <v>9</v>
      </c>
      <c r="EC16" s="168">
        <f t="shared" si="12"/>
        <v>50.327999999999996</v>
      </c>
      <c r="ED16" s="168">
        <f t="shared" si="12"/>
        <v>60.407999999999994</v>
      </c>
      <c r="EE16" s="168">
        <f t="shared" si="12"/>
        <v>64.843999999999994</v>
      </c>
      <c r="EF16" s="168">
        <f t="shared" si="12"/>
        <v>64.171999999999997</v>
      </c>
      <c r="EG16" s="168">
        <f t="shared" si="12"/>
        <v>67.27600000000001</v>
      </c>
      <c r="EH16" s="168">
        <f t="shared" si="12"/>
        <v>65.676000000000016</v>
      </c>
      <c r="EI16" s="168">
        <f t="shared" si="12"/>
        <v>59.483999999999995</v>
      </c>
      <c r="EJ16" s="168">
        <f t="shared" si="12"/>
        <v>58.408000000000001</v>
      </c>
      <c r="EK16" s="167">
        <v>10</v>
      </c>
      <c r="EL16" s="168">
        <f t="shared" si="13"/>
        <v>55.928000000000004</v>
      </c>
      <c r="EM16" s="168">
        <f t="shared" si="13"/>
        <v>66.50800000000001</v>
      </c>
      <c r="EN16" s="168">
        <f t="shared" si="13"/>
        <v>68.543999999999997</v>
      </c>
      <c r="EO16" s="168">
        <f t="shared" si="13"/>
        <v>65.971999999999994</v>
      </c>
      <c r="EP16" s="168">
        <f t="shared" si="13"/>
        <v>67.77600000000001</v>
      </c>
      <c r="EQ16" s="168">
        <f t="shared" si="13"/>
        <v>65.575999999999993</v>
      </c>
      <c r="ER16" s="168">
        <f t="shared" si="13"/>
        <v>57.884</v>
      </c>
      <c r="ES16" s="168">
        <f t="shared" si="13"/>
        <v>58.207999999999998</v>
      </c>
      <c r="ET16" s="167">
        <v>11</v>
      </c>
      <c r="EU16" s="168">
        <f t="shared" si="14"/>
        <v>55.827999999999996</v>
      </c>
      <c r="EV16" s="168">
        <f t="shared" si="14"/>
        <v>66.707999999999998</v>
      </c>
      <c r="EW16" s="168">
        <f t="shared" si="14"/>
        <v>70.543999999999997</v>
      </c>
      <c r="EX16" s="168">
        <f t="shared" si="14"/>
        <v>68.671999999999997</v>
      </c>
      <c r="EY16" s="168">
        <f t="shared" si="14"/>
        <v>68.676000000000016</v>
      </c>
      <c r="EZ16" s="168">
        <f t="shared" si="14"/>
        <v>64.27600000000001</v>
      </c>
      <c r="FA16" s="168">
        <f t="shared" si="14"/>
        <v>55.784000000000006</v>
      </c>
      <c r="FB16" s="168">
        <f t="shared" si="14"/>
        <v>53.108000000000004</v>
      </c>
      <c r="FC16" s="167">
        <v>12</v>
      </c>
      <c r="FD16" s="168">
        <f t="shared" si="15"/>
        <v>61.228000000000002</v>
      </c>
      <c r="FE16" s="168">
        <f t="shared" si="15"/>
        <v>71.307999999999993</v>
      </c>
      <c r="FF16" s="168">
        <f t="shared" si="15"/>
        <v>73.343999999999994</v>
      </c>
      <c r="FG16" s="168">
        <f t="shared" si="15"/>
        <v>69.471999999999994</v>
      </c>
      <c r="FH16" s="168">
        <f t="shared" si="15"/>
        <v>67.77600000000001</v>
      </c>
      <c r="FI16" s="168">
        <f t="shared" si="15"/>
        <v>64.27600000000001</v>
      </c>
      <c r="FJ16" s="168">
        <f t="shared" si="15"/>
        <v>55.483999999999995</v>
      </c>
      <c r="FK16" s="168">
        <f t="shared" si="15"/>
        <v>52.408000000000001</v>
      </c>
      <c r="FL16" s="167">
        <v>13</v>
      </c>
      <c r="FM16" s="168">
        <f t="shared" si="16"/>
        <v>66.127999999999986</v>
      </c>
      <c r="FN16" s="168">
        <f t="shared" si="16"/>
        <v>73.50800000000001</v>
      </c>
      <c r="FO16" s="168">
        <f t="shared" si="16"/>
        <v>74.143999999999991</v>
      </c>
      <c r="FP16" s="168">
        <f t="shared" si="16"/>
        <v>69.771999999999991</v>
      </c>
      <c r="FQ16" s="168">
        <f t="shared" si="16"/>
        <v>68.475999999999999</v>
      </c>
      <c r="FR16" s="168">
        <f t="shared" si="16"/>
        <v>62.576000000000001</v>
      </c>
      <c r="FS16" s="168">
        <f t="shared" si="16"/>
        <v>53.284000000000006</v>
      </c>
      <c r="FT16" s="168">
        <f t="shared" si="16"/>
        <v>51.308000000000007</v>
      </c>
      <c r="FU16" s="167">
        <v>14</v>
      </c>
      <c r="FV16" s="168">
        <f t="shared" si="17"/>
        <v>68.127999999999986</v>
      </c>
      <c r="FW16" s="168">
        <f t="shared" si="17"/>
        <v>77.307999999999993</v>
      </c>
      <c r="FX16" s="168">
        <f t="shared" si="17"/>
        <v>77.444000000000003</v>
      </c>
      <c r="FY16" s="168">
        <f t="shared" si="17"/>
        <v>69.971999999999994</v>
      </c>
      <c r="FZ16" s="168">
        <f t="shared" si="17"/>
        <v>66.475999999999999</v>
      </c>
      <c r="GA16" s="168">
        <f t="shared" si="17"/>
        <v>62.676000000000009</v>
      </c>
      <c r="GB16" s="168">
        <f t="shared" si="17"/>
        <v>53.284000000000006</v>
      </c>
      <c r="GC16" s="168">
        <f t="shared" si="17"/>
        <v>49.308000000000007</v>
      </c>
      <c r="GD16" s="167">
        <v>7</v>
      </c>
      <c r="GE16" s="168">
        <f t="shared" si="18"/>
        <v>29.608685903953244</v>
      </c>
      <c r="GF16" s="168">
        <f t="shared" si="19"/>
        <v>29.614876926933675</v>
      </c>
      <c r="GG16" s="167">
        <v>8</v>
      </c>
      <c r="GH16" s="168">
        <f t="shared" si="20"/>
        <v>28.454535897566757</v>
      </c>
      <c r="GI16" s="168">
        <f t="shared" si="21"/>
        <v>28.48526667404974</v>
      </c>
      <c r="GJ16" s="167">
        <v>9</v>
      </c>
      <c r="GK16" s="168">
        <f t="shared" si="22"/>
        <v>27.572823948557996</v>
      </c>
      <c r="GL16" s="168">
        <f t="shared" si="23"/>
        <v>27.599690339696821</v>
      </c>
      <c r="GM16" s="167">
        <v>10</v>
      </c>
      <c r="GN16" s="168">
        <f t="shared" si="24"/>
        <v>25.710060999909402</v>
      </c>
      <c r="GO16" s="168">
        <f t="shared" si="25"/>
        <v>25.773854463168547</v>
      </c>
      <c r="GP16" s="167">
        <v>11</v>
      </c>
      <c r="GQ16" s="168">
        <f t="shared" si="26"/>
        <v>24.634312472526545</v>
      </c>
      <c r="GR16" s="168">
        <f t="shared" si="27"/>
        <v>24.682890760930761</v>
      </c>
      <c r="GS16" s="167">
        <v>12</v>
      </c>
      <c r="GT16" s="168">
        <f t="shared" si="28"/>
        <v>22.636788580093821</v>
      </c>
      <c r="GU16" s="168">
        <f t="shared" si="29"/>
        <v>22.743843072967678</v>
      </c>
      <c r="GV16" s="167">
        <v>13</v>
      </c>
      <c r="GW16" s="168">
        <f t="shared" si="30"/>
        <v>21.476349234886101</v>
      </c>
      <c r="GX16" s="168">
        <f t="shared" si="31"/>
        <v>21.734004064006939</v>
      </c>
      <c r="GY16" s="167">
        <v>14</v>
      </c>
      <c r="GZ16" s="168">
        <f t="shared" si="32"/>
        <v>18.783015272473335</v>
      </c>
      <c r="HA16" s="168">
        <f t="shared" si="33"/>
        <v>19.001677143936533</v>
      </c>
      <c r="HB16" s="167">
        <v>-1.2</v>
      </c>
      <c r="HC16" s="167">
        <v>-0.49</v>
      </c>
      <c r="HD16" s="167">
        <v>0.14000000000000001</v>
      </c>
      <c r="HE16" s="167">
        <v>1.56</v>
      </c>
      <c r="HF16" s="167">
        <v>-2.98</v>
      </c>
      <c r="HG16" s="167">
        <v>-1.01</v>
      </c>
      <c r="HH16" s="167">
        <v>0.85</v>
      </c>
      <c r="HI16" s="167">
        <v>3.14</v>
      </c>
    </row>
    <row r="17" spans="1:217" ht="15.75" thickBot="1" x14ac:dyDescent="0.3">
      <c r="A17" s="228">
        <v>7</v>
      </c>
      <c r="B17" s="212">
        <v>43815</v>
      </c>
      <c r="C17" s="215" t="s">
        <v>1161</v>
      </c>
      <c r="D17" t="s">
        <v>921</v>
      </c>
      <c r="E17" s="222" t="s">
        <v>926</v>
      </c>
      <c r="F17" s="197">
        <v>13.9</v>
      </c>
      <c r="G17" s="198">
        <v>14.3</v>
      </c>
      <c r="H17" s="198">
        <v>19.399999999999999</v>
      </c>
      <c r="I17" s="198">
        <v>27.6</v>
      </c>
      <c r="J17" s="198">
        <v>33.299999999999997</v>
      </c>
      <c r="K17" s="198">
        <v>34.299999999999997</v>
      </c>
      <c r="L17" s="198">
        <v>39.700000000000003</v>
      </c>
      <c r="M17" s="199">
        <v>38.299999999999997</v>
      </c>
      <c r="N17" s="200">
        <v>2.7</v>
      </c>
      <c r="O17" s="198">
        <v>2.2000000000000002</v>
      </c>
      <c r="P17" s="198">
        <v>2.1</v>
      </c>
      <c r="Q17" s="198">
        <v>2.2999999999999998</v>
      </c>
      <c r="R17" s="198">
        <v>3.4</v>
      </c>
      <c r="S17" s="198">
        <v>3.4</v>
      </c>
      <c r="T17" s="198">
        <v>3.1</v>
      </c>
      <c r="U17" s="201">
        <v>4.7</v>
      </c>
      <c r="V17" s="163">
        <f t="shared" si="0"/>
        <v>9.4720000000000013</v>
      </c>
      <c r="W17" s="163">
        <f t="shared" si="1"/>
        <v>10.692</v>
      </c>
      <c r="X17" s="163">
        <f t="shared" si="2"/>
        <v>15.956</v>
      </c>
      <c r="Y17" s="163">
        <f t="shared" si="3"/>
        <v>23.828000000000003</v>
      </c>
      <c r="Z17" s="163">
        <f t="shared" si="4"/>
        <v>27.723999999999997</v>
      </c>
      <c r="AA17" s="163">
        <f t="shared" si="5"/>
        <v>28.723999999999997</v>
      </c>
      <c r="AB17" s="163">
        <f t="shared" si="6"/>
        <v>34.616</v>
      </c>
      <c r="AC17" s="163">
        <f t="shared" si="7"/>
        <v>30.591999999999999</v>
      </c>
      <c r="AD17" s="164">
        <f t="shared" si="34"/>
        <v>30.472164519764256</v>
      </c>
      <c r="AE17" s="164">
        <f t="shared" si="35"/>
        <v>24.982543966045185</v>
      </c>
      <c r="AF17" s="164">
        <f t="shared" si="36"/>
        <v>17.811564714932462</v>
      </c>
      <c r="AG17" s="165">
        <f t="shared" si="8"/>
        <v>55.827999999999996</v>
      </c>
      <c r="AH17" s="165">
        <f t="shared" si="8"/>
        <v>64.707999999999998</v>
      </c>
      <c r="AI17" s="165">
        <f t="shared" si="8"/>
        <v>66.944000000000003</v>
      </c>
      <c r="AJ17" s="165">
        <f t="shared" si="8"/>
        <v>64.471999999999994</v>
      </c>
      <c r="AK17" s="165">
        <f t="shared" si="8"/>
        <v>63.776000000000003</v>
      </c>
      <c r="AL17" s="165">
        <f t="shared" si="8"/>
        <v>63.976000000000006</v>
      </c>
      <c r="AM17" s="165">
        <f t="shared" si="8"/>
        <v>57.884</v>
      </c>
      <c r="AN17" s="165">
        <f t="shared" si="8"/>
        <v>59.808000000000007</v>
      </c>
      <c r="AO17" s="164">
        <f t="shared" si="9"/>
        <v>27.55921663975974</v>
      </c>
      <c r="AP17" s="166">
        <v>1</v>
      </c>
      <c r="AQ17" s="167">
        <v>51.4</v>
      </c>
      <c r="AR17" s="167">
        <v>62.6</v>
      </c>
      <c r="AS17" s="167">
        <v>70.8</v>
      </c>
      <c r="AT17" s="167">
        <v>81</v>
      </c>
      <c r="AU17" s="167">
        <v>90.4</v>
      </c>
      <c r="AV17" s="167">
        <v>96.2</v>
      </c>
      <c r="AW17" s="167">
        <v>94.7</v>
      </c>
      <c r="AX17" s="167">
        <v>92.3</v>
      </c>
      <c r="AY17" s="166">
        <v>2</v>
      </c>
      <c r="AZ17" s="167">
        <v>59.5</v>
      </c>
      <c r="BA17" s="167">
        <v>68.900000000000006</v>
      </c>
      <c r="BB17" s="167">
        <v>78.3</v>
      </c>
      <c r="BC17" s="167">
        <v>84.3</v>
      </c>
      <c r="BD17" s="167">
        <v>92.8</v>
      </c>
      <c r="BE17" s="167">
        <v>96.3</v>
      </c>
      <c r="BF17" s="167">
        <v>94</v>
      </c>
      <c r="BG17" s="167">
        <v>90</v>
      </c>
      <c r="BH17" s="166">
        <v>3</v>
      </c>
      <c r="BI17" s="167">
        <v>59.8</v>
      </c>
      <c r="BJ17" s="167">
        <v>71.099999999999994</v>
      </c>
      <c r="BK17" s="167">
        <v>80.8</v>
      </c>
      <c r="BL17" s="167">
        <v>88</v>
      </c>
      <c r="BM17" s="167">
        <v>95</v>
      </c>
      <c r="BN17" s="167">
        <v>94.4</v>
      </c>
      <c r="BO17" s="167">
        <v>94.1</v>
      </c>
      <c r="BP17" s="167">
        <v>89</v>
      </c>
      <c r="BQ17" s="166">
        <v>4</v>
      </c>
      <c r="BR17" s="167">
        <v>65.400000000000006</v>
      </c>
      <c r="BS17" s="167">
        <v>77.2</v>
      </c>
      <c r="BT17" s="167">
        <v>84.5</v>
      </c>
      <c r="BU17" s="167">
        <v>89.8</v>
      </c>
      <c r="BV17" s="167">
        <v>95.5</v>
      </c>
      <c r="BW17" s="167">
        <v>94.3</v>
      </c>
      <c r="BX17" s="167">
        <v>92.5</v>
      </c>
      <c r="BY17" s="167">
        <v>88.8</v>
      </c>
      <c r="BZ17" s="166">
        <v>5</v>
      </c>
      <c r="CA17" s="167">
        <v>65.3</v>
      </c>
      <c r="CB17" s="167">
        <v>77.400000000000006</v>
      </c>
      <c r="CC17" s="167">
        <v>86.5</v>
      </c>
      <c r="CD17" s="167">
        <v>92.5</v>
      </c>
      <c r="CE17" s="167">
        <v>96.4</v>
      </c>
      <c r="CF17" s="167">
        <v>93</v>
      </c>
      <c r="CG17" s="167">
        <v>90.4</v>
      </c>
      <c r="CH17" s="167">
        <v>83.7</v>
      </c>
      <c r="CI17" s="166">
        <v>6</v>
      </c>
      <c r="CJ17" s="167">
        <v>70.7</v>
      </c>
      <c r="CK17" s="167">
        <v>82</v>
      </c>
      <c r="CL17" s="167">
        <v>89.3</v>
      </c>
      <c r="CM17" s="167">
        <v>93.3</v>
      </c>
      <c r="CN17" s="167">
        <v>95.5</v>
      </c>
      <c r="CO17" s="167">
        <v>93</v>
      </c>
      <c r="CP17" s="167">
        <v>90.1</v>
      </c>
      <c r="CQ17" s="167">
        <v>83</v>
      </c>
      <c r="CR17" s="166">
        <v>7</v>
      </c>
      <c r="CS17" s="167">
        <v>75.599999999999994</v>
      </c>
      <c r="CT17" s="167">
        <v>84.2</v>
      </c>
      <c r="CU17" s="167">
        <v>90.1</v>
      </c>
      <c r="CV17" s="167">
        <v>93.6</v>
      </c>
      <c r="CW17" s="167">
        <v>96.2</v>
      </c>
      <c r="CX17" s="167">
        <v>91.3</v>
      </c>
      <c r="CY17" s="167">
        <v>87.9</v>
      </c>
      <c r="CZ17" s="167">
        <v>81.900000000000006</v>
      </c>
      <c r="DA17" s="166">
        <v>8</v>
      </c>
      <c r="DB17" s="167">
        <v>77.599999999999994</v>
      </c>
      <c r="DC17" s="167">
        <v>88</v>
      </c>
      <c r="DD17" s="167">
        <v>93.4</v>
      </c>
      <c r="DE17" s="167">
        <v>93.8</v>
      </c>
      <c r="DF17" s="167">
        <v>94.2</v>
      </c>
      <c r="DG17" s="167">
        <v>91.4</v>
      </c>
      <c r="DH17" s="167">
        <v>87.9</v>
      </c>
      <c r="DI17" s="167">
        <v>79.900000000000006</v>
      </c>
      <c r="DJ17" s="167">
        <v>1</v>
      </c>
      <c r="DK17" s="168">
        <f t="shared" si="10"/>
        <v>41.927999999999997</v>
      </c>
      <c r="DL17" s="168">
        <f t="shared" si="10"/>
        <v>51.908000000000001</v>
      </c>
      <c r="DM17" s="168">
        <f t="shared" si="10"/>
        <v>54.843999999999994</v>
      </c>
      <c r="DN17" s="168">
        <f t="shared" si="10"/>
        <v>57.171999999999997</v>
      </c>
      <c r="DO17" s="168">
        <f t="shared" si="10"/>
        <v>62.676000000000009</v>
      </c>
      <c r="DP17" s="168">
        <f t="shared" si="10"/>
        <v>67.475999999999999</v>
      </c>
      <c r="DQ17" s="168">
        <f t="shared" si="10"/>
        <v>60.084000000000003</v>
      </c>
      <c r="DR17" s="168">
        <f t="shared" si="10"/>
        <v>61.707999999999998</v>
      </c>
      <c r="DS17" s="167">
        <v>9</v>
      </c>
      <c r="DT17" s="168">
        <f t="shared" si="11"/>
        <v>50.027999999999999</v>
      </c>
      <c r="DU17" s="168">
        <f t="shared" si="11"/>
        <v>58.208000000000006</v>
      </c>
      <c r="DV17" s="168">
        <f t="shared" si="11"/>
        <v>62.343999999999994</v>
      </c>
      <c r="DW17" s="168">
        <f t="shared" si="11"/>
        <v>60.471999999999994</v>
      </c>
      <c r="DX17" s="168">
        <f t="shared" si="11"/>
        <v>65.075999999999993</v>
      </c>
      <c r="DY17" s="168">
        <f t="shared" si="11"/>
        <v>67.575999999999993</v>
      </c>
      <c r="DZ17" s="168">
        <f t="shared" si="11"/>
        <v>59.384</v>
      </c>
      <c r="EA17" s="168">
        <f t="shared" si="11"/>
        <v>59.408000000000001</v>
      </c>
      <c r="EB17" s="167">
        <v>10</v>
      </c>
      <c r="EC17" s="168">
        <f t="shared" si="12"/>
        <v>50.327999999999996</v>
      </c>
      <c r="ED17" s="168">
        <f t="shared" si="12"/>
        <v>60.407999999999994</v>
      </c>
      <c r="EE17" s="168">
        <f t="shared" si="12"/>
        <v>64.843999999999994</v>
      </c>
      <c r="EF17" s="168">
        <f t="shared" si="12"/>
        <v>64.171999999999997</v>
      </c>
      <c r="EG17" s="168">
        <f t="shared" si="12"/>
        <v>67.27600000000001</v>
      </c>
      <c r="EH17" s="168">
        <f t="shared" si="12"/>
        <v>65.676000000000016</v>
      </c>
      <c r="EI17" s="168">
        <f t="shared" si="12"/>
        <v>59.483999999999995</v>
      </c>
      <c r="EJ17" s="168">
        <f t="shared" si="12"/>
        <v>58.408000000000001</v>
      </c>
      <c r="EK17" s="167">
        <v>11</v>
      </c>
      <c r="EL17" s="168">
        <f t="shared" si="13"/>
        <v>55.928000000000004</v>
      </c>
      <c r="EM17" s="168">
        <f t="shared" si="13"/>
        <v>66.50800000000001</v>
      </c>
      <c r="EN17" s="168">
        <f t="shared" si="13"/>
        <v>68.543999999999997</v>
      </c>
      <c r="EO17" s="168">
        <f t="shared" si="13"/>
        <v>65.971999999999994</v>
      </c>
      <c r="EP17" s="168">
        <f t="shared" si="13"/>
        <v>67.77600000000001</v>
      </c>
      <c r="EQ17" s="168">
        <f t="shared" si="13"/>
        <v>65.575999999999993</v>
      </c>
      <c r="ER17" s="168">
        <f t="shared" si="13"/>
        <v>57.884</v>
      </c>
      <c r="ES17" s="168">
        <f t="shared" si="13"/>
        <v>58.207999999999998</v>
      </c>
      <c r="ET17" s="167">
        <v>12</v>
      </c>
      <c r="EU17" s="168">
        <f t="shared" si="14"/>
        <v>55.827999999999996</v>
      </c>
      <c r="EV17" s="168">
        <f t="shared" si="14"/>
        <v>66.707999999999998</v>
      </c>
      <c r="EW17" s="168">
        <f t="shared" si="14"/>
        <v>70.543999999999997</v>
      </c>
      <c r="EX17" s="168">
        <f t="shared" si="14"/>
        <v>68.671999999999997</v>
      </c>
      <c r="EY17" s="168">
        <f t="shared" si="14"/>
        <v>68.676000000000016</v>
      </c>
      <c r="EZ17" s="168">
        <f t="shared" si="14"/>
        <v>64.27600000000001</v>
      </c>
      <c r="FA17" s="168">
        <f t="shared" si="14"/>
        <v>55.784000000000006</v>
      </c>
      <c r="FB17" s="168">
        <f t="shared" si="14"/>
        <v>53.108000000000004</v>
      </c>
      <c r="FC17" s="167">
        <v>13</v>
      </c>
      <c r="FD17" s="168">
        <f t="shared" si="15"/>
        <v>61.228000000000002</v>
      </c>
      <c r="FE17" s="168">
        <f t="shared" si="15"/>
        <v>71.307999999999993</v>
      </c>
      <c r="FF17" s="168">
        <f t="shared" si="15"/>
        <v>73.343999999999994</v>
      </c>
      <c r="FG17" s="168">
        <f t="shared" si="15"/>
        <v>69.471999999999994</v>
      </c>
      <c r="FH17" s="168">
        <f t="shared" si="15"/>
        <v>67.77600000000001</v>
      </c>
      <c r="FI17" s="168">
        <f t="shared" si="15"/>
        <v>64.27600000000001</v>
      </c>
      <c r="FJ17" s="168">
        <f t="shared" si="15"/>
        <v>55.483999999999995</v>
      </c>
      <c r="FK17" s="168">
        <f t="shared" si="15"/>
        <v>52.408000000000001</v>
      </c>
      <c r="FL17" s="167">
        <v>14</v>
      </c>
      <c r="FM17" s="168">
        <f t="shared" si="16"/>
        <v>66.127999999999986</v>
      </c>
      <c r="FN17" s="168">
        <f t="shared" si="16"/>
        <v>73.50800000000001</v>
      </c>
      <c r="FO17" s="168">
        <f t="shared" si="16"/>
        <v>74.143999999999991</v>
      </c>
      <c r="FP17" s="168">
        <f t="shared" si="16"/>
        <v>69.771999999999991</v>
      </c>
      <c r="FQ17" s="168">
        <f t="shared" si="16"/>
        <v>68.475999999999999</v>
      </c>
      <c r="FR17" s="168">
        <f t="shared" si="16"/>
        <v>62.576000000000001</v>
      </c>
      <c r="FS17" s="168">
        <f t="shared" si="16"/>
        <v>53.284000000000006</v>
      </c>
      <c r="FT17" s="168">
        <f t="shared" si="16"/>
        <v>51.308000000000007</v>
      </c>
      <c r="FU17" s="167">
        <v>15</v>
      </c>
      <c r="FV17" s="168">
        <f t="shared" si="17"/>
        <v>68.127999999999986</v>
      </c>
      <c r="FW17" s="168">
        <f t="shared" si="17"/>
        <v>77.307999999999993</v>
      </c>
      <c r="FX17" s="168">
        <f t="shared" si="17"/>
        <v>77.444000000000003</v>
      </c>
      <c r="FY17" s="168">
        <f t="shared" si="17"/>
        <v>69.971999999999994</v>
      </c>
      <c r="FZ17" s="168">
        <f t="shared" si="17"/>
        <v>66.475999999999999</v>
      </c>
      <c r="GA17" s="168">
        <f t="shared" si="17"/>
        <v>62.676000000000009</v>
      </c>
      <c r="GB17" s="168">
        <f t="shared" si="17"/>
        <v>53.284000000000006</v>
      </c>
      <c r="GC17" s="168">
        <f t="shared" si="17"/>
        <v>49.308000000000007</v>
      </c>
      <c r="GD17" s="167">
        <v>8</v>
      </c>
      <c r="GE17" s="168">
        <f t="shared" si="18"/>
        <v>29.608685903953244</v>
      </c>
      <c r="GF17" s="168">
        <f t="shared" si="19"/>
        <v>29.614876926933675</v>
      </c>
      <c r="GG17" s="167">
        <v>9</v>
      </c>
      <c r="GH17" s="168">
        <f t="shared" si="20"/>
        <v>28.454535897566757</v>
      </c>
      <c r="GI17" s="168">
        <f t="shared" si="21"/>
        <v>28.48526667404974</v>
      </c>
      <c r="GJ17" s="167">
        <v>10</v>
      </c>
      <c r="GK17" s="168">
        <f t="shared" si="22"/>
        <v>27.572823948557996</v>
      </c>
      <c r="GL17" s="168">
        <f t="shared" si="23"/>
        <v>27.599690339696821</v>
      </c>
      <c r="GM17" s="167">
        <v>11</v>
      </c>
      <c r="GN17" s="168">
        <f t="shared" si="24"/>
        <v>25.710060999909402</v>
      </c>
      <c r="GO17" s="168">
        <f t="shared" si="25"/>
        <v>25.773854463168547</v>
      </c>
      <c r="GP17" s="167">
        <v>12</v>
      </c>
      <c r="GQ17" s="168">
        <f t="shared" si="26"/>
        <v>24.634312472526545</v>
      </c>
      <c r="GR17" s="168">
        <f t="shared" si="27"/>
        <v>24.682890760930761</v>
      </c>
      <c r="GS17" s="167">
        <v>13</v>
      </c>
      <c r="GT17" s="168">
        <f t="shared" si="28"/>
        <v>22.636788580093821</v>
      </c>
      <c r="GU17" s="168">
        <f t="shared" si="29"/>
        <v>22.743843072967678</v>
      </c>
      <c r="GV17" s="167">
        <v>14</v>
      </c>
      <c r="GW17" s="168">
        <f t="shared" si="30"/>
        <v>21.476349234886101</v>
      </c>
      <c r="GX17" s="168">
        <f t="shared" si="31"/>
        <v>21.734004064006939</v>
      </c>
      <c r="GY17" s="167">
        <v>15</v>
      </c>
      <c r="GZ17" s="168">
        <f t="shared" si="32"/>
        <v>18.783015272473335</v>
      </c>
      <c r="HA17" s="168">
        <f t="shared" si="33"/>
        <v>19.001677143936533</v>
      </c>
      <c r="HB17" s="167">
        <v>-1.2</v>
      </c>
      <c r="HC17" s="167">
        <v>-0.49</v>
      </c>
      <c r="HD17" s="167">
        <v>0.14000000000000001</v>
      </c>
      <c r="HE17" s="167">
        <v>1.56</v>
      </c>
      <c r="HF17" s="167">
        <v>-2.98</v>
      </c>
      <c r="HG17" s="167">
        <v>-1.01</v>
      </c>
      <c r="HH17" s="167">
        <v>0.85</v>
      </c>
      <c r="HI17" s="167">
        <v>3.14</v>
      </c>
    </row>
    <row r="18" spans="1:217" ht="15.75" thickBot="1" x14ac:dyDescent="0.3">
      <c r="A18" s="228">
        <v>8</v>
      </c>
      <c r="B18" s="212">
        <v>43897</v>
      </c>
      <c r="C18" s="213" t="s">
        <v>1162</v>
      </c>
      <c r="D18" t="s">
        <v>979</v>
      </c>
      <c r="E18" s="222" t="s">
        <v>927</v>
      </c>
      <c r="F18" s="197">
        <v>15.1</v>
      </c>
      <c r="G18" s="198">
        <v>13.8</v>
      </c>
      <c r="H18" s="198">
        <v>16.8</v>
      </c>
      <c r="I18" s="198">
        <v>22.8</v>
      </c>
      <c r="J18" s="198">
        <v>30.6</v>
      </c>
      <c r="K18" s="198">
        <v>32.6</v>
      </c>
      <c r="L18" s="198">
        <v>35.9</v>
      </c>
      <c r="M18" s="199">
        <v>32.5</v>
      </c>
      <c r="N18" s="200">
        <v>3.6</v>
      </c>
      <c r="O18" s="198">
        <v>2.6</v>
      </c>
      <c r="P18" s="198">
        <v>2.5</v>
      </c>
      <c r="Q18" s="198">
        <v>3.5</v>
      </c>
      <c r="R18" s="198">
        <v>3.5</v>
      </c>
      <c r="S18" s="198">
        <v>3.2</v>
      </c>
      <c r="T18" s="198">
        <v>3.3</v>
      </c>
      <c r="U18" s="201">
        <v>6.3</v>
      </c>
      <c r="V18" s="163">
        <f t="shared" si="0"/>
        <v>9.1959999999999997</v>
      </c>
      <c r="W18" s="163">
        <f t="shared" si="1"/>
        <v>9.5360000000000014</v>
      </c>
      <c r="X18" s="163">
        <f t="shared" si="2"/>
        <v>12.700000000000001</v>
      </c>
      <c r="Y18" s="163">
        <f t="shared" si="3"/>
        <v>17.060000000000002</v>
      </c>
      <c r="Z18" s="163">
        <f t="shared" si="4"/>
        <v>24.860000000000003</v>
      </c>
      <c r="AA18" s="163">
        <f t="shared" si="5"/>
        <v>27.352</v>
      </c>
      <c r="AB18" s="163">
        <f t="shared" si="6"/>
        <v>30.488</v>
      </c>
      <c r="AC18" s="163">
        <f t="shared" si="7"/>
        <v>22.167999999999999</v>
      </c>
      <c r="AD18" s="164">
        <f t="shared" si="34"/>
        <v>26.576742862399236</v>
      </c>
      <c r="AE18" s="164">
        <f t="shared" si="35"/>
        <v>20.931547771703272</v>
      </c>
      <c r="AF18" s="164">
        <f t="shared" si="36"/>
        <v>15.121540699486026</v>
      </c>
      <c r="AG18" s="165">
        <f t="shared" si="8"/>
        <v>56.103999999999999</v>
      </c>
      <c r="AH18" s="165">
        <f t="shared" si="8"/>
        <v>65.864000000000004</v>
      </c>
      <c r="AI18" s="165">
        <f t="shared" si="8"/>
        <v>70.2</v>
      </c>
      <c r="AJ18" s="165">
        <f t="shared" si="8"/>
        <v>71.239999999999995</v>
      </c>
      <c r="AK18" s="165">
        <f t="shared" si="8"/>
        <v>66.64</v>
      </c>
      <c r="AL18" s="165">
        <f t="shared" si="8"/>
        <v>65.347999999999999</v>
      </c>
      <c r="AM18" s="165">
        <f t="shared" si="8"/>
        <v>62.012</v>
      </c>
      <c r="AN18" s="165">
        <f t="shared" si="8"/>
        <v>68.231999999999999</v>
      </c>
      <c r="AO18" s="164">
        <f t="shared" si="9"/>
        <v>23.533388044144374</v>
      </c>
      <c r="AP18" s="166">
        <v>1</v>
      </c>
      <c r="AQ18" s="167">
        <v>51.4</v>
      </c>
      <c r="AR18" s="167">
        <v>62.6</v>
      </c>
      <c r="AS18" s="167">
        <v>70.8</v>
      </c>
      <c r="AT18" s="167">
        <v>81</v>
      </c>
      <c r="AU18" s="167">
        <v>90.4</v>
      </c>
      <c r="AV18" s="167">
        <v>96.2</v>
      </c>
      <c r="AW18" s="167">
        <v>94.7</v>
      </c>
      <c r="AX18" s="167">
        <v>92.3</v>
      </c>
      <c r="AY18" s="166">
        <v>2</v>
      </c>
      <c r="AZ18" s="167">
        <v>59.5</v>
      </c>
      <c r="BA18" s="167">
        <v>68.900000000000006</v>
      </c>
      <c r="BB18" s="167">
        <v>78.3</v>
      </c>
      <c r="BC18" s="167">
        <v>84.3</v>
      </c>
      <c r="BD18" s="167">
        <v>92.8</v>
      </c>
      <c r="BE18" s="167">
        <v>96.3</v>
      </c>
      <c r="BF18" s="167">
        <v>94</v>
      </c>
      <c r="BG18" s="167">
        <v>90</v>
      </c>
      <c r="BH18" s="166">
        <v>3</v>
      </c>
      <c r="BI18" s="167">
        <v>59.8</v>
      </c>
      <c r="BJ18" s="167">
        <v>71.099999999999994</v>
      </c>
      <c r="BK18" s="167">
        <v>80.8</v>
      </c>
      <c r="BL18" s="167">
        <v>88</v>
      </c>
      <c r="BM18" s="167">
        <v>95</v>
      </c>
      <c r="BN18" s="167">
        <v>94.4</v>
      </c>
      <c r="BO18" s="167">
        <v>94.1</v>
      </c>
      <c r="BP18" s="167">
        <v>89</v>
      </c>
      <c r="BQ18" s="166">
        <v>4</v>
      </c>
      <c r="BR18" s="167">
        <v>65.400000000000006</v>
      </c>
      <c r="BS18" s="167">
        <v>77.2</v>
      </c>
      <c r="BT18" s="167">
        <v>84.5</v>
      </c>
      <c r="BU18" s="167">
        <v>89.8</v>
      </c>
      <c r="BV18" s="167">
        <v>95.5</v>
      </c>
      <c r="BW18" s="167">
        <v>94.3</v>
      </c>
      <c r="BX18" s="167">
        <v>92.5</v>
      </c>
      <c r="BY18" s="167">
        <v>88.8</v>
      </c>
      <c r="BZ18" s="166">
        <v>5</v>
      </c>
      <c r="CA18" s="167">
        <v>65.3</v>
      </c>
      <c r="CB18" s="167">
        <v>77.400000000000006</v>
      </c>
      <c r="CC18" s="167">
        <v>86.5</v>
      </c>
      <c r="CD18" s="167">
        <v>92.5</v>
      </c>
      <c r="CE18" s="167">
        <v>96.4</v>
      </c>
      <c r="CF18" s="167">
        <v>93</v>
      </c>
      <c r="CG18" s="167">
        <v>90.4</v>
      </c>
      <c r="CH18" s="167">
        <v>83.7</v>
      </c>
      <c r="CI18" s="166">
        <v>6</v>
      </c>
      <c r="CJ18" s="167">
        <v>70.7</v>
      </c>
      <c r="CK18" s="167">
        <v>82</v>
      </c>
      <c r="CL18" s="167">
        <v>89.3</v>
      </c>
      <c r="CM18" s="167">
        <v>93.3</v>
      </c>
      <c r="CN18" s="167">
        <v>95.5</v>
      </c>
      <c r="CO18" s="167">
        <v>93</v>
      </c>
      <c r="CP18" s="167">
        <v>90.1</v>
      </c>
      <c r="CQ18" s="167">
        <v>83</v>
      </c>
      <c r="CR18" s="166">
        <v>7</v>
      </c>
      <c r="CS18" s="167">
        <v>75.599999999999994</v>
      </c>
      <c r="CT18" s="167">
        <v>84.2</v>
      </c>
      <c r="CU18" s="167">
        <v>90.1</v>
      </c>
      <c r="CV18" s="167">
        <v>93.6</v>
      </c>
      <c r="CW18" s="167">
        <v>96.2</v>
      </c>
      <c r="CX18" s="167">
        <v>91.3</v>
      </c>
      <c r="CY18" s="167">
        <v>87.9</v>
      </c>
      <c r="CZ18" s="167">
        <v>81.900000000000006</v>
      </c>
      <c r="DA18" s="166">
        <v>8</v>
      </c>
      <c r="DB18" s="167">
        <v>77.599999999999994</v>
      </c>
      <c r="DC18" s="167">
        <v>88</v>
      </c>
      <c r="DD18" s="167">
        <v>93.4</v>
      </c>
      <c r="DE18" s="167">
        <v>93.8</v>
      </c>
      <c r="DF18" s="167">
        <v>94.2</v>
      </c>
      <c r="DG18" s="167">
        <v>91.4</v>
      </c>
      <c r="DH18" s="167">
        <v>87.9</v>
      </c>
      <c r="DI18" s="167">
        <v>79.900000000000006</v>
      </c>
      <c r="DJ18" s="167">
        <v>1</v>
      </c>
      <c r="DK18" s="168">
        <f t="shared" si="10"/>
        <v>42.204000000000001</v>
      </c>
      <c r="DL18" s="168">
        <f t="shared" si="10"/>
        <v>53.064</v>
      </c>
      <c r="DM18" s="168">
        <f t="shared" si="10"/>
        <v>58.099999999999994</v>
      </c>
      <c r="DN18" s="168">
        <f t="shared" si="10"/>
        <v>63.94</v>
      </c>
      <c r="DO18" s="168">
        <f t="shared" si="10"/>
        <v>65.540000000000006</v>
      </c>
      <c r="DP18" s="168">
        <f t="shared" si="10"/>
        <v>68.847999999999999</v>
      </c>
      <c r="DQ18" s="168">
        <f t="shared" si="10"/>
        <v>64.212000000000003</v>
      </c>
      <c r="DR18" s="168">
        <f t="shared" si="10"/>
        <v>70.132000000000005</v>
      </c>
      <c r="DS18" s="167">
        <v>10</v>
      </c>
      <c r="DT18" s="168">
        <f t="shared" si="11"/>
        <v>50.304000000000002</v>
      </c>
      <c r="DU18" s="168">
        <f t="shared" si="11"/>
        <v>59.364000000000004</v>
      </c>
      <c r="DV18" s="168">
        <f t="shared" si="11"/>
        <v>65.599999999999994</v>
      </c>
      <c r="DW18" s="168">
        <f t="shared" si="11"/>
        <v>67.239999999999995</v>
      </c>
      <c r="DX18" s="168">
        <f t="shared" si="11"/>
        <v>67.94</v>
      </c>
      <c r="DY18" s="168">
        <f t="shared" si="11"/>
        <v>68.947999999999993</v>
      </c>
      <c r="DZ18" s="168">
        <f t="shared" si="11"/>
        <v>63.512</v>
      </c>
      <c r="EA18" s="168">
        <f t="shared" si="11"/>
        <v>67.831999999999994</v>
      </c>
      <c r="EB18" s="167">
        <v>11</v>
      </c>
      <c r="EC18" s="168">
        <f t="shared" si="12"/>
        <v>50.603999999999999</v>
      </c>
      <c r="ED18" s="168">
        <f t="shared" si="12"/>
        <v>61.563999999999993</v>
      </c>
      <c r="EE18" s="168">
        <f t="shared" si="12"/>
        <v>68.099999999999994</v>
      </c>
      <c r="EF18" s="168">
        <f t="shared" si="12"/>
        <v>70.94</v>
      </c>
      <c r="EG18" s="168">
        <f t="shared" si="12"/>
        <v>70.14</v>
      </c>
      <c r="EH18" s="168">
        <f t="shared" si="12"/>
        <v>67.048000000000002</v>
      </c>
      <c r="EI18" s="168">
        <f t="shared" si="12"/>
        <v>63.611999999999995</v>
      </c>
      <c r="EJ18" s="168">
        <f t="shared" si="12"/>
        <v>66.831999999999994</v>
      </c>
      <c r="EK18" s="167">
        <v>12</v>
      </c>
      <c r="EL18" s="168">
        <f t="shared" si="13"/>
        <v>56.204000000000008</v>
      </c>
      <c r="EM18" s="168">
        <f t="shared" si="13"/>
        <v>67.664000000000001</v>
      </c>
      <c r="EN18" s="168">
        <f t="shared" si="13"/>
        <v>71.8</v>
      </c>
      <c r="EO18" s="168">
        <f t="shared" si="13"/>
        <v>72.739999999999995</v>
      </c>
      <c r="EP18" s="168">
        <f t="shared" si="13"/>
        <v>70.64</v>
      </c>
      <c r="EQ18" s="168">
        <f t="shared" si="13"/>
        <v>66.947999999999993</v>
      </c>
      <c r="ER18" s="168">
        <f t="shared" si="13"/>
        <v>62.012</v>
      </c>
      <c r="ES18" s="168">
        <f t="shared" si="13"/>
        <v>66.632000000000005</v>
      </c>
      <c r="ET18" s="167">
        <v>13</v>
      </c>
      <c r="EU18" s="168">
        <f t="shared" si="14"/>
        <v>56.103999999999999</v>
      </c>
      <c r="EV18" s="168">
        <f t="shared" si="14"/>
        <v>67.864000000000004</v>
      </c>
      <c r="EW18" s="168">
        <f t="shared" si="14"/>
        <v>73.8</v>
      </c>
      <c r="EX18" s="168">
        <f t="shared" si="14"/>
        <v>75.44</v>
      </c>
      <c r="EY18" s="168">
        <f t="shared" si="14"/>
        <v>71.540000000000006</v>
      </c>
      <c r="EZ18" s="168">
        <f t="shared" si="14"/>
        <v>65.647999999999996</v>
      </c>
      <c r="FA18" s="168">
        <f t="shared" si="14"/>
        <v>59.912000000000006</v>
      </c>
      <c r="FB18" s="168">
        <f t="shared" si="14"/>
        <v>61.532000000000004</v>
      </c>
      <c r="FC18" s="167">
        <v>14</v>
      </c>
      <c r="FD18" s="168">
        <f t="shared" si="15"/>
        <v>61.504000000000005</v>
      </c>
      <c r="FE18" s="168">
        <f t="shared" si="15"/>
        <v>72.463999999999999</v>
      </c>
      <c r="FF18" s="168">
        <f t="shared" si="15"/>
        <v>76.599999999999994</v>
      </c>
      <c r="FG18" s="168">
        <f t="shared" si="15"/>
        <v>76.239999999999995</v>
      </c>
      <c r="FH18" s="168">
        <f t="shared" si="15"/>
        <v>70.64</v>
      </c>
      <c r="FI18" s="168">
        <f t="shared" si="15"/>
        <v>65.647999999999996</v>
      </c>
      <c r="FJ18" s="168">
        <f t="shared" si="15"/>
        <v>59.611999999999995</v>
      </c>
      <c r="FK18" s="168">
        <f t="shared" si="15"/>
        <v>60.832000000000001</v>
      </c>
      <c r="FL18" s="167">
        <v>15</v>
      </c>
      <c r="FM18" s="168">
        <f t="shared" si="16"/>
        <v>66.403999999999996</v>
      </c>
      <c r="FN18" s="168">
        <f t="shared" si="16"/>
        <v>74.664000000000001</v>
      </c>
      <c r="FO18" s="168">
        <f t="shared" si="16"/>
        <v>77.399999999999991</v>
      </c>
      <c r="FP18" s="168">
        <f t="shared" si="16"/>
        <v>76.539999999999992</v>
      </c>
      <c r="FQ18" s="168">
        <f t="shared" si="16"/>
        <v>71.34</v>
      </c>
      <c r="FR18" s="168">
        <f t="shared" si="16"/>
        <v>63.947999999999993</v>
      </c>
      <c r="FS18" s="168">
        <f t="shared" si="16"/>
        <v>57.412000000000006</v>
      </c>
      <c r="FT18" s="168">
        <f t="shared" si="16"/>
        <v>59.732000000000006</v>
      </c>
      <c r="FU18" s="167">
        <v>16</v>
      </c>
      <c r="FV18" s="168">
        <f t="shared" si="17"/>
        <v>68.403999999999996</v>
      </c>
      <c r="FW18" s="168">
        <f t="shared" si="17"/>
        <v>78.463999999999999</v>
      </c>
      <c r="FX18" s="168">
        <f t="shared" si="17"/>
        <v>80.7</v>
      </c>
      <c r="FY18" s="168">
        <f t="shared" si="17"/>
        <v>76.739999999999995</v>
      </c>
      <c r="FZ18" s="168">
        <f t="shared" si="17"/>
        <v>69.34</v>
      </c>
      <c r="GA18" s="168">
        <f t="shared" si="17"/>
        <v>64.048000000000002</v>
      </c>
      <c r="GB18" s="168">
        <f t="shared" si="17"/>
        <v>57.412000000000006</v>
      </c>
      <c r="GC18" s="168">
        <f t="shared" si="17"/>
        <v>57.732000000000006</v>
      </c>
      <c r="GD18" s="167">
        <v>9</v>
      </c>
      <c r="GE18" s="168">
        <f t="shared" si="18"/>
        <v>25.600459175304039</v>
      </c>
      <c r="GF18" s="168">
        <f t="shared" si="19"/>
        <v>25.603079536987764</v>
      </c>
      <c r="GG18" s="167">
        <v>10</v>
      </c>
      <c r="GH18" s="168">
        <f t="shared" si="20"/>
        <v>24.909957540544838</v>
      </c>
      <c r="GI18" s="168">
        <f t="shared" si="21"/>
        <v>24.924408690996472</v>
      </c>
      <c r="GJ18" s="167">
        <v>11</v>
      </c>
      <c r="GK18" s="168">
        <f t="shared" si="22"/>
        <v>23.671826126817606</v>
      </c>
      <c r="GL18" s="168">
        <f t="shared" si="23"/>
        <v>23.68346601446548</v>
      </c>
      <c r="GM18" s="167">
        <v>12</v>
      </c>
      <c r="GN18" s="168">
        <f t="shared" si="24"/>
        <v>22.012125282906666</v>
      </c>
      <c r="GO18" s="168">
        <f t="shared" si="25"/>
        <v>22.041021490514098</v>
      </c>
      <c r="GP18" s="167">
        <v>13</v>
      </c>
      <c r="GQ18" s="168">
        <f t="shared" si="26"/>
        <v>20.663316196619576</v>
      </c>
      <c r="GR18" s="168">
        <f t="shared" si="27"/>
        <v>20.683996148231685</v>
      </c>
      <c r="GS18" s="167">
        <v>14</v>
      </c>
      <c r="GT18" s="168">
        <f t="shared" si="28"/>
        <v>19.058227645211133</v>
      </c>
      <c r="GU18" s="168">
        <f t="shared" si="29"/>
        <v>19.107942991849413</v>
      </c>
      <c r="GV18" s="167">
        <v>15</v>
      </c>
      <c r="GW18" s="168">
        <f t="shared" si="30"/>
        <v>18.202728566376123</v>
      </c>
      <c r="GX18" s="168">
        <f t="shared" si="31"/>
        <v>18.330022086992628</v>
      </c>
      <c r="GY18" s="167">
        <v>16</v>
      </c>
      <c r="GZ18" s="168">
        <f t="shared" si="32"/>
        <v>15.949866044241304</v>
      </c>
      <c r="HA18" s="168">
        <f t="shared" si="33"/>
        <v>16.069859279690547</v>
      </c>
      <c r="HB18" s="167">
        <v>-1.2</v>
      </c>
      <c r="HC18" s="167">
        <v>-0.49</v>
      </c>
      <c r="HD18" s="167">
        <v>0.14000000000000001</v>
      </c>
      <c r="HE18" s="167">
        <v>1.56</v>
      </c>
      <c r="HF18" s="167">
        <v>-2.98</v>
      </c>
      <c r="HG18" s="167">
        <v>-1.01</v>
      </c>
      <c r="HH18" s="167">
        <v>0.85</v>
      </c>
      <c r="HI18" s="167">
        <v>3.14</v>
      </c>
    </row>
    <row r="19" spans="1:217" ht="15.75" thickBot="1" x14ac:dyDescent="0.3">
      <c r="A19" s="228">
        <v>9</v>
      </c>
      <c r="B19" s="212">
        <v>45081</v>
      </c>
      <c r="C19" s="214" t="s">
        <v>1163</v>
      </c>
      <c r="D19" t="s">
        <v>979</v>
      </c>
      <c r="E19" s="223" t="s">
        <v>928</v>
      </c>
      <c r="F19" s="197">
        <v>16.899999999999999</v>
      </c>
      <c r="G19" s="198">
        <v>13.4</v>
      </c>
      <c r="H19" s="198">
        <v>19.8</v>
      </c>
      <c r="I19" s="198">
        <v>28.1</v>
      </c>
      <c r="J19" s="198">
        <v>33.200000000000003</v>
      </c>
      <c r="K19" s="198">
        <v>35.299999999999997</v>
      </c>
      <c r="L19" s="198">
        <v>36.799999999999997</v>
      </c>
      <c r="M19" s="199">
        <v>35.299999999999997</v>
      </c>
      <c r="N19" s="200">
        <v>4.0999999999999996</v>
      </c>
      <c r="O19" s="198">
        <v>2.2999999999999998</v>
      </c>
      <c r="P19" s="198">
        <v>2.1</v>
      </c>
      <c r="Q19" s="198">
        <v>2.2000000000000002</v>
      </c>
      <c r="R19" s="198">
        <v>2.7</v>
      </c>
      <c r="S19" s="198">
        <v>3.7</v>
      </c>
      <c r="T19" s="198">
        <v>3.9</v>
      </c>
      <c r="U19" s="201">
        <v>5.7</v>
      </c>
      <c r="V19" s="163">
        <f t="shared" si="0"/>
        <v>10.175999999999998</v>
      </c>
      <c r="W19" s="163">
        <f t="shared" si="1"/>
        <v>9.6280000000000001</v>
      </c>
      <c r="X19" s="163">
        <f t="shared" si="2"/>
        <v>16.356000000000002</v>
      </c>
      <c r="Y19" s="163">
        <f t="shared" si="3"/>
        <v>24.492000000000001</v>
      </c>
      <c r="Z19" s="163">
        <f t="shared" si="4"/>
        <v>28.772000000000002</v>
      </c>
      <c r="AA19" s="163">
        <f t="shared" si="5"/>
        <v>29.231999999999999</v>
      </c>
      <c r="AB19" s="163">
        <f t="shared" si="6"/>
        <v>30.403999999999996</v>
      </c>
      <c r="AC19" s="163">
        <f t="shared" si="7"/>
        <v>25.951999999999998</v>
      </c>
      <c r="AD19" s="164">
        <f t="shared" si="34"/>
        <v>29.274288231684434</v>
      </c>
      <c r="AE19" s="164">
        <f t="shared" si="35"/>
        <v>25.194238059455685</v>
      </c>
      <c r="AF19" s="164">
        <f t="shared" si="36"/>
        <v>17.417459963744658</v>
      </c>
      <c r="AG19" s="165">
        <f t="shared" si="8"/>
        <v>55.123999999999995</v>
      </c>
      <c r="AH19" s="165">
        <f t="shared" si="8"/>
        <v>65.772000000000006</v>
      </c>
      <c r="AI19" s="165">
        <f t="shared" si="8"/>
        <v>66.544000000000011</v>
      </c>
      <c r="AJ19" s="165">
        <f t="shared" si="8"/>
        <v>63.807999999999993</v>
      </c>
      <c r="AK19" s="165">
        <f t="shared" si="8"/>
        <v>62.727999999999994</v>
      </c>
      <c r="AL19" s="165">
        <f t="shared" si="8"/>
        <v>63.468000000000004</v>
      </c>
      <c r="AM19" s="165">
        <f t="shared" si="8"/>
        <v>62.096000000000004</v>
      </c>
      <c r="AN19" s="165">
        <f t="shared" si="8"/>
        <v>64.448000000000008</v>
      </c>
      <c r="AO19" s="164">
        <f t="shared" si="9"/>
        <v>27.095202349737121</v>
      </c>
      <c r="AP19" s="166">
        <v>1</v>
      </c>
      <c r="AQ19" s="167">
        <v>51.4</v>
      </c>
      <c r="AR19" s="167">
        <v>62.6</v>
      </c>
      <c r="AS19" s="167">
        <v>70.8</v>
      </c>
      <c r="AT19" s="167">
        <v>81</v>
      </c>
      <c r="AU19" s="167">
        <v>90.4</v>
      </c>
      <c r="AV19" s="167">
        <v>96.2</v>
      </c>
      <c r="AW19" s="167">
        <v>94.7</v>
      </c>
      <c r="AX19" s="167">
        <v>92.3</v>
      </c>
      <c r="AY19" s="166">
        <v>2</v>
      </c>
      <c r="AZ19" s="167">
        <v>59.5</v>
      </c>
      <c r="BA19" s="167">
        <v>68.900000000000006</v>
      </c>
      <c r="BB19" s="167">
        <v>78.3</v>
      </c>
      <c r="BC19" s="167">
        <v>84.3</v>
      </c>
      <c r="BD19" s="167">
        <v>92.8</v>
      </c>
      <c r="BE19" s="167">
        <v>96.3</v>
      </c>
      <c r="BF19" s="167">
        <v>94</v>
      </c>
      <c r="BG19" s="167">
        <v>90</v>
      </c>
      <c r="BH19" s="166">
        <v>3</v>
      </c>
      <c r="BI19" s="167">
        <v>59.8</v>
      </c>
      <c r="BJ19" s="167">
        <v>71.099999999999994</v>
      </c>
      <c r="BK19" s="167">
        <v>80.8</v>
      </c>
      <c r="BL19" s="167">
        <v>88</v>
      </c>
      <c r="BM19" s="167">
        <v>95</v>
      </c>
      <c r="BN19" s="167">
        <v>94.4</v>
      </c>
      <c r="BO19" s="167">
        <v>94.1</v>
      </c>
      <c r="BP19" s="167">
        <v>89</v>
      </c>
      <c r="BQ19" s="166">
        <v>4</v>
      </c>
      <c r="BR19" s="167">
        <v>65.400000000000006</v>
      </c>
      <c r="BS19" s="167">
        <v>77.2</v>
      </c>
      <c r="BT19" s="167">
        <v>84.5</v>
      </c>
      <c r="BU19" s="167">
        <v>89.8</v>
      </c>
      <c r="BV19" s="167">
        <v>95.5</v>
      </c>
      <c r="BW19" s="167">
        <v>94.3</v>
      </c>
      <c r="BX19" s="167">
        <v>92.5</v>
      </c>
      <c r="BY19" s="167">
        <v>88.8</v>
      </c>
      <c r="BZ19" s="166">
        <v>5</v>
      </c>
      <c r="CA19" s="167">
        <v>65.3</v>
      </c>
      <c r="CB19" s="167">
        <v>77.400000000000006</v>
      </c>
      <c r="CC19" s="167">
        <v>86.5</v>
      </c>
      <c r="CD19" s="167">
        <v>92.5</v>
      </c>
      <c r="CE19" s="167">
        <v>96.4</v>
      </c>
      <c r="CF19" s="167">
        <v>93</v>
      </c>
      <c r="CG19" s="167">
        <v>90.4</v>
      </c>
      <c r="CH19" s="167">
        <v>83.7</v>
      </c>
      <c r="CI19" s="166">
        <v>6</v>
      </c>
      <c r="CJ19" s="167">
        <v>70.7</v>
      </c>
      <c r="CK19" s="167">
        <v>82</v>
      </c>
      <c r="CL19" s="167">
        <v>89.3</v>
      </c>
      <c r="CM19" s="167">
        <v>93.3</v>
      </c>
      <c r="CN19" s="167">
        <v>95.5</v>
      </c>
      <c r="CO19" s="167">
        <v>93</v>
      </c>
      <c r="CP19" s="167">
        <v>90.1</v>
      </c>
      <c r="CQ19" s="167">
        <v>83</v>
      </c>
      <c r="CR19" s="166">
        <v>7</v>
      </c>
      <c r="CS19" s="167">
        <v>75.599999999999994</v>
      </c>
      <c r="CT19" s="167">
        <v>84.2</v>
      </c>
      <c r="CU19" s="167">
        <v>90.1</v>
      </c>
      <c r="CV19" s="167">
        <v>93.6</v>
      </c>
      <c r="CW19" s="167">
        <v>96.2</v>
      </c>
      <c r="CX19" s="167">
        <v>91.3</v>
      </c>
      <c r="CY19" s="167">
        <v>87.9</v>
      </c>
      <c r="CZ19" s="167">
        <v>81.900000000000006</v>
      </c>
      <c r="DA19" s="166">
        <v>8</v>
      </c>
      <c r="DB19" s="167">
        <v>77.599999999999994</v>
      </c>
      <c r="DC19" s="167">
        <v>88</v>
      </c>
      <c r="DD19" s="167">
        <v>93.4</v>
      </c>
      <c r="DE19" s="167">
        <v>93.8</v>
      </c>
      <c r="DF19" s="167">
        <v>94.2</v>
      </c>
      <c r="DG19" s="167">
        <v>91.4</v>
      </c>
      <c r="DH19" s="167">
        <v>87.9</v>
      </c>
      <c r="DI19" s="167">
        <v>79.900000000000006</v>
      </c>
      <c r="DJ19" s="167">
        <v>1</v>
      </c>
      <c r="DK19" s="168">
        <f t="shared" si="10"/>
        <v>41.224000000000004</v>
      </c>
      <c r="DL19" s="168">
        <f t="shared" si="10"/>
        <v>52.972000000000001</v>
      </c>
      <c r="DM19" s="168">
        <f t="shared" si="10"/>
        <v>54.443999999999996</v>
      </c>
      <c r="DN19" s="168">
        <f t="shared" si="10"/>
        <v>56.507999999999996</v>
      </c>
      <c r="DO19" s="168">
        <f t="shared" si="10"/>
        <v>61.628</v>
      </c>
      <c r="DP19" s="168">
        <f t="shared" si="10"/>
        <v>66.968000000000004</v>
      </c>
      <c r="DQ19" s="168">
        <f t="shared" si="10"/>
        <v>64.296000000000006</v>
      </c>
      <c r="DR19" s="168">
        <f t="shared" si="10"/>
        <v>66.347999999999999</v>
      </c>
      <c r="DS19" s="167">
        <v>11</v>
      </c>
      <c r="DT19" s="168">
        <f t="shared" si="11"/>
        <v>49.323999999999998</v>
      </c>
      <c r="DU19" s="168">
        <f t="shared" si="11"/>
        <v>59.272000000000006</v>
      </c>
      <c r="DV19" s="168">
        <f t="shared" si="11"/>
        <v>61.943999999999996</v>
      </c>
      <c r="DW19" s="168">
        <f t="shared" si="11"/>
        <v>59.807999999999993</v>
      </c>
      <c r="DX19" s="168">
        <f t="shared" si="11"/>
        <v>64.027999999999992</v>
      </c>
      <c r="DY19" s="168">
        <f t="shared" si="11"/>
        <v>67.067999999999998</v>
      </c>
      <c r="DZ19" s="168">
        <f t="shared" si="11"/>
        <v>63.596000000000004</v>
      </c>
      <c r="EA19" s="168">
        <f t="shared" si="11"/>
        <v>64.048000000000002</v>
      </c>
      <c r="EB19" s="167">
        <v>12</v>
      </c>
      <c r="EC19" s="168">
        <f t="shared" si="12"/>
        <v>49.623999999999995</v>
      </c>
      <c r="ED19" s="168">
        <f t="shared" si="12"/>
        <v>61.471999999999994</v>
      </c>
      <c r="EE19" s="168">
        <f t="shared" si="12"/>
        <v>64.443999999999988</v>
      </c>
      <c r="EF19" s="168">
        <f t="shared" si="12"/>
        <v>63.507999999999996</v>
      </c>
      <c r="EG19" s="168">
        <f t="shared" si="12"/>
        <v>66.227999999999994</v>
      </c>
      <c r="EH19" s="168">
        <f t="shared" si="12"/>
        <v>65.168000000000006</v>
      </c>
      <c r="EI19" s="168">
        <f t="shared" si="12"/>
        <v>63.695999999999998</v>
      </c>
      <c r="EJ19" s="168">
        <f t="shared" si="12"/>
        <v>63.048000000000002</v>
      </c>
      <c r="EK19" s="167">
        <v>13</v>
      </c>
      <c r="EL19" s="168">
        <f t="shared" si="13"/>
        <v>55.224000000000004</v>
      </c>
      <c r="EM19" s="168">
        <f t="shared" si="13"/>
        <v>67.572000000000003</v>
      </c>
      <c r="EN19" s="168">
        <f t="shared" si="13"/>
        <v>68.144000000000005</v>
      </c>
      <c r="EO19" s="168">
        <f t="shared" si="13"/>
        <v>65.307999999999993</v>
      </c>
      <c r="EP19" s="168">
        <f t="shared" si="13"/>
        <v>66.727999999999994</v>
      </c>
      <c r="EQ19" s="168">
        <f t="shared" si="13"/>
        <v>65.067999999999998</v>
      </c>
      <c r="ER19" s="168">
        <f t="shared" si="13"/>
        <v>62.096000000000004</v>
      </c>
      <c r="ES19" s="168">
        <f t="shared" si="13"/>
        <v>62.847999999999999</v>
      </c>
      <c r="ET19" s="167">
        <v>14</v>
      </c>
      <c r="EU19" s="168">
        <f t="shared" si="14"/>
        <v>55.123999999999995</v>
      </c>
      <c r="EV19" s="168">
        <f t="shared" si="14"/>
        <v>67.772000000000006</v>
      </c>
      <c r="EW19" s="168">
        <f t="shared" si="14"/>
        <v>70.144000000000005</v>
      </c>
      <c r="EX19" s="168">
        <f t="shared" si="14"/>
        <v>68.007999999999996</v>
      </c>
      <c r="EY19" s="168">
        <f t="shared" si="14"/>
        <v>67.628</v>
      </c>
      <c r="EZ19" s="168">
        <f t="shared" si="14"/>
        <v>63.768000000000001</v>
      </c>
      <c r="FA19" s="168">
        <f t="shared" si="14"/>
        <v>59.996000000000009</v>
      </c>
      <c r="FB19" s="168">
        <f t="shared" si="14"/>
        <v>57.748000000000005</v>
      </c>
      <c r="FC19" s="167">
        <v>15</v>
      </c>
      <c r="FD19" s="168">
        <f t="shared" si="15"/>
        <v>60.524000000000001</v>
      </c>
      <c r="FE19" s="168">
        <f t="shared" si="15"/>
        <v>72.372</v>
      </c>
      <c r="FF19" s="168">
        <f t="shared" si="15"/>
        <v>72.943999999999988</v>
      </c>
      <c r="FG19" s="168">
        <f t="shared" si="15"/>
        <v>68.807999999999993</v>
      </c>
      <c r="FH19" s="168">
        <f t="shared" si="15"/>
        <v>66.727999999999994</v>
      </c>
      <c r="FI19" s="168">
        <f t="shared" si="15"/>
        <v>63.768000000000001</v>
      </c>
      <c r="FJ19" s="168">
        <f t="shared" si="15"/>
        <v>59.695999999999998</v>
      </c>
      <c r="FK19" s="168">
        <f t="shared" si="15"/>
        <v>57.048000000000002</v>
      </c>
      <c r="FL19" s="167">
        <v>16</v>
      </c>
      <c r="FM19" s="168">
        <f t="shared" si="16"/>
        <v>65.423999999999992</v>
      </c>
      <c r="FN19" s="168">
        <f t="shared" si="16"/>
        <v>74.572000000000003</v>
      </c>
      <c r="FO19" s="168">
        <f t="shared" si="16"/>
        <v>73.744</v>
      </c>
      <c r="FP19" s="168">
        <f t="shared" si="16"/>
        <v>69.10799999999999</v>
      </c>
      <c r="FQ19" s="168">
        <f t="shared" si="16"/>
        <v>67.427999999999997</v>
      </c>
      <c r="FR19" s="168">
        <f t="shared" si="16"/>
        <v>62.067999999999998</v>
      </c>
      <c r="FS19" s="168">
        <f t="shared" si="16"/>
        <v>57.496000000000009</v>
      </c>
      <c r="FT19" s="168">
        <f t="shared" si="16"/>
        <v>55.948000000000008</v>
      </c>
      <c r="FU19" s="167">
        <v>17</v>
      </c>
      <c r="FV19" s="168">
        <f t="shared" si="17"/>
        <v>67.423999999999992</v>
      </c>
      <c r="FW19" s="168">
        <f t="shared" si="17"/>
        <v>78.372</v>
      </c>
      <c r="FX19" s="168">
        <f t="shared" si="17"/>
        <v>77.044000000000011</v>
      </c>
      <c r="FY19" s="168">
        <f t="shared" si="17"/>
        <v>69.307999999999993</v>
      </c>
      <c r="FZ19" s="168">
        <f t="shared" si="17"/>
        <v>65.427999999999997</v>
      </c>
      <c r="GA19" s="168">
        <f t="shared" si="17"/>
        <v>62.168000000000006</v>
      </c>
      <c r="GB19" s="168">
        <f t="shared" si="17"/>
        <v>57.496000000000009</v>
      </c>
      <c r="GC19" s="168">
        <f t="shared" si="17"/>
        <v>53.948000000000008</v>
      </c>
      <c r="GD19" s="167">
        <v>10</v>
      </c>
      <c r="GE19" s="168">
        <f t="shared" si="18"/>
        <v>28.425624725813122</v>
      </c>
      <c r="GF19" s="168">
        <f t="shared" si="19"/>
        <v>28.429632905451214</v>
      </c>
      <c r="GG19" s="167">
        <v>11</v>
      </c>
      <c r="GH19" s="168">
        <f t="shared" si="20"/>
        <v>27.985959462855689</v>
      </c>
      <c r="GI19" s="168">
        <f t="shared" si="21"/>
        <v>28.009399144809223</v>
      </c>
      <c r="GJ19" s="167">
        <v>12</v>
      </c>
      <c r="GK19" s="168">
        <f t="shared" si="22"/>
        <v>27.360692066689225</v>
      </c>
      <c r="GL19" s="168">
        <f t="shared" si="23"/>
        <v>27.382436108096968</v>
      </c>
      <c r="GM19" s="167">
        <v>13</v>
      </c>
      <c r="GN19" s="168">
        <f t="shared" si="24"/>
        <v>25.617092420979304</v>
      </c>
      <c r="GO19" s="168">
        <f t="shared" si="25"/>
        <v>25.670124967601907</v>
      </c>
      <c r="GP19" s="167">
        <v>14</v>
      </c>
      <c r="GQ19" s="168">
        <f t="shared" si="26"/>
        <v>24.849491067838429</v>
      </c>
      <c r="GR19" s="168">
        <f t="shared" si="27"/>
        <v>24.892872178627755</v>
      </c>
      <c r="GS19" s="167">
        <v>15</v>
      </c>
      <c r="GT19" s="168">
        <f t="shared" si="28"/>
        <v>22.658460711099892</v>
      </c>
      <c r="GU19" s="168">
        <f t="shared" si="29"/>
        <v>22.749785487927909</v>
      </c>
      <c r="GV19" s="167">
        <v>16</v>
      </c>
      <c r="GW19" s="168">
        <f t="shared" si="30"/>
        <v>21.422943185961344</v>
      </c>
      <c r="GX19" s="168">
        <f t="shared" si="31"/>
        <v>21.638322043273803</v>
      </c>
      <c r="GY19" s="167">
        <v>17</v>
      </c>
      <c r="GZ19" s="168">
        <f t="shared" si="32"/>
        <v>18.558377905438448</v>
      </c>
      <c r="HA19" s="168">
        <f t="shared" si="33"/>
        <v>18.73408026836492</v>
      </c>
      <c r="HB19" s="167">
        <v>-1.2</v>
      </c>
      <c r="HC19" s="167">
        <v>-0.49</v>
      </c>
      <c r="HD19" s="167">
        <v>0.14000000000000001</v>
      </c>
      <c r="HE19" s="167">
        <v>1.56</v>
      </c>
      <c r="HF19" s="167">
        <v>-2.98</v>
      </c>
      <c r="HG19" s="167">
        <v>-1.01</v>
      </c>
      <c r="HH19" s="167">
        <v>0.85</v>
      </c>
      <c r="HI19" s="167">
        <v>3.14</v>
      </c>
    </row>
    <row r="20" spans="1:217" ht="15.75" thickBot="1" x14ac:dyDescent="0.3">
      <c r="A20" s="228">
        <v>10</v>
      </c>
      <c r="B20" s="212">
        <v>43693</v>
      </c>
      <c r="C20" s="213" t="s">
        <v>1164</v>
      </c>
      <c r="D20" t="s">
        <v>921</v>
      </c>
      <c r="E20" s="202" t="s">
        <v>929</v>
      </c>
      <c r="F20" s="197"/>
      <c r="G20" s="198">
        <v>18.5</v>
      </c>
      <c r="H20" s="198">
        <v>21.9</v>
      </c>
      <c r="I20" s="198">
        <v>30.2</v>
      </c>
      <c r="J20" s="198">
        <v>38.6</v>
      </c>
      <c r="K20" s="198">
        <v>37.6</v>
      </c>
      <c r="L20" s="198">
        <v>38.1</v>
      </c>
      <c r="M20" s="199">
        <v>37.299999999999997</v>
      </c>
      <c r="N20" s="200"/>
      <c r="O20" s="198">
        <v>3.9</v>
      </c>
      <c r="P20" s="198">
        <v>2.2999999999999998</v>
      </c>
      <c r="Q20" s="198">
        <v>1.9</v>
      </c>
      <c r="R20" s="198">
        <v>2.6</v>
      </c>
      <c r="S20" s="198">
        <v>3.5</v>
      </c>
      <c r="T20" s="198">
        <v>2.4</v>
      </c>
      <c r="U20" s="201">
        <v>2.2000000000000002</v>
      </c>
      <c r="V20" s="163">
        <f t="shared" si="0"/>
        <v>0</v>
      </c>
      <c r="W20" s="163">
        <f t="shared" si="1"/>
        <v>12.103999999999999</v>
      </c>
      <c r="X20" s="163">
        <f t="shared" si="2"/>
        <v>18.128</v>
      </c>
      <c r="Y20" s="163">
        <f t="shared" si="3"/>
        <v>27.084</v>
      </c>
      <c r="Z20" s="163">
        <f t="shared" si="4"/>
        <v>34.335999999999999</v>
      </c>
      <c r="AA20" s="163">
        <f t="shared" si="5"/>
        <v>31.860000000000003</v>
      </c>
      <c r="AB20" s="163">
        <f t="shared" si="6"/>
        <v>34.164000000000001</v>
      </c>
      <c r="AC20" s="163">
        <f t="shared" si="7"/>
        <v>33.692</v>
      </c>
      <c r="AD20" s="164">
        <f t="shared" si="34"/>
        <v>33.575671198479363</v>
      </c>
      <c r="AE20" s="164">
        <f t="shared" si="35"/>
        <v>27.917486564285657</v>
      </c>
      <c r="AF20" s="164">
        <f t="shared" si="36"/>
        <v>19.549736910678369</v>
      </c>
      <c r="AG20" s="165">
        <f t="shared" si="8"/>
        <v>65.3</v>
      </c>
      <c r="AH20" s="165">
        <f t="shared" si="8"/>
        <v>63.296000000000006</v>
      </c>
      <c r="AI20" s="165">
        <f t="shared" si="8"/>
        <v>64.772000000000006</v>
      </c>
      <c r="AJ20" s="165">
        <f t="shared" si="8"/>
        <v>61.215999999999994</v>
      </c>
      <c r="AK20" s="165">
        <f t="shared" si="8"/>
        <v>57.164000000000001</v>
      </c>
      <c r="AL20" s="165">
        <f t="shared" si="8"/>
        <v>60.84</v>
      </c>
      <c r="AM20" s="165">
        <f t="shared" si="8"/>
        <v>58.335999999999999</v>
      </c>
      <c r="AN20" s="165">
        <f t="shared" si="8"/>
        <v>56.708000000000006</v>
      </c>
      <c r="AO20" s="164">
        <f t="shared" si="9"/>
        <v>28.950940300098054</v>
      </c>
      <c r="AP20" s="166">
        <v>1</v>
      </c>
      <c r="AQ20" s="167">
        <v>51.4</v>
      </c>
      <c r="AR20" s="167">
        <v>62.6</v>
      </c>
      <c r="AS20" s="167">
        <v>70.8</v>
      </c>
      <c r="AT20" s="167">
        <v>81</v>
      </c>
      <c r="AU20" s="167">
        <v>90.4</v>
      </c>
      <c r="AV20" s="167">
        <v>96.2</v>
      </c>
      <c r="AW20" s="167">
        <v>94.7</v>
      </c>
      <c r="AX20" s="167">
        <v>92.3</v>
      </c>
      <c r="AY20" s="166">
        <v>2</v>
      </c>
      <c r="AZ20" s="167">
        <v>59.5</v>
      </c>
      <c r="BA20" s="167">
        <v>68.900000000000006</v>
      </c>
      <c r="BB20" s="167">
        <v>78.3</v>
      </c>
      <c r="BC20" s="167">
        <v>84.3</v>
      </c>
      <c r="BD20" s="167">
        <v>92.8</v>
      </c>
      <c r="BE20" s="167">
        <v>96.3</v>
      </c>
      <c r="BF20" s="167">
        <v>94</v>
      </c>
      <c r="BG20" s="167">
        <v>90</v>
      </c>
      <c r="BH20" s="166">
        <v>3</v>
      </c>
      <c r="BI20" s="167">
        <v>59.8</v>
      </c>
      <c r="BJ20" s="167">
        <v>71.099999999999994</v>
      </c>
      <c r="BK20" s="167">
        <v>80.8</v>
      </c>
      <c r="BL20" s="167">
        <v>88</v>
      </c>
      <c r="BM20" s="167">
        <v>95</v>
      </c>
      <c r="BN20" s="167">
        <v>94.4</v>
      </c>
      <c r="BO20" s="167">
        <v>94.1</v>
      </c>
      <c r="BP20" s="167">
        <v>89</v>
      </c>
      <c r="BQ20" s="166">
        <v>4</v>
      </c>
      <c r="BR20" s="167">
        <v>65.400000000000006</v>
      </c>
      <c r="BS20" s="167">
        <v>77.2</v>
      </c>
      <c r="BT20" s="167">
        <v>84.5</v>
      </c>
      <c r="BU20" s="167">
        <v>89.8</v>
      </c>
      <c r="BV20" s="167">
        <v>95.5</v>
      </c>
      <c r="BW20" s="167">
        <v>94.3</v>
      </c>
      <c r="BX20" s="167">
        <v>92.5</v>
      </c>
      <c r="BY20" s="167">
        <v>88.8</v>
      </c>
      <c r="BZ20" s="166">
        <v>5</v>
      </c>
      <c r="CA20" s="167">
        <v>65.3</v>
      </c>
      <c r="CB20" s="167">
        <v>77.400000000000006</v>
      </c>
      <c r="CC20" s="167">
        <v>86.5</v>
      </c>
      <c r="CD20" s="167">
        <v>92.5</v>
      </c>
      <c r="CE20" s="167">
        <v>96.4</v>
      </c>
      <c r="CF20" s="167">
        <v>93</v>
      </c>
      <c r="CG20" s="167">
        <v>90.4</v>
      </c>
      <c r="CH20" s="167">
        <v>83.7</v>
      </c>
      <c r="CI20" s="166">
        <v>6</v>
      </c>
      <c r="CJ20" s="167">
        <v>70.7</v>
      </c>
      <c r="CK20" s="167">
        <v>82</v>
      </c>
      <c r="CL20" s="167">
        <v>89.3</v>
      </c>
      <c r="CM20" s="167">
        <v>93.3</v>
      </c>
      <c r="CN20" s="167">
        <v>95.5</v>
      </c>
      <c r="CO20" s="167">
        <v>93</v>
      </c>
      <c r="CP20" s="167">
        <v>90.1</v>
      </c>
      <c r="CQ20" s="167">
        <v>83</v>
      </c>
      <c r="CR20" s="166">
        <v>7</v>
      </c>
      <c r="CS20" s="167">
        <v>75.599999999999994</v>
      </c>
      <c r="CT20" s="167">
        <v>84.2</v>
      </c>
      <c r="CU20" s="167">
        <v>90.1</v>
      </c>
      <c r="CV20" s="167">
        <v>93.6</v>
      </c>
      <c r="CW20" s="167">
        <v>96.2</v>
      </c>
      <c r="CX20" s="167">
        <v>91.3</v>
      </c>
      <c r="CY20" s="167">
        <v>87.9</v>
      </c>
      <c r="CZ20" s="167">
        <v>81.900000000000006</v>
      </c>
      <c r="DA20" s="166">
        <v>8</v>
      </c>
      <c r="DB20" s="167">
        <v>77.599999999999994</v>
      </c>
      <c r="DC20" s="167">
        <v>88</v>
      </c>
      <c r="DD20" s="167">
        <v>93.4</v>
      </c>
      <c r="DE20" s="167">
        <v>93.8</v>
      </c>
      <c r="DF20" s="167">
        <v>94.2</v>
      </c>
      <c r="DG20" s="167">
        <v>91.4</v>
      </c>
      <c r="DH20" s="167">
        <v>87.9</v>
      </c>
      <c r="DI20" s="167">
        <v>79.900000000000006</v>
      </c>
      <c r="DJ20" s="167">
        <v>1</v>
      </c>
      <c r="DK20" s="168">
        <f t="shared" si="10"/>
        <v>51.4</v>
      </c>
      <c r="DL20" s="168">
        <f t="shared" si="10"/>
        <v>50.496000000000002</v>
      </c>
      <c r="DM20" s="168">
        <f t="shared" si="10"/>
        <v>52.671999999999997</v>
      </c>
      <c r="DN20" s="168">
        <f t="shared" si="10"/>
        <v>53.915999999999997</v>
      </c>
      <c r="DO20" s="168">
        <f t="shared" si="10"/>
        <v>56.064000000000007</v>
      </c>
      <c r="DP20" s="168">
        <f t="shared" si="10"/>
        <v>64.34</v>
      </c>
      <c r="DQ20" s="168">
        <f t="shared" si="10"/>
        <v>60.536000000000001</v>
      </c>
      <c r="DR20" s="168">
        <f t="shared" si="10"/>
        <v>58.607999999999997</v>
      </c>
      <c r="DS20" s="167">
        <v>12</v>
      </c>
      <c r="DT20" s="168">
        <f t="shared" si="11"/>
        <v>59.5</v>
      </c>
      <c r="DU20" s="168">
        <f t="shared" si="11"/>
        <v>56.796000000000006</v>
      </c>
      <c r="DV20" s="168">
        <f t="shared" si="11"/>
        <v>60.171999999999997</v>
      </c>
      <c r="DW20" s="168">
        <f t="shared" si="11"/>
        <v>57.215999999999994</v>
      </c>
      <c r="DX20" s="168">
        <f t="shared" si="11"/>
        <v>58.463999999999999</v>
      </c>
      <c r="DY20" s="168">
        <f t="shared" si="11"/>
        <v>64.44</v>
      </c>
      <c r="DZ20" s="168">
        <f t="shared" si="11"/>
        <v>59.835999999999999</v>
      </c>
      <c r="EA20" s="168">
        <f t="shared" si="11"/>
        <v>56.308</v>
      </c>
      <c r="EB20" s="167">
        <v>13</v>
      </c>
      <c r="EC20" s="168">
        <f t="shared" si="12"/>
        <v>59.8</v>
      </c>
      <c r="ED20" s="168">
        <f t="shared" si="12"/>
        <v>58.995999999999995</v>
      </c>
      <c r="EE20" s="168">
        <f t="shared" si="12"/>
        <v>62.671999999999997</v>
      </c>
      <c r="EF20" s="168">
        <f t="shared" si="12"/>
        <v>60.915999999999997</v>
      </c>
      <c r="EG20" s="168">
        <f t="shared" si="12"/>
        <v>60.664000000000001</v>
      </c>
      <c r="EH20" s="168">
        <f t="shared" si="12"/>
        <v>62.540000000000006</v>
      </c>
      <c r="EI20" s="168">
        <f t="shared" si="12"/>
        <v>59.935999999999993</v>
      </c>
      <c r="EJ20" s="168">
        <f t="shared" si="12"/>
        <v>55.308</v>
      </c>
      <c r="EK20" s="167">
        <v>14</v>
      </c>
      <c r="EL20" s="168">
        <f t="shared" si="13"/>
        <v>65.400000000000006</v>
      </c>
      <c r="EM20" s="168">
        <f t="shared" si="13"/>
        <v>65.096000000000004</v>
      </c>
      <c r="EN20" s="168">
        <f t="shared" si="13"/>
        <v>66.372</v>
      </c>
      <c r="EO20" s="168">
        <f t="shared" si="13"/>
        <v>62.715999999999994</v>
      </c>
      <c r="EP20" s="168">
        <f t="shared" si="13"/>
        <v>61.164000000000001</v>
      </c>
      <c r="EQ20" s="168">
        <f t="shared" si="13"/>
        <v>62.44</v>
      </c>
      <c r="ER20" s="168">
        <f t="shared" si="13"/>
        <v>58.335999999999999</v>
      </c>
      <c r="ES20" s="168">
        <f t="shared" si="13"/>
        <v>55.107999999999997</v>
      </c>
      <c r="ET20" s="167">
        <v>15</v>
      </c>
      <c r="EU20" s="168">
        <f t="shared" si="14"/>
        <v>65.3</v>
      </c>
      <c r="EV20" s="168">
        <f t="shared" si="14"/>
        <v>65.296000000000006</v>
      </c>
      <c r="EW20" s="168">
        <f t="shared" si="14"/>
        <v>68.372</v>
      </c>
      <c r="EX20" s="168">
        <f t="shared" si="14"/>
        <v>65.415999999999997</v>
      </c>
      <c r="EY20" s="168">
        <f t="shared" si="14"/>
        <v>62.064000000000007</v>
      </c>
      <c r="EZ20" s="168">
        <f t="shared" si="14"/>
        <v>61.14</v>
      </c>
      <c r="FA20" s="168">
        <f t="shared" si="14"/>
        <v>56.236000000000004</v>
      </c>
      <c r="FB20" s="168">
        <f t="shared" si="14"/>
        <v>50.008000000000003</v>
      </c>
      <c r="FC20" s="167">
        <v>16</v>
      </c>
      <c r="FD20" s="168">
        <f t="shared" si="15"/>
        <v>70.7</v>
      </c>
      <c r="FE20" s="168">
        <f t="shared" si="15"/>
        <v>69.896000000000001</v>
      </c>
      <c r="FF20" s="168">
        <f t="shared" si="15"/>
        <v>71.171999999999997</v>
      </c>
      <c r="FG20" s="168">
        <f t="shared" si="15"/>
        <v>66.215999999999994</v>
      </c>
      <c r="FH20" s="168">
        <f t="shared" si="15"/>
        <v>61.164000000000001</v>
      </c>
      <c r="FI20" s="168">
        <f t="shared" si="15"/>
        <v>61.14</v>
      </c>
      <c r="FJ20" s="168">
        <f t="shared" si="15"/>
        <v>55.935999999999993</v>
      </c>
      <c r="FK20" s="168">
        <f t="shared" si="15"/>
        <v>49.308</v>
      </c>
      <c r="FL20" s="167">
        <v>17</v>
      </c>
      <c r="FM20" s="168">
        <f t="shared" si="16"/>
        <v>75.599999999999994</v>
      </c>
      <c r="FN20" s="168">
        <f t="shared" si="16"/>
        <v>72.096000000000004</v>
      </c>
      <c r="FO20" s="168">
        <f t="shared" si="16"/>
        <v>71.971999999999994</v>
      </c>
      <c r="FP20" s="168">
        <f t="shared" si="16"/>
        <v>66.515999999999991</v>
      </c>
      <c r="FQ20" s="168">
        <f t="shared" si="16"/>
        <v>61.864000000000004</v>
      </c>
      <c r="FR20" s="168">
        <f t="shared" si="16"/>
        <v>59.44</v>
      </c>
      <c r="FS20" s="168">
        <f t="shared" si="16"/>
        <v>53.736000000000004</v>
      </c>
      <c r="FT20" s="168">
        <f t="shared" si="16"/>
        <v>48.208000000000006</v>
      </c>
      <c r="FU20" s="167">
        <v>18</v>
      </c>
      <c r="FV20" s="168">
        <f t="shared" si="17"/>
        <v>77.599999999999994</v>
      </c>
      <c r="FW20" s="168">
        <f t="shared" si="17"/>
        <v>75.896000000000001</v>
      </c>
      <c r="FX20" s="168">
        <f t="shared" si="17"/>
        <v>75.272000000000006</v>
      </c>
      <c r="FY20" s="168">
        <f t="shared" si="17"/>
        <v>66.715999999999994</v>
      </c>
      <c r="FZ20" s="168">
        <f t="shared" si="17"/>
        <v>59.864000000000004</v>
      </c>
      <c r="GA20" s="168">
        <f t="shared" si="17"/>
        <v>59.540000000000006</v>
      </c>
      <c r="GB20" s="168">
        <f t="shared" si="17"/>
        <v>53.736000000000004</v>
      </c>
      <c r="GC20" s="168">
        <f t="shared" si="17"/>
        <v>46.208000000000006</v>
      </c>
      <c r="GD20" s="167">
        <v>11</v>
      </c>
      <c r="GE20" s="168">
        <f t="shared" si="18"/>
        <v>32.472517071730664</v>
      </c>
      <c r="GF20" s="168">
        <f t="shared" si="19"/>
        <v>32.579764616994737</v>
      </c>
      <c r="GG20" s="167">
        <v>12</v>
      </c>
      <c r="GH20" s="168">
        <f t="shared" si="20"/>
        <v>31.074208872038582</v>
      </c>
      <c r="GI20" s="168">
        <f t="shared" si="21"/>
        <v>31.600536072533458</v>
      </c>
      <c r="GJ20" s="167">
        <v>13</v>
      </c>
      <c r="GK20" s="168">
        <f t="shared" si="22"/>
        <v>30.400864871679957</v>
      </c>
      <c r="GL20" s="168">
        <f t="shared" si="23"/>
        <v>30.881342550336427</v>
      </c>
      <c r="GM20" s="167">
        <v>14</v>
      </c>
      <c r="GN20" s="168">
        <f t="shared" si="24"/>
        <v>27.702273816834321</v>
      </c>
      <c r="GO20" s="168">
        <f t="shared" si="25"/>
        <v>28.694675011533718</v>
      </c>
      <c r="GP20" s="167">
        <v>15</v>
      </c>
      <c r="GQ20" s="168">
        <f t="shared" si="26"/>
        <v>26.870424940560298</v>
      </c>
      <c r="GR20" s="168">
        <f t="shared" si="27"/>
        <v>27.652688389771953</v>
      </c>
      <c r="GS20" s="167">
        <v>16</v>
      </c>
      <c r="GT20" s="168">
        <f t="shared" si="28"/>
        <v>23.779997638973299</v>
      </c>
      <c r="GU20" s="168">
        <f t="shared" si="29"/>
        <v>25.209950489930037</v>
      </c>
      <c r="GV20" s="167">
        <v>17</v>
      </c>
      <c r="GW20" s="168">
        <f t="shared" si="30"/>
        <v>21.222889758261118</v>
      </c>
      <c r="GX20" s="168">
        <f t="shared" si="31"/>
        <v>24.072550240236794</v>
      </c>
      <c r="GY20" s="167">
        <v>18</v>
      </c>
      <c r="GZ20" s="168">
        <f t="shared" si="32"/>
        <v>18.635306652747317</v>
      </c>
      <c r="HA20" s="168">
        <f t="shared" si="33"/>
        <v>21.003065397950863</v>
      </c>
      <c r="HB20" s="167">
        <v>-1.2</v>
      </c>
      <c r="HC20" s="167">
        <v>-0.49</v>
      </c>
      <c r="HD20" s="167">
        <v>0.14000000000000001</v>
      </c>
      <c r="HE20" s="167">
        <v>1.56</v>
      </c>
      <c r="HF20" s="167">
        <v>-2.98</v>
      </c>
      <c r="HG20" s="167">
        <v>-1.01</v>
      </c>
      <c r="HH20" s="167">
        <v>0.85</v>
      </c>
      <c r="HI20" s="167">
        <v>3.14</v>
      </c>
    </row>
    <row r="21" spans="1:217" ht="15.75" thickBot="1" x14ac:dyDescent="0.3">
      <c r="A21" s="228">
        <v>11</v>
      </c>
      <c r="B21" s="212">
        <v>45051</v>
      </c>
      <c r="C21" s="214" t="s">
        <v>1166</v>
      </c>
      <c r="D21" t="s">
        <v>979</v>
      </c>
      <c r="E21" s="203" t="s">
        <v>930</v>
      </c>
      <c r="F21" s="197">
        <v>17.899999999999999</v>
      </c>
      <c r="G21" s="198">
        <v>20.6</v>
      </c>
      <c r="H21" s="198">
        <v>23.7</v>
      </c>
      <c r="I21" s="198">
        <v>29.7</v>
      </c>
      <c r="J21" s="198">
        <v>35</v>
      </c>
      <c r="K21" s="198">
        <v>33.1</v>
      </c>
      <c r="L21" s="198">
        <v>39</v>
      </c>
      <c r="M21" s="199">
        <v>41.7</v>
      </c>
      <c r="N21" s="200">
        <v>3.3</v>
      </c>
      <c r="O21" s="198">
        <v>3.4</v>
      </c>
      <c r="P21" s="198">
        <v>1.9</v>
      </c>
      <c r="Q21" s="198">
        <v>3</v>
      </c>
      <c r="R21" s="198">
        <v>3.3</v>
      </c>
      <c r="S21" s="198">
        <v>3.3</v>
      </c>
      <c r="T21" s="198">
        <v>3</v>
      </c>
      <c r="U21" s="201">
        <v>4</v>
      </c>
      <c r="V21" s="163">
        <f t="shared" si="0"/>
        <v>12.488</v>
      </c>
      <c r="W21" s="163">
        <f t="shared" si="1"/>
        <v>15.024000000000001</v>
      </c>
      <c r="X21" s="163">
        <f t="shared" si="2"/>
        <v>20.584</v>
      </c>
      <c r="Y21" s="163">
        <f t="shared" si="3"/>
        <v>24.78</v>
      </c>
      <c r="Z21" s="163">
        <f t="shared" si="4"/>
        <v>29.588000000000001</v>
      </c>
      <c r="AA21" s="163">
        <f t="shared" si="5"/>
        <v>27.688000000000002</v>
      </c>
      <c r="AB21" s="163">
        <f t="shared" si="6"/>
        <v>34.08</v>
      </c>
      <c r="AC21" s="163">
        <f t="shared" si="7"/>
        <v>35.14</v>
      </c>
      <c r="AD21" s="164">
        <f t="shared" si="34"/>
        <v>30.116129563898728</v>
      </c>
      <c r="AE21" s="164">
        <f t="shared" si="35"/>
        <v>27.219319340061613</v>
      </c>
      <c r="AF21" s="164">
        <f t="shared" si="36"/>
        <v>22.007499385806071</v>
      </c>
      <c r="AG21" s="165">
        <f t="shared" si="8"/>
        <v>52.811999999999998</v>
      </c>
      <c r="AH21" s="165">
        <f t="shared" si="8"/>
        <v>60.376000000000005</v>
      </c>
      <c r="AI21" s="165">
        <f t="shared" si="8"/>
        <v>62.316000000000003</v>
      </c>
      <c r="AJ21" s="165">
        <f t="shared" si="8"/>
        <v>63.519999999999996</v>
      </c>
      <c r="AK21" s="165">
        <f t="shared" si="8"/>
        <v>61.911999999999999</v>
      </c>
      <c r="AL21" s="165">
        <f t="shared" si="8"/>
        <v>65.012</v>
      </c>
      <c r="AM21" s="165">
        <f t="shared" si="8"/>
        <v>58.42</v>
      </c>
      <c r="AN21" s="165">
        <f t="shared" si="8"/>
        <v>55.260000000000005</v>
      </c>
      <c r="AO21" s="164">
        <f t="shared" si="9"/>
        <v>29.590036255589368</v>
      </c>
      <c r="AP21" s="166">
        <v>1</v>
      </c>
      <c r="AQ21" s="167">
        <v>51.4</v>
      </c>
      <c r="AR21" s="167">
        <v>62.6</v>
      </c>
      <c r="AS21" s="167">
        <v>70.8</v>
      </c>
      <c r="AT21" s="167">
        <v>81</v>
      </c>
      <c r="AU21" s="167">
        <v>90.4</v>
      </c>
      <c r="AV21" s="167">
        <v>96.2</v>
      </c>
      <c r="AW21" s="167">
        <v>94.7</v>
      </c>
      <c r="AX21" s="167">
        <v>92.3</v>
      </c>
      <c r="AY21" s="166">
        <v>2</v>
      </c>
      <c r="AZ21" s="167">
        <v>59.5</v>
      </c>
      <c r="BA21" s="167">
        <v>68.900000000000006</v>
      </c>
      <c r="BB21" s="167">
        <v>78.3</v>
      </c>
      <c r="BC21" s="167">
        <v>84.3</v>
      </c>
      <c r="BD21" s="167">
        <v>92.8</v>
      </c>
      <c r="BE21" s="167">
        <v>96.3</v>
      </c>
      <c r="BF21" s="167">
        <v>94</v>
      </c>
      <c r="BG21" s="167">
        <v>90</v>
      </c>
      <c r="BH21" s="166">
        <v>3</v>
      </c>
      <c r="BI21" s="167">
        <v>59.8</v>
      </c>
      <c r="BJ21" s="167">
        <v>71.099999999999994</v>
      </c>
      <c r="BK21" s="167">
        <v>80.8</v>
      </c>
      <c r="BL21" s="167">
        <v>88</v>
      </c>
      <c r="BM21" s="167">
        <v>95</v>
      </c>
      <c r="BN21" s="167">
        <v>94.4</v>
      </c>
      <c r="BO21" s="167">
        <v>94.1</v>
      </c>
      <c r="BP21" s="167">
        <v>89</v>
      </c>
      <c r="BQ21" s="166">
        <v>4</v>
      </c>
      <c r="BR21" s="167">
        <v>65.400000000000006</v>
      </c>
      <c r="BS21" s="167">
        <v>77.2</v>
      </c>
      <c r="BT21" s="167">
        <v>84.5</v>
      </c>
      <c r="BU21" s="167">
        <v>89.8</v>
      </c>
      <c r="BV21" s="167">
        <v>95.5</v>
      </c>
      <c r="BW21" s="167">
        <v>94.3</v>
      </c>
      <c r="BX21" s="167">
        <v>92.5</v>
      </c>
      <c r="BY21" s="167">
        <v>88.8</v>
      </c>
      <c r="BZ21" s="166">
        <v>5</v>
      </c>
      <c r="CA21" s="167">
        <v>65.3</v>
      </c>
      <c r="CB21" s="167">
        <v>77.400000000000006</v>
      </c>
      <c r="CC21" s="167">
        <v>86.5</v>
      </c>
      <c r="CD21" s="167">
        <v>92.5</v>
      </c>
      <c r="CE21" s="167">
        <v>96.4</v>
      </c>
      <c r="CF21" s="167">
        <v>93</v>
      </c>
      <c r="CG21" s="167">
        <v>90.4</v>
      </c>
      <c r="CH21" s="167">
        <v>83.7</v>
      </c>
      <c r="CI21" s="166">
        <v>6</v>
      </c>
      <c r="CJ21" s="167">
        <v>70.7</v>
      </c>
      <c r="CK21" s="167">
        <v>82</v>
      </c>
      <c r="CL21" s="167">
        <v>89.3</v>
      </c>
      <c r="CM21" s="167">
        <v>93.3</v>
      </c>
      <c r="CN21" s="167">
        <v>95.5</v>
      </c>
      <c r="CO21" s="167">
        <v>93</v>
      </c>
      <c r="CP21" s="167">
        <v>90.1</v>
      </c>
      <c r="CQ21" s="167">
        <v>83</v>
      </c>
      <c r="CR21" s="166">
        <v>7</v>
      </c>
      <c r="CS21" s="167">
        <v>75.599999999999994</v>
      </c>
      <c r="CT21" s="167">
        <v>84.2</v>
      </c>
      <c r="CU21" s="167">
        <v>90.1</v>
      </c>
      <c r="CV21" s="167">
        <v>93.6</v>
      </c>
      <c r="CW21" s="167">
        <v>96.2</v>
      </c>
      <c r="CX21" s="167">
        <v>91.3</v>
      </c>
      <c r="CY21" s="167">
        <v>87.9</v>
      </c>
      <c r="CZ21" s="167">
        <v>81.900000000000006</v>
      </c>
      <c r="DA21" s="166">
        <v>8</v>
      </c>
      <c r="DB21" s="167">
        <v>77.599999999999994</v>
      </c>
      <c r="DC21" s="167">
        <v>88</v>
      </c>
      <c r="DD21" s="167">
        <v>93.4</v>
      </c>
      <c r="DE21" s="167">
        <v>93.8</v>
      </c>
      <c r="DF21" s="167">
        <v>94.2</v>
      </c>
      <c r="DG21" s="167">
        <v>91.4</v>
      </c>
      <c r="DH21" s="167">
        <v>87.9</v>
      </c>
      <c r="DI21" s="167">
        <v>79.900000000000006</v>
      </c>
      <c r="DJ21" s="167">
        <v>1</v>
      </c>
      <c r="DK21" s="168">
        <f t="shared" si="10"/>
        <v>38.911999999999999</v>
      </c>
      <c r="DL21" s="168">
        <f t="shared" si="10"/>
        <v>47.576000000000001</v>
      </c>
      <c r="DM21" s="168">
        <f t="shared" si="10"/>
        <v>50.215999999999994</v>
      </c>
      <c r="DN21" s="168">
        <f t="shared" si="10"/>
        <v>56.22</v>
      </c>
      <c r="DO21" s="168">
        <f t="shared" si="10"/>
        <v>60.812000000000005</v>
      </c>
      <c r="DP21" s="168">
        <f t="shared" si="10"/>
        <v>68.512</v>
      </c>
      <c r="DQ21" s="168">
        <f t="shared" si="10"/>
        <v>60.620000000000005</v>
      </c>
      <c r="DR21" s="168">
        <f t="shared" si="10"/>
        <v>57.16</v>
      </c>
      <c r="DS21" s="167">
        <v>13</v>
      </c>
      <c r="DT21" s="168">
        <f t="shared" si="11"/>
        <v>47.012</v>
      </c>
      <c r="DU21" s="168">
        <f t="shared" si="11"/>
        <v>53.876000000000005</v>
      </c>
      <c r="DV21" s="168">
        <f t="shared" si="11"/>
        <v>57.715999999999994</v>
      </c>
      <c r="DW21" s="168">
        <f t="shared" si="11"/>
        <v>59.519999999999996</v>
      </c>
      <c r="DX21" s="168">
        <f t="shared" si="11"/>
        <v>63.211999999999996</v>
      </c>
      <c r="DY21" s="168">
        <f t="shared" si="11"/>
        <v>68.611999999999995</v>
      </c>
      <c r="DZ21" s="168">
        <f t="shared" si="11"/>
        <v>59.92</v>
      </c>
      <c r="EA21" s="168">
        <f t="shared" si="11"/>
        <v>54.86</v>
      </c>
      <c r="EB21" s="167">
        <v>14</v>
      </c>
      <c r="EC21" s="168">
        <f t="shared" si="12"/>
        <v>47.311999999999998</v>
      </c>
      <c r="ED21" s="168">
        <f t="shared" si="12"/>
        <v>56.075999999999993</v>
      </c>
      <c r="EE21" s="168">
        <f t="shared" si="12"/>
        <v>60.215999999999994</v>
      </c>
      <c r="EF21" s="168">
        <f t="shared" si="12"/>
        <v>63.22</v>
      </c>
      <c r="EG21" s="168">
        <f t="shared" si="12"/>
        <v>65.412000000000006</v>
      </c>
      <c r="EH21" s="168">
        <f t="shared" si="12"/>
        <v>66.712000000000003</v>
      </c>
      <c r="EI21" s="168">
        <f t="shared" si="12"/>
        <v>60.019999999999996</v>
      </c>
      <c r="EJ21" s="168">
        <f t="shared" si="12"/>
        <v>53.86</v>
      </c>
      <c r="EK21" s="167">
        <v>15</v>
      </c>
      <c r="EL21" s="168">
        <f t="shared" si="13"/>
        <v>52.912000000000006</v>
      </c>
      <c r="EM21" s="168">
        <f t="shared" si="13"/>
        <v>62.176000000000002</v>
      </c>
      <c r="EN21" s="168">
        <f t="shared" si="13"/>
        <v>63.915999999999997</v>
      </c>
      <c r="EO21" s="168">
        <f t="shared" si="13"/>
        <v>65.02</v>
      </c>
      <c r="EP21" s="168">
        <f t="shared" si="13"/>
        <v>65.912000000000006</v>
      </c>
      <c r="EQ21" s="168">
        <f t="shared" si="13"/>
        <v>66.611999999999995</v>
      </c>
      <c r="ER21" s="168">
        <f t="shared" si="13"/>
        <v>58.42</v>
      </c>
      <c r="ES21" s="168">
        <f t="shared" si="13"/>
        <v>53.66</v>
      </c>
      <c r="ET21" s="167">
        <v>16</v>
      </c>
      <c r="EU21" s="168">
        <f t="shared" si="14"/>
        <v>52.811999999999998</v>
      </c>
      <c r="EV21" s="168">
        <f t="shared" si="14"/>
        <v>62.376000000000005</v>
      </c>
      <c r="EW21" s="168">
        <f t="shared" si="14"/>
        <v>65.915999999999997</v>
      </c>
      <c r="EX21" s="168">
        <f t="shared" si="14"/>
        <v>67.72</v>
      </c>
      <c r="EY21" s="168">
        <f t="shared" si="14"/>
        <v>66.812000000000012</v>
      </c>
      <c r="EZ21" s="168">
        <f t="shared" si="14"/>
        <v>65.311999999999998</v>
      </c>
      <c r="FA21" s="168">
        <f t="shared" si="14"/>
        <v>56.320000000000007</v>
      </c>
      <c r="FB21" s="168">
        <f t="shared" si="14"/>
        <v>48.56</v>
      </c>
      <c r="FC21" s="167">
        <v>17</v>
      </c>
      <c r="FD21" s="168">
        <f t="shared" si="15"/>
        <v>58.212000000000003</v>
      </c>
      <c r="FE21" s="168">
        <f t="shared" si="15"/>
        <v>66.975999999999999</v>
      </c>
      <c r="FF21" s="168">
        <f t="shared" si="15"/>
        <v>68.715999999999994</v>
      </c>
      <c r="FG21" s="168">
        <f t="shared" si="15"/>
        <v>68.52</v>
      </c>
      <c r="FH21" s="168">
        <f t="shared" si="15"/>
        <v>65.912000000000006</v>
      </c>
      <c r="FI21" s="168">
        <f t="shared" si="15"/>
        <v>65.311999999999998</v>
      </c>
      <c r="FJ21" s="168">
        <f t="shared" si="15"/>
        <v>56.019999999999996</v>
      </c>
      <c r="FK21" s="168">
        <f t="shared" si="15"/>
        <v>47.86</v>
      </c>
      <c r="FL21" s="167">
        <v>18</v>
      </c>
      <c r="FM21" s="168">
        <f t="shared" si="16"/>
        <v>63.111999999999995</v>
      </c>
      <c r="FN21" s="168">
        <f t="shared" si="16"/>
        <v>69.176000000000002</v>
      </c>
      <c r="FO21" s="168">
        <f t="shared" si="16"/>
        <v>69.515999999999991</v>
      </c>
      <c r="FP21" s="168">
        <f t="shared" si="16"/>
        <v>68.819999999999993</v>
      </c>
      <c r="FQ21" s="168">
        <f t="shared" si="16"/>
        <v>66.611999999999995</v>
      </c>
      <c r="FR21" s="168">
        <f t="shared" si="16"/>
        <v>63.611999999999995</v>
      </c>
      <c r="FS21" s="168">
        <f t="shared" si="16"/>
        <v>53.820000000000007</v>
      </c>
      <c r="FT21" s="168">
        <f t="shared" si="16"/>
        <v>46.760000000000005</v>
      </c>
      <c r="FU21" s="167">
        <v>19</v>
      </c>
      <c r="FV21" s="168">
        <f t="shared" si="17"/>
        <v>65.111999999999995</v>
      </c>
      <c r="FW21" s="168">
        <f t="shared" si="17"/>
        <v>72.975999999999999</v>
      </c>
      <c r="FX21" s="168">
        <f t="shared" si="17"/>
        <v>72.816000000000003</v>
      </c>
      <c r="FY21" s="168">
        <f t="shared" si="17"/>
        <v>69.02</v>
      </c>
      <c r="FZ21" s="168">
        <f t="shared" si="17"/>
        <v>64.611999999999995</v>
      </c>
      <c r="GA21" s="168">
        <f t="shared" si="17"/>
        <v>63.712000000000003</v>
      </c>
      <c r="GB21" s="168">
        <f t="shared" si="17"/>
        <v>53.820000000000007</v>
      </c>
      <c r="GC21" s="168">
        <f t="shared" si="17"/>
        <v>44.760000000000005</v>
      </c>
      <c r="GD21" s="167">
        <v>12</v>
      </c>
      <c r="GE21" s="168">
        <f t="shared" si="18"/>
        <v>29.760486974557267</v>
      </c>
      <c r="GF21" s="168">
        <f t="shared" si="19"/>
        <v>29.763687291677385</v>
      </c>
      <c r="GG21" s="167">
        <v>13</v>
      </c>
      <c r="GH21" s="168">
        <f t="shared" si="20"/>
        <v>29.055923663081757</v>
      </c>
      <c r="GI21" s="168">
        <f t="shared" si="21"/>
        <v>29.073521377527555</v>
      </c>
      <c r="GJ21" s="167">
        <v>14</v>
      </c>
      <c r="GK21" s="168">
        <f t="shared" si="22"/>
        <v>28.852552048150713</v>
      </c>
      <c r="GL21" s="168">
        <f t="shared" si="23"/>
        <v>28.870546512722825</v>
      </c>
      <c r="GM21" s="167">
        <v>15</v>
      </c>
      <c r="GN21" s="168">
        <f t="shared" si="24"/>
        <v>27.721479554960936</v>
      </c>
      <c r="GO21" s="168">
        <f t="shared" si="25"/>
        <v>27.772022080851826</v>
      </c>
      <c r="GP21" s="167">
        <v>16</v>
      </c>
      <c r="GQ21" s="168">
        <f t="shared" si="26"/>
        <v>26.895740645568097</v>
      </c>
      <c r="GR21" s="168">
        <f t="shared" si="27"/>
        <v>26.93653466328189</v>
      </c>
      <c r="GS21" s="167">
        <v>17</v>
      </c>
      <c r="GT21" s="168">
        <f t="shared" si="28"/>
        <v>25.534714609888269</v>
      </c>
      <c r="GU21" s="168">
        <f t="shared" si="29"/>
        <v>25.63886305438136</v>
      </c>
      <c r="GV21" s="167">
        <v>18</v>
      </c>
      <c r="GW21" s="168">
        <f t="shared" si="30"/>
        <v>24.678250842652488</v>
      </c>
      <c r="GX21" s="168">
        <f t="shared" si="31"/>
        <v>24.947530670366106</v>
      </c>
      <c r="GY21" s="167">
        <v>19</v>
      </c>
      <c r="GZ21" s="168">
        <f t="shared" si="32"/>
        <v>22.54097416028695</v>
      </c>
      <c r="HA21" s="168">
        <f t="shared" si="33"/>
        <v>22.80161879087467</v>
      </c>
      <c r="HB21" s="167">
        <v>-1.2</v>
      </c>
      <c r="HC21" s="167">
        <v>-0.49</v>
      </c>
      <c r="HD21" s="167">
        <v>0.14000000000000001</v>
      </c>
      <c r="HE21" s="167">
        <v>1.56</v>
      </c>
      <c r="HF21" s="167">
        <v>-2.98</v>
      </c>
      <c r="HG21" s="167">
        <v>-1.01</v>
      </c>
      <c r="HH21" s="167">
        <v>0.85</v>
      </c>
      <c r="HI21" s="167">
        <v>3.14</v>
      </c>
    </row>
    <row r="22" spans="1:217" ht="15.75" thickBot="1" x14ac:dyDescent="0.3">
      <c r="A22" s="228">
        <v>12</v>
      </c>
      <c r="B22" s="212">
        <v>45051</v>
      </c>
      <c r="C22" s="214" t="s">
        <v>1166</v>
      </c>
      <c r="D22" t="s">
        <v>979</v>
      </c>
      <c r="E22" s="204" t="s">
        <v>931</v>
      </c>
      <c r="F22" s="197">
        <v>12.8</v>
      </c>
      <c r="G22" s="198">
        <v>11.6</v>
      </c>
      <c r="H22" s="198">
        <v>17.2</v>
      </c>
      <c r="I22" s="198">
        <v>21.7</v>
      </c>
      <c r="J22" s="198">
        <v>30.4</v>
      </c>
      <c r="K22" s="198">
        <v>29.2</v>
      </c>
      <c r="L22" s="198">
        <v>35.4</v>
      </c>
      <c r="M22" s="199">
        <v>34.4</v>
      </c>
      <c r="N22" s="200">
        <v>4.7</v>
      </c>
      <c r="O22" s="198">
        <v>3.5</v>
      </c>
      <c r="P22" s="198">
        <v>2.7</v>
      </c>
      <c r="Q22" s="198">
        <v>3.1</v>
      </c>
      <c r="R22" s="198">
        <v>3.4</v>
      </c>
      <c r="S22" s="198">
        <v>4.2</v>
      </c>
      <c r="T22" s="198">
        <v>4.0999999999999996</v>
      </c>
      <c r="U22" s="201">
        <v>4.5999999999999996</v>
      </c>
      <c r="V22" s="163">
        <f t="shared" si="0"/>
        <v>5.0920000000000005</v>
      </c>
      <c r="W22" s="163">
        <f t="shared" si="1"/>
        <v>5.86</v>
      </c>
      <c r="X22" s="163">
        <f t="shared" si="2"/>
        <v>12.771999999999998</v>
      </c>
      <c r="Y22" s="163">
        <f t="shared" si="3"/>
        <v>16.616</v>
      </c>
      <c r="Z22" s="163">
        <f t="shared" si="4"/>
        <v>24.823999999999998</v>
      </c>
      <c r="AA22" s="163">
        <f t="shared" si="5"/>
        <v>22.311999999999998</v>
      </c>
      <c r="AB22" s="163">
        <f t="shared" si="6"/>
        <v>28.675999999999998</v>
      </c>
      <c r="AC22" s="163">
        <f t="shared" si="7"/>
        <v>26.856000000000002</v>
      </c>
      <c r="AD22" s="164">
        <f t="shared" si="34"/>
        <v>24.786846095943027</v>
      </c>
      <c r="AE22" s="164">
        <f t="shared" si="35"/>
        <v>20.080013974551619</v>
      </c>
      <c r="AF22" s="164">
        <f t="shared" si="36"/>
        <v>13.477555161334973</v>
      </c>
      <c r="AG22" s="165">
        <f t="shared" si="8"/>
        <v>60.207999999999998</v>
      </c>
      <c r="AH22" s="165">
        <f t="shared" si="8"/>
        <v>69.540000000000006</v>
      </c>
      <c r="AI22" s="165">
        <f t="shared" si="8"/>
        <v>70.128000000000014</v>
      </c>
      <c r="AJ22" s="165">
        <f t="shared" si="8"/>
        <v>71.683999999999997</v>
      </c>
      <c r="AK22" s="165">
        <f t="shared" si="8"/>
        <v>66.676000000000002</v>
      </c>
      <c r="AL22" s="165">
        <f t="shared" si="8"/>
        <v>70.388000000000005</v>
      </c>
      <c r="AM22" s="165">
        <f t="shared" si="8"/>
        <v>63.823999999999998</v>
      </c>
      <c r="AN22" s="165">
        <f t="shared" si="8"/>
        <v>63.544000000000004</v>
      </c>
      <c r="AO22" s="164">
        <f t="shared" si="9"/>
        <v>22.569640670271241</v>
      </c>
      <c r="AP22" s="166">
        <v>1</v>
      </c>
      <c r="AQ22" s="167">
        <v>51.4</v>
      </c>
      <c r="AR22" s="167">
        <v>62.6</v>
      </c>
      <c r="AS22" s="167">
        <v>70.8</v>
      </c>
      <c r="AT22" s="167">
        <v>81</v>
      </c>
      <c r="AU22" s="167">
        <v>90.4</v>
      </c>
      <c r="AV22" s="167">
        <v>96.2</v>
      </c>
      <c r="AW22" s="167">
        <v>94.7</v>
      </c>
      <c r="AX22" s="167">
        <v>92.3</v>
      </c>
      <c r="AY22" s="166">
        <v>2</v>
      </c>
      <c r="AZ22" s="167">
        <v>59.5</v>
      </c>
      <c r="BA22" s="167">
        <v>68.900000000000006</v>
      </c>
      <c r="BB22" s="167">
        <v>78.3</v>
      </c>
      <c r="BC22" s="167">
        <v>84.3</v>
      </c>
      <c r="BD22" s="167">
        <v>92.8</v>
      </c>
      <c r="BE22" s="167">
        <v>96.3</v>
      </c>
      <c r="BF22" s="167">
        <v>94</v>
      </c>
      <c r="BG22" s="167">
        <v>90</v>
      </c>
      <c r="BH22" s="166">
        <v>3</v>
      </c>
      <c r="BI22" s="167">
        <v>59.8</v>
      </c>
      <c r="BJ22" s="167">
        <v>71.099999999999994</v>
      </c>
      <c r="BK22" s="167">
        <v>80.8</v>
      </c>
      <c r="BL22" s="167">
        <v>88</v>
      </c>
      <c r="BM22" s="167">
        <v>95</v>
      </c>
      <c r="BN22" s="167">
        <v>94.4</v>
      </c>
      <c r="BO22" s="167">
        <v>94.1</v>
      </c>
      <c r="BP22" s="167">
        <v>89</v>
      </c>
      <c r="BQ22" s="166">
        <v>4</v>
      </c>
      <c r="BR22" s="167">
        <v>65.400000000000006</v>
      </c>
      <c r="BS22" s="167">
        <v>77.2</v>
      </c>
      <c r="BT22" s="167">
        <v>84.5</v>
      </c>
      <c r="BU22" s="167">
        <v>89.8</v>
      </c>
      <c r="BV22" s="167">
        <v>95.5</v>
      </c>
      <c r="BW22" s="167">
        <v>94.3</v>
      </c>
      <c r="BX22" s="167">
        <v>92.5</v>
      </c>
      <c r="BY22" s="167">
        <v>88.8</v>
      </c>
      <c r="BZ22" s="166">
        <v>5</v>
      </c>
      <c r="CA22" s="167">
        <v>65.3</v>
      </c>
      <c r="CB22" s="167">
        <v>77.400000000000006</v>
      </c>
      <c r="CC22" s="167">
        <v>86.5</v>
      </c>
      <c r="CD22" s="167">
        <v>92.5</v>
      </c>
      <c r="CE22" s="167">
        <v>96.4</v>
      </c>
      <c r="CF22" s="167">
        <v>93</v>
      </c>
      <c r="CG22" s="167">
        <v>90.4</v>
      </c>
      <c r="CH22" s="167">
        <v>83.7</v>
      </c>
      <c r="CI22" s="166">
        <v>6</v>
      </c>
      <c r="CJ22" s="167">
        <v>70.7</v>
      </c>
      <c r="CK22" s="167">
        <v>82</v>
      </c>
      <c r="CL22" s="167">
        <v>89.3</v>
      </c>
      <c r="CM22" s="167">
        <v>93.3</v>
      </c>
      <c r="CN22" s="167">
        <v>95.5</v>
      </c>
      <c r="CO22" s="167">
        <v>93</v>
      </c>
      <c r="CP22" s="167">
        <v>90.1</v>
      </c>
      <c r="CQ22" s="167">
        <v>83</v>
      </c>
      <c r="CR22" s="166">
        <v>7</v>
      </c>
      <c r="CS22" s="167">
        <v>75.599999999999994</v>
      </c>
      <c r="CT22" s="167">
        <v>84.2</v>
      </c>
      <c r="CU22" s="167">
        <v>90.1</v>
      </c>
      <c r="CV22" s="167">
        <v>93.6</v>
      </c>
      <c r="CW22" s="167">
        <v>96.2</v>
      </c>
      <c r="CX22" s="167">
        <v>91.3</v>
      </c>
      <c r="CY22" s="167">
        <v>87.9</v>
      </c>
      <c r="CZ22" s="167">
        <v>81.900000000000006</v>
      </c>
      <c r="DA22" s="166">
        <v>8</v>
      </c>
      <c r="DB22" s="167">
        <v>77.599999999999994</v>
      </c>
      <c r="DC22" s="167">
        <v>88</v>
      </c>
      <c r="DD22" s="167">
        <v>93.4</v>
      </c>
      <c r="DE22" s="167">
        <v>93.8</v>
      </c>
      <c r="DF22" s="167">
        <v>94.2</v>
      </c>
      <c r="DG22" s="167">
        <v>91.4</v>
      </c>
      <c r="DH22" s="167">
        <v>87.9</v>
      </c>
      <c r="DI22" s="167">
        <v>79.900000000000006</v>
      </c>
      <c r="DJ22" s="167">
        <v>1</v>
      </c>
      <c r="DK22" s="168">
        <f t="shared" si="10"/>
        <v>46.308</v>
      </c>
      <c r="DL22" s="168">
        <f t="shared" si="10"/>
        <v>56.74</v>
      </c>
      <c r="DM22" s="168">
        <f t="shared" si="10"/>
        <v>58.027999999999999</v>
      </c>
      <c r="DN22" s="168">
        <f t="shared" si="10"/>
        <v>64.384</v>
      </c>
      <c r="DO22" s="168">
        <f t="shared" si="10"/>
        <v>65.576000000000008</v>
      </c>
      <c r="DP22" s="168">
        <f t="shared" si="10"/>
        <v>73.888000000000005</v>
      </c>
      <c r="DQ22" s="168">
        <f t="shared" si="10"/>
        <v>66.024000000000001</v>
      </c>
      <c r="DR22" s="168">
        <f t="shared" si="10"/>
        <v>65.443999999999988</v>
      </c>
      <c r="DS22" s="167">
        <v>20</v>
      </c>
      <c r="DT22" s="168">
        <f t="shared" si="11"/>
        <v>54.408000000000001</v>
      </c>
      <c r="DU22" s="168">
        <f t="shared" si="11"/>
        <v>63.040000000000006</v>
      </c>
      <c r="DV22" s="168">
        <f t="shared" si="11"/>
        <v>65.527999999999992</v>
      </c>
      <c r="DW22" s="168">
        <f t="shared" si="11"/>
        <v>67.683999999999997</v>
      </c>
      <c r="DX22" s="168">
        <f t="shared" si="11"/>
        <v>67.975999999999999</v>
      </c>
      <c r="DY22" s="168">
        <f t="shared" si="11"/>
        <v>73.988</v>
      </c>
      <c r="DZ22" s="168">
        <f t="shared" si="11"/>
        <v>65.323999999999998</v>
      </c>
      <c r="EA22" s="168">
        <f t="shared" si="11"/>
        <v>63.143999999999998</v>
      </c>
      <c r="EB22" s="167">
        <v>21</v>
      </c>
      <c r="EC22" s="168">
        <f t="shared" si="12"/>
        <v>54.707999999999998</v>
      </c>
      <c r="ED22" s="168">
        <f t="shared" si="12"/>
        <v>65.239999999999995</v>
      </c>
      <c r="EE22" s="168">
        <f t="shared" si="12"/>
        <v>68.027999999999992</v>
      </c>
      <c r="EF22" s="168">
        <f t="shared" si="12"/>
        <v>71.384</v>
      </c>
      <c r="EG22" s="168">
        <f t="shared" si="12"/>
        <v>70.176000000000002</v>
      </c>
      <c r="EH22" s="168">
        <f t="shared" si="12"/>
        <v>72.088000000000008</v>
      </c>
      <c r="EI22" s="168">
        <f t="shared" si="12"/>
        <v>65.423999999999992</v>
      </c>
      <c r="EJ22" s="168">
        <f t="shared" si="12"/>
        <v>62.143999999999998</v>
      </c>
      <c r="EK22" s="167">
        <v>22</v>
      </c>
      <c r="EL22" s="168">
        <f t="shared" si="13"/>
        <v>60.308000000000007</v>
      </c>
      <c r="EM22" s="168">
        <f t="shared" si="13"/>
        <v>71.34</v>
      </c>
      <c r="EN22" s="168">
        <f t="shared" si="13"/>
        <v>71.728000000000009</v>
      </c>
      <c r="EO22" s="168">
        <f t="shared" si="13"/>
        <v>73.183999999999997</v>
      </c>
      <c r="EP22" s="168">
        <f t="shared" si="13"/>
        <v>70.676000000000002</v>
      </c>
      <c r="EQ22" s="168">
        <f t="shared" si="13"/>
        <v>71.988</v>
      </c>
      <c r="ER22" s="168">
        <f t="shared" si="13"/>
        <v>63.823999999999998</v>
      </c>
      <c r="ES22" s="168">
        <f t="shared" si="13"/>
        <v>61.943999999999996</v>
      </c>
      <c r="ET22" s="167">
        <v>23</v>
      </c>
      <c r="EU22" s="168">
        <f t="shared" si="14"/>
        <v>60.207999999999998</v>
      </c>
      <c r="EV22" s="168">
        <f t="shared" si="14"/>
        <v>71.540000000000006</v>
      </c>
      <c r="EW22" s="168">
        <f t="shared" si="14"/>
        <v>73.728000000000009</v>
      </c>
      <c r="EX22" s="168">
        <f t="shared" si="14"/>
        <v>75.884</v>
      </c>
      <c r="EY22" s="168">
        <f t="shared" si="14"/>
        <v>71.576000000000008</v>
      </c>
      <c r="EZ22" s="168">
        <f t="shared" si="14"/>
        <v>70.688000000000002</v>
      </c>
      <c r="FA22" s="168">
        <f t="shared" si="14"/>
        <v>61.724000000000004</v>
      </c>
      <c r="FB22" s="168">
        <f t="shared" si="14"/>
        <v>56.844000000000001</v>
      </c>
      <c r="FC22" s="167">
        <v>24</v>
      </c>
      <c r="FD22" s="168">
        <f t="shared" si="15"/>
        <v>65.608000000000004</v>
      </c>
      <c r="FE22" s="168">
        <f t="shared" si="15"/>
        <v>76.14</v>
      </c>
      <c r="FF22" s="168">
        <f t="shared" si="15"/>
        <v>76.527999999999992</v>
      </c>
      <c r="FG22" s="168">
        <f t="shared" si="15"/>
        <v>76.683999999999997</v>
      </c>
      <c r="FH22" s="168">
        <f t="shared" si="15"/>
        <v>70.676000000000002</v>
      </c>
      <c r="FI22" s="168">
        <f t="shared" si="15"/>
        <v>70.688000000000002</v>
      </c>
      <c r="FJ22" s="168">
        <f t="shared" si="15"/>
        <v>61.423999999999992</v>
      </c>
      <c r="FK22" s="168">
        <f t="shared" si="15"/>
        <v>56.143999999999998</v>
      </c>
      <c r="FL22" s="167">
        <v>25</v>
      </c>
      <c r="FM22" s="168">
        <f t="shared" si="16"/>
        <v>70.507999999999996</v>
      </c>
      <c r="FN22" s="168">
        <f t="shared" si="16"/>
        <v>78.34</v>
      </c>
      <c r="FO22" s="168">
        <f t="shared" si="16"/>
        <v>77.328000000000003</v>
      </c>
      <c r="FP22" s="168">
        <f t="shared" si="16"/>
        <v>76.983999999999995</v>
      </c>
      <c r="FQ22" s="168">
        <f t="shared" si="16"/>
        <v>71.376000000000005</v>
      </c>
      <c r="FR22" s="168">
        <f t="shared" si="16"/>
        <v>68.988</v>
      </c>
      <c r="FS22" s="168">
        <f t="shared" si="16"/>
        <v>59.224000000000004</v>
      </c>
      <c r="FT22" s="168">
        <f t="shared" si="16"/>
        <v>55.044000000000004</v>
      </c>
      <c r="FU22" s="167">
        <v>26</v>
      </c>
      <c r="FV22" s="168">
        <f t="shared" si="17"/>
        <v>72.507999999999996</v>
      </c>
      <c r="FW22" s="168">
        <f t="shared" si="17"/>
        <v>82.14</v>
      </c>
      <c r="FX22" s="168">
        <f t="shared" si="17"/>
        <v>80.628000000000014</v>
      </c>
      <c r="FY22" s="168">
        <f t="shared" si="17"/>
        <v>77.183999999999997</v>
      </c>
      <c r="FZ22" s="168">
        <f t="shared" si="17"/>
        <v>69.376000000000005</v>
      </c>
      <c r="GA22" s="168">
        <f t="shared" si="17"/>
        <v>69.088000000000008</v>
      </c>
      <c r="GB22" s="168">
        <f t="shared" si="17"/>
        <v>59.224000000000004</v>
      </c>
      <c r="GC22" s="168">
        <f t="shared" si="17"/>
        <v>53.044000000000004</v>
      </c>
      <c r="GD22" s="167">
        <v>19</v>
      </c>
      <c r="GE22" s="168">
        <f t="shared" si="18"/>
        <v>24.035142334292928</v>
      </c>
      <c r="GF22" s="168">
        <f t="shared" si="19"/>
        <v>24.039844886775171</v>
      </c>
      <c r="GG22" s="167">
        <v>20</v>
      </c>
      <c r="GH22" s="168">
        <f t="shared" si="20"/>
        <v>23.140646708224637</v>
      </c>
      <c r="GI22" s="168">
        <f t="shared" si="21"/>
        <v>23.165414471134497</v>
      </c>
      <c r="GJ22" s="167">
        <v>21</v>
      </c>
      <c r="GK22" s="168">
        <f t="shared" si="22"/>
        <v>22.560755997061747</v>
      </c>
      <c r="GL22" s="168">
        <f t="shared" si="23"/>
        <v>22.583973755142992</v>
      </c>
      <c r="GM22" s="167">
        <v>22</v>
      </c>
      <c r="GN22" s="168">
        <f t="shared" si="24"/>
        <v>20.869443490808735</v>
      </c>
      <c r="GO22" s="168">
        <f t="shared" si="25"/>
        <v>20.926774828323687</v>
      </c>
      <c r="GP22" s="167">
        <v>23</v>
      </c>
      <c r="GQ22" s="168">
        <f t="shared" si="26"/>
        <v>19.758321492078181</v>
      </c>
      <c r="GR22" s="168">
        <f t="shared" si="27"/>
        <v>19.801630688005588</v>
      </c>
      <c r="GS22" s="167">
        <v>24</v>
      </c>
      <c r="GT22" s="168">
        <f t="shared" si="28"/>
        <v>17.917963299335398</v>
      </c>
      <c r="GU22" s="168">
        <f t="shared" si="29"/>
        <v>18.01689093589863</v>
      </c>
      <c r="GV22" s="167">
        <v>25</v>
      </c>
      <c r="GW22" s="168">
        <f t="shared" si="30"/>
        <v>16.855751933214748</v>
      </c>
      <c r="GX22" s="168">
        <f t="shared" si="31"/>
        <v>17.09912431893008</v>
      </c>
      <c r="GY22" s="167">
        <v>26</v>
      </c>
      <c r="GZ22" s="168">
        <f t="shared" si="32"/>
        <v>14.351583247735078</v>
      </c>
      <c r="HA22" s="168">
        <f t="shared" si="33"/>
        <v>14.567605749067937</v>
      </c>
      <c r="HB22" s="167">
        <v>-1.2</v>
      </c>
      <c r="HC22" s="167">
        <v>-0.49</v>
      </c>
      <c r="HD22" s="167">
        <v>0.14000000000000001</v>
      </c>
      <c r="HE22" s="167">
        <v>1.56</v>
      </c>
      <c r="HF22" s="167">
        <v>-2.98</v>
      </c>
      <c r="HG22" s="167">
        <v>-1.01</v>
      </c>
      <c r="HH22" s="167">
        <v>0.85</v>
      </c>
      <c r="HI22" s="167">
        <v>3.14</v>
      </c>
    </row>
    <row r="23" spans="1:217" ht="15.75" thickBot="1" x14ac:dyDescent="0.3">
      <c r="A23" s="228">
        <v>13</v>
      </c>
      <c r="B23" s="212">
        <v>45051</v>
      </c>
      <c r="C23" s="214" t="s">
        <v>1166</v>
      </c>
      <c r="D23" t="s">
        <v>979</v>
      </c>
      <c r="E23" s="204" t="s">
        <v>932</v>
      </c>
      <c r="F23" s="197">
        <v>13.7</v>
      </c>
      <c r="G23" s="198">
        <v>11.2</v>
      </c>
      <c r="H23" s="198">
        <v>19.100000000000001</v>
      </c>
      <c r="I23" s="198">
        <v>25.7</v>
      </c>
      <c r="J23" s="198">
        <v>29.2</v>
      </c>
      <c r="K23" s="198">
        <v>32</v>
      </c>
      <c r="L23" s="198">
        <v>36.799999999999997</v>
      </c>
      <c r="M23" s="199">
        <v>39</v>
      </c>
      <c r="N23" s="200">
        <v>3.9</v>
      </c>
      <c r="O23" s="198">
        <v>3.2</v>
      </c>
      <c r="P23" s="198">
        <v>2.2000000000000002</v>
      </c>
      <c r="Q23" s="198">
        <v>2.7</v>
      </c>
      <c r="R23" s="198">
        <v>3.1</v>
      </c>
      <c r="S23" s="198">
        <v>2.2999999999999998</v>
      </c>
      <c r="T23" s="198">
        <v>2.7</v>
      </c>
      <c r="U23" s="201">
        <v>3.7</v>
      </c>
      <c r="V23" s="163">
        <f t="shared" si="0"/>
        <v>7.3039999999999994</v>
      </c>
      <c r="W23" s="163">
        <f t="shared" si="1"/>
        <v>5.9519999999999991</v>
      </c>
      <c r="X23" s="163">
        <f t="shared" si="2"/>
        <v>15.492000000000001</v>
      </c>
      <c r="Y23" s="163">
        <f t="shared" si="3"/>
        <v>21.271999999999998</v>
      </c>
      <c r="Z23" s="163">
        <f t="shared" si="4"/>
        <v>24.116</v>
      </c>
      <c r="AA23" s="163">
        <f t="shared" si="5"/>
        <v>28.228000000000002</v>
      </c>
      <c r="AB23" s="163">
        <f t="shared" si="6"/>
        <v>32.372</v>
      </c>
      <c r="AC23" s="163">
        <f t="shared" si="7"/>
        <v>32.932000000000002</v>
      </c>
      <c r="AD23" s="164">
        <f t="shared" si="34"/>
        <v>29.33138463759045</v>
      </c>
      <c r="AE23" s="164">
        <f t="shared" si="35"/>
        <v>22.507914880316534</v>
      </c>
      <c r="AF23" s="164">
        <f t="shared" si="36"/>
        <v>14.610974760390132</v>
      </c>
      <c r="AG23" s="165">
        <f t="shared" si="8"/>
        <v>57.995999999999995</v>
      </c>
      <c r="AH23" s="165">
        <f t="shared" si="8"/>
        <v>69.448000000000008</v>
      </c>
      <c r="AI23" s="165">
        <f t="shared" si="8"/>
        <v>67.408000000000001</v>
      </c>
      <c r="AJ23" s="165">
        <f t="shared" si="8"/>
        <v>67.027999999999992</v>
      </c>
      <c r="AK23" s="165">
        <f t="shared" si="8"/>
        <v>67.384</v>
      </c>
      <c r="AL23" s="165">
        <f t="shared" si="8"/>
        <v>64.472000000000008</v>
      </c>
      <c r="AM23" s="165">
        <f t="shared" si="8"/>
        <v>60.128</v>
      </c>
      <c r="AN23" s="165">
        <f t="shared" si="8"/>
        <v>57.468000000000004</v>
      </c>
      <c r="AO23" s="164">
        <f t="shared" si="9"/>
        <v>25.250522492083832</v>
      </c>
      <c r="AP23" s="166">
        <v>1</v>
      </c>
      <c r="AQ23" s="167">
        <v>51.4</v>
      </c>
      <c r="AR23" s="167">
        <v>62.6</v>
      </c>
      <c r="AS23" s="167">
        <v>70.8</v>
      </c>
      <c r="AT23" s="167">
        <v>81</v>
      </c>
      <c r="AU23" s="167">
        <v>90.4</v>
      </c>
      <c r="AV23" s="167">
        <v>96.2</v>
      </c>
      <c r="AW23" s="167">
        <v>94.7</v>
      </c>
      <c r="AX23" s="167">
        <v>92.3</v>
      </c>
      <c r="AY23" s="166">
        <v>2</v>
      </c>
      <c r="AZ23" s="167">
        <v>59.5</v>
      </c>
      <c r="BA23" s="167">
        <v>68.900000000000006</v>
      </c>
      <c r="BB23" s="167">
        <v>78.3</v>
      </c>
      <c r="BC23" s="167">
        <v>84.3</v>
      </c>
      <c r="BD23" s="167">
        <v>92.8</v>
      </c>
      <c r="BE23" s="167">
        <v>96.3</v>
      </c>
      <c r="BF23" s="167">
        <v>94</v>
      </c>
      <c r="BG23" s="167">
        <v>90</v>
      </c>
      <c r="BH23" s="166">
        <v>3</v>
      </c>
      <c r="BI23" s="167">
        <v>59.8</v>
      </c>
      <c r="BJ23" s="167">
        <v>71.099999999999994</v>
      </c>
      <c r="BK23" s="167">
        <v>80.8</v>
      </c>
      <c r="BL23" s="167">
        <v>88</v>
      </c>
      <c r="BM23" s="167">
        <v>95</v>
      </c>
      <c r="BN23" s="167">
        <v>94.4</v>
      </c>
      <c r="BO23" s="167">
        <v>94.1</v>
      </c>
      <c r="BP23" s="167">
        <v>89</v>
      </c>
      <c r="BQ23" s="166">
        <v>4</v>
      </c>
      <c r="BR23" s="167">
        <v>65.400000000000006</v>
      </c>
      <c r="BS23" s="167">
        <v>77.2</v>
      </c>
      <c r="BT23" s="167">
        <v>84.5</v>
      </c>
      <c r="BU23" s="167">
        <v>89.8</v>
      </c>
      <c r="BV23" s="167">
        <v>95.5</v>
      </c>
      <c r="BW23" s="167">
        <v>94.3</v>
      </c>
      <c r="BX23" s="167">
        <v>92.5</v>
      </c>
      <c r="BY23" s="167">
        <v>88.8</v>
      </c>
      <c r="BZ23" s="166">
        <v>5</v>
      </c>
      <c r="CA23" s="167">
        <v>65.3</v>
      </c>
      <c r="CB23" s="167">
        <v>77.400000000000006</v>
      </c>
      <c r="CC23" s="167">
        <v>86.5</v>
      </c>
      <c r="CD23" s="167">
        <v>92.5</v>
      </c>
      <c r="CE23" s="167">
        <v>96.4</v>
      </c>
      <c r="CF23" s="167">
        <v>93</v>
      </c>
      <c r="CG23" s="167">
        <v>90.4</v>
      </c>
      <c r="CH23" s="167">
        <v>83.7</v>
      </c>
      <c r="CI23" s="166">
        <v>6</v>
      </c>
      <c r="CJ23" s="167">
        <v>70.7</v>
      </c>
      <c r="CK23" s="167">
        <v>82</v>
      </c>
      <c r="CL23" s="167">
        <v>89.3</v>
      </c>
      <c r="CM23" s="167">
        <v>93.3</v>
      </c>
      <c r="CN23" s="167">
        <v>95.5</v>
      </c>
      <c r="CO23" s="167">
        <v>93</v>
      </c>
      <c r="CP23" s="167">
        <v>90.1</v>
      </c>
      <c r="CQ23" s="167">
        <v>83</v>
      </c>
      <c r="CR23" s="166">
        <v>7</v>
      </c>
      <c r="CS23" s="167">
        <v>75.599999999999994</v>
      </c>
      <c r="CT23" s="167">
        <v>84.2</v>
      </c>
      <c r="CU23" s="167">
        <v>90.1</v>
      </c>
      <c r="CV23" s="167">
        <v>93.6</v>
      </c>
      <c r="CW23" s="167">
        <v>96.2</v>
      </c>
      <c r="CX23" s="167">
        <v>91.3</v>
      </c>
      <c r="CY23" s="167">
        <v>87.9</v>
      </c>
      <c r="CZ23" s="167">
        <v>81.900000000000006</v>
      </c>
      <c r="DA23" s="166">
        <v>8</v>
      </c>
      <c r="DB23" s="167">
        <v>77.599999999999994</v>
      </c>
      <c r="DC23" s="167">
        <v>88</v>
      </c>
      <c r="DD23" s="167">
        <v>93.4</v>
      </c>
      <c r="DE23" s="167">
        <v>93.8</v>
      </c>
      <c r="DF23" s="167">
        <v>94.2</v>
      </c>
      <c r="DG23" s="167">
        <v>91.4</v>
      </c>
      <c r="DH23" s="167">
        <v>87.9</v>
      </c>
      <c r="DI23" s="167">
        <v>79.900000000000006</v>
      </c>
      <c r="DJ23" s="167">
        <v>1</v>
      </c>
      <c r="DK23" s="168">
        <f t="shared" si="10"/>
        <v>44.095999999999997</v>
      </c>
      <c r="DL23" s="168">
        <f t="shared" si="10"/>
        <v>56.648000000000003</v>
      </c>
      <c r="DM23" s="168">
        <f t="shared" si="10"/>
        <v>55.307999999999993</v>
      </c>
      <c r="DN23" s="168">
        <f t="shared" si="10"/>
        <v>59.728000000000002</v>
      </c>
      <c r="DO23" s="168">
        <f t="shared" si="10"/>
        <v>66.284000000000006</v>
      </c>
      <c r="DP23" s="168">
        <f t="shared" si="10"/>
        <v>67.972000000000008</v>
      </c>
      <c r="DQ23" s="168">
        <f t="shared" si="10"/>
        <v>62.328000000000003</v>
      </c>
      <c r="DR23" s="168">
        <f t="shared" si="10"/>
        <v>59.367999999999995</v>
      </c>
      <c r="DS23" s="167">
        <v>21</v>
      </c>
      <c r="DT23" s="168">
        <f t="shared" si="11"/>
        <v>52.195999999999998</v>
      </c>
      <c r="DU23" s="168">
        <f t="shared" si="11"/>
        <v>62.948000000000008</v>
      </c>
      <c r="DV23" s="168">
        <f t="shared" si="11"/>
        <v>62.807999999999993</v>
      </c>
      <c r="DW23" s="168">
        <f t="shared" si="11"/>
        <v>63.027999999999999</v>
      </c>
      <c r="DX23" s="168">
        <f t="shared" si="11"/>
        <v>68.683999999999997</v>
      </c>
      <c r="DY23" s="168">
        <f t="shared" si="11"/>
        <v>68.072000000000003</v>
      </c>
      <c r="DZ23" s="168">
        <f t="shared" si="11"/>
        <v>61.628</v>
      </c>
      <c r="EA23" s="168">
        <f t="shared" si="11"/>
        <v>57.067999999999998</v>
      </c>
      <c r="EB23" s="167">
        <v>22</v>
      </c>
      <c r="EC23" s="168">
        <f t="shared" si="12"/>
        <v>52.495999999999995</v>
      </c>
      <c r="ED23" s="168">
        <f t="shared" si="12"/>
        <v>65.147999999999996</v>
      </c>
      <c r="EE23" s="168">
        <f t="shared" si="12"/>
        <v>65.307999999999993</v>
      </c>
      <c r="EF23" s="168">
        <f t="shared" si="12"/>
        <v>66.728000000000009</v>
      </c>
      <c r="EG23" s="168">
        <f t="shared" si="12"/>
        <v>70.884</v>
      </c>
      <c r="EH23" s="168">
        <f t="shared" si="12"/>
        <v>66.171999999999997</v>
      </c>
      <c r="EI23" s="168">
        <f t="shared" si="12"/>
        <v>61.727999999999994</v>
      </c>
      <c r="EJ23" s="168">
        <f t="shared" si="12"/>
        <v>56.067999999999998</v>
      </c>
      <c r="EK23" s="167">
        <v>23</v>
      </c>
      <c r="EL23" s="168">
        <f t="shared" si="13"/>
        <v>58.096000000000004</v>
      </c>
      <c r="EM23" s="168">
        <f t="shared" si="13"/>
        <v>71.248000000000005</v>
      </c>
      <c r="EN23" s="168">
        <f t="shared" si="13"/>
        <v>69.007999999999996</v>
      </c>
      <c r="EO23" s="168">
        <f t="shared" si="13"/>
        <v>68.527999999999992</v>
      </c>
      <c r="EP23" s="168">
        <f t="shared" si="13"/>
        <v>71.384</v>
      </c>
      <c r="EQ23" s="168">
        <f t="shared" si="13"/>
        <v>66.072000000000003</v>
      </c>
      <c r="ER23" s="168">
        <f t="shared" si="13"/>
        <v>60.128</v>
      </c>
      <c r="ES23" s="168">
        <f t="shared" si="13"/>
        <v>55.867999999999995</v>
      </c>
      <c r="ET23" s="167">
        <v>24</v>
      </c>
      <c r="EU23" s="168">
        <f t="shared" si="14"/>
        <v>57.995999999999995</v>
      </c>
      <c r="EV23" s="168">
        <f t="shared" si="14"/>
        <v>71.448000000000008</v>
      </c>
      <c r="EW23" s="168">
        <f t="shared" si="14"/>
        <v>71.007999999999996</v>
      </c>
      <c r="EX23" s="168">
        <f t="shared" si="14"/>
        <v>71.228000000000009</v>
      </c>
      <c r="EY23" s="168">
        <f t="shared" si="14"/>
        <v>72.284000000000006</v>
      </c>
      <c r="EZ23" s="168">
        <f t="shared" si="14"/>
        <v>64.771999999999991</v>
      </c>
      <c r="FA23" s="168">
        <f t="shared" si="14"/>
        <v>58.028000000000006</v>
      </c>
      <c r="FB23" s="168">
        <f t="shared" si="14"/>
        <v>50.768000000000001</v>
      </c>
      <c r="FC23" s="167">
        <v>25</v>
      </c>
      <c r="FD23" s="168">
        <f t="shared" si="15"/>
        <v>63.396000000000001</v>
      </c>
      <c r="FE23" s="168">
        <f t="shared" si="15"/>
        <v>76.048000000000002</v>
      </c>
      <c r="FF23" s="168">
        <f t="shared" si="15"/>
        <v>73.807999999999993</v>
      </c>
      <c r="FG23" s="168">
        <f t="shared" si="15"/>
        <v>72.027999999999992</v>
      </c>
      <c r="FH23" s="168">
        <f t="shared" si="15"/>
        <v>71.384</v>
      </c>
      <c r="FI23" s="168">
        <f t="shared" si="15"/>
        <v>64.771999999999991</v>
      </c>
      <c r="FJ23" s="168">
        <f t="shared" si="15"/>
        <v>57.727999999999994</v>
      </c>
      <c r="FK23" s="168">
        <f t="shared" si="15"/>
        <v>50.067999999999998</v>
      </c>
      <c r="FL23" s="167">
        <v>26</v>
      </c>
      <c r="FM23" s="168">
        <f t="shared" si="16"/>
        <v>68.295999999999992</v>
      </c>
      <c r="FN23" s="168">
        <f t="shared" si="16"/>
        <v>78.248000000000005</v>
      </c>
      <c r="FO23" s="168">
        <f t="shared" si="16"/>
        <v>74.60799999999999</v>
      </c>
      <c r="FP23" s="168">
        <f t="shared" si="16"/>
        <v>72.328000000000003</v>
      </c>
      <c r="FQ23" s="168">
        <f t="shared" si="16"/>
        <v>72.084000000000003</v>
      </c>
      <c r="FR23" s="168">
        <f t="shared" si="16"/>
        <v>63.071999999999996</v>
      </c>
      <c r="FS23" s="168">
        <f t="shared" si="16"/>
        <v>55.528000000000006</v>
      </c>
      <c r="FT23" s="168">
        <f t="shared" si="16"/>
        <v>48.968000000000004</v>
      </c>
      <c r="FU23" s="167">
        <v>27</v>
      </c>
      <c r="FV23" s="168">
        <f t="shared" si="17"/>
        <v>70.295999999999992</v>
      </c>
      <c r="FW23" s="168">
        <f t="shared" si="17"/>
        <v>82.048000000000002</v>
      </c>
      <c r="FX23" s="168">
        <f t="shared" si="17"/>
        <v>77.908000000000001</v>
      </c>
      <c r="FY23" s="168">
        <f t="shared" si="17"/>
        <v>72.527999999999992</v>
      </c>
      <c r="FZ23" s="168">
        <f t="shared" si="17"/>
        <v>70.084000000000003</v>
      </c>
      <c r="GA23" s="168">
        <f t="shared" si="17"/>
        <v>63.172000000000004</v>
      </c>
      <c r="GB23" s="168">
        <f t="shared" si="17"/>
        <v>55.528000000000006</v>
      </c>
      <c r="GC23" s="168">
        <f t="shared" si="17"/>
        <v>46.968000000000004</v>
      </c>
      <c r="GD23" s="167">
        <v>20</v>
      </c>
      <c r="GE23" s="168">
        <f t="shared" si="18"/>
        <v>28.27994664511003</v>
      </c>
      <c r="GF23" s="168">
        <f t="shared" si="19"/>
        <v>28.28745862680114</v>
      </c>
      <c r="GG23" s="167">
        <v>21</v>
      </c>
      <c r="GH23" s="168">
        <f t="shared" si="20"/>
        <v>26.61160406334146</v>
      </c>
      <c r="GI23" s="168">
        <f t="shared" si="21"/>
        <v>26.644732434503652</v>
      </c>
      <c r="GJ23" s="167">
        <v>22</v>
      </c>
      <c r="GK23" s="168">
        <f t="shared" si="22"/>
        <v>25.251389962516171</v>
      </c>
      <c r="GL23" s="168">
        <f t="shared" si="23"/>
        <v>25.277320959357482</v>
      </c>
      <c r="GM23" s="167">
        <v>23</v>
      </c>
      <c r="GN23" s="168">
        <f t="shared" si="24"/>
        <v>23.162856802840452</v>
      </c>
      <c r="GO23" s="168">
        <f t="shared" si="25"/>
        <v>23.221280346309157</v>
      </c>
      <c r="GP23" s="167">
        <v>24</v>
      </c>
      <c r="GQ23" s="168">
        <f t="shared" si="26"/>
        <v>22.136543771379124</v>
      </c>
      <c r="GR23" s="168">
        <f t="shared" si="27"/>
        <v>22.181551503666441</v>
      </c>
      <c r="GS23" s="167">
        <v>25</v>
      </c>
      <c r="GT23" s="168">
        <f t="shared" si="28"/>
        <v>20.005616158198464</v>
      </c>
      <c r="GU23" s="168">
        <f t="shared" si="29"/>
        <v>20.101720337648629</v>
      </c>
      <c r="GV23" s="167">
        <v>26</v>
      </c>
      <c r="GW23" s="168">
        <f t="shared" si="30"/>
        <v>18.595955716014544</v>
      </c>
      <c r="GX23" s="168">
        <f t="shared" si="31"/>
        <v>18.813635661437061</v>
      </c>
      <c r="GY23" s="167">
        <v>27</v>
      </c>
      <c r="GZ23" s="168">
        <f t="shared" si="32"/>
        <v>15.79540760454077</v>
      </c>
      <c r="HA23" s="168">
        <f t="shared" si="33"/>
        <v>15.975670796070673</v>
      </c>
      <c r="HB23" s="167">
        <v>-1.2</v>
      </c>
      <c r="HC23" s="167">
        <v>-0.49</v>
      </c>
      <c r="HD23" s="167">
        <v>0.14000000000000001</v>
      </c>
      <c r="HE23" s="167">
        <v>1.56</v>
      </c>
      <c r="HF23" s="167">
        <v>-2.98</v>
      </c>
      <c r="HG23" s="167">
        <v>-1.01</v>
      </c>
      <c r="HH23" s="167">
        <v>0.85</v>
      </c>
      <c r="HI23" s="167">
        <v>3.14</v>
      </c>
    </row>
    <row r="24" spans="1:217" ht="15.75" thickBot="1" x14ac:dyDescent="0.3">
      <c r="A24" s="228">
        <v>14</v>
      </c>
      <c r="B24" s="212">
        <v>45051</v>
      </c>
      <c r="C24" s="214" t="s">
        <v>1166</v>
      </c>
      <c r="D24" t="s">
        <v>921</v>
      </c>
      <c r="E24" s="204" t="s">
        <v>933</v>
      </c>
      <c r="F24" s="197">
        <v>14.7</v>
      </c>
      <c r="G24" s="198">
        <v>19.7</v>
      </c>
      <c r="H24" s="198">
        <v>23.6</v>
      </c>
      <c r="I24" s="198">
        <v>28</v>
      </c>
      <c r="J24" s="198">
        <v>33.9</v>
      </c>
      <c r="K24" s="198">
        <v>32.700000000000003</v>
      </c>
      <c r="L24" s="198">
        <v>39.200000000000003</v>
      </c>
      <c r="M24" s="199">
        <v>40.700000000000003</v>
      </c>
      <c r="N24" s="200">
        <v>3.9</v>
      </c>
      <c r="O24" s="198">
        <v>3.3</v>
      </c>
      <c r="P24" s="198">
        <v>2.9</v>
      </c>
      <c r="Q24" s="198">
        <v>2.9</v>
      </c>
      <c r="R24" s="198">
        <v>2.8</v>
      </c>
      <c r="S24" s="198">
        <v>2.8</v>
      </c>
      <c r="T24" s="198">
        <v>3.7</v>
      </c>
      <c r="U24" s="201">
        <v>3.7</v>
      </c>
      <c r="V24" s="163">
        <f t="shared" si="0"/>
        <v>8.3039999999999985</v>
      </c>
      <c r="W24" s="163">
        <f t="shared" si="1"/>
        <v>14.288</v>
      </c>
      <c r="X24" s="163">
        <f t="shared" si="2"/>
        <v>18.844000000000001</v>
      </c>
      <c r="Y24" s="163">
        <f t="shared" si="3"/>
        <v>23.244</v>
      </c>
      <c r="Z24" s="163">
        <f t="shared" si="4"/>
        <v>29.308</v>
      </c>
      <c r="AA24" s="163">
        <f t="shared" si="5"/>
        <v>28.108000000000004</v>
      </c>
      <c r="AB24" s="163">
        <f t="shared" si="6"/>
        <v>33.132000000000005</v>
      </c>
      <c r="AC24" s="163">
        <f t="shared" si="7"/>
        <v>34.632000000000005</v>
      </c>
      <c r="AD24" s="164">
        <f t="shared" si="34"/>
        <v>30.291661171304014</v>
      </c>
      <c r="AE24" s="164">
        <f t="shared" si="35"/>
        <v>26.269957064092836</v>
      </c>
      <c r="AF24" s="164">
        <f t="shared" si="36"/>
        <v>20.746043202661046</v>
      </c>
      <c r="AG24" s="165">
        <f t="shared" si="8"/>
        <v>56.995999999999995</v>
      </c>
      <c r="AH24" s="165">
        <f t="shared" si="8"/>
        <v>61.112000000000009</v>
      </c>
      <c r="AI24" s="165">
        <f t="shared" si="8"/>
        <v>64.056000000000012</v>
      </c>
      <c r="AJ24" s="165">
        <f t="shared" si="8"/>
        <v>65.055999999999997</v>
      </c>
      <c r="AK24" s="165">
        <f t="shared" si="8"/>
        <v>62.192</v>
      </c>
      <c r="AL24" s="165">
        <f t="shared" si="8"/>
        <v>64.591999999999999</v>
      </c>
      <c r="AM24" s="165">
        <f t="shared" si="8"/>
        <v>59.367999999999995</v>
      </c>
      <c r="AN24" s="165">
        <f t="shared" si="8"/>
        <v>55.768000000000001</v>
      </c>
      <c r="AO24" s="164">
        <f t="shared" si="9"/>
        <v>28.75575090665518</v>
      </c>
      <c r="AP24" s="166">
        <v>1</v>
      </c>
      <c r="AQ24" s="167">
        <v>51.4</v>
      </c>
      <c r="AR24" s="167">
        <v>62.6</v>
      </c>
      <c r="AS24" s="167">
        <v>70.8</v>
      </c>
      <c r="AT24" s="167">
        <v>81</v>
      </c>
      <c r="AU24" s="167">
        <v>90.4</v>
      </c>
      <c r="AV24" s="167">
        <v>96.2</v>
      </c>
      <c r="AW24" s="167">
        <v>94.7</v>
      </c>
      <c r="AX24" s="167">
        <v>92.3</v>
      </c>
      <c r="AY24" s="166">
        <v>2</v>
      </c>
      <c r="AZ24" s="167">
        <v>59.5</v>
      </c>
      <c r="BA24" s="167">
        <v>68.900000000000006</v>
      </c>
      <c r="BB24" s="167">
        <v>78.3</v>
      </c>
      <c r="BC24" s="167">
        <v>84.3</v>
      </c>
      <c r="BD24" s="167">
        <v>92.8</v>
      </c>
      <c r="BE24" s="167">
        <v>96.3</v>
      </c>
      <c r="BF24" s="167">
        <v>94</v>
      </c>
      <c r="BG24" s="167">
        <v>90</v>
      </c>
      <c r="BH24" s="166">
        <v>3</v>
      </c>
      <c r="BI24" s="167">
        <v>59.8</v>
      </c>
      <c r="BJ24" s="167">
        <v>71.099999999999994</v>
      </c>
      <c r="BK24" s="167">
        <v>80.8</v>
      </c>
      <c r="BL24" s="167">
        <v>88</v>
      </c>
      <c r="BM24" s="167">
        <v>95</v>
      </c>
      <c r="BN24" s="167">
        <v>94.4</v>
      </c>
      <c r="BO24" s="167">
        <v>94.1</v>
      </c>
      <c r="BP24" s="167">
        <v>89</v>
      </c>
      <c r="BQ24" s="166">
        <v>4</v>
      </c>
      <c r="BR24" s="167">
        <v>65.400000000000006</v>
      </c>
      <c r="BS24" s="167">
        <v>77.2</v>
      </c>
      <c r="BT24" s="167">
        <v>84.5</v>
      </c>
      <c r="BU24" s="167">
        <v>89.8</v>
      </c>
      <c r="BV24" s="167">
        <v>95.5</v>
      </c>
      <c r="BW24" s="167">
        <v>94.3</v>
      </c>
      <c r="BX24" s="167">
        <v>92.5</v>
      </c>
      <c r="BY24" s="167">
        <v>88.8</v>
      </c>
      <c r="BZ24" s="166">
        <v>5</v>
      </c>
      <c r="CA24" s="167">
        <v>65.3</v>
      </c>
      <c r="CB24" s="167">
        <v>77.400000000000006</v>
      </c>
      <c r="CC24" s="167">
        <v>86.5</v>
      </c>
      <c r="CD24" s="167">
        <v>92.5</v>
      </c>
      <c r="CE24" s="167">
        <v>96.4</v>
      </c>
      <c r="CF24" s="167">
        <v>93</v>
      </c>
      <c r="CG24" s="167">
        <v>90.4</v>
      </c>
      <c r="CH24" s="167">
        <v>83.7</v>
      </c>
      <c r="CI24" s="166">
        <v>6</v>
      </c>
      <c r="CJ24" s="167">
        <v>70.7</v>
      </c>
      <c r="CK24" s="167">
        <v>82</v>
      </c>
      <c r="CL24" s="167">
        <v>89.3</v>
      </c>
      <c r="CM24" s="167">
        <v>93.3</v>
      </c>
      <c r="CN24" s="167">
        <v>95.5</v>
      </c>
      <c r="CO24" s="167">
        <v>93</v>
      </c>
      <c r="CP24" s="167">
        <v>90.1</v>
      </c>
      <c r="CQ24" s="167">
        <v>83</v>
      </c>
      <c r="CR24" s="166">
        <v>7</v>
      </c>
      <c r="CS24" s="167">
        <v>75.599999999999994</v>
      </c>
      <c r="CT24" s="167">
        <v>84.2</v>
      </c>
      <c r="CU24" s="167">
        <v>90.1</v>
      </c>
      <c r="CV24" s="167">
        <v>93.6</v>
      </c>
      <c r="CW24" s="167">
        <v>96.2</v>
      </c>
      <c r="CX24" s="167">
        <v>91.3</v>
      </c>
      <c r="CY24" s="167">
        <v>87.9</v>
      </c>
      <c r="CZ24" s="167">
        <v>81.900000000000006</v>
      </c>
      <c r="DA24" s="166">
        <v>8</v>
      </c>
      <c r="DB24" s="167">
        <v>77.599999999999994</v>
      </c>
      <c r="DC24" s="167">
        <v>88</v>
      </c>
      <c r="DD24" s="167">
        <v>93.4</v>
      </c>
      <c r="DE24" s="167">
        <v>93.8</v>
      </c>
      <c r="DF24" s="167">
        <v>94.2</v>
      </c>
      <c r="DG24" s="167">
        <v>91.4</v>
      </c>
      <c r="DH24" s="167">
        <v>87.9</v>
      </c>
      <c r="DI24" s="167">
        <v>79.900000000000006</v>
      </c>
      <c r="DJ24" s="167">
        <v>1</v>
      </c>
      <c r="DK24" s="168">
        <f t="shared" si="10"/>
        <v>43.096000000000004</v>
      </c>
      <c r="DL24" s="168">
        <f t="shared" si="10"/>
        <v>48.311999999999998</v>
      </c>
      <c r="DM24" s="168">
        <f t="shared" si="10"/>
        <v>51.955999999999996</v>
      </c>
      <c r="DN24" s="168">
        <f t="shared" si="10"/>
        <v>57.756</v>
      </c>
      <c r="DO24" s="168">
        <f t="shared" si="10"/>
        <v>61.092000000000006</v>
      </c>
      <c r="DP24" s="168">
        <f t="shared" si="10"/>
        <v>68.091999999999999</v>
      </c>
      <c r="DQ24" s="168">
        <f t="shared" si="10"/>
        <v>61.567999999999998</v>
      </c>
      <c r="DR24" s="168">
        <f t="shared" si="10"/>
        <v>57.667999999999992</v>
      </c>
      <c r="DS24" s="167">
        <v>22</v>
      </c>
      <c r="DT24" s="168">
        <f t="shared" si="11"/>
        <v>51.195999999999998</v>
      </c>
      <c r="DU24" s="168">
        <f t="shared" si="11"/>
        <v>54.612000000000009</v>
      </c>
      <c r="DV24" s="168">
        <f t="shared" si="11"/>
        <v>59.455999999999996</v>
      </c>
      <c r="DW24" s="168">
        <f t="shared" si="11"/>
        <v>61.055999999999997</v>
      </c>
      <c r="DX24" s="168">
        <f t="shared" si="11"/>
        <v>63.491999999999997</v>
      </c>
      <c r="DY24" s="168">
        <f t="shared" si="11"/>
        <v>68.191999999999993</v>
      </c>
      <c r="DZ24" s="168">
        <f t="shared" si="11"/>
        <v>60.867999999999995</v>
      </c>
      <c r="EA24" s="168">
        <f t="shared" si="11"/>
        <v>55.367999999999995</v>
      </c>
      <c r="EB24" s="167">
        <v>23</v>
      </c>
      <c r="EC24" s="168">
        <f t="shared" si="12"/>
        <v>51.495999999999995</v>
      </c>
      <c r="ED24" s="168">
        <f t="shared" si="12"/>
        <v>56.811999999999998</v>
      </c>
      <c r="EE24" s="168">
        <f t="shared" si="12"/>
        <v>61.955999999999996</v>
      </c>
      <c r="EF24" s="168">
        <f t="shared" si="12"/>
        <v>64.756</v>
      </c>
      <c r="EG24" s="168">
        <f t="shared" si="12"/>
        <v>65.692000000000007</v>
      </c>
      <c r="EH24" s="168">
        <f t="shared" si="12"/>
        <v>66.292000000000002</v>
      </c>
      <c r="EI24" s="168">
        <f t="shared" si="12"/>
        <v>60.967999999999989</v>
      </c>
      <c r="EJ24" s="168">
        <f t="shared" si="12"/>
        <v>54.367999999999995</v>
      </c>
      <c r="EK24" s="167">
        <v>24</v>
      </c>
      <c r="EL24" s="168">
        <f t="shared" si="13"/>
        <v>57.096000000000004</v>
      </c>
      <c r="EM24" s="168">
        <f t="shared" si="13"/>
        <v>62.912000000000006</v>
      </c>
      <c r="EN24" s="168">
        <f t="shared" si="13"/>
        <v>65.656000000000006</v>
      </c>
      <c r="EO24" s="168">
        <f t="shared" si="13"/>
        <v>66.555999999999997</v>
      </c>
      <c r="EP24" s="168">
        <f t="shared" si="13"/>
        <v>66.192000000000007</v>
      </c>
      <c r="EQ24" s="168">
        <f t="shared" si="13"/>
        <v>66.191999999999993</v>
      </c>
      <c r="ER24" s="168">
        <f t="shared" si="13"/>
        <v>59.367999999999995</v>
      </c>
      <c r="ES24" s="168">
        <f t="shared" si="13"/>
        <v>54.167999999999992</v>
      </c>
      <c r="ET24" s="167">
        <v>25</v>
      </c>
      <c r="EU24" s="168">
        <f t="shared" si="14"/>
        <v>56.995999999999995</v>
      </c>
      <c r="EV24" s="168">
        <f t="shared" si="14"/>
        <v>63.112000000000009</v>
      </c>
      <c r="EW24" s="168">
        <f t="shared" si="14"/>
        <v>67.656000000000006</v>
      </c>
      <c r="EX24" s="168">
        <f t="shared" si="14"/>
        <v>69.256</v>
      </c>
      <c r="EY24" s="168">
        <f t="shared" si="14"/>
        <v>67.092000000000013</v>
      </c>
      <c r="EZ24" s="168">
        <f t="shared" si="14"/>
        <v>64.891999999999996</v>
      </c>
      <c r="FA24" s="168">
        <f t="shared" si="14"/>
        <v>57.268000000000001</v>
      </c>
      <c r="FB24" s="168">
        <f t="shared" si="14"/>
        <v>49.067999999999998</v>
      </c>
      <c r="FC24" s="167">
        <v>26</v>
      </c>
      <c r="FD24" s="168">
        <f t="shared" si="15"/>
        <v>62.396000000000001</v>
      </c>
      <c r="FE24" s="168">
        <f t="shared" si="15"/>
        <v>67.712000000000003</v>
      </c>
      <c r="FF24" s="168">
        <f t="shared" si="15"/>
        <v>70.455999999999989</v>
      </c>
      <c r="FG24" s="168">
        <f t="shared" si="15"/>
        <v>70.055999999999997</v>
      </c>
      <c r="FH24" s="168">
        <f t="shared" si="15"/>
        <v>66.192000000000007</v>
      </c>
      <c r="FI24" s="168">
        <f t="shared" si="15"/>
        <v>64.891999999999996</v>
      </c>
      <c r="FJ24" s="168">
        <f t="shared" si="15"/>
        <v>56.967999999999989</v>
      </c>
      <c r="FK24" s="168">
        <f t="shared" si="15"/>
        <v>48.367999999999995</v>
      </c>
      <c r="FL24" s="167">
        <v>27</v>
      </c>
      <c r="FM24" s="168">
        <f t="shared" si="16"/>
        <v>67.295999999999992</v>
      </c>
      <c r="FN24" s="168">
        <f t="shared" si="16"/>
        <v>69.912000000000006</v>
      </c>
      <c r="FO24" s="168">
        <f t="shared" si="16"/>
        <v>71.256</v>
      </c>
      <c r="FP24" s="168">
        <f t="shared" si="16"/>
        <v>70.355999999999995</v>
      </c>
      <c r="FQ24" s="168">
        <f t="shared" si="16"/>
        <v>66.891999999999996</v>
      </c>
      <c r="FR24" s="168">
        <f t="shared" si="16"/>
        <v>63.191999999999993</v>
      </c>
      <c r="FS24" s="168">
        <f t="shared" si="16"/>
        <v>54.768000000000001</v>
      </c>
      <c r="FT24" s="168">
        <f t="shared" si="16"/>
        <v>47.268000000000001</v>
      </c>
      <c r="FU24" s="167">
        <v>28</v>
      </c>
      <c r="FV24" s="168">
        <f t="shared" si="17"/>
        <v>69.295999999999992</v>
      </c>
      <c r="FW24" s="168">
        <f t="shared" si="17"/>
        <v>73.712000000000003</v>
      </c>
      <c r="FX24" s="168">
        <f t="shared" si="17"/>
        <v>74.556000000000012</v>
      </c>
      <c r="FY24" s="168">
        <f t="shared" si="17"/>
        <v>70.555999999999997</v>
      </c>
      <c r="FZ24" s="168">
        <f t="shared" si="17"/>
        <v>64.891999999999996</v>
      </c>
      <c r="GA24" s="168">
        <f t="shared" si="17"/>
        <v>63.292000000000002</v>
      </c>
      <c r="GB24" s="168">
        <f t="shared" si="17"/>
        <v>54.768000000000001</v>
      </c>
      <c r="GC24" s="168">
        <f t="shared" si="17"/>
        <v>45.268000000000001</v>
      </c>
      <c r="GD24" s="167">
        <v>21</v>
      </c>
      <c r="GE24" s="168">
        <f t="shared" si="18"/>
        <v>29.750442021182664</v>
      </c>
      <c r="GF24" s="168">
        <f t="shared" si="19"/>
        <v>29.758814365167055</v>
      </c>
      <c r="GG24" s="167">
        <v>22</v>
      </c>
      <c r="GH24" s="168">
        <f t="shared" si="20"/>
        <v>28.869515166307394</v>
      </c>
      <c r="GI24" s="168">
        <f t="shared" si="21"/>
        <v>28.913830057611264</v>
      </c>
      <c r="GJ24" s="167">
        <v>23</v>
      </c>
      <c r="GK24" s="168">
        <f t="shared" si="22"/>
        <v>28.335980493102895</v>
      </c>
      <c r="GL24" s="168">
        <f t="shared" si="23"/>
        <v>28.377964109996242</v>
      </c>
      <c r="GM24" s="167">
        <v>24</v>
      </c>
      <c r="GN24" s="168">
        <f t="shared" si="24"/>
        <v>26.964142181062897</v>
      </c>
      <c r="GO24" s="168">
        <f t="shared" si="25"/>
        <v>27.076186202053464</v>
      </c>
      <c r="GP24" s="167">
        <v>25</v>
      </c>
      <c r="GQ24" s="168">
        <f t="shared" si="26"/>
        <v>25.914151831828292</v>
      </c>
      <c r="GR24" s="168">
        <f t="shared" si="27"/>
        <v>25.999871090784495</v>
      </c>
      <c r="GS24" s="167">
        <v>26</v>
      </c>
      <c r="GT24" s="168">
        <f t="shared" si="28"/>
        <v>24.354569543879919</v>
      </c>
      <c r="GU24" s="168">
        <f t="shared" si="29"/>
        <v>24.565105132993949</v>
      </c>
      <c r="GV24" s="167">
        <v>27</v>
      </c>
      <c r="GW24" s="168">
        <f t="shared" si="30"/>
        <v>23.306830913441388</v>
      </c>
      <c r="GX24" s="168">
        <f t="shared" si="31"/>
        <v>23.836859557737839</v>
      </c>
      <c r="GY24" s="167">
        <v>28</v>
      </c>
      <c r="GZ24" s="168">
        <f t="shared" si="32"/>
        <v>21.108207958584316</v>
      </c>
      <c r="HA24" s="168">
        <f t="shared" si="33"/>
        <v>21.61310818942853</v>
      </c>
      <c r="HB24" s="167">
        <v>-1.2</v>
      </c>
      <c r="HC24" s="167">
        <v>-0.49</v>
      </c>
      <c r="HD24" s="167">
        <v>0.14000000000000001</v>
      </c>
      <c r="HE24" s="167">
        <v>1.56</v>
      </c>
      <c r="HF24" s="167">
        <v>-2.98</v>
      </c>
      <c r="HG24" s="167">
        <v>-1.01</v>
      </c>
      <c r="HH24" s="167">
        <v>0.85</v>
      </c>
      <c r="HI24" s="167">
        <v>3.14</v>
      </c>
    </row>
    <row r="25" spans="1:217" ht="15.75" thickBot="1" x14ac:dyDescent="0.3">
      <c r="A25" s="228">
        <v>15</v>
      </c>
      <c r="B25" s="212">
        <v>45051</v>
      </c>
      <c r="C25" s="214" t="s">
        <v>1166</v>
      </c>
      <c r="D25" t="s">
        <v>921</v>
      </c>
      <c r="E25" s="204" t="s">
        <v>934</v>
      </c>
      <c r="F25" s="197"/>
      <c r="G25" s="198">
        <v>17</v>
      </c>
      <c r="H25" s="198">
        <v>22</v>
      </c>
      <c r="I25" s="198">
        <v>28</v>
      </c>
      <c r="J25" s="198">
        <v>31</v>
      </c>
      <c r="K25" s="198">
        <v>33</v>
      </c>
      <c r="L25" s="198">
        <v>38</v>
      </c>
      <c r="M25" s="199">
        <v>41</v>
      </c>
      <c r="N25" s="200"/>
      <c r="O25" s="198">
        <v>3.9</v>
      </c>
      <c r="P25" s="198">
        <v>2.8</v>
      </c>
      <c r="Q25" s="198">
        <v>3.4</v>
      </c>
      <c r="R25" s="198">
        <v>2.2999999999999998</v>
      </c>
      <c r="S25" s="198">
        <v>3.1</v>
      </c>
      <c r="T25" s="198">
        <v>2.6</v>
      </c>
      <c r="U25" s="201">
        <v>3.7</v>
      </c>
      <c r="V25" s="163">
        <f t="shared" si="0"/>
        <v>0</v>
      </c>
      <c r="W25" s="163">
        <f t="shared" si="1"/>
        <v>10.603999999999999</v>
      </c>
      <c r="X25" s="163">
        <f t="shared" si="2"/>
        <v>17.408000000000001</v>
      </c>
      <c r="Y25" s="163">
        <f t="shared" si="3"/>
        <v>22.423999999999999</v>
      </c>
      <c r="Z25" s="163">
        <f t="shared" si="4"/>
        <v>27.228000000000002</v>
      </c>
      <c r="AA25" s="163">
        <f t="shared" si="5"/>
        <v>27.916</v>
      </c>
      <c r="AB25" s="163">
        <f t="shared" si="6"/>
        <v>33.735999999999997</v>
      </c>
      <c r="AC25" s="163">
        <f t="shared" si="7"/>
        <v>34.932000000000002</v>
      </c>
      <c r="AD25" s="164">
        <f t="shared" si="34"/>
        <v>30.063855398737246</v>
      </c>
      <c r="AE25" s="164">
        <f t="shared" si="35"/>
        <v>24.851329378556102</v>
      </c>
      <c r="AF25" s="164">
        <f t="shared" si="36"/>
        <v>18.283099073446731</v>
      </c>
      <c r="AG25" s="165">
        <f t="shared" si="8"/>
        <v>65.3</v>
      </c>
      <c r="AH25" s="165">
        <f t="shared" si="8"/>
        <v>64.796000000000006</v>
      </c>
      <c r="AI25" s="165">
        <f t="shared" si="8"/>
        <v>65.492000000000004</v>
      </c>
      <c r="AJ25" s="165">
        <f t="shared" si="8"/>
        <v>65.876000000000005</v>
      </c>
      <c r="AK25" s="165">
        <f t="shared" si="8"/>
        <v>64.271999999999991</v>
      </c>
      <c r="AL25" s="165">
        <f t="shared" si="8"/>
        <v>64.784000000000006</v>
      </c>
      <c r="AM25" s="165">
        <f t="shared" si="8"/>
        <v>58.764000000000003</v>
      </c>
      <c r="AN25" s="165">
        <f t="shared" si="8"/>
        <v>55.468000000000004</v>
      </c>
      <c r="AO25" s="164">
        <f t="shared" si="9"/>
        <v>26.860519059838737</v>
      </c>
      <c r="AP25" s="166">
        <v>1</v>
      </c>
      <c r="AQ25" s="167">
        <v>51.4</v>
      </c>
      <c r="AR25" s="167">
        <v>62.6</v>
      </c>
      <c r="AS25" s="167">
        <v>70.8</v>
      </c>
      <c r="AT25" s="167">
        <v>81</v>
      </c>
      <c r="AU25" s="167">
        <v>90.4</v>
      </c>
      <c r="AV25" s="167">
        <v>96.2</v>
      </c>
      <c r="AW25" s="167">
        <v>94.7</v>
      </c>
      <c r="AX25" s="167">
        <v>92.3</v>
      </c>
      <c r="AY25" s="166">
        <v>2</v>
      </c>
      <c r="AZ25" s="167">
        <v>59.5</v>
      </c>
      <c r="BA25" s="167">
        <v>68.900000000000006</v>
      </c>
      <c r="BB25" s="167">
        <v>78.3</v>
      </c>
      <c r="BC25" s="167">
        <v>84.3</v>
      </c>
      <c r="BD25" s="167">
        <v>92.8</v>
      </c>
      <c r="BE25" s="167">
        <v>96.3</v>
      </c>
      <c r="BF25" s="167">
        <v>94</v>
      </c>
      <c r="BG25" s="167">
        <v>90</v>
      </c>
      <c r="BH25" s="166">
        <v>3</v>
      </c>
      <c r="BI25" s="167">
        <v>59.8</v>
      </c>
      <c r="BJ25" s="167">
        <v>71.099999999999994</v>
      </c>
      <c r="BK25" s="167">
        <v>80.8</v>
      </c>
      <c r="BL25" s="167">
        <v>88</v>
      </c>
      <c r="BM25" s="167">
        <v>95</v>
      </c>
      <c r="BN25" s="167">
        <v>94.4</v>
      </c>
      <c r="BO25" s="167">
        <v>94.1</v>
      </c>
      <c r="BP25" s="167">
        <v>89</v>
      </c>
      <c r="BQ25" s="166">
        <v>4</v>
      </c>
      <c r="BR25" s="167">
        <v>65.400000000000006</v>
      </c>
      <c r="BS25" s="167">
        <v>77.2</v>
      </c>
      <c r="BT25" s="167">
        <v>84.5</v>
      </c>
      <c r="BU25" s="167">
        <v>89.8</v>
      </c>
      <c r="BV25" s="167">
        <v>95.5</v>
      </c>
      <c r="BW25" s="167">
        <v>94.3</v>
      </c>
      <c r="BX25" s="167">
        <v>92.5</v>
      </c>
      <c r="BY25" s="167">
        <v>88.8</v>
      </c>
      <c r="BZ25" s="166">
        <v>5</v>
      </c>
      <c r="CA25" s="167">
        <v>65.3</v>
      </c>
      <c r="CB25" s="167">
        <v>77.400000000000006</v>
      </c>
      <c r="CC25" s="167">
        <v>86.5</v>
      </c>
      <c r="CD25" s="167">
        <v>92.5</v>
      </c>
      <c r="CE25" s="167">
        <v>96.4</v>
      </c>
      <c r="CF25" s="167">
        <v>93</v>
      </c>
      <c r="CG25" s="167">
        <v>90.4</v>
      </c>
      <c r="CH25" s="167">
        <v>83.7</v>
      </c>
      <c r="CI25" s="166">
        <v>6</v>
      </c>
      <c r="CJ25" s="167">
        <v>70.7</v>
      </c>
      <c r="CK25" s="167">
        <v>82</v>
      </c>
      <c r="CL25" s="167">
        <v>89.3</v>
      </c>
      <c r="CM25" s="167">
        <v>93.3</v>
      </c>
      <c r="CN25" s="167">
        <v>95.5</v>
      </c>
      <c r="CO25" s="167">
        <v>93</v>
      </c>
      <c r="CP25" s="167">
        <v>90.1</v>
      </c>
      <c r="CQ25" s="167">
        <v>83</v>
      </c>
      <c r="CR25" s="166">
        <v>7</v>
      </c>
      <c r="CS25" s="167">
        <v>75.599999999999994</v>
      </c>
      <c r="CT25" s="167">
        <v>84.2</v>
      </c>
      <c r="CU25" s="167">
        <v>90.1</v>
      </c>
      <c r="CV25" s="167">
        <v>93.6</v>
      </c>
      <c r="CW25" s="167">
        <v>96.2</v>
      </c>
      <c r="CX25" s="167">
        <v>91.3</v>
      </c>
      <c r="CY25" s="167">
        <v>87.9</v>
      </c>
      <c r="CZ25" s="167">
        <v>81.900000000000006</v>
      </c>
      <c r="DA25" s="166">
        <v>8</v>
      </c>
      <c r="DB25" s="167">
        <v>77.599999999999994</v>
      </c>
      <c r="DC25" s="167">
        <v>88</v>
      </c>
      <c r="DD25" s="167">
        <v>93.4</v>
      </c>
      <c r="DE25" s="167">
        <v>93.8</v>
      </c>
      <c r="DF25" s="167">
        <v>94.2</v>
      </c>
      <c r="DG25" s="167">
        <v>91.4</v>
      </c>
      <c r="DH25" s="167">
        <v>87.9</v>
      </c>
      <c r="DI25" s="167">
        <v>79.900000000000006</v>
      </c>
      <c r="DJ25" s="167">
        <v>1</v>
      </c>
      <c r="DK25" s="168">
        <f t="shared" si="10"/>
        <v>51.4</v>
      </c>
      <c r="DL25" s="168">
        <f t="shared" si="10"/>
        <v>51.996000000000002</v>
      </c>
      <c r="DM25" s="168">
        <f t="shared" si="10"/>
        <v>53.391999999999996</v>
      </c>
      <c r="DN25" s="168">
        <f t="shared" si="10"/>
        <v>58.576000000000001</v>
      </c>
      <c r="DO25" s="168">
        <f t="shared" si="10"/>
        <v>63.172000000000004</v>
      </c>
      <c r="DP25" s="168">
        <f t="shared" si="10"/>
        <v>68.284000000000006</v>
      </c>
      <c r="DQ25" s="168">
        <f t="shared" si="10"/>
        <v>60.964000000000006</v>
      </c>
      <c r="DR25" s="168">
        <f t="shared" si="10"/>
        <v>57.367999999999995</v>
      </c>
      <c r="DS25" s="167">
        <v>23</v>
      </c>
      <c r="DT25" s="168">
        <f t="shared" si="11"/>
        <v>59.5</v>
      </c>
      <c r="DU25" s="168">
        <f t="shared" si="11"/>
        <v>58.296000000000006</v>
      </c>
      <c r="DV25" s="168">
        <f t="shared" si="11"/>
        <v>60.891999999999996</v>
      </c>
      <c r="DW25" s="168">
        <f t="shared" si="11"/>
        <v>61.875999999999998</v>
      </c>
      <c r="DX25" s="168">
        <f t="shared" si="11"/>
        <v>65.572000000000003</v>
      </c>
      <c r="DY25" s="168">
        <f t="shared" si="11"/>
        <v>68.384</v>
      </c>
      <c r="DZ25" s="168">
        <f t="shared" si="11"/>
        <v>60.264000000000003</v>
      </c>
      <c r="EA25" s="168">
        <f t="shared" si="11"/>
        <v>55.067999999999998</v>
      </c>
      <c r="EB25" s="167">
        <v>24</v>
      </c>
      <c r="EC25" s="168">
        <f t="shared" si="12"/>
        <v>59.8</v>
      </c>
      <c r="ED25" s="168">
        <f t="shared" si="12"/>
        <v>60.495999999999995</v>
      </c>
      <c r="EE25" s="168">
        <f t="shared" si="12"/>
        <v>63.391999999999996</v>
      </c>
      <c r="EF25" s="168">
        <f t="shared" si="12"/>
        <v>65.575999999999993</v>
      </c>
      <c r="EG25" s="168">
        <f t="shared" si="12"/>
        <v>67.771999999999991</v>
      </c>
      <c r="EH25" s="168">
        <f t="shared" si="12"/>
        <v>66.484000000000009</v>
      </c>
      <c r="EI25" s="168">
        <f t="shared" si="12"/>
        <v>60.363999999999997</v>
      </c>
      <c r="EJ25" s="168">
        <f t="shared" si="12"/>
        <v>54.067999999999998</v>
      </c>
      <c r="EK25" s="167">
        <v>25</v>
      </c>
      <c r="EL25" s="168">
        <f t="shared" si="13"/>
        <v>65.400000000000006</v>
      </c>
      <c r="EM25" s="168">
        <f t="shared" si="13"/>
        <v>66.596000000000004</v>
      </c>
      <c r="EN25" s="168">
        <f t="shared" si="13"/>
        <v>67.091999999999999</v>
      </c>
      <c r="EO25" s="168">
        <f t="shared" si="13"/>
        <v>67.376000000000005</v>
      </c>
      <c r="EP25" s="168">
        <f t="shared" si="13"/>
        <v>68.271999999999991</v>
      </c>
      <c r="EQ25" s="168">
        <f t="shared" si="13"/>
        <v>66.384</v>
      </c>
      <c r="ER25" s="168">
        <f t="shared" si="13"/>
        <v>58.764000000000003</v>
      </c>
      <c r="ES25" s="168">
        <f t="shared" si="13"/>
        <v>53.867999999999995</v>
      </c>
      <c r="ET25" s="167">
        <v>26</v>
      </c>
      <c r="EU25" s="168">
        <f t="shared" si="14"/>
        <v>65.3</v>
      </c>
      <c r="EV25" s="168">
        <f t="shared" si="14"/>
        <v>66.796000000000006</v>
      </c>
      <c r="EW25" s="168">
        <f t="shared" si="14"/>
        <v>69.091999999999999</v>
      </c>
      <c r="EX25" s="168">
        <f t="shared" si="14"/>
        <v>70.075999999999993</v>
      </c>
      <c r="EY25" s="168">
        <f t="shared" si="14"/>
        <v>69.171999999999997</v>
      </c>
      <c r="EZ25" s="168">
        <f t="shared" si="14"/>
        <v>65.084000000000003</v>
      </c>
      <c r="FA25" s="168">
        <f t="shared" si="14"/>
        <v>56.664000000000009</v>
      </c>
      <c r="FB25" s="168">
        <f t="shared" si="14"/>
        <v>48.768000000000001</v>
      </c>
      <c r="FC25" s="167">
        <v>27</v>
      </c>
      <c r="FD25" s="168">
        <f t="shared" si="15"/>
        <v>70.7</v>
      </c>
      <c r="FE25" s="168">
        <f t="shared" si="15"/>
        <v>71.396000000000001</v>
      </c>
      <c r="FF25" s="168">
        <f t="shared" si="15"/>
        <v>71.891999999999996</v>
      </c>
      <c r="FG25" s="168">
        <f t="shared" si="15"/>
        <v>70.876000000000005</v>
      </c>
      <c r="FH25" s="168">
        <f t="shared" si="15"/>
        <v>68.271999999999991</v>
      </c>
      <c r="FI25" s="168">
        <f t="shared" si="15"/>
        <v>65.084000000000003</v>
      </c>
      <c r="FJ25" s="168">
        <f t="shared" si="15"/>
        <v>56.363999999999997</v>
      </c>
      <c r="FK25" s="168">
        <f t="shared" si="15"/>
        <v>48.067999999999998</v>
      </c>
      <c r="FL25" s="167">
        <v>28</v>
      </c>
      <c r="FM25" s="168">
        <f t="shared" si="16"/>
        <v>75.599999999999994</v>
      </c>
      <c r="FN25" s="168">
        <f t="shared" si="16"/>
        <v>73.596000000000004</v>
      </c>
      <c r="FO25" s="168">
        <f t="shared" si="16"/>
        <v>72.691999999999993</v>
      </c>
      <c r="FP25" s="168">
        <f t="shared" si="16"/>
        <v>71.175999999999988</v>
      </c>
      <c r="FQ25" s="168">
        <f t="shared" si="16"/>
        <v>68.972000000000008</v>
      </c>
      <c r="FR25" s="168">
        <f t="shared" si="16"/>
        <v>63.384</v>
      </c>
      <c r="FS25" s="168">
        <f t="shared" si="16"/>
        <v>54.164000000000009</v>
      </c>
      <c r="FT25" s="168">
        <f t="shared" si="16"/>
        <v>46.968000000000004</v>
      </c>
      <c r="FU25" s="167">
        <v>29</v>
      </c>
      <c r="FV25" s="168">
        <f t="shared" si="17"/>
        <v>77.599999999999994</v>
      </c>
      <c r="FW25" s="168">
        <f t="shared" si="17"/>
        <v>77.396000000000001</v>
      </c>
      <c r="FX25" s="168">
        <f t="shared" si="17"/>
        <v>75.992000000000004</v>
      </c>
      <c r="FY25" s="168">
        <f t="shared" si="17"/>
        <v>71.376000000000005</v>
      </c>
      <c r="FZ25" s="168">
        <f t="shared" si="17"/>
        <v>66.972000000000008</v>
      </c>
      <c r="GA25" s="168">
        <f t="shared" si="17"/>
        <v>63.484000000000009</v>
      </c>
      <c r="GB25" s="168">
        <f t="shared" si="17"/>
        <v>54.164000000000009</v>
      </c>
      <c r="GC25" s="168">
        <f t="shared" si="17"/>
        <v>44.968000000000004</v>
      </c>
      <c r="GD25" s="167">
        <v>22</v>
      </c>
      <c r="GE25" s="168">
        <f t="shared" si="18"/>
        <v>29.266088483332013</v>
      </c>
      <c r="GF25" s="168">
        <f t="shared" si="19"/>
        <v>29.317014177335494</v>
      </c>
      <c r="GG25" s="167">
        <v>23</v>
      </c>
      <c r="GH25" s="168">
        <f t="shared" si="20"/>
        <v>27.899704322650294</v>
      </c>
      <c r="GI25" s="168">
        <f t="shared" si="21"/>
        <v>28.145158048763207</v>
      </c>
      <c r="GJ25" s="167">
        <v>24</v>
      </c>
      <c r="GK25" s="168">
        <f t="shared" si="22"/>
        <v>27.066297907861269</v>
      </c>
      <c r="GL25" s="168">
        <f t="shared" si="23"/>
        <v>27.282663127673345</v>
      </c>
      <c r="GM25" s="167">
        <v>25</v>
      </c>
      <c r="GN25" s="168">
        <f t="shared" si="24"/>
        <v>25.131331348042053</v>
      </c>
      <c r="GO25" s="168">
        <f t="shared" si="25"/>
        <v>25.652164829070699</v>
      </c>
      <c r="GP25" s="167">
        <v>26</v>
      </c>
      <c r="GQ25" s="168">
        <f t="shared" si="26"/>
        <v>24.146790007259668</v>
      </c>
      <c r="GR25" s="168">
        <f t="shared" si="27"/>
        <v>24.547031110788893</v>
      </c>
      <c r="GS25" s="167">
        <v>27</v>
      </c>
      <c r="GT25" s="168">
        <f t="shared" si="28"/>
        <v>21.960441251557853</v>
      </c>
      <c r="GU25" s="168">
        <f t="shared" si="29"/>
        <v>22.846309645973164</v>
      </c>
      <c r="GV25" s="167">
        <v>28</v>
      </c>
      <c r="GW25" s="168">
        <f t="shared" si="30"/>
        <v>19.945000192032879</v>
      </c>
      <c r="GX25" s="168">
        <f t="shared" si="31"/>
        <v>21.873094272357278</v>
      </c>
      <c r="GY25" s="167">
        <v>29</v>
      </c>
      <c r="GZ25" s="168">
        <f t="shared" si="32"/>
        <v>17.609130673972857</v>
      </c>
      <c r="HA25" s="168">
        <f t="shared" si="33"/>
        <v>19.360248138258925</v>
      </c>
      <c r="HB25" s="167">
        <v>-1.2</v>
      </c>
      <c r="HC25" s="167">
        <v>-0.49</v>
      </c>
      <c r="HD25" s="167">
        <v>0.14000000000000001</v>
      </c>
      <c r="HE25" s="167">
        <v>1.56</v>
      </c>
      <c r="HF25" s="167">
        <v>-2.98</v>
      </c>
      <c r="HG25" s="167">
        <v>-1.01</v>
      </c>
      <c r="HH25" s="167">
        <v>0.85</v>
      </c>
      <c r="HI25" s="167">
        <v>3.14</v>
      </c>
    </row>
    <row r="26" spans="1:217" ht="15.75" thickBot="1" x14ac:dyDescent="0.3">
      <c r="A26" s="228">
        <v>16</v>
      </c>
      <c r="B26" s="212">
        <v>45051</v>
      </c>
      <c r="C26" s="214" t="s">
        <v>1166</v>
      </c>
      <c r="D26" t="s">
        <v>921</v>
      </c>
      <c r="E26" s="204" t="s">
        <v>935</v>
      </c>
      <c r="F26" s="197">
        <v>11.4</v>
      </c>
      <c r="G26" s="198">
        <v>11.1</v>
      </c>
      <c r="H26" s="198">
        <v>18.100000000000001</v>
      </c>
      <c r="I26" s="198">
        <v>25.1</v>
      </c>
      <c r="J26" s="198">
        <v>27</v>
      </c>
      <c r="K26" s="198">
        <v>28.6</v>
      </c>
      <c r="L26" s="198">
        <v>38.6</v>
      </c>
      <c r="M26" s="199">
        <v>40.200000000000003</v>
      </c>
      <c r="N26" s="200">
        <v>3.7</v>
      </c>
      <c r="O26" s="198">
        <v>3.3</v>
      </c>
      <c r="P26" s="198">
        <v>3.3</v>
      </c>
      <c r="Q26" s="198">
        <v>3.1</v>
      </c>
      <c r="R26" s="198">
        <v>2.2999999999999998</v>
      </c>
      <c r="S26" s="198">
        <v>2.4</v>
      </c>
      <c r="T26" s="198">
        <v>2.6</v>
      </c>
      <c r="U26" s="201">
        <v>3.3</v>
      </c>
      <c r="V26" s="163">
        <f t="shared" si="0"/>
        <v>5.3320000000000007</v>
      </c>
      <c r="W26" s="163">
        <f t="shared" si="1"/>
        <v>5.6880000000000006</v>
      </c>
      <c r="X26" s="163">
        <f t="shared" si="2"/>
        <v>12.688000000000002</v>
      </c>
      <c r="Y26" s="163">
        <f t="shared" si="3"/>
        <v>20.016000000000002</v>
      </c>
      <c r="Z26" s="163">
        <f t="shared" si="4"/>
        <v>23.228000000000002</v>
      </c>
      <c r="AA26" s="163">
        <f t="shared" si="5"/>
        <v>24.664000000000001</v>
      </c>
      <c r="AB26" s="163">
        <f t="shared" si="6"/>
        <v>34.335999999999999</v>
      </c>
      <c r="AC26" s="163">
        <f t="shared" si="7"/>
        <v>34.788000000000004</v>
      </c>
      <c r="AD26" s="164">
        <f t="shared" si="34"/>
        <v>27.200183841059893</v>
      </c>
      <c r="AE26" s="164">
        <f t="shared" si="35"/>
        <v>21.035656487838793</v>
      </c>
      <c r="AF26" s="164">
        <f t="shared" si="36"/>
        <v>13.560558152488166</v>
      </c>
      <c r="AG26" s="165">
        <f t="shared" si="8"/>
        <v>59.967999999999996</v>
      </c>
      <c r="AH26" s="165">
        <f t="shared" si="8"/>
        <v>69.712000000000003</v>
      </c>
      <c r="AI26" s="165">
        <f t="shared" si="8"/>
        <v>70.212000000000003</v>
      </c>
      <c r="AJ26" s="165">
        <f t="shared" si="8"/>
        <v>68.283999999999992</v>
      </c>
      <c r="AK26" s="165">
        <f t="shared" si="8"/>
        <v>68.271999999999991</v>
      </c>
      <c r="AL26" s="165">
        <f t="shared" si="8"/>
        <v>68.036000000000001</v>
      </c>
      <c r="AM26" s="165">
        <f t="shared" si="8"/>
        <v>58.164000000000001</v>
      </c>
      <c r="AN26" s="165">
        <f t="shared" si="8"/>
        <v>55.612000000000002</v>
      </c>
      <c r="AO26" s="164">
        <f t="shared" si="9"/>
        <v>23.800092874534428</v>
      </c>
      <c r="AP26" s="166">
        <v>1</v>
      </c>
      <c r="AQ26" s="167">
        <v>51.4</v>
      </c>
      <c r="AR26" s="167">
        <v>62.6</v>
      </c>
      <c r="AS26" s="167">
        <v>70.8</v>
      </c>
      <c r="AT26" s="167">
        <v>81</v>
      </c>
      <c r="AU26" s="167">
        <v>90.4</v>
      </c>
      <c r="AV26" s="167">
        <v>96.2</v>
      </c>
      <c r="AW26" s="167">
        <v>94.7</v>
      </c>
      <c r="AX26" s="167">
        <v>92.3</v>
      </c>
      <c r="AY26" s="166">
        <v>2</v>
      </c>
      <c r="AZ26" s="167">
        <v>59.5</v>
      </c>
      <c r="BA26" s="167">
        <v>68.900000000000006</v>
      </c>
      <c r="BB26" s="167">
        <v>78.3</v>
      </c>
      <c r="BC26" s="167">
        <v>84.3</v>
      </c>
      <c r="BD26" s="167">
        <v>92.8</v>
      </c>
      <c r="BE26" s="167">
        <v>96.3</v>
      </c>
      <c r="BF26" s="167">
        <v>94</v>
      </c>
      <c r="BG26" s="167">
        <v>90</v>
      </c>
      <c r="BH26" s="166">
        <v>3</v>
      </c>
      <c r="BI26" s="167">
        <v>59.8</v>
      </c>
      <c r="BJ26" s="167">
        <v>71.099999999999994</v>
      </c>
      <c r="BK26" s="167">
        <v>80.8</v>
      </c>
      <c r="BL26" s="167">
        <v>88</v>
      </c>
      <c r="BM26" s="167">
        <v>95</v>
      </c>
      <c r="BN26" s="167">
        <v>94.4</v>
      </c>
      <c r="BO26" s="167">
        <v>94.1</v>
      </c>
      <c r="BP26" s="167">
        <v>89</v>
      </c>
      <c r="BQ26" s="166">
        <v>4</v>
      </c>
      <c r="BR26" s="167">
        <v>65.400000000000006</v>
      </c>
      <c r="BS26" s="167">
        <v>77.2</v>
      </c>
      <c r="BT26" s="167">
        <v>84.5</v>
      </c>
      <c r="BU26" s="167">
        <v>89.8</v>
      </c>
      <c r="BV26" s="167">
        <v>95.5</v>
      </c>
      <c r="BW26" s="167">
        <v>94.3</v>
      </c>
      <c r="BX26" s="167">
        <v>92.5</v>
      </c>
      <c r="BY26" s="167">
        <v>88.8</v>
      </c>
      <c r="BZ26" s="166">
        <v>5</v>
      </c>
      <c r="CA26" s="167">
        <v>65.3</v>
      </c>
      <c r="CB26" s="167">
        <v>77.400000000000006</v>
      </c>
      <c r="CC26" s="167">
        <v>86.5</v>
      </c>
      <c r="CD26" s="167">
        <v>92.5</v>
      </c>
      <c r="CE26" s="167">
        <v>96.4</v>
      </c>
      <c r="CF26" s="167">
        <v>93</v>
      </c>
      <c r="CG26" s="167">
        <v>90.4</v>
      </c>
      <c r="CH26" s="167">
        <v>83.7</v>
      </c>
      <c r="CI26" s="166">
        <v>6</v>
      </c>
      <c r="CJ26" s="167">
        <v>70.7</v>
      </c>
      <c r="CK26" s="167">
        <v>82</v>
      </c>
      <c r="CL26" s="167">
        <v>89.3</v>
      </c>
      <c r="CM26" s="167">
        <v>93.3</v>
      </c>
      <c r="CN26" s="167">
        <v>95.5</v>
      </c>
      <c r="CO26" s="167">
        <v>93</v>
      </c>
      <c r="CP26" s="167">
        <v>90.1</v>
      </c>
      <c r="CQ26" s="167">
        <v>83</v>
      </c>
      <c r="CR26" s="166">
        <v>7</v>
      </c>
      <c r="CS26" s="167">
        <v>75.599999999999994</v>
      </c>
      <c r="CT26" s="167">
        <v>84.2</v>
      </c>
      <c r="CU26" s="167">
        <v>90.1</v>
      </c>
      <c r="CV26" s="167">
        <v>93.6</v>
      </c>
      <c r="CW26" s="167">
        <v>96.2</v>
      </c>
      <c r="CX26" s="167">
        <v>91.3</v>
      </c>
      <c r="CY26" s="167">
        <v>87.9</v>
      </c>
      <c r="CZ26" s="167">
        <v>81.900000000000006</v>
      </c>
      <c r="DA26" s="166">
        <v>8</v>
      </c>
      <c r="DB26" s="167">
        <v>77.599999999999994</v>
      </c>
      <c r="DC26" s="167">
        <v>88</v>
      </c>
      <c r="DD26" s="167">
        <v>93.4</v>
      </c>
      <c r="DE26" s="167">
        <v>93.8</v>
      </c>
      <c r="DF26" s="167">
        <v>94.2</v>
      </c>
      <c r="DG26" s="167">
        <v>91.4</v>
      </c>
      <c r="DH26" s="167">
        <v>87.9</v>
      </c>
      <c r="DI26" s="167">
        <v>79.900000000000006</v>
      </c>
      <c r="DJ26" s="167">
        <v>1</v>
      </c>
      <c r="DK26" s="168">
        <f t="shared" si="10"/>
        <v>46.067999999999998</v>
      </c>
      <c r="DL26" s="168">
        <f t="shared" si="10"/>
        <v>56.911999999999999</v>
      </c>
      <c r="DM26" s="168">
        <f t="shared" si="10"/>
        <v>58.111999999999995</v>
      </c>
      <c r="DN26" s="168">
        <f t="shared" si="10"/>
        <v>60.983999999999995</v>
      </c>
      <c r="DO26" s="168">
        <f t="shared" si="10"/>
        <v>67.171999999999997</v>
      </c>
      <c r="DP26" s="168">
        <f t="shared" si="10"/>
        <v>71.536000000000001</v>
      </c>
      <c r="DQ26" s="168">
        <f t="shared" si="10"/>
        <v>60.364000000000004</v>
      </c>
      <c r="DR26" s="168">
        <f t="shared" si="10"/>
        <v>57.511999999999993</v>
      </c>
      <c r="DS26" s="167">
        <v>24</v>
      </c>
      <c r="DT26" s="168">
        <f t="shared" si="11"/>
        <v>54.167999999999999</v>
      </c>
      <c r="DU26" s="168">
        <f t="shared" si="11"/>
        <v>63.212000000000003</v>
      </c>
      <c r="DV26" s="168">
        <f t="shared" si="11"/>
        <v>65.611999999999995</v>
      </c>
      <c r="DW26" s="168">
        <f t="shared" si="11"/>
        <v>64.283999999999992</v>
      </c>
      <c r="DX26" s="168">
        <f t="shared" si="11"/>
        <v>69.572000000000003</v>
      </c>
      <c r="DY26" s="168">
        <f t="shared" si="11"/>
        <v>71.635999999999996</v>
      </c>
      <c r="DZ26" s="168">
        <f t="shared" si="11"/>
        <v>59.664000000000001</v>
      </c>
      <c r="EA26" s="168">
        <f t="shared" si="11"/>
        <v>55.211999999999996</v>
      </c>
      <c r="EB26" s="167">
        <v>25</v>
      </c>
      <c r="EC26" s="168">
        <f t="shared" si="12"/>
        <v>54.467999999999996</v>
      </c>
      <c r="ED26" s="168">
        <f t="shared" si="12"/>
        <v>65.411999999999992</v>
      </c>
      <c r="EE26" s="168">
        <f t="shared" si="12"/>
        <v>68.111999999999995</v>
      </c>
      <c r="EF26" s="168">
        <f t="shared" si="12"/>
        <v>67.983999999999995</v>
      </c>
      <c r="EG26" s="168">
        <f t="shared" si="12"/>
        <v>71.771999999999991</v>
      </c>
      <c r="EH26" s="168">
        <f t="shared" si="12"/>
        <v>69.736000000000004</v>
      </c>
      <c r="EI26" s="168">
        <f t="shared" si="12"/>
        <v>59.763999999999996</v>
      </c>
      <c r="EJ26" s="168">
        <f t="shared" si="12"/>
        <v>54.211999999999996</v>
      </c>
      <c r="EK26" s="167">
        <v>26</v>
      </c>
      <c r="EL26" s="168">
        <f t="shared" si="13"/>
        <v>60.068000000000005</v>
      </c>
      <c r="EM26" s="168">
        <f t="shared" si="13"/>
        <v>71.512</v>
      </c>
      <c r="EN26" s="168">
        <f t="shared" si="13"/>
        <v>71.811999999999998</v>
      </c>
      <c r="EO26" s="168">
        <f t="shared" si="13"/>
        <v>69.783999999999992</v>
      </c>
      <c r="EP26" s="168">
        <f t="shared" si="13"/>
        <v>72.271999999999991</v>
      </c>
      <c r="EQ26" s="168">
        <f t="shared" si="13"/>
        <v>69.635999999999996</v>
      </c>
      <c r="ER26" s="168">
        <f t="shared" si="13"/>
        <v>58.164000000000001</v>
      </c>
      <c r="ES26" s="168">
        <f t="shared" si="13"/>
        <v>54.011999999999993</v>
      </c>
      <c r="ET26" s="167">
        <v>27</v>
      </c>
      <c r="EU26" s="168">
        <f t="shared" si="14"/>
        <v>59.967999999999996</v>
      </c>
      <c r="EV26" s="168">
        <f t="shared" si="14"/>
        <v>71.712000000000003</v>
      </c>
      <c r="EW26" s="168">
        <f t="shared" si="14"/>
        <v>73.811999999999998</v>
      </c>
      <c r="EX26" s="168">
        <f t="shared" si="14"/>
        <v>72.483999999999995</v>
      </c>
      <c r="EY26" s="168">
        <f t="shared" si="14"/>
        <v>73.171999999999997</v>
      </c>
      <c r="EZ26" s="168">
        <f t="shared" si="14"/>
        <v>68.335999999999999</v>
      </c>
      <c r="FA26" s="168">
        <f t="shared" si="14"/>
        <v>56.064000000000007</v>
      </c>
      <c r="FB26" s="168">
        <f t="shared" si="14"/>
        <v>48.911999999999999</v>
      </c>
      <c r="FC26" s="167">
        <v>28</v>
      </c>
      <c r="FD26" s="168">
        <f t="shared" si="15"/>
        <v>65.367999999999995</v>
      </c>
      <c r="FE26" s="168">
        <f t="shared" si="15"/>
        <v>76.311999999999998</v>
      </c>
      <c r="FF26" s="168">
        <f t="shared" si="15"/>
        <v>76.611999999999995</v>
      </c>
      <c r="FG26" s="168">
        <f t="shared" si="15"/>
        <v>73.283999999999992</v>
      </c>
      <c r="FH26" s="168">
        <f t="shared" si="15"/>
        <v>72.271999999999991</v>
      </c>
      <c r="FI26" s="168">
        <f t="shared" si="15"/>
        <v>68.335999999999999</v>
      </c>
      <c r="FJ26" s="168">
        <f t="shared" si="15"/>
        <v>55.763999999999996</v>
      </c>
      <c r="FK26" s="168">
        <f t="shared" si="15"/>
        <v>48.211999999999996</v>
      </c>
      <c r="FL26" s="167">
        <v>29</v>
      </c>
      <c r="FM26" s="168">
        <f t="shared" si="16"/>
        <v>70.268000000000001</v>
      </c>
      <c r="FN26" s="168">
        <f t="shared" si="16"/>
        <v>78.512</v>
      </c>
      <c r="FO26" s="168">
        <f t="shared" si="16"/>
        <v>77.411999999999992</v>
      </c>
      <c r="FP26" s="168">
        <f t="shared" si="16"/>
        <v>73.583999999999989</v>
      </c>
      <c r="FQ26" s="168">
        <f t="shared" si="16"/>
        <v>72.972000000000008</v>
      </c>
      <c r="FR26" s="168">
        <f t="shared" si="16"/>
        <v>66.635999999999996</v>
      </c>
      <c r="FS26" s="168">
        <f t="shared" si="16"/>
        <v>53.564000000000007</v>
      </c>
      <c r="FT26" s="168">
        <f t="shared" si="16"/>
        <v>47.112000000000002</v>
      </c>
      <c r="FU26" s="167">
        <v>30</v>
      </c>
      <c r="FV26" s="168">
        <f t="shared" si="17"/>
        <v>72.268000000000001</v>
      </c>
      <c r="FW26" s="168">
        <f t="shared" si="17"/>
        <v>82.311999999999998</v>
      </c>
      <c r="FX26" s="168">
        <f t="shared" si="17"/>
        <v>80.712000000000003</v>
      </c>
      <c r="FY26" s="168">
        <f t="shared" si="17"/>
        <v>73.783999999999992</v>
      </c>
      <c r="FZ26" s="168">
        <f t="shared" si="17"/>
        <v>70.972000000000008</v>
      </c>
      <c r="GA26" s="168">
        <f t="shared" si="17"/>
        <v>66.736000000000004</v>
      </c>
      <c r="GB26" s="168">
        <f t="shared" si="17"/>
        <v>53.564000000000007</v>
      </c>
      <c r="GC26" s="168">
        <f t="shared" si="17"/>
        <v>45.112000000000002</v>
      </c>
      <c r="GD26" s="167">
        <v>23</v>
      </c>
      <c r="GE26" s="168">
        <f t="shared" si="18"/>
        <v>26.281578794775427</v>
      </c>
      <c r="GF26" s="168">
        <f t="shared" si="19"/>
        <v>26.289045267121338</v>
      </c>
      <c r="GG26" s="167">
        <v>24</v>
      </c>
      <c r="GH26" s="168">
        <f t="shared" si="20"/>
        <v>24.740170310383235</v>
      </c>
      <c r="GI26" s="168">
        <f t="shared" si="21"/>
        <v>24.774077798145015</v>
      </c>
      <c r="GJ26" s="167">
        <v>25</v>
      </c>
      <c r="GK26" s="168">
        <f t="shared" si="22"/>
        <v>23.74924915607177</v>
      </c>
      <c r="GL26" s="168">
        <f t="shared" si="23"/>
        <v>23.778152867388854</v>
      </c>
      <c r="GM26" s="167">
        <v>26</v>
      </c>
      <c r="GN26" s="168">
        <f t="shared" si="24"/>
        <v>21.749051959328767</v>
      </c>
      <c r="GO26" s="168">
        <f t="shared" si="25"/>
        <v>21.815550203289845</v>
      </c>
      <c r="GP26" s="167">
        <v>27</v>
      </c>
      <c r="GQ26" s="168">
        <f t="shared" si="26"/>
        <v>20.67250187252958</v>
      </c>
      <c r="GR26" s="168">
        <f t="shared" si="27"/>
        <v>20.723126667748545</v>
      </c>
      <c r="GS26" s="167">
        <v>28</v>
      </c>
      <c r="GT26" s="168">
        <f t="shared" si="28"/>
        <v>18.617355328407285</v>
      </c>
      <c r="GU26" s="168">
        <f t="shared" si="29"/>
        <v>18.727461977356313</v>
      </c>
      <c r="GV26" s="167">
        <v>29</v>
      </c>
      <c r="GW26" s="168">
        <f t="shared" si="30"/>
        <v>17.345465032240028</v>
      </c>
      <c r="GX26" s="168">
        <f t="shared" si="31"/>
        <v>17.603677661769254</v>
      </c>
      <c r="GY26" s="167">
        <v>30</v>
      </c>
      <c r="GZ26" s="168">
        <f t="shared" si="32"/>
        <v>14.604832332805074</v>
      </c>
      <c r="HA26" s="168">
        <f t="shared" si="33"/>
        <v>14.821531606982589</v>
      </c>
      <c r="HB26" s="167">
        <v>-1.2</v>
      </c>
      <c r="HC26" s="167">
        <v>-0.49</v>
      </c>
      <c r="HD26" s="167">
        <v>0.14000000000000001</v>
      </c>
      <c r="HE26" s="167">
        <v>1.56</v>
      </c>
      <c r="HF26" s="167">
        <v>-2.98</v>
      </c>
      <c r="HG26" s="167">
        <v>-1.01</v>
      </c>
      <c r="HH26" s="167">
        <v>0.85</v>
      </c>
      <c r="HI26" s="167">
        <v>3.14</v>
      </c>
    </row>
    <row r="27" spans="1:217" ht="15.75" thickBot="1" x14ac:dyDescent="0.3">
      <c r="A27" s="228">
        <v>17</v>
      </c>
      <c r="B27" s="212">
        <v>43645</v>
      </c>
      <c r="C27" s="215" t="s">
        <v>1165</v>
      </c>
      <c r="D27" t="s">
        <v>979</v>
      </c>
      <c r="E27" s="204" t="s">
        <v>936</v>
      </c>
      <c r="F27" s="197">
        <v>21.2</v>
      </c>
      <c r="G27" s="198">
        <v>18.8</v>
      </c>
      <c r="H27" s="198">
        <v>23.6</v>
      </c>
      <c r="I27" s="198">
        <v>33.1</v>
      </c>
      <c r="J27" s="198">
        <v>39.799999999999997</v>
      </c>
      <c r="K27" s="198">
        <v>33.6</v>
      </c>
      <c r="L27" s="198">
        <v>37.6</v>
      </c>
      <c r="M27" s="199">
        <v>42</v>
      </c>
      <c r="N27" s="200">
        <v>3.8</v>
      </c>
      <c r="O27" s="198">
        <v>2.5</v>
      </c>
      <c r="P27" s="198">
        <v>2.6</v>
      </c>
      <c r="Q27" s="198">
        <v>1.8</v>
      </c>
      <c r="R27" s="198">
        <v>2.7</v>
      </c>
      <c r="S27" s="198">
        <v>3.2</v>
      </c>
      <c r="T27" s="198">
        <v>2.1</v>
      </c>
      <c r="U27" s="201">
        <v>2.5</v>
      </c>
      <c r="V27" s="163">
        <f t="shared" si="0"/>
        <v>14.968</v>
      </c>
      <c r="W27" s="163">
        <f t="shared" si="1"/>
        <v>14.700000000000001</v>
      </c>
      <c r="X27" s="163">
        <f t="shared" si="2"/>
        <v>19.336000000000002</v>
      </c>
      <c r="Y27" s="163">
        <f t="shared" si="3"/>
        <v>30.148000000000003</v>
      </c>
      <c r="Z27" s="163">
        <f t="shared" si="4"/>
        <v>35.372</v>
      </c>
      <c r="AA27" s="163">
        <f t="shared" si="5"/>
        <v>28.352</v>
      </c>
      <c r="AB27" s="163">
        <f t="shared" si="6"/>
        <v>34.155999999999999</v>
      </c>
      <c r="AC27" s="163">
        <f t="shared" si="7"/>
        <v>37.9</v>
      </c>
      <c r="AD27" s="164">
        <f t="shared" si="34"/>
        <v>31.24141908133257</v>
      </c>
      <c r="AE27" s="164">
        <f t="shared" si="35"/>
        <v>29.012204115732693</v>
      </c>
      <c r="AF27" s="164">
        <f t="shared" si="36"/>
        <v>21.633519278181065</v>
      </c>
      <c r="AG27" s="165">
        <f t="shared" si="8"/>
        <v>50.331999999999994</v>
      </c>
      <c r="AH27" s="165">
        <f t="shared" si="8"/>
        <v>60.7</v>
      </c>
      <c r="AI27" s="165">
        <f t="shared" si="8"/>
        <v>63.564000000000007</v>
      </c>
      <c r="AJ27" s="165">
        <f t="shared" si="8"/>
        <v>58.151999999999994</v>
      </c>
      <c r="AK27" s="165">
        <f t="shared" si="8"/>
        <v>56.128</v>
      </c>
      <c r="AL27" s="165">
        <f t="shared" si="8"/>
        <v>64.347999999999999</v>
      </c>
      <c r="AM27" s="165">
        <f t="shared" si="8"/>
        <v>58.344000000000001</v>
      </c>
      <c r="AN27" s="165">
        <f t="shared" si="8"/>
        <v>52.500000000000007</v>
      </c>
      <c r="AO27" s="164">
        <f t="shared" si="9"/>
        <v>30.861602955716421</v>
      </c>
      <c r="AP27" s="166">
        <v>1</v>
      </c>
      <c r="AQ27" s="167">
        <v>51.4</v>
      </c>
      <c r="AR27" s="167">
        <v>62.6</v>
      </c>
      <c r="AS27" s="167">
        <v>70.8</v>
      </c>
      <c r="AT27" s="167">
        <v>81</v>
      </c>
      <c r="AU27" s="167">
        <v>90.4</v>
      </c>
      <c r="AV27" s="167">
        <v>96.2</v>
      </c>
      <c r="AW27" s="167">
        <v>94.7</v>
      </c>
      <c r="AX27" s="167">
        <v>92.3</v>
      </c>
      <c r="AY27" s="166">
        <v>2</v>
      </c>
      <c r="AZ27" s="167">
        <v>59.5</v>
      </c>
      <c r="BA27" s="167">
        <v>68.900000000000006</v>
      </c>
      <c r="BB27" s="167">
        <v>78.3</v>
      </c>
      <c r="BC27" s="167">
        <v>84.3</v>
      </c>
      <c r="BD27" s="167">
        <v>92.8</v>
      </c>
      <c r="BE27" s="167">
        <v>96.3</v>
      </c>
      <c r="BF27" s="167">
        <v>94</v>
      </c>
      <c r="BG27" s="167">
        <v>90</v>
      </c>
      <c r="BH27" s="166">
        <v>3</v>
      </c>
      <c r="BI27" s="167">
        <v>59.8</v>
      </c>
      <c r="BJ27" s="167">
        <v>71.099999999999994</v>
      </c>
      <c r="BK27" s="167">
        <v>80.8</v>
      </c>
      <c r="BL27" s="167">
        <v>88</v>
      </c>
      <c r="BM27" s="167">
        <v>95</v>
      </c>
      <c r="BN27" s="167">
        <v>94.4</v>
      </c>
      <c r="BO27" s="167">
        <v>94.1</v>
      </c>
      <c r="BP27" s="167">
        <v>89</v>
      </c>
      <c r="BQ27" s="166">
        <v>4</v>
      </c>
      <c r="BR27" s="167">
        <v>65.400000000000006</v>
      </c>
      <c r="BS27" s="167">
        <v>77.2</v>
      </c>
      <c r="BT27" s="167">
        <v>84.5</v>
      </c>
      <c r="BU27" s="167">
        <v>89.8</v>
      </c>
      <c r="BV27" s="167">
        <v>95.5</v>
      </c>
      <c r="BW27" s="167">
        <v>94.3</v>
      </c>
      <c r="BX27" s="167">
        <v>92.5</v>
      </c>
      <c r="BY27" s="167">
        <v>88.8</v>
      </c>
      <c r="BZ27" s="166">
        <v>5</v>
      </c>
      <c r="CA27" s="167">
        <v>65.3</v>
      </c>
      <c r="CB27" s="167">
        <v>77.400000000000006</v>
      </c>
      <c r="CC27" s="167">
        <v>86.5</v>
      </c>
      <c r="CD27" s="167">
        <v>92.5</v>
      </c>
      <c r="CE27" s="167">
        <v>96.4</v>
      </c>
      <c r="CF27" s="167">
        <v>93</v>
      </c>
      <c r="CG27" s="167">
        <v>90.4</v>
      </c>
      <c r="CH27" s="167">
        <v>83.7</v>
      </c>
      <c r="CI27" s="166">
        <v>6</v>
      </c>
      <c r="CJ27" s="167">
        <v>70.7</v>
      </c>
      <c r="CK27" s="167">
        <v>82</v>
      </c>
      <c r="CL27" s="167">
        <v>89.3</v>
      </c>
      <c r="CM27" s="167">
        <v>93.3</v>
      </c>
      <c r="CN27" s="167">
        <v>95.5</v>
      </c>
      <c r="CO27" s="167">
        <v>93</v>
      </c>
      <c r="CP27" s="167">
        <v>90.1</v>
      </c>
      <c r="CQ27" s="167">
        <v>83</v>
      </c>
      <c r="CR27" s="166">
        <v>7</v>
      </c>
      <c r="CS27" s="167">
        <v>75.599999999999994</v>
      </c>
      <c r="CT27" s="167">
        <v>84.2</v>
      </c>
      <c r="CU27" s="167">
        <v>90.1</v>
      </c>
      <c r="CV27" s="167">
        <v>93.6</v>
      </c>
      <c r="CW27" s="167">
        <v>96.2</v>
      </c>
      <c r="CX27" s="167">
        <v>91.3</v>
      </c>
      <c r="CY27" s="167">
        <v>87.9</v>
      </c>
      <c r="CZ27" s="167">
        <v>81.900000000000006</v>
      </c>
      <c r="DA27" s="166">
        <v>8</v>
      </c>
      <c r="DB27" s="167">
        <v>77.599999999999994</v>
      </c>
      <c r="DC27" s="167">
        <v>88</v>
      </c>
      <c r="DD27" s="167">
        <v>93.4</v>
      </c>
      <c r="DE27" s="167">
        <v>93.8</v>
      </c>
      <c r="DF27" s="167">
        <v>94.2</v>
      </c>
      <c r="DG27" s="167">
        <v>91.4</v>
      </c>
      <c r="DH27" s="167">
        <v>87.9</v>
      </c>
      <c r="DI27" s="167">
        <v>79.900000000000006</v>
      </c>
      <c r="DJ27" s="167">
        <v>1</v>
      </c>
      <c r="DK27" s="168">
        <f t="shared" si="10"/>
        <v>36.432000000000002</v>
      </c>
      <c r="DL27" s="168">
        <f t="shared" si="10"/>
        <v>47.9</v>
      </c>
      <c r="DM27" s="168">
        <f t="shared" si="10"/>
        <v>51.463999999999999</v>
      </c>
      <c r="DN27" s="168">
        <f t="shared" si="10"/>
        <v>50.851999999999997</v>
      </c>
      <c r="DO27" s="168">
        <f t="shared" si="10"/>
        <v>55.028000000000006</v>
      </c>
      <c r="DP27" s="168">
        <f t="shared" si="10"/>
        <v>67.847999999999999</v>
      </c>
      <c r="DQ27" s="168">
        <f t="shared" si="10"/>
        <v>60.544000000000004</v>
      </c>
      <c r="DR27" s="168">
        <f t="shared" si="10"/>
        <v>54.4</v>
      </c>
      <c r="DS27" s="167">
        <v>25</v>
      </c>
      <c r="DT27" s="168">
        <f t="shared" si="11"/>
        <v>44.531999999999996</v>
      </c>
      <c r="DU27" s="168">
        <f t="shared" si="11"/>
        <v>54.2</v>
      </c>
      <c r="DV27" s="168">
        <f t="shared" si="11"/>
        <v>58.963999999999999</v>
      </c>
      <c r="DW27" s="168">
        <f t="shared" si="11"/>
        <v>54.151999999999994</v>
      </c>
      <c r="DX27" s="168">
        <f t="shared" si="11"/>
        <v>57.427999999999997</v>
      </c>
      <c r="DY27" s="168">
        <f t="shared" si="11"/>
        <v>67.947999999999993</v>
      </c>
      <c r="DZ27" s="168">
        <f t="shared" si="11"/>
        <v>59.844000000000001</v>
      </c>
      <c r="EA27" s="168">
        <f t="shared" si="11"/>
        <v>52.1</v>
      </c>
      <c r="EB27" s="167">
        <v>26</v>
      </c>
      <c r="EC27" s="168">
        <f t="shared" si="12"/>
        <v>44.831999999999994</v>
      </c>
      <c r="ED27" s="168">
        <f t="shared" si="12"/>
        <v>56.399999999999991</v>
      </c>
      <c r="EE27" s="168">
        <f t="shared" si="12"/>
        <v>61.463999999999999</v>
      </c>
      <c r="EF27" s="168">
        <f t="shared" si="12"/>
        <v>57.851999999999997</v>
      </c>
      <c r="EG27" s="168">
        <f t="shared" si="12"/>
        <v>59.628</v>
      </c>
      <c r="EH27" s="168">
        <f t="shared" si="12"/>
        <v>66.048000000000002</v>
      </c>
      <c r="EI27" s="168">
        <f t="shared" si="12"/>
        <v>59.943999999999996</v>
      </c>
      <c r="EJ27" s="168">
        <f t="shared" si="12"/>
        <v>51.1</v>
      </c>
      <c r="EK27" s="167">
        <v>27</v>
      </c>
      <c r="EL27" s="168">
        <f t="shared" si="13"/>
        <v>50.432000000000002</v>
      </c>
      <c r="EM27" s="168">
        <f t="shared" si="13"/>
        <v>62.5</v>
      </c>
      <c r="EN27" s="168">
        <f t="shared" si="13"/>
        <v>65.164000000000001</v>
      </c>
      <c r="EO27" s="168">
        <f t="shared" si="13"/>
        <v>59.651999999999994</v>
      </c>
      <c r="EP27" s="168">
        <f t="shared" si="13"/>
        <v>60.128</v>
      </c>
      <c r="EQ27" s="168">
        <f t="shared" si="13"/>
        <v>65.947999999999993</v>
      </c>
      <c r="ER27" s="168">
        <f t="shared" si="13"/>
        <v>58.344000000000001</v>
      </c>
      <c r="ES27" s="168">
        <f t="shared" si="13"/>
        <v>50.9</v>
      </c>
      <c r="ET27" s="167">
        <v>28</v>
      </c>
      <c r="EU27" s="168">
        <f t="shared" si="14"/>
        <v>50.331999999999994</v>
      </c>
      <c r="EV27" s="168">
        <f t="shared" si="14"/>
        <v>62.7</v>
      </c>
      <c r="EW27" s="168">
        <f t="shared" si="14"/>
        <v>67.164000000000001</v>
      </c>
      <c r="EX27" s="168">
        <f t="shared" si="14"/>
        <v>62.351999999999997</v>
      </c>
      <c r="EY27" s="168">
        <f t="shared" si="14"/>
        <v>61.028000000000006</v>
      </c>
      <c r="EZ27" s="168">
        <f t="shared" si="14"/>
        <v>64.647999999999996</v>
      </c>
      <c r="FA27" s="168">
        <f t="shared" si="14"/>
        <v>56.244000000000007</v>
      </c>
      <c r="FB27" s="168">
        <f t="shared" si="14"/>
        <v>45.800000000000004</v>
      </c>
      <c r="FC27" s="167">
        <v>29</v>
      </c>
      <c r="FD27" s="168">
        <f t="shared" si="15"/>
        <v>55.731999999999999</v>
      </c>
      <c r="FE27" s="168">
        <f t="shared" si="15"/>
        <v>67.3</v>
      </c>
      <c r="FF27" s="168">
        <f t="shared" si="15"/>
        <v>69.963999999999999</v>
      </c>
      <c r="FG27" s="168">
        <f t="shared" si="15"/>
        <v>63.151999999999994</v>
      </c>
      <c r="FH27" s="168">
        <f t="shared" si="15"/>
        <v>60.128</v>
      </c>
      <c r="FI27" s="168">
        <f t="shared" si="15"/>
        <v>64.647999999999996</v>
      </c>
      <c r="FJ27" s="168">
        <f t="shared" si="15"/>
        <v>55.943999999999996</v>
      </c>
      <c r="FK27" s="168">
        <f t="shared" si="15"/>
        <v>45.1</v>
      </c>
      <c r="FL27" s="167">
        <v>30</v>
      </c>
      <c r="FM27" s="168">
        <f t="shared" si="16"/>
        <v>60.631999999999991</v>
      </c>
      <c r="FN27" s="168">
        <f t="shared" si="16"/>
        <v>69.5</v>
      </c>
      <c r="FO27" s="168">
        <f t="shared" si="16"/>
        <v>70.763999999999996</v>
      </c>
      <c r="FP27" s="168">
        <f t="shared" si="16"/>
        <v>63.451999999999991</v>
      </c>
      <c r="FQ27" s="168">
        <f t="shared" si="16"/>
        <v>60.828000000000003</v>
      </c>
      <c r="FR27" s="168">
        <f t="shared" si="16"/>
        <v>62.947999999999993</v>
      </c>
      <c r="FS27" s="168">
        <f t="shared" si="16"/>
        <v>53.744000000000007</v>
      </c>
      <c r="FT27" s="168">
        <f t="shared" si="16"/>
        <v>44.000000000000007</v>
      </c>
      <c r="FU27" s="167">
        <v>31</v>
      </c>
      <c r="FV27" s="168">
        <f t="shared" si="17"/>
        <v>62.631999999999991</v>
      </c>
      <c r="FW27" s="168">
        <f t="shared" si="17"/>
        <v>73.3</v>
      </c>
      <c r="FX27" s="168">
        <f t="shared" si="17"/>
        <v>74.064000000000007</v>
      </c>
      <c r="FY27" s="168">
        <f t="shared" si="17"/>
        <v>63.651999999999994</v>
      </c>
      <c r="FZ27" s="168">
        <f t="shared" si="17"/>
        <v>58.828000000000003</v>
      </c>
      <c r="GA27" s="168">
        <f t="shared" si="17"/>
        <v>63.048000000000002</v>
      </c>
      <c r="GB27" s="168">
        <f t="shared" si="17"/>
        <v>53.744000000000007</v>
      </c>
      <c r="GC27" s="168">
        <f t="shared" si="17"/>
        <v>42.000000000000007</v>
      </c>
      <c r="GD27" s="167">
        <v>24</v>
      </c>
      <c r="GE27" s="168">
        <f t="shared" si="18"/>
        <v>30.889744742320786</v>
      </c>
      <c r="GF27" s="168">
        <f t="shared" si="19"/>
        <v>30.892089381469702</v>
      </c>
      <c r="GG27" s="167">
        <v>25</v>
      </c>
      <c r="GH27" s="168">
        <f t="shared" si="20"/>
        <v>30.336800824980486</v>
      </c>
      <c r="GI27" s="168">
        <f t="shared" si="21"/>
        <v>30.350146221827629</v>
      </c>
      <c r="GJ27" s="167">
        <v>26</v>
      </c>
      <c r="GK27" s="168">
        <f t="shared" si="22"/>
        <v>30.68701201274078</v>
      </c>
      <c r="GL27" s="168">
        <f t="shared" si="23"/>
        <v>30.702516610791477</v>
      </c>
      <c r="GM27" s="167">
        <v>27</v>
      </c>
      <c r="GN27" s="168">
        <f t="shared" si="24"/>
        <v>29.257210735562438</v>
      </c>
      <c r="GO27" s="168">
        <f t="shared" si="25"/>
        <v>29.297830254700983</v>
      </c>
      <c r="GP27" s="167">
        <v>28</v>
      </c>
      <c r="GQ27" s="168">
        <f t="shared" si="26"/>
        <v>28.685170983240994</v>
      </c>
      <c r="GR27" s="168">
        <f t="shared" si="27"/>
        <v>28.719943721092321</v>
      </c>
      <c r="GS27" s="167">
        <v>29</v>
      </c>
      <c r="GT27" s="168">
        <f t="shared" si="28"/>
        <v>26.556127655215846</v>
      </c>
      <c r="GU27" s="168">
        <f t="shared" si="29"/>
        <v>26.630310061651898</v>
      </c>
      <c r="GV27" s="167">
        <v>30</v>
      </c>
      <c r="GW27" s="168">
        <f t="shared" si="30"/>
        <v>25.583025183585022</v>
      </c>
      <c r="GX27" s="168">
        <f t="shared" si="31"/>
        <v>25.768605889851258</v>
      </c>
      <c r="GY27" s="167">
        <v>31</v>
      </c>
      <c r="GZ27" s="168">
        <f t="shared" si="32"/>
        <v>22.671513376758512</v>
      </c>
      <c r="HA27" s="168">
        <f t="shared" si="33"/>
        <v>22.821345774865961</v>
      </c>
      <c r="HB27" s="167">
        <v>-1.2</v>
      </c>
      <c r="HC27" s="167">
        <v>-0.49</v>
      </c>
      <c r="HD27" s="167">
        <v>0.14000000000000001</v>
      </c>
      <c r="HE27" s="167">
        <v>1.56</v>
      </c>
      <c r="HF27" s="167">
        <v>-2.98</v>
      </c>
      <c r="HG27" s="167">
        <v>-1.01</v>
      </c>
      <c r="HH27" s="167">
        <v>0.85</v>
      </c>
      <c r="HI27" s="167">
        <v>3.14</v>
      </c>
    </row>
    <row r="28" spans="1:217" ht="15.75" thickBot="1" x14ac:dyDescent="0.3">
      <c r="A28" s="228">
        <v>18</v>
      </c>
      <c r="B28" s="212">
        <v>43645</v>
      </c>
      <c r="C28" s="215" t="s">
        <v>1165</v>
      </c>
      <c r="D28" t="s">
        <v>979</v>
      </c>
      <c r="E28" s="203" t="s">
        <v>937</v>
      </c>
      <c r="F28" s="197"/>
      <c r="G28" s="198">
        <v>11.1</v>
      </c>
      <c r="H28" s="198">
        <v>16.5</v>
      </c>
      <c r="I28" s="198">
        <v>23.1</v>
      </c>
      <c r="J28" s="198">
        <v>25</v>
      </c>
      <c r="K28" s="198">
        <v>29.5</v>
      </c>
      <c r="L28" s="198">
        <v>35.5</v>
      </c>
      <c r="M28" s="199">
        <v>38.700000000000003</v>
      </c>
      <c r="N28" s="200"/>
      <c r="O28" s="198">
        <v>2.6</v>
      </c>
      <c r="P28" s="198">
        <v>3</v>
      </c>
      <c r="Q28" s="198">
        <v>3.2</v>
      </c>
      <c r="R28" s="198">
        <v>2.8</v>
      </c>
      <c r="S28" s="198">
        <v>4.0999999999999996</v>
      </c>
      <c r="T28" s="198">
        <v>3.6</v>
      </c>
      <c r="U28" s="201">
        <v>3.2</v>
      </c>
      <c r="V28" s="163">
        <f t="shared" ref="V28:AC31" si="37">F28-($S$2*N28)</f>
        <v>0</v>
      </c>
      <c r="W28" s="163">
        <f t="shared" si="37"/>
        <v>6.8359999999999994</v>
      </c>
      <c r="X28" s="163">
        <f t="shared" si="37"/>
        <v>11.58</v>
      </c>
      <c r="Y28" s="163">
        <f t="shared" si="37"/>
        <v>17.852</v>
      </c>
      <c r="Z28" s="163">
        <f t="shared" si="37"/>
        <v>20.408000000000001</v>
      </c>
      <c r="AA28" s="163">
        <f t="shared" si="37"/>
        <v>22.776</v>
      </c>
      <c r="AB28" s="163">
        <f t="shared" si="37"/>
        <v>29.596</v>
      </c>
      <c r="AC28" s="163">
        <f t="shared" si="37"/>
        <v>33.452000000000005</v>
      </c>
      <c r="AD28" s="164">
        <f t="shared" si="34"/>
        <v>24.759147488211742</v>
      </c>
      <c r="AE28" s="164">
        <f t="shared" si="35"/>
        <v>19.403157038119108</v>
      </c>
      <c r="AF28" s="164">
        <f t="shared" si="36"/>
        <v>13.58813969216116</v>
      </c>
      <c r="AG28" s="165">
        <f t="shared" si="8"/>
        <v>65.3</v>
      </c>
      <c r="AH28" s="165">
        <f t="shared" si="8"/>
        <v>68.564000000000007</v>
      </c>
      <c r="AI28" s="165">
        <f t="shared" si="8"/>
        <v>71.320000000000007</v>
      </c>
      <c r="AJ28" s="165">
        <f t="shared" si="8"/>
        <v>70.447999999999993</v>
      </c>
      <c r="AK28" s="165">
        <f t="shared" si="8"/>
        <v>71.091999999999999</v>
      </c>
      <c r="AL28" s="165">
        <f t="shared" si="8"/>
        <v>69.924000000000007</v>
      </c>
      <c r="AM28" s="165">
        <f t="shared" si="8"/>
        <v>62.903999999999996</v>
      </c>
      <c r="AN28" s="165">
        <f t="shared" si="8"/>
        <v>56.948</v>
      </c>
      <c r="AO28" s="164">
        <f t="shared" si="9"/>
        <v>22.193679902788148</v>
      </c>
      <c r="AP28" s="166">
        <v>1</v>
      </c>
      <c r="AQ28" s="167">
        <v>51.4</v>
      </c>
      <c r="AR28" s="167">
        <v>62.6</v>
      </c>
      <c r="AS28" s="167">
        <v>70.8</v>
      </c>
      <c r="AT28" s="167">
        <v>81</v>
      </c>
      <c r="AU28" s="167">
        <v>90.4</v>
      </c>
      <c r="AV28" s="167">
        <v>96.2</v>
      </c>
      <c r="AW28" s="167">
        <v>94.7</v>
      </c>
      <c r="AX28" s="167">
        <v>92.3</v>
      </c>
      <c r="AY28" s="166">
        <v>2</v>
      </c>
      <c r="AZ28" s="167">
        <v>59.5</v>
      </c>
      <c r="BA28" s="167">
        <v>68.900000000000006</v>
      </c>
      <c r="BB28" s="167">
        <v>78.3</v>
      </c>
      <c r="BC28" s="167">
        <v>84.3</v>
      </c>
      <c r="BD28" s="167">
        <v>92.8</v>
      </c>
      <c r="BE28" s="167">
        <v>96.3</v>
      </c>
      <c r="BF28" s="167">
        <v>94</v>
      </c>
      <c r="BG28" s="167">
        <v>90</v>
      </c>
      <c r="BH28" s="166">
        <v>3</v>
      </c>
      <c r="BI28" s="167">
        <v>59.8</v>
      </c>
      <c r="BJ28" s="167">
        <v>71.099999999999994</v>
      </c>
      <c r="BK28" s="167">
        <v>80.8</v>
      </c>
      <c r="BL28" s="167">
        <v>88</v>
      </c>
      <c r="BM28" s="167">
        <v>95</v>
      </c>
      <c r="BN28" s="167">
        <v>94.4</v>
      </c>
      <c r="BO28" s="167">
        <v>94.1</v>
      </c>
      <c r="BP28" s="167">
        <v>89</v>
      </c>
      <c r="BQ28" s="166">
        <v>4</v>
      </c>
      <c r="BR28" s="167">
        <v>65.400000000000006</v>
      </c>
      <c r="BS28" s="167">
        <v>77.2</v>
      </c>
      <c r="BT28" s="167">
        <v>84.5</v>
      </c>
      <c r="BU28" s="167">
        <v>89.8</v>
      </c>
      <c r="BV28" s="167">
        <v>95.5</v>
      </c>
      <c r="BW28" s="167">
        <v>94.3</v>
      </c>
      <c r="BX28" s="167">
        <v>92.5</v>
      </c>
      <c r="BY28" s="167">
        <v>88.8</v>
      </c>
      <c r="BZ28" s="166">
        <v>5</v>
      </c>
      <c r="CA28" s="167">
        <v>65.3</v>
      </c>
      <c r="CB28" s="167">
        <v>77.400000000000006</v>
      </c>
      <c r="CC28" s="167">
        <v>86.5</v>
      </c>
      <c r="CD28" s="167">
        <v>92.5</v>
      </c>
      <c r="CE28" s="167">
        <v>96.4</v>
      </c>
      <c r="CF28" s="167">
        <v>93</v>
      </c>
      <c r="CG28" s="167">
        <v>90.4</v>
      </c>
      <c r="CH28" s="167">
        <v>83.7</v>
      </c>
      <c r="CI28" s="166">
        <v>6</v>
      </c>
      <c r="CJ28" s="167">
        <v>70.7</v>
      </c>
      <c r="CK28" s="167">
        <v>82</v>
      </c>
      <c r="CL28" s="167">
        <v>89.3</v>
      </c>
      <c r="CM28" s="167">
        <v>93.3</v>
      </c>
      <c r="CN28" s="167">
        <v>95.5</v>
      </c>
      <c r="CO28" s="167">
        <v>93</v>
      </c>
      <c r="CP28" s="167">
        <v>90.1</v>
      </c>
      <c r="CQ28" s="167">
        <v>83</v>
      </c>
      <c r="CR28" s="166">
        <v>7</v>
      </c>
      <c r="CS28" s="167">
        <v>75.599999999999994</v>
      </c>
      <c r="CT28" s="167">
        <v>84.2</v>
      </c>
      <c r="CU28" s="167">
        <v>90.1</v>
      </c>
      <c r="CV28" s="167">
        <v>93.6</v>
      </c>
      <c r="CW28" s="167">
        <v>96.2</v>
      </c>
      <c r="CX28" s="167">
        <v>91.3</v>
      </c>
      <c r="CY28" s="167">
        <v>87.9</v>
      </c>
      <c r="CZ28" s="167">
        <v>81.900000000000006</v>
      </c>
      <c r="DA28" s="166">
        <v>8</v>
      </c>
      <c r="DB28" s="167">
        <v>77.599999999999994</v>
      </c>
      <c r="DC28" s="167">
        <v>88</v>
      </c>
      <c r="DD28" s="167">
        <v>93.4</v>
      </c>
      <c r="DE28" s="167">
        <v>93.8</v>
      </c>
      <c r="DF28" s="167">
        <v>94.2</v>
      </c>
      <c r="DG28" s="167">
        <v>91.4</v>
      </c>
      <c r="DH28" s="167">
        <v>87.9</v>
      </c>
      <c r="DI28" s="167">
        <v>79.900000000000006</v>
      </c>
      <c r="DJ28" s="167">
        <v>1</v>
      </c>
      <c r="DK28" s="168">
        <f t="shared" si="10"/>
        <v>51.4</v>
      </c>
      <c r="DL28" s="168">
        <f t="shared" si="10"/>
        <v>55.764000000000003</v>
      </c>
      <c r="DM28" s="168">
        <f t="shared" si="10"/>
        <v>59.22</v>
      </c>
      <c r="DN28" s="168">
        <f t="shared" si="10"/>
        <v>63.147999999999996</v>
      </c>
      <c r="DO28" s="168">
        <f t="shared" si="10"/>
        <v>69.992000000000004</v>
      </c>
      <c r="DP28" s="168">
        <f t="shared" si="10"/>
        <v>73.424000000000007</v>
      </c>
      <c r="DQ28" s="168">
        <f t="shared" si="10"/>
        <v>65.103999999999999</v>
      </c>
      <c r="DR28" s="168">
        <f t="shared" si="10"/>
        <v>58.847999999999992</v>
      </c>
      <c r="DS28" s="167">
        <v>29</v>
      </c>
      <c r="DT28" s="168">
        <f t="shared" si="11"/>
        <v>59.5</v>
      </c>
      <c r="DU28" s="168">
        <f t="shared" si="11"/>
        <v>62.064000000000007</v>
      </c>
      <c r="DV28" s="168">
        <f t="shared" si="11"/>
        <v>66.72</v>
      </c>
      <c r="DW28" s="168">
        <f t="shared" si="11"/>
        <v>66.447999999999993</v>
      </c>
      <c r="DX28" s="168">
        <f t="shared" si="11"/>
        <v>72.391999999999996</v>
      </c>
      <c r="DY28" s="168">
        <f t="shared" si="11"/>
        <v>73.524000000000001</v>
      </c>
      <c r="DZ28" s="168">
        <f t="shared" si="11"/>
        <v>64.403999999999996</v>
      </c>
      <c r="EA28" s="168">
        <f t="shared" si="11"/>
        <v>56.547999999999995</v>
      </c>
      <c r="EB28" s="167">
        <v>30</v>
      </c>
      <c r="EC28" s="168">
        <f t="shared" si="12"/>
        <v>59.8</v>
      </c>
      <c r="ED28" s="168">
        <f t="shared" si="12"/>
        <v>64.263999999999996</v>
      </c>
      <c r="EE28" s="168">
        <f t="shared" si="12"/>
        <v>69.22</v>
      </c>
      <c r="EF28" s="168">
        <f t="shared" si="12"/>
        <v>70.147999999999996</v>
      </c>
      <c r="EG28" s="168">
        <f t="shared" si="12"/>
        <v>74.591999999999999</v>
      </c>
      <c r="EH28" s="168">
        <f t="shared" si="12"/>
        <v>71.624000000000009</v>
      </c>
      <c r="EI28" s="168">
        <f t="shared" si="12"/>
        <v>64.503999999999991</v>
      </c>
      <c r="EJ28" s="168">
        <f t="shared" si="12"/>
        <v>55.547999999999995</v>
      </c>
      <c r="EK28" s="167">
        <v>31</v>
      </c>
      <c r="EL28" s="168">
        <f t="shared" si="13"/>
        <v>65.400000000000006</v>
      </c>
      <c r="EM28" s="168">
        <f t="shared" si="13"/>
        <v>70.364000000000004</v>
      </c>
      <c r="EN28" s="168">
        <f t="shared" si="13"/>
        <v>72.92</v>
      </c>
      <c r="EO28" s="168">
        <f t="shared" si="13"/>
        <v>71.947999999999993</v>
      </c>
      <c r="EP28" s="168">
        <f t="shared" si="13"/>
        <v>75.091999999999999</v>
      </c>
      <c r="EQ28" s="168">
        <f t="shared" si="13"/>
        <v>71.524000000000001</v>
      </c>
      <c r="ER28" s="168">
        <f t="shared" si="13"/>
        <v>62.903999999999996</v>
      </c>
      <c r="ES28" s="168">
        <f t="shared" si="13"/>
        <v>55.347999999999992</v>
      </c>
      <c r="ET28" s="167">
        <v>32</v>
      </c>
      <c r="EU28" s="168">
        <f t="shared" si="14"/>
        <v>65.3</v>
      </c>
      <c r="EV28" s="168">
        <f t="shared" si="14"/>
        <v>70.564000000000007</v>
      </c>
      <c r="EW28" s="168">
        <f t="shared" si="14"/>
        <v>74.92</v>
      </c>
      <c r="EX28" s="168">
        <f t="shared" si="14"/>
        <v>74.647999999999996</v>
      </c>
      <c r="EY28" s="168">
        <f t="shared" si="14"/>
        <v>75.992000000000004</v>
      </c>
      <c r="EZ28" s="168">
        <f t="shared" si="14"/>
        <v>70.224000000000004</v>
      </c>
      <c r="FA28" s="168">
        <f t="shared" si="14"/>
        <v>60.804000000000002</v>
      </c>
      <c r="FB28" s="168">
        <f t="shared" si="14"/>
        <v>50.247999999999998</v>
      </c>
      <c r="FC28" s="167">
        <v>33</v>
      </c>
      <c r="FD28" s="168">
        <f t="shared" si="15"/>
        <v>70.7</v>
      </c>
      <c r="FE28" s="168">
        <f t="shared" si="15"/>
        <v>75.164000000000001</v>
      </c>
      <c r="FF28" s="168">
        <f t="shared" si="15"/>
        <v>77.72</v>
      </c>
      <c r="FG28" s="168">
        <f t="shared" si="15"/>
        <v>75.447999999999993</v>
      </c>
      <c r="FH28" s="168">
        <f t="shared" si="15"/>
        <v>75.091999999999999</v>
      </c>
      <c r="FI28" s="168">
        <f t="shared" si="15"/>
        <v>70.224000000000004</v>
      </c>
      <c r="FJ28" s="168">
        <f t="shared" si="15"/>
        <v>60.503999999999991</v>
      </c>
      <c r="FK28" s="168">
        <f t="shared" si="15"/>
        <v>49.547999999999995</v>
      </c>
      <c r="FL28" s="167">
        <v>34</v>
      </c>
      <c r="FM28" s="168">
        <f t="shared" si="16"/>
        <v>75.599999999999994</v>
      </c>
      <c r="FN28" s="168">
        <f t="shared" si="16"/>
        <v>77.364000000000004</v>
      </c>
      <c r="FO28" s="168">
        <f t="shared" si="16"/>
        <v>78.52</v>
      </c>
      <c r="FP28" s="168">
        <f t="shared" si="16"/>
        <v>75.74799999999999</v>
      </c>
      <c r="FQ28" s="168">
        <f t="shared" si="16"/>
        <v>75.792000000000002</v>
      </c>
      <c r="FR28" s="168">
        <f t="shared" si="16"/>
        <v>68.524000000000001</v>
      </c>
      <c r="FS28" s="168">
        <f t="shared" si="16"/>
        <v>58.304000000000002</v>
      </c>
      <c r="FT28" s="168">
        <f t="shared" si="16"/>
        <v>48.448</v>
      </c>
      <c r="FU28" s="167">
        <v>35</v>
      </c>
      <c r="FV28" s="168">
        <f t="shared" si="17"/>
        <v>77.599999999999994</v>
      </c>
      <c r="FW28" s="168">
        <f t="shared" si="17"/>
        <v>81.164000000000001</v>
      </c>
      <c r="FX28" s="168">
        <f t="shared" si="17"/>
        <v>81.820000000000007</v>
      </c>
      <c r="FY28" s="168">
        <f t="shared" si="17"/>
        <v>75.947999999999993</v>
      </c>
      <c r="FZ28" s="168">
        <f t="shared" si="17"/>
        <v>73.792000000000002</v>
      </c>
      <c r="GA28" s="168">
        <f t="shared" si="17"/>
        <v>68.624000000000009</v>
      </c>
      <c r="GB28" s="168">
        <f t="shared" si="17"/>
        <v>58.304000000000002</v>
      </c>
      <c r="GC28" s="168">
        <f t="shared" si="17"/>
        <v>46.448</v>
      </c>
      <c r="GD28" s="167">
        <v>28</v>
      </c>
      <c r="GE28" s="168">
        <f t="shared" si="18"/>
        <v>24.044872940832647</v>
      </c>
      <c r="GF28" s="168">
        <f t="shared" si="19"/>
        <v>24.060114642881572</v>
      </c>
      <c r="GG28" s="167">
        <v>29</v>
      </c>
      <c r="GH28" s="168">
        <f t="shared" si="20"/>
        <v>22.621874079816081</v>
      </c>
      <c r="GI28" s="168">
        <f t="shared" si="21"/>
        <v>22.693247333378451</v>
      </c>
      <c r="GJ28" s="167">
        <v>30</v>
      </c>
      <c r="GK28" s="168">
        <f t="shared" si="22"/>
        <v>21.62231908862347</v>
      </c>
      <c r="GL28" s="168">
        <f t="shared" si="23"/>
        <v>21.682999245568453</v>
      </c>
      <c r="GM28" s="167">
        <v>31</v>
      </c>
      <c r="GN28" s="168">
        <f t="shared" si="24"/>
        <v>20.070574501380079</v>
      </c>
      <c r="GO28" s="168">
        <f t="shared" si="25"/>
        <v>20.226389484870836</v>
      </c>
      <c r="GP28" s="167">
        <v>32</v>
      </c>
      <c r="GQ28" s="168">
        <f t="shared" si="26"/>
        <v>18.977116235607966</v>
      </c>
      <c r="GR28" s="168">
        <f t="shared" si="27"/>
        <v>19.094978758574086</v>
      </c>
      <c r="GS28" s="167">
        <v>33</v>
      </c>
      <c r="GT28" s="168">
        <f t="shared" si="28"/>
        <v>17.379139854908601</v>
      </c>
      <c r="GU28" s="168">
        <f t="shared" si="29"/>
        <v>17.667569549071928</v>
      </c>
      <c r="GV28" s="167">
        <v>34</v>
      </c>
      <c r="GW28" s="168">
        <f t="shared" si="30"/>
        <v>16.102841288354014</v>
      </c>
      <c r="GX28" s="168">
        <f t="shared" si="31"/>
        <v>16.798484276011592</v>
      </c>
      <c r="GY28" s="167">
        <v>35</v>
      </c>
      <c r="GZ28" s="168">
        <f t="shared" si="32"/>
        <v>13.855007774646253</v>
      </c>
      <c r="HA28" s="168">
        <f t="shared" si="33"/>
        <v>14.509003001092964</v>
      </c>
      <c r="HB28" s="167">
        <v>-1.2</v>
      </c>
      <c r="HC28" s="167">
        <v>-0.49</v>
      </c>
      <c r="HD28" s="167">
        <v>0.14000000000000001</v>
      </c>
      <c r="HE28" s="167">
        <v>1.56</v>
      </c>
      <c r="HF28" s="167">
        <v>-2.98</v>
      </c>
      <c r="HG28" s="167">
        <v>-1.01</v>
      </c>
      <c r="HH28" s="167">
        <v>0.85</v>
      </c>
      <c r="HI28" s="167">
        <v>3.14</v>
      </c>
    </row>
    <row r="29" spans="1:217" ht="15.75" thickBot="1" x14ac:dyDescent="0.3">
      <c r="A29" s="228">
        <v>19</v>
      </c>
      <c r="B29" s="212">
        <v>43645</v>
      </c>
      <c r="C29" s="215" t="s">
        <v>1165</v>
      </c>
      <c r="D29" t="s">
        <v>921</v>
      </c>
      <c r="E29" s="204" t="s">
        <v>938</v>
      </c>
      <c r="F29" s="197">
        <v>13.4</v>
      </c>
      <c r="G29" s="198">
        <v>13.8</v>
      </c>
      <c r="H29" s="198">
        <v>18.8</v>
      </c>
      <c r="I29" s="198">
        <v>26.9</v>
      </c>
      <c r="J29" s="198">
        <v>34.1</v>
      </c>
      <c r="K29" s="198">
        <v>30.9</v>
      </c>
      <c r="L29" s="198">
        <v>33.6</v>
      </c>
      <c r="M29" s="199">
        <v>37.799999999999997</v>
      </c>
      <c r="N29" s="200">
        <v>4.0999999999999996</v>
      </c>
      <c r="O29" s="198">
        <v>3</v>
      </c>
      <c r="P29" s="198">
        <v>3.2</v>
      </c>
      <c r="Q29" s="198">
        <v>2.1</v>
      </c>
      <c r="R29" s="198">
        <v>2.9</v>
      </c>
      <c r="S29" s="198">
        <v>4.3</v>
      </c>
      <c r="T29" s="198">
        <v>2.5</v>
      </c>
      <c r="U29" s="201">
        <v>2.9</v>
      </c>
      <c r="V29" s="163">
        <f t="shared" si="37"/>
        <v>6.676000000000001</v>
      </c>
      <c r="W29" s="163">
        <f t="shared" si="37"/>
        <v>8.8800000000000008</v>
      </c>
      <c r="X29" s="163">
        <f t="shared" si="37"/>
        <v>13.552</v>
      </c>
      <c r="Y29" s="163">
        <f t="shared" si="37"/>
        <v>23.456</v>
      </c>
      <c r="Z29" s="163">
        <f t="shared" si="37"/>
        <v>29.344000000000001</v>
      </c>
      <c r="AA29" s="163">
        <f t="shared" si="37"/>
        <v>23.847999999999999</v>
      </c>
      <c r="AB29" s="163">
        <f t="shared" si="37"/>
        <v>29.5</v>
      </c>
      <c r="AC29" s="163">
        <f t="shared" si="37"/>
        <v>33.043999999999997</v>
      </c>
      <c r="AD29" s="164">
        <f t="shared" si="34"/>
        <v>26.771833674148859</v>
      </c>
      <c r="AE29" s="164">
        <f t="shared" si="35"/>
        <v>23.337222814782258</v>
      </c>
      <c r="AF29" s="164">
        <f t="shared" si="36"/>
        <v>15.776791387882533</v>
      </c>
      <c r="AG29" s="165">
        <f t="shared" si="8"/>
        <v>58.623999999999995</v>
      </c>
      <c r="AH29" s="165">
        <f t="shared" si="8"/>
        <v>66.52000000000001</v>
      </c>
      <c r="AI29" s="165">
        <f t="shared" si="8"/>
        <v>69.348000000000013</v>
      </c>
      <c r="AJ29" s="165">
        <f t="shared" si="8"/>
        <v>64.843999999999994</v>
      </c>
      <c r="AK29" s="165">
        <f t="shared" si="8"/>
        <v>62.155999999999999</v>
      </c>
      <c r="AL29" s="165">
        <f t="shared" si="8"/>
        <v>68.852000000000004</v>
      </c>
      <c r="AM29" s="165">
        <f t="shared" si="8"/>
        <v>63</v>
      </c>
      <c r="AN29" s="165">
        <f t="shared" si="8"/>
        <v>57.356000000000009</v>
      </c>
      <c r="AO29" s="164">
        <f t="shared" si="9"/>
        <v>25.416363738545812</v>
      </c>
      <c r="AP29" s="166">
        <v>1</v>
      </c>
      <c r="AQ29" s="167">
        <v>51.4</v>
      </c>
      <c r="AR29" s="167">
        <v>62.6</v>
      </c>
      <c r="AS29" s="167">
        <v>70.8</v>
      </c>
      <c r="AT29" s="167">
        <v>81</v>
      </c>
      <c r="AU29" s="167">
        <v>90.4</v>
      </c>
      <c r="AV29" s="167">
        <v>96.2</v>
      </c>
      <c r="AW29" s="167">
        <v>94.7</v>
      </c>
      <c r="AX29" s="167">
        <v>92.3</v>
      </c>
      <c r="AY29" s="166">
        <v>2</v>
      </c>
      <c r="AZ29" s="167">
        <v>59.5</v>
      </c>
      <c r="BA29" s="167">
        <v>68.900000000000006</v>
      </c>
      <c r="BB29" s="167">
        <v>78.3</v>
      </c>
      <c r="BC29" s="167">
        <v>84.3</v>
      </c>
      <c r="BD29" s="167">
        <v>92.8</v>
      </c>
      <c r="BE29" s="167">
        <v>96.3</v>
      </c>
      <c r="BF29" s="167">
        <v>94</v>
      </c>
      <c r="BG29" s="167">
        <v>90</v>
      </c>
      <c r="BH29" s="166">
        <v>3</v>
      </c>
      <c r="BI29" s="167">
        <v>59.8</v>
      </c>
      <c r="BJ29" s="167">
        <v>71.099999999999994</v>
      </c>
      <c r="BK29" s="167">
        <v>80.8</v>
      </c>
      <c r="BL29" s="167">
        <v>88</v>
      </c>
      <c r="BM29" s="167">
        <v>95</v>
      </c>
      <c r="BN29" s="167">
        <v>94.4</v>
      </c>
      <c r="BO29" s="167">
        <v>94.1</v>
      </c>
      <c r="BP29" s="167">
        <v>89</v>
      </c>
      <c r="BQ29" s="166">
        <v>4</v>
      </c>
      <c r="BR29" s="167">
        <v>65.400000000000006</v>
      </c>
      <c r="BS29" s="167">
        <v>77.2</v>
      </c>
      <c r="BT29" s="167">
        <v>84.5</v>
      </c>
      <c r="BU29" s="167">
        <v>89.8</v>
      </c>
      <c r="BV29" s="167">
        <v>95.5</v>
      </c>
      <c r="BW29" s="167">
        <v>94.3</v>
      </c>
      <c r="BX29" s="167">
        <v>92.5</v>
      </c>
      <c r="BY29" s="167">
        <v>88.8</v>
      </c>
      <c r="BZ29" s="166">
        <v>5</v>
      </c>
      <c r="CA29" s="167">
        <v>65.3</v>
      </c>
      <c r="CB29" s="167">
        <v>77.400000000000006</v>
      </c>
      <c r="CC29" s="167">
        <v>86.5</v>
      </c>
      <c r="CD29" s="167">
        <v>92.5</v>
      </c>
      <c r="CE29" s="167">
        <v>96.4</v>
      </c>
      <c r="CF29" s="167">
        <v>93</v>
      </c>
      <c r="CG29" s="167">
        <v>90.4</v>
      </c>
      <c r="CH29" s="167">
        <v>83.7</v>
      </c>
      <c r="CI29" s="166">
        <v>6</v>
      </c>
      <c r="CJ29" s="167">
        <v>70.7</v>
      </c>
      <c r="CK29" s="167">
        <v>82</v>
      </c>
      <c r="CL29" s="167">
        <v>89.3</v>
      </c>
      <c r="CM29" s="167">
        <v>93.3</v>
      </c>
      <c r="CN29" s="167">
        <v>95.5</v>
      </c>
      <c r="CO29" s="167">
        <v>93</v>
      </c>
      <c r="CP29" s="167">
        <v>90.1</v>
      </c>
      <c r="CQ29" s="167">
        <v>83</v>
      </c>
      <c r="CR29" s="166">
        <v>7</v>
      </c>
      <c r="CS29" s="167">
        <v>75.599999999999994</v>
      </c>
      <c r="CT29" s="167">
        <v>84.2</v>
      </c>
      <c r="CU29" s="167">
        <v>90.1</v>
      </c>
      <c r="CV29" s="167">
        <v>93.6</v>
      </c>
      <c r="CW29" s="167">
        <v>96.2</v>
      </c>
      <c r="CX29" s="167">
        <v>91.3</v>
      </c>
      <c r="CY29" s="167">
        <v>87.9</v>
      </c>
      <c r="CZ29" s="167">
        <v>81.900000000000006</v>
      </c>
      <c r="DA29" s="166">
        <v>8</v>
      </c>
      <c r="DB29" s="167">
        <v>77.599999999999994</v>
      </c>
      <c r="DC29" s="167">
        <v>88</v>
      </c>
      <c r="DD29" s="167">
        <v>93.4</v>
      </c>
      <c r="DE29" s="167">
        <v>93.8</v>
      </c>
      <c r="DF29" s="167">
        <v>94.2</v>
      </c>
      <c r="DG29" s="167">
        <v>91.4</v>
      </c>
      <c r="DH29" s="167">
        <v>87.9</v>
      </c>
      <c r="DI29" s="167">
        <v>79.900000000000006</v>
      </c>
      <c r="DJ29" s="167">
        <v>1</v>
      </c>
      <c r="DK29" s="168">
        <f t="shared" si="10"/>
        <v>44.723999999999997</v>
      </c>
      <c r="DL29" s="168">
        <f t="shared" si="10"/>
        <v>53.72</v>
      </c>
      <c r="DM29" s="168">
        <f t="shared" si="10"/>
        <v>57.247999999999998</v>
      </c>
      <c r="DN29" s="168">
        <f t="shared" si="10"/>
        <v>57.543999999999997</v>
      </c>
      <c r="DO29" s="168">
        <f t="shared" si="10"/>
        <v>61.056000000000004</v>
      </c>
      <c r="DP29" s="168">
        <f t="shared" si="10"/>
        <v>72.352000000000004</v>
      </c>
      <c r="DQ29" s="168">
        <f t="shared" si="10"/>
        <v>65.2</v>
      </c>
      <c r="DR29" s="168">
        <f t="shared" si="10"/>
        <v>59.256</v>
      </c>
      <c r="DS29" s="167">
        <v>30</v>
      </c>
      <c r="DT29" s="168">
        <f t="shared" si="11"/>
        <v>52.823999999999998</v>
      </c>
      <c r="DU29" s="168">
        <f t="shared" si="11"/>
        <v>60.02</v>
      </c>
      <c r="DV29" s="168">
        <f t="shared" si="11"/>
        <v>64.74799999999999</v>
      </c>
      <c r="DW29" s="168">
        <f t="shared" si="11"/>
        <v>60.843999999999994</v>
      </c>
      <c r="DX29" s="168">
        <f t="shared" si="11"/>
        <v>63.455999999999996</v>
      </c>
      <c r="DY29" s="168">
        <f t="shared" si="11"/>
        <v>72.451999999999998</v>
      </c>
      <c r="DZ29" s="168">
        <f t="shared" si="11"/>
        <v>64.5</v>
      </c>
      <c r="EA29" s="168">
        <f t="shared" si="11"/>
        <v>56.956000000000003</v>
      </c>
      <c r="EB29" s="167">
        <v>31</v>
      </c>
      <c r="EC29" s="168">
        <f t="shared" si="12"/>
        <v>53.123999999999995</v>
      </c>
      <c r="ED29" s="168">
        <f t="shared" si="12"/>
        <v>62.219999999999992</v>
      </c>
      <c r="EE29" s="168">
        <f t="shared" si="12"/>
        <v>67.24799999999999</v>
      </c>
      <c r="EF29" s="168">
        <f t="shared" si="12"/>
        <v>64.543999999999997</v>
      </c>
      <c r="EG29" s="168">
        <f t="shared" si="12"/>
        <v>65.656000000000006</v>
      </c>
      <c r="EH29" s="168">
        <f t="shared" si="12"/>
        <v>70.552000000000007</v>
      </c>
      <c r="EI29" s="168">
        <f t="shared" si="12"/>
        <v>64.599999999999994</v>
      </c>
      <c r="EJ29" s="168">
        <f t="shared" si="12"/>
        <v>55.956000000000003</v>
      </c>
      <c r="EK29" s="167">
        <v>32</v>
      </c>
      <c r="EL29" s="168">
        <f t="shared" si="13"/>
        <v>58.724000000000004</v>
      </c>
      <c r="EM29" s="168">
        <f t="shared" si="13"/>
        <v>68.320000000000007</v>
      </c>
      <c r="EN29" s="168">
        <f t="shared" si="13"/>
        <v>70.948000000000008</v>
      </c>
      <c r="EO29" s="168">
        <f t="shared" si="13"/>
        <v>66.343999999999994</v>
      </c>
      <c r="EP29" s="168">
        <f t="shared" si="13"/>
        <v>66.156000000000006</v>
      </c>
      <c r="EQ29" s="168">
        <f t="shared" si="13"/>
        <v>70.451999999999998</v>
      </c>
      <c r="ER29" s="168">
        <f t="shared" si="13"/>
        <v>63</v>
      </c>
      <c r="ES29" s="168">
        <f t="shared" si="13"/>
        <v>55.756</v>
      </c>
      <c r="ET29" s="167">
        <v>33</v>
      </c>
      <c r="EU29" s="168">
        <f t="shared" si="14"/>
        <v>58.623999999999995</v>
      </c>
      <c r="EV29" s="168">
        <f t="shared" si="14"/>
        <v>68.52000000000001</v>
      </c>
      <c r="EW29" s="168">
        <f t="shared" si="14"/>
        <v>72.948000000000008</v>
      </c>
      <c r="EX29" s="168">
        <f t="shared" si="14"/>
        <v>69.043999999999997</v>
      </c>
      <c r="EY29" s="168">
        <f t="shared" si="14"/>
        <v>67.056000000000012</v>
      </c>
      <c r="EZ29" s="168">
        <f t="shared" si="14"/>
        <v>69.152000000000001</v>
      </c>
      <c r="FA29" s="168">
        <f t="shared" si="14"/>
        <v>60.900000000000006</v>
      </c>
      <c r="FB29" s="168">
        <f t="shared" si="14"/>
        <v>50.656000000000006</v>
      </c>
      <c r="FC29" s="167">
        <v>34</v>
      </c>
      <c r="FD29" s="168">
        <f t="shared" si="15"/>
        <v>64.024000000000001</v>
      </c>
      <c r="FE29" s="168">
        <f t="shared" si="15"/>
        <v>73.12</v>
      </c>
      <c r="FF29" s="168">
        <f t="shared" si="15"/>
        <v>75.74799999999999</v>
      </c>
      <c r="FG29" s="168">
        <f t="shared" si="15"/>
        <v>69.843999999999994</v>
      </c>
      <c r="FH29" s="168">
        <f t="shared" si="15"/>
        <v>66.156000000000006</v>
      </c>
      <c r="FI29" s="168">
        <f t="shared" si="15"/>
        <v>69.152000000000001</v>
      </c>
      <c r="FJ29" s="168">
        <f t="shared" si="15"/>
        <v>60.599999999999994</v>
      </c>
      <c r="FK29" s="168">
        <f t="shared" si="15"/>
        <v>49.956000000000003</v>
      </c>
      <c r="FL29" s="167">
        <v>35</v>
      </c>
      <c r="FM29" s="168">
        <f t="shared" si="16"/>
        <v>68.923999999999992</v>
      </c>
      <c r="FN29" s="168">
        <f t="shared" si="16"/>
        <v>75.320000000000007</v>
      </c>
      <c r="FO29" s="168">
        <f t="shared" si="16"/>
        <v>76.548000000000002</v>
      </c>
      <c r="FP29" s="168">
        <f t="shared" si="16"/>
        <v>70.143999999999991</v>
      </c>
      <c r="FQ29" s="168">
        <f t="shared" si="16"/>
        <v>66.855999999999995</v>
      </c>
      <c r="FR29" s="168">
        <f t="shared" si="16"/>
        <v>67.451999999999998</v>
      </c>
      <c r="FS29" s="168">
        <f t="shared" si="16"/>
        <v>58.400000000000006</v>
      </c>
      <c r="FT29" s="168">
        <f t="shared" si="16"/>
        <v>48.856000000000009</v>
      </c>
      <c r="FU29" s="167">
        <v>36</v>
      </c>
      <c r="FV29" s="168">
        <f t="shared" si="17"/>
        <v>70.923999999999992</v>
      </c>
      <c r="FW29" s="168">
        <f t="shared" si="17"/>
        <v>79.12</v>
      </c>
      <c r="FX29" s="168">
        <f t="shared" si="17"/>
        <v>79.848000000000013</v>
      </c>
      <c r="FY29" s="168">
        <f t="shared" si="17"/>
        <v>70.343999999999994</v>
      </c>
      <c r="FZ29" s="168">
        <f t="shared" si="17"/>
        <v>64.855999999999995</v>
      </c>
      <c r="GA29" s="168">
        <f t="shared" si="17"/>
        <v>67.552000000000007</v>
      </c>
      <c r="GB29" s="168">
        <f t="shared" si="17"/>
        <v>58.400000000000006</v>
      </c>
      <c r="GC29" s="168">
        <f t="shared" si="17"/>
        <v>46.856000000000009</v>
      </c>
      <c r="GD29" s="167">
        <v>29</v>
      </c>
      <c r="GE29" s="168">
        <f t="shared" si="18"/>
        <v>26.201504878941023</v>
      </c>
      <c r="GF29" s="168">
        <f t="shared" si="19"/>
        <v>26.206882666731929</v>
      </c>
      <c r="GG29" s="167">
        <v>30</v>
      </c>
      <c r="GH29" s="168">
        <f t="shared" si="20"/>
        <v>25.449610647105857</v>
      </c>
      <c r="GI29" s="168">
        <f t="shared" si="21"/>
        <v>25.478893182718082</v>
      </c>
      <c r="GJ29" s="167">
        <v>31</v>
      </c>
      <c r="GK29" s="168">
        <f t="shared" si="22"/>
        <v>25.476400387617531</v>
      </c>
      <c r="GL29" s="168">
        <f t="shared" si="23"/>
        <v>25.507979677346697</v>
      </c>
      <c r="GM29" s="167">
        <v>32</v>
      </c>
      <c r="GN29" s="168">
        <f t="shared" si="24"/>
        <v>23.779803330826496</v>
      </c>
      <c r="GO29" s="168">
        <f t="shared" si="25"/>
        <v>23.857796844116891</v>
      </c>
      <c r="GP29" s="167">
        <v>33</v>
      </c>
      <c r="GQ29" s="168">
        <f t="shared" si="26"/>
        <v>22.990402471540236</v>
      </c>
      <c r="GR29" s="168">
        <f t="shared" si="27"/>
        <v>23.05384681592588</v>
      </c>
      <c r="GS29" s="167">
        <v>34</v>
      </c>
      <c r="GT29" s="168">
        <f t="shared" si="28"/>
        <v>20.76491402379763</v>
      </c>
      <c r="GU29" s="168">
        <f t="shared" si="29"/>
        <v>20.897745301369085</v>
      </c>
      <c r="GV29" s="167">
        <v>35</v>
      </c>
      <c r="GW29" s="168">
        <f t="shared" si="30"/>
        <v>19.644625193462304</v>
      </c>
      <c r="GX29" s="168">
        <f t="shared" si="31"/>
        <v>19.968781006397606</v>
      </c>
      <c r="GY29" s="167">
        <v>36</v>
      </c>
      <c r="GZ29" s="168">
        <f t="shared" si="32"/>
        <v>16.759138987897799</v>
      </c>
      <c r="HA29" s="168">
        <f t="shared" si="33"/>
        <v>17.02165630667794</v>
      </c>
      <c r="HB29" s="167">
        <v>-1.2</v>
      </c>
      <c r="HC29" s="167">
        <v>-0.49</v>
      </c>
      <c r="HD29" s="167">
        <v>0.14000000000000001</v>
      </c>
      <c r="HE29" s="167">
        <v>1.56</v>
      </c>
      <c r="HF29" s="167">
        <v>-2.98</v>
      </c>
      <c r="HG29" s="167">
        <v>-1.01</v>
      </c>
      <c r="HH29" s="167">
        <v>0.85</v>
      </c>
      <c r="HI29" s="167">
        <v>3.14</v>
      </c>
    </row>
    <row r="30" spans="1:217" ht="15.75" thickBot="1" x14ac:dyDescent="0.3">
      <c r="A30" s="228">
        <v>20</v>
      </c>
      <c r="B30" s="212">
        <v>43645</v>
      </c>
      <c r="C30" s="215" t="s">
        <v>1165</v>
      </c>
      <c r="D30" t="s">
        <v>921</v>
      </c>
      <c r="E30" s="204" t="s">
        <v>939</v>
      </c>
      <c r="F30" s="197">
        <v>13.4</v>
      </c>
      <c r="G30" s="198">
        <v>13.8</v>
      </c>
      <c r="H30" s="198">
        <v>18.8</v>
      </c>
      <c r="I30" s="198">
        <v>26.9</v>
      </c>
      <c r="J30" s="198">
        <v>34.1</v>
      </c>
      <c r="K30" s="198">
        <v>30.9</v>
      </c>
      <c r="L30" s="198">
        <v>33.6</v>
      </c>
      <c r="M30" s="199">
        <v>37.799999999999997</v>
      </c>
      <c r="N30" s="200">
        <v>4.0999999999999996</v>
      </c>
      <c r="O30" s="198">
        <v>3</v>
      </c>
      <c r="P30" s="198">
        <v>3.2</v>
      </c>
      <c r="Q30" s="198">
        <v>2.1</v>
      </c>
      <c r="R30" s="198">
        <v>2.9</v>
      </c>
      <c r="S30" s="198">
        <v>4.3</v>
      </c>
      <c r="T30" s="198">
        <v>2.5</v>
      </c>
      <c r="U30" s="201">
        <v>2.9</v>
      </c>
      <c r="V30" s="163">
        <f t="shared" si="37"/>
        <v>6.676000000000001</v>
      </c>
      <c r="W30" s="163">
        <f t="shared" si="37"/>
        <v>8.8800000000000008</v>
      </c>
      <c r="X30" s="163">
        <f t="shared" si="37"/>
        <v>13.552</v>
      </c>
      <c r="Y30" s="163">
        <f t="shared" si="37"/>
        <v>23.456</v>
      </c>
      <c r="Z30" s="163">
        <f t="shared" si="37"/>
        <v>29.344000000000001</v>
      </c>
      <c r="AA30" s="163">
        <f t="shared" si="37"/>
        <v>23.847999999999999</v>
      </c>
      <c r="AB30" s="163">
        <f t="shared" si="37"/>
        <v>29.5</v>
      </c>
      <c r="AC30" s="163">
        <f t="shared" si="37"/>
        <v>33.043999999999997</v>
      </c>
      <c r="AD30" s="164">
        <f t="shared" si="34"/>
        <v>26.771833674148859</v>
      </c>
      <c r="AE30" s="164">
        <f t="shared" si="35"/>
        <v>23.337222814782258</v>
      </c>
      <c r="AF30" s="164">
        <f t="shared" si="36"/>
        <v>15.776791387882533</v>
      </c>
      <c r="AG30" s="165">
        <f t="shared" si="8"/>
        <v>58.623999999999995</v>
      </c>
      <c r="AH30" s="165">
        <f t="shared" si="8"/>
        <v>66.52000000000001</v>
      </c>
      <c r="AI30" s="165">
        <f t="shared" si="8"/>
        <v>69.348000000000013</v>
      </c>
      <c r="AJ30" s="165">
        <f t="shared" si="8"/>
        <v>64.843999999999994</v>
      </c>
      <c r="AK30" s="165">
        <f t="shared" si="8"/>
        <v>62.155999999999999</v>
      </c>
      <c r="AL30" s="165">
        <f t="shared" si="8"/>
        <v>68.852000000000004</v>
      </c>
      <c r="AM30" s="165">
        <f t="shared" si="8"/>
        <v>63</v>
      </c>
      <c r="AN30" s="165">
        <f t="shared" si="8"/>
        <v>57.356000000000009</v>
      </c>
      <c r="AO30" s="164">
        <f t="shared" si="9"/>
        <v>25.416363738545812</v>
      </c>
      <c r="AP30" s="166">
        <v>1</v>
      </c>
      <c r="AQ30" s="167">
        <v>51.4</v>
      </c>
      <c r="AR30" s="167">
        <v>62.6</v>
      </c>
      <c r="AS30" s="167">
        <v>70.8</v>
      </c>
      <c r="AT30" s="167">
        <v>81</v>
      </c>
      <c r="AU30" s="167">
        <v>90.4</v>
      </c>
      <c r="AV30" s="167">
        <v>96.2</v>
      </c>
      <c r="AW30" s="167">
        <v>94.7</v>
      </c>
      <c r="AX30" s="167">
        <v>92.3</v>
      </c>
      <c r="AY30" s="166">
        <v>2</v>
      </c>
      <c r="AZ30" s="167">
        <v>59.5</v>
      </c>
      <c r="BA30" s="167">
        <v>68.900000000000006</v>
      </c>
      <c r="BB30" s="167">
        <v>78.3</v>
      </c>
      <c r="BC30" s="167">
        <v>84.3</v>
      </c>
      <c r="BD30" s="167">
        <v>92.8</v>
      </c>
      <c r="BE30" s="167">
        <v>96.3</v>
      </c>
      <c r="BF30" s="167">
        <v>94</v>
      </c>
      <c r="BG30" s="167">
        <v>90</v>
      </c>
      <c r="BH30" s="166">
        <v>3</v>
      </c>
      <c r="BI30" s="167">
        <v>59.8</v>
      </c>
      <c r="BJ30" s="167">
        <v>71.099999999999994</v>
      </c>
      <c r="BK30" s="167">
        <v>80.8</v>
      </c>
      <c r="BL30" s="167">
        <v>88</v>
      </c>
      <c r="BM30" s="167">
        <v>95</v>
      </c>
      <c r="BN30" s="167">
        <v>94.4</v>
      </c>
      <c r="BO30" s="167">
        <v>94.1</v>
      </c>
      <c r="BP30" s="167">
        <v>89</v>
      </c>
      <c r="BQ30" s="166">
        <v>4</v>
      </c>
      <c r="BR30" s="167">
        <v>65.400000000000006</v>
      </c>
      <c r="BS30" s="167">
        <v>77.2</v>
      </c>
      <c r="BT30" s="167">
        <v>84.5</v>
      </c>
      <c r="BU30" s="167">
        <v>89.8</v>
      </c>
      <c r="BV30" s="167">
        <v>95.5</v>
      </c>
      <c r="BW30" s="167">
        <v>94.3</v>
      </c>
      <c r="BX30" s="167">
        <v>92.5</v>
      </c>
      <c r="BY30" s="167">
        <v>88.8</v>
      </c>
      <c r="BZ30" s="166">
        <v>5</v>
      </c>
      <c r="CA30" s="167">
        <v>65.3</v>
      </c>
      <c r="CB30" s="167">
        <v>77.400000000000006</v>
      </c>
      <c r="CC30" s="167">
        <v>86.5</v>
      </c>
      <c r="CD30" s="167">
        <v>92.5</v>
      </c>
      <c r="CE30" s="167">
        <v>96.4</v>
      </c>
      <c r="CF30" s="167">
        <v>93</v>
      </c>
      <c r="CG30" s="167">
        <v>90.4</v>
      </c>
      <c r="CH30" s="167">
        <v>83.7</v>
      </c>
      <c r="CI30" s="166">
        <v>6</v>
      </c>
      <c r="CJ30" s="167">
        <v>70.7</v>
      </c>
      <c r="CK30" s="167">
        <v>82</v>
      </c>
      <c r="CL30" s="167">
        <v>89.3</v>
      </c>
      <c r="CM30" s="167">
        <v>93.3</v>
      </c>
      <c r="CN30" s="167">
        <v>95.5</v>
      </c>
      <c r="CO30" s="167">
        <v>93</v>
      </c>
      <c r="CP30" s="167">
        <v>90.1</v>
      </c>
      <c r="CQ30" s="167">
        <v>83</v>
      </c>
      <c r="CR30" s="166">
        <v>7</v>
      </c>
      <c r="CS30" s="167">
        <v>75.599999999999994</v>
      </c>
      <c r="CT30" s="167">
        <v>84.2</v>
      </c>
      <c r="CU30" s="167">
        <v>90.1</v>
      </c>
      <c r="CV30" s="167">
        <v>93.6</v>
      </c>
      <c r="CW30" s="167">
        <v>96.2</v>
      </c>
      <c r="CX30" s="167">
        <v>91.3</v>
      </c>
      <c r="CY30" s="167">
        <v>87.9</v>
      </c>
      <c r="CZ30" s="167">
        <v>81.900000000000006</v>
      </c>
      <c r="DA30" s="166">
        <v>8</v>
      </c>
      <c r="DB30" s="167">
        <v>77.599999999999994</v>
      </c>
      <c r="DC30" s="167">
        <v>88</v>
      </c>
      <c r="DD30" s="167">
        <v>93.4</v>
      </c>
      <c r="DE30" s="167">
        <v>93.8</v>
      </c>
      <c r="DF30" s="167">
        <v>94.2</v>
      </c>
      <c r="DG30" s="167">
        <v>91.4</v>
      </c>
      <c r="DH30" s="167">
        <v>87.9</v>
      </c>
      <c r="DI30" s="167">
        <v>79.900000000000006</v>
      </c>
      <c r="DJ30" s="167">
        <v>1</v>
      </c>
      <c r="DK30" s="168">
        <f t="shared" si="10"/>
        <v>44.723999999999997</v>
      </c>
      <c r="DL30" s="168">
        <f t="shared" si="10"/>
        <v>53.72</v>
      </c>
      <c r="DM30" s="168">
        <f t="shared" si="10"/>
        <v>57.247999999999998</v>
      </c>
      <c r="DN30" s="168">
        <f t="shared" si="10"/>
        <v>57.543999999999997</v>
      </c>
      <c r="DO30" s="168">
        <f t="shared" si="10"/>
        <v>61.056000000000004</v>
      </c>
      <c r="DP30" s="168">
        <f t="shared" si="10"/>
        <v>72.352000000000004</v>
      </c>
      <c r="DQ30" s="168">
        <f t="shared" si="10"/>
        <v>65.2</v>
      </c>
      <c r="DR30" s="168">
        <f t="shared" si="10"/>
        <v>59.256</v>
      </c>
      <c r="DS30" s="167">
        <v>31</v>
      </c>
      <c r="DT30" s="168">
        <f t="shared" si="11"/>
        <v>52.823999999999998</v>
      </c>
      <c r="DU30" s="168">
        <f t="shared" si="11"/>
        <v>60.02</v>
      </c>
      <c r="DV30" s="168">
        <f t="shared" si="11"/>
        <v>64.74799999999999</v>
      </c>
      <c r="DW30" s="168">
        <f t="shared" si="11"/>
        <v>60.843999999999994</v>
      </c>
      <c r="DX30" s="168">
        <f t="shared" si="11"/>
        <v>63.455999999999996</v>
      </c>
      <c r="DY30" s="168">
        <f t="shared" si="11"/>
        <v>72.451999999999998</v>
      </c>
      <c r="DZ30" s="168">
        <f t="shared" si="11"/>
        <v>64.5</v>
      </c>
      <c r="EA30" s="168">
        <f t="shared" si="11"/>
        <v>56.956000000000003</v>
      </c>
      <c r="EB30" s="167">
        <v>32</v>
      </c>
      <c r="EC30" s="168">
        <f t="shared" si="12"/>
        <v>53.123999999999995</v>
      </c>
      <c r="ED30" s="168">
        <f t="shared" si="12"/>
        <v>62.219999999999992</v>
      </c>
      <c r="EE30" s="168">
        <f t="shared" si="12"/>
        <v>67.24799999999999</v>
      </c>
      <c r="EF30" s="168">
        <f t="shared" si="12"/>
        <v>64.543999999999997</v>
      </c>
      <c r="EG30" s="168">
        <f t="shared" si="12"/>
        <v>65.656000000000006</v>
      </c>
      <c r="EH30" s="168">
        <f t="shared" si="12"/>
        <v>70.552000000000007</v>
      </c>
      <c r="EI30" s="168">
        <f t="shared" si="12"/>
        <v>64.599999999999994</v>
      </c>
      <c r="EJ30" s="168">
        <f t="shared" si="12"/>
        <v>55.956000000000003</v>
      </c>
      <c r="EK30" s="167">
        <v>33</v>
      </c>
      <c r="EL30" s="168">
        <f t="shared" si="13"/>
        <v>58.724000000000004</v>
      </c>
      <c r="EM30" s="168">
        <f t="shared" si="13"/>
        <v>68.320000000000007</v>
      </c>
      <c r="EN30" s="168">
        <f t="shared" si="13"/>
        <v>70.948000000000008</v>
      </c>
      <c r="EO30" s="168">
        <f t="shared" si="13"/>
        <v>66.343999999999994</v>
      </c>
      <c r="EP30" s="168">
        <f t="shared" si="13"/>
        <v>66.156000000000006</v>
      </c>
      <c r="EQ30" s="168">
        <f t="shared" si="13"/>
        <v>70.451999999999998</v>
      </c>
      <c r="ER30" s="168">
        <f t="shared" si="13"/>
        <v>63</v>
      </c>
      <c r="ES30" s="168">
        <f t="shared" si="13"/>
        <v>55.756</v>
      </c>
      <c r="ET30" s="167">
        <v>34</v>
      </c>
      <c r="EU30" s="168">
        <f t="shared" si="14"/>
        <v>58.623999999999995</v>
      </c>
      <c r="EV30" s="168">
        <f t="shared" si="14"/>
        <v>68.52000000000001</v>
      </c>
      <c r="EW30" s="168">
        <f t="shared" si="14"/>
        <v>72.948000000000008</v>
      </c>
      <c r="EX30" s="168">
        <f t="shared" si="14"/>
        <v>69.043999999999997</v>
      </c>
      <c r="EY30" s="168">
        <f t="shared" si="14"/>
        <v>67.056000000000012</v>
      </c>
      <c r="EZ30" s="168">
        <f t="shared" si="14"/>
        <v>69.152000000000001</v>
      </c>
      <c r="FA30" s="168">
        <f t="shared" si="14"/>
        <v>60.900000000000006</v>
      </c>
      <c r="FB30" s="168">
        <f t="shared" si="14"/>
        <v>50.656000000000006</v>
      </c>
      <c r="FC30" s="167">
        <v>35</v>
      </c>
      <c r="FD30" s="168">
        <f t="shared" si="15"/>
        <v>64.024000000000001</v>
      </c>
      <c r="FE30" s="168">
        <f t="shared" si="15"/>
        <v>73.12</v>
      </c>
      <c r="FF30" s="168">
        <f t="shared" si="15"/>
        <v>75.74799999999999</v>
      </c>
      <c r="FG30" s="168">
        <f t="shared" si="15"/>
        <v>69.843999999999994</v>
      </c>
      <c r="FH30" s="168">
        <f t="shared" si="15"/>
        <v>66.156000000000006</v>
      </c>
      <c r="FI30" s="168">
        <f t="shared" si="15"/>
        <v>69.152000000000001</v>
      </c>
      <c r="FJ30" s="168">
        <f t="shared" si="15"/>
        <v>60.599999999999994</v>
      </c>
      <c r="FK30" s="168">
        <f t="shared" si="15"/>
        <v>49.956000000000003</v>
      </c>
      <c r="FL30" s="167">
        <v>36</v>
      </c>
      <c r="FM30" s="168">
        <f t="shared" si="16"/>
        <v>68.923999999999992</v>
      </c>
      <c r="FN30" s="168">
        <f t="shared" si="16"/>
        <v>75.320000000000007</v>
      </c>
      <c r="FO30" s="168">
        <f t="shared" si="16"/>
        <v>76.548000000000002</v>
      </c>
      <c r="FP30" s="168">
        <f t="shared" si="16"/>
        <v>70.143999999999991</v>
      </c>
      <c r="FQ30" s="168">
        <f t="shared" si="16"/>
        <v>66.855999999999995</v>
      </c>
      <c r="FR30" s="168">
        <f t="shared" si="16"/>
        <v>67.451999999999998</v>
      </c>
      <c r="FS30" s="168">
        <f t="shared" si="16"/>
        <v>58.400000000000006</v>
      </c>
      <c r="FT30" s="168">
        <f t="shared" si="16"/>
        <v>48.856000000000009</v>
      </c>
      <c r="FU30" s="167">
        <v>37</v>
      </c>
      <c r="FV30" s="168">
        <f t="shared" si="17"/>
        <v>70.923999999999992</v>
      </c>
      <c r="FW30" s="168">
        <f t="shared" si="17"/>
        <v>79.12</v>
      </c>
      <c r="FX30" s="168">
        <f t="shared" si="17"/>
        <v>79.848000000000013</v>
      </c>
      <c r="FY30" s="168">
        <f t="shared" si="17"/>
        <v>70.343999999999994</v>
      </c>
      <c r="FZ30" s="168">
        <f t="shared" si="17"/>
        <v>64.855999999999995</v>
      </c>
      <c r="GA30" s="168">
        <f t="shared" si="17"/>
        <v>67.552000000000007</v>
      </c>
      <c r="GB30" s="168">
        <f t="shared" si="17"/>
        <v>58.400000000000006</v>
      </c>
      <c r="GC30" s="168">
        <f t="shared" si="17"/>
        <v>46.856000000000009</v>
      </c>
      <c r="GD30" s="167">
        <v>30</v>
      </c>
      <c r="GE30" s="168">
        <f t="shared" si="18"/>
        <v>26.201504878941023</v>
      </c>
      <c r="GF30" s="168">
        <f t="shared" si="19"/>
        <v>26.206882666731929</v>
      </c>
      <c r="GG30" s="167">
        <v>31</v>
      </c>
      <c r="GH30" s="168">
        <f t="shared" si="20"/>
        <v>25.449610647105857</v>
      </c>
      <c r="GI30" s="168">
        <f t="shared" si="21"/>
        <v>25.478893182718082</v>
      </c>
      <c r="GJ30" s="167">
        <v>32</v>
      </c>
      <c r="GK30" s="168">
        <f t="shared" si="22"/>
        <v>25.476400387617531</v>
      </c>
      <c r="GL30" s="168">
        <f t="shared" si="23"/>
        <v>25.507979677346697</v>
      </c>
      <c r="GM30" s="167">
        <v>33</v>
      </c>
      <c r="GN30" s="168">
        <f t="shared" si="24"/>
        <v>23.779803330826496</v>
      </c>
      <c r="GO30" s="168">
        <f t="shared" si="25"/>
        <v>23.857796844116891</v>
      </c>
      <c r="GP30" s="167">
        <v>34</v>
      </c>
      <c r="GQ30" s="168">
        <f t="shared" si="26"/>
        <v>22.990402471540236</v>
      </c>
      <c r="GR30" s="168">
        <f t="shared" si="27"/>
        <v>23.05384681592588</v>
      </c>
      <c r="GS30" s="167">
        <v>35</v>
      </c>
      <c r="GT30" s="168">
        <f t="shared" si="28"/>
        <v>20.76491402379763</v>
      </c>
      <c r="GU30" s="168">
        <f t="shared" si="29"/>
        <v>20.897745301369085</v>
      </c>
      <c r="GV30" s="167">
        <v>36</v>
      </c>
      <c r="GW30" s="168">
        <f t="shared" si="30"/>
        <v>19.644625193462304</v>
      </c>
      <c r="GX30" s="168">
        <f t="shared" si="31"/>
        <v>19.968781006397606</v>
      </c>
      <c r="GY30" s="167">
        <v>37</v>
      </c>
      <c r="GZ30" s="168">
        <f t="shared" si="32"/>
        <v>16.759138987897799</v>
      </c>
      <c r="HA30" s="168">
        <f t="shared" si="33"/>
        <v>17.02165630667794</v>
      </c>
      <c r="HB30" s="167">
        <v>-1.2</v>
      </c>
      <c r="HC30" s="167">
        <v>-0.49</v>
      </c>
      <c r="HD30" s="167">
        <v>0.14000000000000001</v>
      </c>
      <c r="HE30" s="167">
        <v>1.56</v>
      </c>
      <c r="HF30" s="167">
        <v>-2.98</v>
      </c>
      <c r="HG30" s="167">
        <v>-1.01</v>
      </c>
      <c r="HH30" s="167">
        <v>0.85</v>
      </c>
      <c r="HI30" s="167">
        <v>3.14</v>
      </c>
    </row>
    <row r="31" spans="1:217" ht="15.75" thickBot="1" x14ac:dyDescent="0.3">
      <c r="A31" s="228">
        <v>21</v>
      </c>
      <c r="B31" s="212">
        <v>43645</v>
      </c>
      <c r="C31" s="215" t="s">
        <v>1165</v>
      </c>
      <c r="D31" t="s">
        <v>921</v>
      </c>
      <c r="E31" s="205" t="s">
        <v>940</v>
      </c>
      <c r="F31" s="197">
        <v>15.6</v>
      </c>
      <c r="G31" s="198">
        <v>16.8</v>
      </c>
      <c r="H31" s="198">
        <v>22.1</v>
      </c>
      <c r="I31" s="198">
        <v>29.9</v>
      </c>
      <c r="J31" s="198">
        <v>35.9</v>
      </c>
      <c r="K31" s="198">
        <v>34.1</v>
      </c>
      <c r="L31" s="198">
        <v>35.4</v>
      </c>
      <c r="M31" s="199">
        <v>39.299999999999997</v>
      </c>
      <c r="N31" s="200">
        <v>4.0999999999999996</v>
      </c>
      <c r="O31" s="198">
        <v>3</v>
      </c>
      <c r="P31" s="198">
        <v>2.6</v>
      </c>
      <c r="Q31" s="198">
        <v>2.7</v>
      </c>
      <c r="R31" s="198">
        <v>3</v>
      </c>
      <c r="S31" s="198">
        <v>4.2</v>
      </c>
      <c r="T31" s="198">
        <v>2.5</v>
      </c>
      <c r="U31" s="201">
        <v>3.5</v>
      </c>
      <c r="V31" s="163">
        <f t="shared" si="37"/>
        <v>8.8760000000000012</v>
      </c>
      <c r="W31" s="163">
        <f t="shared" si="37"/>
        <v>11.88</v>
      </c>
      <c r="X31" s="163">
        <f t="shared" si="37"/>
        <v>17.836000000000002</v>
      </c>
      <c r="Y31" s="163">
        <f t="shared" si="37"/>
        <v>25.471999999999998</v>
      </c>
      <c r="Z31" s="163">
        <f t="shared" si="37"/>
        <v>30.979999999999997</v>
      </c>
      <c r="AA31" s="163">
        <f t="shared" si="37"/>
        <v>27.212000000000003</v>
      </c>
      <c r="AB31" s="163">
        <f t="shared" si="37"/>
        <v>31.299999999999997</v>
      </c>
      <c r="AC31" s="163">
        <f t="shared" si="37"/>
        <v>33.559999999999995</v>
      </c>
      <c r="AD31" s="164">
        <f t="shared" si="34"/>
        <v>29.565601107477118</v>
      </c>
      <c r="AE31" s="164">
        <f t="shared" si="35"/>
        <v>26.470238906977716</v>
      </c>
      <c r="AF31" s="164">
        <f t="shared" si="36"/>
        <v>19.350342708128409</v>
      </c>
      <c r="AG31" s="165">
        <f t="shared" si="8"/>
        <v>56.423999999999992</v>
      </c>
      <c r="AH31" s="165">
        <f t="shared" si="8"/>
        <v>63.52</v>
      </c>
      <c r="AI31" s="165">
        <f t="shared" si="8"/>
        <v>65.064000000000007</v>
      </c>
      <c r="AJ31" s="165">
        <f t="shared" si="8"/>
        <v>62.828000000000003</v>
      </c>
      <c r="AK31" s="165">
        <f t="shared" si="8"/>
        <v>60.52</v>
      </c>
      <c r="AL31" s="165">
        <f t="shared" si="8"/>
        <v>65.488</v>
      </c>
      <c r="AM31" s="165">
        <f t="shared" si="8"/>
        <v>61.2</v>
      </c>
      <c r="AN31" s="165">
        <f t="shared" si="8"/>
        <v>56.840000000000011</v>
      </c>
      <c r="AO31" s="164">
        <f t="shared" si="9"/>
        <v>28.452153778180971</v>
      </c>
      <c r="AP31" s="166">
        <v>1</v>
      </c>
      <c r="AQ31" s="167">
        <v>51.4</v>
      </c>
      <c r="AR31" s="167">
        <v>62.6</v>
      </c>
      <c r="AS31" s="167">
        <v>70.8</v>
      </c>
      <c r="AT31" s="167">
        <v>81</v>
      </c>
      <c r="AU31" s="167">
        <v>90.4</v>
      </c>
      <c r="AV31" s="167">
        <v>96.2</v>
      </c>
      <c r="AW31" s="167">
        <v>94.7</v>
      </c>
      <c r="AX31" s="167">
        <v>92.3</v>
      </c>
      <c r="AY31" s="166">
        <v>2</v>
      </c>
      <c r="AZ31" s="167">
        <v>59.5</v>
      </c>
      <c r="BA31" s="167">
        <v>68.900000000000006</v>
      </c>
      <c r="BB31" s="167">
        <v>78.3</v>
      </c>
      <c r="BC31" s="167">
        <v>84.3</v>
      </c>
      <c r="BD31" s="167">
        <v>92.8</v>
      </c>
      <c r="BE31" s="167">
        <v>96.3</v>
      </c>
      <c r="BF31" s="167">
        <v>94</v>
      </c>
      <c r="BG31" s="167">
        <v>90</v>
      </c>
      <c r="BH31" s="166">
        <v>3</v>
      </c>
      <c r="BI31" s="167">
        <v>59.8</v>
      </c>
      <c r="BJ31" s="167">
        <v>71.099999999999994</v>
      </c>
      <c r="BK31" s="167">
        <v>80.8</v>
      </c>
      <c r="BL31" s="167">
        <v>88</v>
      </c>
      <c r="BM31" s="167">
        <v>95</v>
      </c>
      <c r="BN31" s="167">
        <v>94.4</v>
      </c>
      <c r="BO31" s="167">
        <v>94.1</v>
      </c>
      <c r="BP31" s="167">
        <v>89</v>
      </c>
      <c r="BQ31" s="166">
        <v>4</v>
      </c>
      <c r="BR31" s="167">
        <v>65.400000000000006</v>
      </c>
      <c r="BS31" s="167">
        <v>77.2</v>
      </c>
      <c r="BT31" s="167">
        <v>84.5</v>
      </c>
      <c r="BU31" s="167">
        <v>89.8</v>
      </c>
      <c r="BV31" s="167">
        <v>95.5</v>
      </c>
      <c r="BW31" s="167">
        <v>94.3</v>
      </c>
      <c r="BX31" s="167">
        <v>92.5</v>
      </c>
      <c r="BY31" s="167">
        <v>88.8</v>
      </c>
      <c r="BZ31" s="166">
        <v>5</v>
      </c>
      <c r="CA31" s="167">
        <v>65.3</v>
      </c>
      <c r="CB31" s="167">
        <v>77.400000000000006</v>
      </c>
      <c r="CC31" s="167">
        <v>86.5</v>
      </c>
      <c r="CD31" s="167">
        <v>92.5</v>
      </c>
      <c r="CE31" s="167">
        <v>96.4</v>
      </c>
      <c r="CF31" s="167">
        <v>93</v>
      </c>
      <c r="CG31" s="167">
        <v>90.4</v>
      </c>
      <c r="CH31" s="167">
        <v>83.7</v>
      </c>
      <c r="CI31" s="166">
        <v>6</v>
      </c>
      <c r="CJ31" s="167">
        <v>70.7</v>
      </c>
      <c r="CK31" s="167">
        <v>82</v>
      </c>
      <c r="CL31" s="167">
        <v>89.3</v>
      </c>
      <c r="CM31" s="167">
        <v>93.3</v>
      </c>
      <c r="CN31" s="167">
        <v>95.5</v>
      </c>
      <c r="CO31" s="167">
        <v>93</v>
      </c>
      <c r="CP31" s="167">
        <v>90.1</v>
      </c>
      <c r="CQ31" s="167">
        <v>83</v>
      </c>
      <c r="CR31" s="166">
        <v>7</v>
      </c>
      <c r="CS31" s="167">
        <v>75.599999999999994</v>
      </c>
      <c r="CT31" s="167">
        <v>84.2</v>
      </c>
      <c r="CU31" s="167">
        <v>90.1</v>
      </c>
      <c r="CV31" s="167">
        <v>93.6</v>
      </c>
      <c r="CW31" s="167">
        <v>96.2</v>
      </c>
      <c r="CX31" s="167">
        <v>91.3</v>
      </c>
      <c r="CY31" s="167">
        <v>87.9</v>
      </c>
      <c r="CZ31" s="167">
        <v>81.900000000000006</v>
      </c>
      <c r="DA31" s="166">
        <v>8</v>
      </c>
      <c r="DB31" s="167">
        <v>77.599999999999994</v>
      </c>
      <c r="DC31" s="167">
        <v>88</v>
      </c>
      <c r="DD31" s="167">
        <v>93.4</v>
      </c>
      <c r="DE31" s="167">
        <v>93.8</v>
      </c>
      <c r="DF31" s="167">
        <v>94.2</v>
      </c>
      <c r="DG31" s="167">
        <v>91.4</v>
      </c>
      <c r="DH31" s="167">
        <v>87.9</v>
      </c>
      <c r="DI31" s="167">
        <v>79.900000000000006</v>
      </c>
      <c r="DJ31" s="167">
        <v>1</v>
      </c>
      <c r="DK31" s="168">
        <f t="shared" si="10"/>
        <v>42.524000000000001</v>
      </c>
      <c r="DL31" s="168">
        <f t="shared" si="10"/>
        <v>50.72</v>
      </c>
      <c r="DM31" s="168">
        <f t="shared" si="10"/>
        <v>52.963999999999999</v>
      </c>
      <c r="DN31" s="168">
        <f t="shared" si="10"/>
        <v>55.528000000000006</v>
      </c>
      <c r="DO31" s="168">
        <f t="shared" si="10"/>
        <v>59.420000000000009</v>
      </c>
      <c r="DP31" s="168">
        <f t="shared" si="10"/>
        <v>68.988</v>
      </c>
      <c r="DQ31" s="168">
        <f t="shared" si="10"/>
        <v>63.400000000000006</v>
      </c>
      <c r="DR31" s="168">
        <f t="shared" si="10"/>
        <v>58.74</v>
      </c>
      <c r="DS31" s="167">
        <v>32</v>
      </c>
      <c r="DT31" s="168">
        <f t="shared" si="11"/>
        <v>50.623999999999995</v>
      </c>
      <c r="DU31" s="168">
        <f t="shared" si="11"/>
        <v>57.02</v>
      </c>
      <c r="DV31" s="168">
        <f t="shared" si="11"/>
        <v>60.463999999999999</v>
      </c>
      <c r="DW31" s="168">
        <f t="shared" si="11"/>
        <v>58.828000000000003</v>
      </c>
      <c r="DX31" s="168">
        <f t="shared" si="11"/>
        <v>61.82</v>
      </c>
      <c r="DY31" s="168">
        <f t="shared" si="11"/>
        <v>69.087999999999994</v>
      </c>
      <c r="DZ31" s="168">
        <f t="shared" si="11"/>
        <v>62.7</v>
      </c>
      <c r="EA31" s="168">
        <f t="shared" si="11"/>
        <v>56.440000000000005</v>
      </c>
      <c r="EB31" s="167">
        <v>33</v>
      </c>
      <c r="EC31" s="168">
        <f t="shared" si="12"/>
        <v>50.923999999999992</v>
      </c>
      <c r="ED31" s="168">
        <f t="shared" si="12"/>
        <v>59.219999999999992</v>
      </c>
      <c r="EE31" s="168">
        <f t="shared" si="12"/>
        <v>62.963999999999999</v>
      </c>
      <c r="EF31" s="168">
        <f t="shared" si="12"/>
        <v>62.528000000000006</v>
      </c>
      <c r="EG31" s="168">
        <f t="shared" si="12"/>
        <v>64.02000000000001</v>
      </c>
      <c r="EH31" s="168">
        <f t="shared" si="12"/>
        <v>67.188000000000002</v>
      </c>
      <c r="EI31" s="168">
        <f t="shared" si="12"/>
        <v>62.8</v>
      </c>
      <c r="EJ31" s="168">
        <f t="shared" si="12"/>
        <v>55.440000000000005</v>
      </c>
      <c r="EK31" s="167">
        <v>34</v>
      </c>
      <c r="EL31" s="168">
        <f t="shared" si="13"/>
        <v>56.524000000000001</v>
      </c>
      <c r="EM31" s="168">
        <f t="shared" si="13"/>
        <v>65.320000000000007</v>
      </c>
      <c r="EN31" s="168">
        <f t="shared" si="13"/>
        <v>66.664000000000001</v>
      </c>
      <c r="EO31" s="168">
        <f t="shared" si="13"/>
        <v>64.328000000000003</v>
      </c>
      <c r="EP31" s="168">
        <f t="shared" si="13"/>
        <v>64.52000000000001</v>
      </c>
      <c r="EQ31" s="168">
        <f t="shared" si="13"/>
        <v>67.087999999999994</v>
      </c>
      <c r="ER31" s="168">
        <f t="shared" si="13"/>
        <v>61.2</v>
      </c>
      <c r="ES31" s="168">
        <f t="shared" si="13"/>
        <v>55.24</v>
      </c>
      <c r="ET31" s="167">
        <v>35</v>
      </c>
      <c r="EU31" s="168">
        <f t="shared" si="14"/>
        <v>56.423999999999992</v>
      </c>
      <c r="EV31" s="168">
        <f t="shared" si="14"/>
        <v>65.52000000000001</v>
      </c>
      <c r="EW31" s="168">
        <f t="shared" si="14"/>
        <v>68.664000000000001</v>
      </c>
      <c r="EX31" s="168">
        <f t="shared" si="14"/>
        <v>67.028000000000006</v>
      </c>
      <c r="EY31" s="168">
        <f t="shared" si="14"/>
        <v>65.420000000000016</v>
      </c>
      <c r="EZ31" s="168">
        <f t="shared" si="14"/>
        <v>65.787999999999997</v>
      </c>
      <c r="FA31" s="168">
        <f t="shared" si="14"/>
        <v>59.100000000000009</v>
      </c>
      <c r="FB31" s="168">
        <f t="shared" si="14"/>
        <v>50.140000000000008</v>
      </c>
      <c r="FC31" s="167">
        <v>36</v>
      </c>
      <c r="FD31" s="168">
        <f t="shared" si="15"/>
        <v>61.823999999999998</v>
      </c>
      <c r="FE31" s="168">
        <f t="shared" si="15"/>
        <v>70.12</v>
      </c>
      <c r="FF31" s="168">
        <f t="shared" si="15"/>
        <v>71.463999999999999</v>
      </c>
      <c r="FG31" s="168">
        <f t="shared" si="15"/>
        <v>67.828000000000003</v>
      </c>
      <c r="FH31" s="168">
        <f t="shared" si="15"/>
        <v>64.52000000000001</v>
      </c>
      <c r="FI31" s="168">
        <f t="shared" si="15"/>
        <v>65.787999999999997</v>
      </c>
      <c r="FJ31" s="168">
        <f t="shared" si="15"/>
        <v>58.8</v>
      </c>
      <c r="FK31" s="168">
        <f t="shared" si="15"/>
        <v>49.440000000000005</v>
      </c>
      <c r="FL31" s="167">
        <v>37</v>
      </c>
      <c r="FM31" s="168">
        <f t="shared" si="16"/>
        <v>66.72399999999999</v>
      </c>
      <c r="FN31" s="168">
        <f t="shared" si="16"/>
        <v>72.320000000000007</v>
      </c>
      <c r="FO31" s="168">
        <f t="shared" si="16"/>
        <v>72.263999999999996</v>
      </c>
      <c r="FP31" s="168">
        <f t="shared" si="16"/>
        <v>68.128</v>
      </c>
      <c r="FQ31" s="168">
        <f t="shared" si="16"/>
        <v>65.22</v>
      </c>
      <c r="FR31" s="168">
        <f t="shared" si="16"/>
        <v>64.087999999999994</v>
      </c>
      <c r="FS31" s="168">
        <f t="shared" si="16"/>
        <v>56.600000000000009</v>
      </c>
      <c r="FT31" s="168">
        <f t="shared" si="16"/>
        <v>48.340000000000011</v>
      </c>
      <c r="FU31" s="167">
        <v>38</v>
      </c>
      <c r="FV31" s="168">
        <f t="shared" si="17"/>
        <v>68.72399999999999</v>
      </c>
      <c r="FW31" s="168">
        <f t="shared" si="17"/>
        <v>76.12</v>
      </c>
      <c r="FX31" s="168">
        <f t="shared" si="17"/>
        <v>75.564000000000007</v>
      </c>
      <c r="FY31" s="168">
        <f t="shared" si="17"/>
        <v>68.328000000000003</v>
      </c>
      <c r="FZ31" s="168">
        <f t="shared" si="17"/>
        <v>63.220000000000006</v>
      </c>
      <c r="GA31" s="168">
        <f t="shared" si="17"/>
        <v>64.188000000000002</v>
      </c>
      <c r="GB31" s="168">
        <f t="shared" si="17"/>
        <v>56.600000000000009</v>
      </c>
      <c r="GC31" s="168">
        <f t="shared" si="17"/>
        <v>46.340000000000011</v>
      </c>
      <c r="GD31" s="167">
        <v>31</v>
      </c>
      <c r="GE31" s="168">
        <f t="shared" si="18"/>
        <v>29.057672109779361</v>
      </c>
      <c r="GF31" s="168">
        <f t="shared" si="19"/>
        <v>29.063927641941959</v>
      </c>
      <c r="GG31" s="167">
        <v>32</v>
      </c>
      <c r="GH31" s="168">
        <f t="shared" si="20"/>
        <v>28.409064934450313</v>
      </c>
      <c r="GI31" s="168">
        <f t="shared" si="21"/>
        <v>28.443965677494361</v>
      </c>
      <c r="GJ31" s="167">
        <v>33</v>
      </c>
      <c r="GK31" s="168">
        <f t="shared" si="22"/>
        <v>28.314917702386154</v>
      </c>
      <c r="GL31" s="168">
        <f t="shared" si="23"/>
        <v>28.351519709116928</v>
      </c>
      <c r="GM31" s="167">
        <v>34</v>
      </c>
      <c r="GN31" s="168">
        <f t="shared" si="24"/>
        <v>26.819527305787801</v>
      </c>
      <c r="GO31" s="168">
        <f t="shared" si="25"/>
        <v>26.914340565985924</v>
      </c>
      <c r="GP31" s="167">
        <v>35</v>
      </c>
      <c r="GQ31" s="168">
        <f t="shared" si="26"/>
        <v>26.092321858836556</v>
      </c>
      <c r="GR31" s="168">
        <f t="shared" si="27"/>
        <v>26.170542552278803</v>
      </c>
      <c r="GS31" s="167">
        <v>36</v>
      </c>
      <c r="GT31" s="168">
        <f t="shared" si="28"/>
        <v>24.051134687231311</v>
      </c>
      <c r="GU31" s="168">
        <f t="shared" si="29"/>
        <v>24.222465774886373</v>
      </c>
      <c r="GV31" s="167">
        <v>37</v>
      </c>
      <c r="GW31" s="168">
        <f t="shared" si="30"/>
        <v>22.880252823688082</v>
      </c>
      <c r="GX31" s="168">
        <f t="shared" si="31"/>
        <v>23.296001835347383</v>
      </c>
      <c r="GY31" s="167">
        <v>38</v>
      </c>
      <c r="GZ31" s="168">
        <f t="shared" si="32"/>
        <v>20.158554784975692</v>
      </c>
      <c r="HA31" s="168">
        <f t="shared" si="33"/>
        <v>20.5080132416456</v>
      </c>
      <c r="HB31" s="167">
        <v>-1.2</v>
      </c>
      <c r="HC31" s="167">
        <v>-0.49</v>
      </c>
      <c r="HD31" s="167">
        <v>0.14000000000000001</v>
      </c>
      <c r="HE31" s="167">
        <v>1.56</v>
      </c>
      <c r="HF31" s="167">
        <v>-2.98</v>
      </c>
      <c r="HG31" s="167">
        <v>-1.01</v>
      </c>
      <c r="HH31" s="167">
        <v>0.85</v>
      </c>
      <c r="HI31" s="167">
        <v>3.14</v>
      </c>
    </row>
    <row r="32" spans="1:217" ht="15.75" thickBot="1" x14ac:dyDescent="0.3">
      <c r="A32" s="228">
        <v>22</v>
      </c>
      <c r="B32" s="212">
        <v>44537</v>
      </c>
      <c r="C32" s="215" t="s">
        <v>1167</v>
      </c>
      <c r="D32" t="s">
        <v>979</v>
      </c>
      <c r="E32" s="202" t="s">
        <v>941</v>
      </c>
      <c r="F32" s="197">
        <v>13.3</v>
      </c>
      <c r="G32" s="198">
        <v>10.9</v>
      </c>
      <c r="H32" s="198">
        <v>17.100000000000001</v>
      </c>
      <c r="I32" s="198">
        <v>25.4</v>
      </c>
      <c r="J32" s="198">
        <v>31.5</v>
      </c>
      <c r="K32" s="198">
        <v>32.6</v>
      </c>
      <c r="L32" s="198">
        <v>36.1</v>
      </c>
      <c r="M32" s="199">
        <v>34.799999999999997</v>
      </c>
      <c r="N32" s="200">
        <v>4.0999999999999996</v>
      </c>
      <c r="O32" s="198">
        <v>3.5</v>
      </c>
      <c r="P32" s="198">
        <v>2.8</v>
      </c>
      <c r="Q32" s="198">
        <v>1.8</v>
      </c>
      <c r="R32" s="198">
        <v>2.6</v>
      </c>
      <c r="S32" s="198">
        <v>4.3</v>
      </c>
      <c r="T32" s="198">
        <v>3.2</v>
      </c>
      <c r="U32" s="201">
        <v>3.6</v>
      </c>
      <c r="V32" s="163">
        <f t="shared" ref="V32:V95" si="38">F32-($S$2*N32)</f>
        <v>6.5760000000000014</v>
      </c>
      <c r="W32" s="163">
        <f t="shared" ref="W32:W95" si="39">G32-($S$2*O32)</f>
        <v>5.160000000000001</v>
      </c>
      <c r="X32" s="163">
        <f t="shared" ref="X32:X95" si="40">H32-($S$2*P32)</f>
        <v>12.508000000000003</v>
      </c>
      <c r="Y32" s="163">
        <f t="shared" ref="Y32:Y95" si="41">I32-($S$2*Q32)</f>
        <v>22.448</v>
      </c>
      <c r="Z32" s="163">
        <f t="shared" ref="Z32:Z95" si="42">J32-($S$2*R32)</f>
        <v>27.236000000000001</v>
      </c>
      <c r="AA32" s="163">
        <f t="shared" ref="AA32:AA95" si="43">K32-($S$2*S32)</f>
        <v>25.548000000000002</v>
      </c>
      <c r="AB32" s="163">
        <f t="shared" ref="AB32:AB95" si="44">L32-($S$2*T32)</f>
        <v>30.852</v>
      </c>
      <c r="AC32" s="163">
        <f t="shared" ref="AC32:AC95" si="45">M32-($S$2*U32)</f>
        <v>28.895999999999997</v>
      </c>
      <c r="AD32" s="164">
        <f t="shared" si="34"/>
        <v>28.017222559102152</v>
      </c>
      <c r="AE32" s="164">
        <f t="shared" si="35"/>
        <v>22.010175237798432</v>
      </c>
      <c r="AF32" s="164">
        <f t="shared" si="36"/>
        <v>13.13652484295632</v>
      </c>
      <c r="AG32" s="165">
        <f t="shared" ref="AG32:AG95" si="46">G$1-V32</f>
        <v>58.723999999999997</v>
      </c>
      <c r="AH32" s="165">
        <f t="shared" ref="AH32:AH95" si="47">H$1-W32</f>
        <v>70.240000000000009</v>
      </c>
      <c r="AI32" s="165">
        <f t="shared" ref="AI32:AI95" si="48">I$1-X32</f>
        <v>70.391999999999996</v>
      </c>
      <c r="AJ32" s="165">
        <f t="shared" ref="AJ32:AJ95" si="49">J$1-Y32</f>
        <v>65.852000000000004</v>
      </c>
      <c r="AK32" s="165">
        <f t="shared" ref="AK32:AK95" si="50">K$1-Z32</f>
        <v>64.263999999999996</v>
      </c>
      <c r="AL32" s="165">
        <f t="shared" ref="AL32:AL95" si="51">L$1-AA32</f>
        <v>67.152000000000001</v>
      </c>
      <c r="AM32" s="165">
        <f t="shared" ref="AM32:AM95" si="52">M$1-AB32</f>
        <v>61.647999999999996</v>
      </c>
      <c r="AN32" s="165">
        <f t="shared" ref="AN32:AN95" si="53">N$1-AC32</f>
        <v>61.504000000000005</v>
      </c>
      <c r="AO32" s="164">
        <f t="shared" ref="AO32:AO95" si="54">100-10*LOG(10^(AG32/10)+10^(AH32/10)+10^(AI32/10)+10^(AJ32/10)+10^(AK32/10)+10^(AL32/10)+10^(AM32/10)+10^(AN32/10))</f>
        <v>24.336693609352764</v>
      </c>
      <c r="AP32" s="166">
        <v>1</v>
      </c>
      <c r="AQ32" s="167">
        <v>51.4</v>
      </c>
      <c r="AR32" s="167">
        <v>62.6</v>
      </c>
      <c r="AS32" s="167">
        <v>70.8</v>
      </c>
      <c r="AT32" s="167">
        <v>81</v>
      </c>
      <c r="AU32" s="167">
        <v>90.4</v>
      </c>
      <c r="AV32" s="167">
        <v>96.2</v>
      </c>
      <c r="AW32" s="167">
        <v>94.7</v>
      </c>
      <c r="AX32" s="167">
        <v>92.3</v>
      </c>
      <c r="AY32" s="166">
        <v>2</v>
      </c>
      <c r="AZ32" s="167">
        <v>59.5</v>
      </c>
      <c r="BA32" s="167">
        <v>68.900000000000006</v>
      </c>
      <c r="BB32" s="167">
        <v>78.3</v>
      </c>
      <c r="BC32" s="167">
        <v>84.3</v>
      </c>
      <c r="BD32" s="167">
        <v>92.8</v>
      </c>
      <c r="BE32" s="167">
        <v>96.3</v>
      </c>
      <c r="BF32" s="167">
        <v>94</v>
      </c>
      <c r="BG32" s="167">
        <v>90</v>
      </c>
      <c r="BH32" s="166">
        <v>3</v>
      </c>
      <c r="BI32" s="167">
        <v>59.8</v>
      </c>
      <c r="BJ32" s="167">
        <v>71.099999999999994</v>
      </c>
      <c r="BK32" s="167">
        <v>80.8</v>
      </c>
      <c r="BL32" s="167">
        <v>88</v>
      </c>
      <c r="BM32" s="167">
        <v>95</v>
      </c>
      <c r="BN32" s="167">
        <v>94.4</v>
      </c>
      <c r="BO32" s="167">
        <v>94.1</v>
      </c>
      <c r="BP32" s="167">
        <v>89</v>
      </c>
      <c r="BQ32" s="166">
        <v>4</v>
      </c>
      <c r="BR32" s="167">
        <v>65.400000000000006</v>
      </c>
      <c r="BS32" s="167">
        <v>77.2</v>
      </c>
      <c r="BT32" s="167">
        <v>84.5</v>
      </c>
      <c r="BU32" s="167">
        <v>89.8</v>
      </c>
      <c r="BV32" s="167">
        <v>95.5</v>
      </c>
      <c r="BW32" s="167">
        <v>94.3</v>
      </c>
      <c r="BX32" s="167">
        <v>92.5</v>
      </c>
      <c r="BY32" s="167">
        <v>88.8</v>
      </c>
      <c r="BZ32" s="166">
        <v>5</v>
      </c>
      <c r="CA32" s="167">
        <v>65.3</v>
      </c>
      <c r="CB32" s="167">
        <v>77.400000000000006</v>
      </c>
      <c r="CC32" s="167">
        <v>86.5</v>
      </c>
      <c r="CD32" s="167">
        <v>92.5</v>
      </c>
      <c r="CE32" s="167">
        <v>96.4</v>
      </c>
      <c r="CF32" s="167">
        <v>93</v>
      </c>
      <c r="CG32" s="167">
        <v>90.4</v>
      </c>
      <c r="CH32" s="167">
        <v>83.7</v>
      </c>
      <c r="CI32" s="166">
        <v>6</v>
      </c>
      <c r="CJ32" s="167">
        <v>70.7</v>
      </c>
      <c r="CK32" s="167">
        <v>82</v>
      </c>
      <c r="CL32" s="167">
        <v>89.3</v>
      </c>
      <c r="CM32" s="167">
        <v>93.3</v>
      </c>
      <c r="CN32" s="167">
        <v>95.5</v>
      </c>
      <c r="CO32" s="167">
        <v>93</v>
      </c>
      <c r="CP32" s="167">
        <v>90.1</v>
      </c>
      <c r="CQ32" s="167">
        <v>83</v>
      </c>
      <c r="CR32" s="166">
        <v>7</v>
      </c>
      <c r="CS32" s="167">
        <v>75.599999999999994</v>
      </c>
      <c r="CT32" s="167">
        <v>84.2</v>
      </c>
      <c r="CU32" s="167">
        <v>90.1</v>
      </c>
      <c r="CV32" s="167">
        <v>93.6</v>
      </c>
      <c r="CW32" s="167">
        <v>96.2</v>
      </c>
      <c r="CX32" s="167">
        <v>91.3</v>
      </c>
      <c r="CY32" s="167">
        <v>87.9</v>
      </c>
      <c r="CZ32" s="167">
        <v>81.900000000000006</v>
      </c>
      <c r="DA32" s="166">
        <v>8</v>
      </c>
      <c r="DB32" s="167">
        <v>77.599999999999994</v>
      </c>
      <c r="DC32" s="167">
        <v>88</v>
      </c>
      <c r="DD32" s="167">
        <v>93.4</v>
      </c>
      <c r="DE32" s="167">
        <v>93.8</v>
      </c>
      <c r="DF32" s="167">
        <v>94.2</v>
      </c>
      <c r="DG32" s="167">
        <v>91.4</v>
      </c>
      <c r="DH32" s="167">
        <v>87.9</v>
      </c>
      <c r="DI32" s="167">
        <v>79.900000000000006</v>
      </c>
      <c r="DJ32" s="167">
        <v>1</v>
      </c>
      <c r="DK32" s="168">
        <f t="shared" ref="DK32:DK95" si="55">AQ32-V32</f>
        <v>44.823999999999998</v>
      </c>
      <c r="DL32" s="168">
        <f t="shared" ref="DL32:DL95" si="56">AR32-W32</f>
        <v>57.44</v>
      </c>
      <c r="DM32" s="168">
        <f t="shared" ref="DM32:DM95" si="57">AS32-X32</f>
        <v>58.291999999999994</v>
      </c>
      <c r="DN32" s="168">
        <f t="shared" ref="DN32:DN95" si="58">AT32-Y32</f>
        <v>58.552</v>
      </c>
      <c r="DO32" s="168">
        <f t="shared" ref="DO32:DO95" si="59">AU32-Z32</f>
        <v>63.164000000000001</v>
      </c>
      <c r="DP32" s="168">
        <f t="shared" ref="DP32:DP95" si="60">AV32-AA32</f>
        <v>70.652000000000001</v>
      </c>
      <c r="DQ32" s="168">
        <f t="shared" ref="DQ32:DQ95" si="61">AW32-AB32</f>
        <v>63.847999999999999</v>
      </c>
      <c r="DR32" s="168">
        <f t="shared" ref="DR32:DR95" si="62">AX32-AC32</f>
        <v>63.403999999999996</v>
      </c>
      <c r="DS32" s="167">
        <v>33</v>
      </c>
      <c r="DT32" s="168">
        <f t="shared" ref="DT32:DT95" si="63">AZ32-V32</f>
        <v>52.923999999999999</v>
      </c>
      <c r="DU32" s="168">
        <f t="shared" ref="DU32:DU95" si="64">BA32-W32</f>
        <v>63.74</v>
      </c>
      <c r="DV32" s="168">
        <f t="shared" ref="DV32:DV95" si="65">BB32-X32</f>
        <v>65.792000000000002</v>
      </c>
      <c r="DW32" s="168">
        <f t="shared" ref="DW32:DW95" si="66">BC32-Y32</f>
        <v>61.851999999999997</v>
      </c>
      <c r="DX32" s="168">
        <f t="shared" ref="DX32:DX95" si="67">BD32-Z32</f>
        <v>65.563999999999993</v>
      </c>
      <c r="DY32" s="168">
        <f t="shared" ref="DY32:DY95" si="68">BE32-AA32</f>
        <v>70.751999999999995</v>
      </c>
      <c r="DZ32" s="168">
        <f t="shared" ref="DZ32:DZ95" si="69">BF32-AB32</f>
        <v>63.147999999999996</v>
      </c>
      <c r="EA32" s="168">
        <f t="shared" ref="EA32:EA95" si="70">BG32-AC32</f>
        <v>61.103999999999999</v>
      </c>
      <c r="EB32" s="167">
        <v>34</v>
      </c>
      <c r="EC32" s="168">
        <f t="shared" ref="EC32:EC95" si="71">BI32-V32</f>
        <v>53.223999999999997</v>
      </c>
      <c r="ED32" s="168">
        <f t="shared" ref="ED32:ED95" si="72">BJ32-W32</f>
        <v>65.94</v>
      </c>
      <c r="EE32" s="168">
        <f t="shared" ref="EE32:EE95" si="73">BK32-X32</f>
        <v>68.292000000000002</v>
      </c>
      <c r="EF32" s="168">
        <f t="shared" ref="EF32:EF95" si="74">BL32-Y32</f>
        <v>65.551999999999992</v>
      </c>
      <c r="EG32" s="168">
        <f t="shared" ref="EG32:EG95" si="75">BM32-Z32</f>
        <v>67.763999999999996</v>
      </c>
      <c r="EH32" s="168">
        <f t="shared" ref="EH32:EH95" si="76">BN32-AA32</f>
        <v>68.852000000000004</v>
      </c>
      <c r="EI32" s="168">
        <f t="shared" ref="EI32:EI95" si="77">BO32-AB32</f>
        <v>63.24799999999999</v>
      </c>
      <c r="EJ32" s="168">
        <f t="shared" ref="EJ32:EJ95" si="78">BP32-AC32</f>
        <v>60.103999999999999</v>
      </c>
      <c r="EK32" s="167">
        <v>35</v>
      </c>
      <c r="EL32" s="168">
        <f t="shared" ref="EL32:EL95" si="79">BR32-V32</f>
        <v>58.824000000000005</v>
      </c>
      <c r="EM32" s="168">
        <f t="shared" ref="EM32:EM95" si="80">BS32-W32</f>
        <v>72.040000000000006</v>
      </c>
      <c r="EN32" s="168">
        <f t="shared" ref="EN32:EN95" si="81">BT32-X32</f>
        <v>71.99199999999999</v>
      </c>
      <c r="EO32" s="168">
        <f t="shared" ref="EO32:EO95" si="82">BU32-Y32</f>
        <v>67.352000000000004</v>
      </c>
      <c r="EP32" s="168">
        <f t="shared" ref="EP32:EP95" si="83">BV32-Z32</f>
        <v>68.263999999999996</v>
      </c>
      <c r="EQ32" s="168">
        <f t="shared" ref="EQ32:EQ95" si="84">BW32-AA32</f>
        <v>68.751999999999995</v>
      </c>
      <c r="ER32" s="168">
        <f t="shared" ref="ER32:ER95" si="85">BX32-AB32</f>
        <v>61.647999999999996</v>
      </c>
      <c r="ES32" s="168">
        <f t="shared" ref="ES32:ES95" si="86">BY32-AC32</f>
        <v>59.903999999999996</v>
      </c>
      <c r="ET32" s="167">
        <v>36</v>
      </c>
      <c r="EU32" s="168">
        <f t="shared" ref="EU32:EU95" si="87">CA32-V32</f>
        <v>58.723999999999997</v>
      </c>
      <c r="EV32" s="168">
        <f t="shared" ref="EV32:EV95" si="88">CB32-W32</f>
        <v>72.240000000000009</v>
      </c>
      <c r="EW32" s="168">
        <f t="shared" ref="EW32:EW95" si="89">CC32-X32</f>
        <v>73.99199999999999</v>
      </c>
      <c r="EX32" s="168">
        <f t="shared" ref="EX32:EX95" si="90">CD32-Y32</f>
        <v>70.051999999999992</v>
      </c>
      <c r="EY32" s="168">
        <f t="shared" ref="EY32:EY95" si="91">CE32-Z32</f>
        <v>69.164000000000001</v>
      </c>
      <c r="EZ32" s="168">
        <f t="shared" ref="EZ32:EZ95" si="92">CF32-AA32</f>
        <v>67.451999999999998</v>
      </c>
      <c r="FA32" s="168">
        <f t="shared" ref="FA32:FA95" si="93">CG32-AB32</f>
        <v>59.548000000000002</v>
      </c>
      <c r="FB32" s="168">
        <f t="shared" ref="FB32:FB95" si="94">CH32-AC32</f>
        <v>54.804000000000002</v>
      </c>
      <c r="FC32" s="167">
        <v>37</v>
      </c>
      <c r="FD32" s="168">
        <f t="shared" ref="FD32:FD95" si="95">CJ32-V32</f>
        <v>64.123999999999995</v>
      </c>
      <c r="FE32" s="168">
        <f t="shared" ref="FE32:FE95" si="96">CK32-W32</f>
        <v>76.84</v>
      </c>
      <c r="FF32" s="168">
        <f t="shared" ref="FF32:FF95" si="97">CL32-X32</f>
        <v>76.792000000000002</v>
      </c>
      <c r="FG32" s="168">
        <f t="shared" ref="FG32:FG95" si="98">CM32-Y32</f>
        <v>70.852000000000004</v>
      </c>
      <c r="FH32" s="168">
        <f t="shared" ref="FH32:FH95" si="99">CN32-Z32</f>
        <v>68.263999999999996</v>
      </c>
      <c r="FI32" s="168">
        <f t="shared" ref="FI32:FI95" si="100">CO32-AA32</f>
        <v>67.451999999999998</v>
      </c>
      <c r="FJ32" s="168">
        <f t="shared" ref="FJ32:FJ95" si="101">CP32-AB32</f>
        <v>59.24799999999999</v>
      </c>
      <c r="FK32" s="168">
        <f t="shared" ref="FK32:FK95" si="102">CQ32-AC32</f>
        <v>54.103999999999999</v>
      </c>
      <c r="FL32" s="167">
        <v>38</v>
      </c>
      <c r="FM32" s="168">
        <f t="shared" ref="FM32:FM95" si="103">CS32-V32</f>
        <v>69.023999999999987</v>
      </c>
      <c r="FN32" s="168">
        <f t="shared" ref="FN32:FN95" si="104">CT32-W32</f>
        <v>79.040000000000006</v>
      </c>
      <c r="FO32" s="168">
        <f t="shared" ref="FO32:FO95" si="105">CU32-X32</f>
        <v>77.591999999999985</v>
      </c>
      <c r="FP32" s="168">
        <f t="shared" ref="FP32:FP95" si="106">CV32-Y32</f>
        <v>71.151999999999987</v>
      </c>
      <c r="FQ32" s="168">
        <f t="shared" ref="FQ32:FQ95" si="107">CW32-Z32</f>
        <v>68.963999999999999</v>
      </c>
      <c r="FR32" s="168">
        <f t="shared" ref="FR32:FR95" si="108">CX32-AA32</f>
        <v>65.751999999999995</v>
      </c>
      <c r="FS32" s="168">
        <f t="shared" ref="FS32:FS95" si="109">CY32-AB32</f>
        <v>57.048000000000002</v>
      </c>
      <c r="FT32" s="168">
        <f t="shared" ref="FT32:FT95" si="110">CZ32-AC32</f>
        <v>53.004000000000005</v>
      </c>
      <c r="FU32" s="167">
        <v>39</v>
      </c>
      <c r="FV32" s="168">
        <f t="shared" ref="FV32:FV95" si="111">DB32-V32</f>
        <v>71.023999999999987</v>
      </c>
      <c r="FW32" s="168">
        <f t="shared" ref="FW32:FW95" si="112">DC32-W32</f>
        <v>82.84</v>
      </c>
      <c r="FX32" s="168">
        <f t="shared" ref="FX32:FX95" si="113">DD32-X32</f>
        <v>80.891999999999996</v>
      </c>
      <c r="FY32" s="168">
        <f t="shared" ref="FY32:FY95" si="114">DE32-Y32</f>
        <v>71.352000000000004</v>
      </c>
      <c r="FZ32" s="168">
        <f t="shared" ref="FZ32:FZ95" si="115">DF32-Z32</f>
        <v>66.963999999999999</v>
      </c>
      <c r="GA32" s="168">
        <f t="shared" ref="GA32:GA95" si="116">DG32-AA32</f>
        <v>65.852000000000004</v>
      </c>
      <c r="GB32" s="168">
        <f t="shared" ref="GB32:GB95" si="117">DH32-AB32</f>
        <v>57.048000000000002</v>
      </c>
      <c r="GC32" s="168">
        <f t="shared" ref="GC32:GC95" si="118">DI32-AC32</f>
        <v>51.004000000000005</v>
      </c>
      <c r="GD32" s="167">
        <v>32</v>
      </c>
      <c r="GE32" s="168">
        <f t="shared" ref="GE32:GE95" si="119">100-10*LOG10(10^(DK32/10)+10^(DL32/10)+10^(DM32/10)+10^(DN32/10)+10^(DO32/10)+10^(DP32/10)+10^(DQ32/10)+10^(DR32/10))</f>
        <v>26.92857961277268</v>
      </c>
      <c r="GF32" s="168">
        <f t="shared" ref="GF32:GF95" si="120">100-10*LOG10(10^(DL32/10)+10^(DM32/10)+10^(DN32/10)+10^(DO32/10)+10^(DP32/10)+10^(DQ32/10)+10^(DR32/10))</f>
        <v>26.935086414481376</v>
      </c>
      <c r="GG32" s="167">
        <v>33</v>
      </c>
      <c r="GH32" s="168">
        <f t="shared" ref="GH32:GH95" si="121">100-10*LOG10(10^(DT32/10)+10^(DU32/10)+10^(DV32/10)+10^(DW32/10)+10^(DX32/10)+10^(DY32/10)+10^(DZ32/10)+10^(EA32/10))</f>
        <v>25.729385681654037</v>
      </c>
      <c r="GI32" s="168">
        <f t="shared" ref="GI32:GI95" si="122">100-10*LOG10(10^(DU32/10)+10^(DV32/10)+10^(DW32/10)+10^(DX32/10)+10^(DY32/10)+10^(DZ32/10)+10^(EA32/10))</f>
        <v>25.761354038680309</v>
      </c>
      <c r="GJ32" s="167">
        <v>34</v>
      </c>
      <c r="GK32" s="168">
        <f t="shared" ref="GK32:GK95" si="123">100-10*LOG10(10^(EC32/10)+10^(ED32/10)+10^(EE32/10)+10^(EF32/10)+10^(EG32/10)+10^(EH32/10)+10^(EI32/10)+10^(EJ32/10))</f>
        <v>25.04933893817973</v>
      </c>
      <c r="GL32" s="168">
        <f t="shared" ref="GL32:GL95" si="124">100-10*LOG10(10^(ED32/10)+10^(EE32/10)+10^(EF32/10)+10^(EG32/10)+10^(EH32/10)+10^(EI32/10)+10^(EJ32/10))</f>
        <v>25.078619635647868</v>
      </c>
      <c r="GM32" s="167">
        <v>35</v>
      </c>
      <c r="GN32" s="168">
        <f t="shared" ref="GN32:GN95" si="125">100-10*LOG10(10^(EL32/10)+10^(EM32/10)+10^(EN32/10)+10^(EO32/10)+10^(EP32/10)+10^(EQ32/10)+10^(ER32/10)+10^(ES32/10))</f>
        <v>22.623288795933462</v>
      </c>
      <c r="GO32" s="168">
        <f t="shared" ref="GO32:GO95" si="126">100-10*LOG10(10^(EM32/10)+10^(EN32/10)+10^(EO32/10)+10^(EP32/10)+10^(EQ32/10)+10^(ER32/10)+10^(ES32/10))</f>
        <v>22.684321307585364</v>
      </c>
      <c r="GP32" s="167">
        <v>36</v>
      </c>
      <c r="GQ32" s="168">
        <f t="shared" ref="GQ32:GQ95" si="127">100-10*LOG10(10^(EU32/10)+10^(EV32/10)+10^(EW32/10)+10^(EX32/10)+10^(EY32/10)+10^(EZ32/10)+10^(FA32/10)+10^(FB32/10))</f>
        <v>21.693988526801476</v>
      </c>
      <c r="GR32" s="168">
        <f t="shared" ref="GR32:GR95" si="128">100-10*LOG10(10^(EV32/10)+10^(EW32/10)+10^(EX32/10)+10^(EY32/10)+10^(EZ32/10)+10^(FA32/10)+10^(FB32/10))</f>
        <v>21.742070807552565</v>
      </c>
      <c r="GS32" s="167">
        <v>37</v>
      </c>
      <c r="GT32" s="168">
        <f t="shared" ref="GT32:GT95" si="129">100-10*LOG10(10^(FD32/10)+10^(FE32/10)+10^(FF32/10)+10^(FG32/10)+10^(FH32/10)+10^(FI32/10)+10^(FJ32/10)+10^(FK32/10))</f>
        <v>19.058860567381089</v>
      </c>
      <c r="GU32" s="168">
        <f t="shared" ref="GU32:GU95" si="130">100-10*LOG10(10^(FE32/10)+10^(FF32/10)+10^(FG32/10)+10^(FH32/10)+10^(FI32/10)+10^(FJ32/10)+10^(FK32/10))</f>
        <v>19.150193841938332</v>
      </c>
      <c r="GV32" s="167">
        <v>38</v>
      </c>
      <c r="GW32" s="168">
        <f t="shared" ref="GW32:GW95" si="131">100-10*LOG10(10^(FM32/10)+10^(FN32/10)+10^(FO32/10)+10^(FP32/10)+10^(FQ32/10)+10^(FR32/10)+10^(FS32/10)+10^(FT32/10))</f>
        <v>17.670670039777079</v>
      </c>
      <c r="GX32" s="168">
        <f t="shared" ref="GX32:GX95" si="132">100-10*LOG10(10^(FN32/10)+10^(FO32/10)+10^(FP32/10)+10^(FQ32/10)+10^(FR32/10)+10^(FS32/10)+10^(FT32/10))</f>
        <v>17.878447664937397</v>
      </c>
      <c r="GY32" s="167">
        <v>39</v>
      </c>
      <c r="GZ32" s="168">
        <f t="shared" ref="GZ32:GZ95" si="133">100-10*LOG10(10^(FV32/10)+10^(FW32/10)+10^(FX32/10)+10^(FY32/10)+10^(FZ32/10)+10^(GA32/10)+10^(GB32/10)+10^(GC32/10))</f>
        <v>14.548516299679591</v>
      </c>
      <c r="HA32" s="168">
        <f t="shared" ref="HA32:HA95" si="134">100-10*LOG10(10^(FW32/10)+10^(FX32/10)+10^(FY32/10)+10^(FZ32/10)+10^(GA32/10)+10^(GB32/10)+10^(GC32/10))</f>
        <v>14.708100809332223</v>
      </c>
      <c r="HB32" s="167">
        <v>-1.2</v>
      </c>
      <c r="HC32" s="167">
        <v>-0.49</v>
      </c>
      <c r="HD32" s="167">
        <v>0.14000000000000001</v>
      </c>
      <c r="HE32" s="167">
        <v>1.56</v>
      </c>
      <c r="HF32" s="167">
        <v>-2.98</v>
      </c>
      <c r="HG32" s="167">
        <v>-1.01</v>
      </c>
      <c r="HH32" s="167">
        <v>0.85</v>
      </c>
      <c r="HI32" s="167">
        <v>3.14</v>
      </c>
    </row>
    <row r="33" spans="1:217" ht="15.75" thickBot="1" x14ac:dyDescent="0.3">
      <c r="A33" s="228">
        <v>23</v>
      </c>
      <c r="B33" s="212">
        <v>44537</v>
      </c>
      <c r="C33" s="215" t="s">
        <v>1167</v>
      </c>
      <c r="D33" t="s">
        <v>979</v>
      </c>
      <c r="E33" s="204" t="s">
        <v>942</v>
      </c>
      <c r="F33" s="197">
        <v>16.2</v>
      </c>
      <c r="G33" s="198">
        <v>14.6</v>
      </c>
      <c r="H33" s="198">
        <v>20.2</v>
      </c>
      <c r="I33" s="198">
        <v>32.5</v>
      </c>
      <c r="J33" s="198">
        <v>39.299999999999997</v>
      </c>
      <c r="K33" s="198">
        <v>36.4</v>
      </c>
      <c r="L33" s="198">
        <v>34.4</v>
      </c>
      <c r="M33" s="199">
        <v>40.200000000000003</v>
      </c>
      <c r="N33" s="200">
        <v>1.9</v>
      </c>
      <c r="O33" s="198">
        <v>1.6</v>
      </c>
      <c r="P33" s="198">
        <v>2.5</v>
      </c>
      <c r="Q33" s="198">
        <v>2.2999999999999998</v>
      </c>
      <c r="R33" s="198">
        <v>2.1</v>
      </c>
      <c r="S33" s="198">
        <v>2.4</v>
      </c>
      <c r="T33" s="198">
        <v>4</v>
      </c>
      <c r="U33" s="201">
        <v>2.2999999999999998</v>
      </c>
      <c r="V33" s="163">
        <f t="shared" si="38"/>
        <v>13.084</v>
      </c>
      <c r="W33" s="163">
        <f t="shared" si="39"/>
        <v>11.975999999999999</v>
      </c>
      <c r="X33" s="163">
        <f t="shared" si="40"/>
        <v>16.100000000000001</v>
      </c>
      <c r="Y33" s="163">
        <f t="shared" si="41"/>
        <v>28.728000000000002</v>
      </c>
      <c r="Z33" s="163">
        <f t="shared" si="42"/>
        <v>35.855999999999995</v>
      </c>
      <c r="AA33" s="163">
        <f t="shared" si="43"/>
        <v>32.463999999999999</v>
      </c>
      <c r="AB33" s="163">
        <f t="shared" si="44"/>
        <v>27.84</v>
      </c>
      <c r="AC33" s="163">
        <f t="shared" si="45"/>
        <v>36.428000000000004</v>
      </c>
      <c r="AD33" s="164">
        <f t="shared" si="34"/>
        <v>31.553111414751619</v>
      </c>
      <c r="AE33" s="164">
        <f t="shared" si="35"/>
        <v>27.041215744578079</v>
      </c>
      <c r="AF33" s="164">
        <f t="shared" si="36"/>
        <v>18.572615962654876</v>
      </c>
      <c r="AG33" s="165">
        <f t="shared" si="46"/>
        <v>52.215999999999994</v>
      </c>
      <c r="AH33" s="165">
        <f t="shared" si="47"/>
        <v>63.424000000000007</v>
      </c>
      <c r="AI33" s="165">
        <f t="shared" si="48"/>
        <v>66.800000000000011</v>
      </c>
      <c r="AJ33" s="165">
        <f t="shared" si="49"/>
        <v>59.571999999999996</v>
      </c>
      <c r="AK33" s="165">
        <f t="shared" si="50"/>
        <v>55.644000000000005</v>
      </c>
      <c r="AL33" s="165">
        <f t="shared" si="51"/>
        <v>60.236000000000004</v>
      </c>
      <c r="AM33" s="165">
        <f t="shared" si="52"/>
        <v>64.66</v>
      </c>
      <c r="AN33" s="165">
        <f t="shared" si="53"/>
        <v>53.972000000000001</v>
      </c>
      <c r="AO33" s="164">
        <f t="shared" si="54"/>
        <v>28.977291458740368</v>
      </c>
      <c r="AP33" s="166">
        <v>1</v>
      </c>
      <c r="AQ33" s="167">
        <v>51.4</v>
      </c>
      <c r="AR33" s="167">
        <v>62.6</v>
      </c>
      <c r="AS33" s="167">
        <v>70.8</v>
      </c>
      <c r="AT33" s="167">
        <v>81</v>
      </c>
      <c r="AU33" s="167">
        <v>90.4</v>
      </c>
      <c r="AV33" s="167">
        <v>96.2</v>
      </c>
      <c r="AW33" s="167">
        <v>94.7</v>
      </c>
      <c r="AX33" s="167">
        <v>92.3</v>
      </c>
      <c r="AY33" s="166">
        <v>2</v>
      </c>
      <c r="AZ33" s="167">
        <v>59.5</v>
      </c>
      <c r="BA33" s="167">
        <v>68.900000000000006</v>
      </c>
      <c r="BB33" s="167">
        <v>78.3</v>
      </c>
      <c r="BC33" s="167">
        <v>84.3</v>
      </c>
      <c r="BD33" s="167">
        <v>92.8</v>
      </c>
      <c r="BE33" s="167">
        <v>96.3</v>
      </c>
      <c r="BF33" s="167">
        <v>94</v>
      </c>
      <c r="BG33" s="167">
        <v>90</v>
      </c>
      <c r="BH33" s="166">
        <v>3</v>
      </c>
      <c r="BI33" s="167">
        <v>59.8</v>
      </c>
      <c r="BJ33" s="167">
        <v>71.099999999999994</v>
      </c>
      <c r="BK33" s="167">
        <v>80.8</v>
      </c>
      <c r="BL33" s="167">
        <v>88</v>
      </c>
      <c r="BM33" s="167">
        <v>95</v>
      </c>
      <c r="BN33" s="167">
        <v>94.4</v>
      </c>
      <c r="BO33" s="167">
        <v>94.1</v>
      </c>
      <c r="BP33" s="167">
        <v>89</v>
      </c>
      <c r="BQ33" s="166">
        <v>4</v>
      </c>
      <c r="BR33" s="167">
        <v>65.400000000000006</v>
      </c>
      <c r="BS33" s="167">
        <v>77.2</v>
      </c>
      <c r="BT33" s="167">
        <v>84.5</v>
      </c>
      <c r="BU33" s="167">
        <v>89.8</v>
      </c>
      <c r="BV33" s="167">
        <v>95.5</v>
      </c>
      <c r="BW33" s="167">
        <v>94.3</v>
      </c>
      <c r="BX33" s="167">
        <v>92.5</v>
      </c>
      <c r="BY33" s="167">
        <v>88.8</v>
      </c>
      <c r="BZ33" s="166">
        <v>5</v>
      </c>
      <c r="CA33" s="167">
        <v>65.3</v>
      </c>
      <c r="CB33" s="167">
        <v>77.400000000000006</v>
      </c>
      <c r="CC33" s="167">
        <v>86.5</v>
      </c>
      <c r="CD33" s="167">
        <v>92.5</v>
      </c>
      <c r="CE33" s="167">
        <v>96.4</v>
      </c>
      <c r="CF33" s="167">
        <v>93</v>
      </c>
      <c r="CG33" s="167">
        <v>90.4</v>
      </c>
      <c r="CH33" s="167">
        <v>83.7</v>
      </c>
      <c r="CI33" s="166">
        <v>6</v>
      </c>
      <c r="CJ33" s="167">
        <v>70.7</v>
      </c>
      <c r="CK33" s="167">
        <v>82</v>
      </c>
      <c r="CL33" s="167">
        <v>89.3</v>
      </c>
      <c r="CM33" s="167">
        <v>93.3</v>
      </c>
      <c r="CN33" s="167">
        <v>95.5</v>
      </c>
      <c r="CO33" s="167">
        <v>93</v>
      </c>
      <c r="CP33" s="167">
        <v>90.1</v>
      </c>
      <c r="CQ33" s="167">
        <v>83</v>
      </c>
      <c r="CR33" s="166">
        <v>7</v>
      </c>
      <c r="CS33" s="167">
        <v>75.599999999999994</v>
      </c>
      <c r="CT33" s="167">
        <v>84.2</v>
      </c>
      <c r="CU33" s="167">
        <v>90.1</v>
      </c>
      <c r="CV33" s="167">
        <v>93.6</v>
      </c>
      <c r="CW33" s="167">
        <v>96.2</v>
      </c>
      <c r="CX33" s="167">
        <v>91.3</v>
      </c>
      <c r="CY33" s="167">
        <v>87.9</v>
      </c>
      <c r="CZ33" s="167">
        <v>81.900000000000006</v>
      </c>
      <c r="DA33" s="166">
        <v>8</v>
      </c>
      <c r="DB33" s="167">
        <v>77.599999999999994</v>
      </c>
      <c r="DC33" s="167">
        <v>88</v>
      </c>
      <c r="DD33" s="167">
        <v>93.4</v>
      </c>
      <c r="DE33" s="167">
        <v>93.8</v>
      </c>
      <c r="DF33" s="167">
        <v>94.2</v>
      </c>
      <c r="DG33" s="167">
        <v>91.4</v>
      </c>
      <c r="DH33" s="167">
        <v>87.9</v>
      </c>
      <c r="DI33" s="167">
        <v>79.900000000000006</v>
      </c>
      <c r="DJ33" s="167">
        <v>1</v>
      </c>
      <c r="DK33" s="168">
        <f t="shared" si="55"/>
        <v>38.316000000000003</v>
      </c>
      <c r="DL33" s="168">
        <f t="shared" si="56"/>
        <v>50.624000000000002</v>
      </c>
      <c r="DM33" s="168">
        <f t="shared" si="57"/>
        <v>54.699999999999996</v>
      </c>
      <c r="DN33" s="168">
        <f t="shared" si="58"/>
        <v>52.271999999999998</v>
      </c>
      <c r="DO33" s="168">
        <f t="shared" si="59"/>
        <v>54.544000000000011</v>
      </c>
      <c r="DP33" s="168">
        <f t="shared" si="60"/>
        <v>63.736000000000004</v>
      </c>
      <c r="DQ33" s="168">
        <f t="shared" si="61"/>
        <v>66.86</v>
      </c>
      <c r="DR33" s="168">
        <f t="shared" si="62"/>
        <v>55.871999999999993</v>
      </c>
      <c r="DS33" s="167">
        <v>34</v>
      </c>
      <c r="DT33" s="168">
        <f t="shared" si="63"/>
        <v>46.415999999999997</v>
      </c>
      <c r="DU33" s="168">
        <f t="shared" si="64"/>
        <v>56.924000000000007</v>
      </c>
      <c r="DV33" s="168">
        <f t="shared" si="65"/>
        <v>62.199999999999996</v>
      </c>
      <c r="DW33" s="168">
        <f t="shared" si="66"/>
        <v>55.571999999999996</v>
      </c>
      <c r="DX33" s="168">
        <f t="shared" si="67"/>
        <v>56.944000000000003</v>
      </c>
      <c r="DY33" s="168">
        <f t="shared" si="68"/>
        <v>63.835999999999999</v>
      </c>
      <c r="DZ33" s="168">
        <f t="shared" si="69"/>
        <v>66.16</v>
      </c>
      <c r="EA33" s="168">
        <f t="shared" si="70"/>
        <v>53.571999999999996</v>
      </c>
      <c r="EB33" s="167">
        <v>35</v>
      </c>
      <c r="EC33" s="168">
        <f t="shared" si="71"/>
        <v>46.715999999999994</v>
      </c>
      <c r="ED33" s="168">
        <f t="shared" si="72"/>
        <v>59.123999999999995</v>
      </c>
      <c r="EE33" s="168">
        <f t="shared" si="73"/>
        <v>64.699999999999989</v>
      </c>
      <c r="EF33" s="168">
        <f t="shared" si="74"/>
        <v>59.271999999999998</v>
      </c>
      <c r="EG33" s="168">
        <f t="shared" si="75"/>
        <v>59.144000000000005</v>
      </c>
      <c r="EH33" s="168">
        <f t="shared" si="76"/>
        <v>61.936000000000007</v>
      </c>
      <c r="EI33" s="168">
        <f t="shared" si="77"/>
        <v>66.259999999999991</v>
      </c>
      <c r="EJ33" s="168">
        <f t="shared" si="78"/>
        <v>52.571999999999996</v>
      </c>
      <c r="EK33" s="167">
        <v>36</v>
      </c>
      <c r="EL33" s="168">
        <f t="shared" si="79"/>
        <v>52.316000000000003</v>
      </c>
      <c r="EM33" s="168">
        <f t="shared" si="80"/>
        <v>65.224000000000004</v>
      </c>
      <c r="EN33" s="168">
        <f t="shared" si="81"/>
        <v>68.400000000000006</v>
      </c>
      <c r="EO33" s="168">
        <f t="shared" si="82"/>
        <v>61.071999999999996</v>
      </c>
      <c r="EP33" s="168">
        <f t="shared" si="83"/>
        <v>59.644000000000005</v>
      </c>
      <c r="EQ33" s="168">
        <f t="shared" si="84"/>
        <v>61.835999999999999</v>
      </c>
      <c r="ER33" s="168">
        <f t="shared" si="85"/>
        <v>64.66</v>
      </c>
      <c r="ES33" s="168">
        <f t="shared" si="86"/>
        <v>52.371999999999993</v>
      </c>
      <c r="ET33" s="167">
        <v>37</v>
      </c>
      <c r="EU33" s="168">
        <f t="shared" si="87"/>
        <v>52.215999999999994</v>
      </c>
      <c r="EV33" s="168">
        <f t="shared" si="88"/>
        <v>65.424000000000007</v>
      </c>
      <c r="EW33" s="168">
        <f t="shared" si="89"/>
        <v>70.400000000000006</v>
      </c>
      <c r="EX33" s="168">
        <f t="shared" si="90"/>
        <v>63.771999999999998</v>
      </c>
      <c r="EY33" s="168">
        <f t="shared" si="91"/>
        <v>60.544000000000011</v>
      </c>
      <c r="EZ33" s="168">
        <f t="shared" si="92"/>
        <v>60.536000000000001</v>
      </c>
      <c r="FA33" s="168">
        <f t="shared" si="93"/>
        <v>62.56</v>
      </c>
      <c r="FB33" s="168">
        <f t="shared" si="94"/>
        <v>47.271999999999998</v>
      </c>
      <c r="FC33" s="167">
        <v>38</v>
      </c>
      <c r="FD33" s="168">
        <f t="shared" si="95"/>
        <v>57.616</v>
      </c>
      <c r="FE33" s="168">
        <f t="shared" si="96"/>
        <v>70.024000000000001</v>
      </c>
      <c r="FF33" s="168">
        <f t="shared" si="97"/>
        <v>73.199999999999989</v>
      </c>
      <c r="FG33" s="168">
        <f t="shared" si="98"/>
        <v>64.572000000000003</v>
      </c>
      <c r="FH33" s="168">
        <f t="shared" si="99"/>
        <v>59.644000000000005</v>
      </c>
      <c r="FI33" s="168">
        <f t="shared" si="100"/>
        <v>60.536000000000001</v>
      </c>
      <c r="FJ33" s="168">
        <f t="shared" si="101"/>
        <v>62.259999999999991</v>
      </c>
      <c r="FK33" s="168">
        <f t="shared" si="102"/>
        <v>46.571999999999996</v>
      </c>
      <c r="FL33" s="167">
        <v>39</v>
      </c>
      <c r="FM33" s="168">
        <f t="shared" si="103"/>
        <v>62.515999999999991</v>
      </c>
      <c r="FN33" s="168">
        <f t="shared" si="104"/>
        <v>72.224000000000004</v>
      </c>
      <c r="FO33" s="168">
        <f t="shared" si="105"/>
        <v>74</v>
      </c>
      <c r="FP33" s="168">
        <f t="shared" si="106"/>
        <v>64.871999999999986</v>
      </c>
      <c r="FQ33" s="168">
        <f t="shared" si="107"/>
        <v>60.344000000000008</v>
      </c>
      <c r="FR33" s="168">
        <f t="shared" si="108"/>
        <v>58.835999999999999</v>
      </c>
      <c r="FS33" s="168">
        <f t="shared" si="109"/>
        <v>60.06</v>
      </c>
      <c r="FT33" s="168">
        <f t="shared" si="110"/>
        <v>45.472000000000001</v>
      </c>
      <c r="FU33" s="167">
        <v>40</v>
      </c>
      <c r="FV33" s="168">
        <f t="shared" si="111"/>
        <v>64.515999999999991</v>
      </c>
      <c r="FW33" s="168">
        <f t="shared" si="112"/>
        <v>76.024000000000001</v>
      </c>
      <c r="FX33" s="168">
        <f t="shared" si="113"/>
        <v>77.300000000000011</v>
      </c>
      <c r="FY33" s="168">
        <f t="shared" si="114"/>
        <v>65.072000000000003</v>
      </c>
      <c r="FZ33" s="168">
        <f t="shared" si="115"/>
        <v>58.344000000000008</v>
      </c>
      <c r="GA33" s="168">
        <f t="shared" si="116"/>
        <v>58.936000000000007</v>
      </c>
      <c r="GB33" s="168">
        <f t="shared" si="117"/>
        <v>60.06</v>
      </c>
      <c r="GC33" s="168">
        <f t="shared" si="118"/>
        <v>43.472000000000001</v>
      </c>
      <c r="GD33" s="167">
        <v>33</v>
      </c>
      <c r="GE33" s="168">
        <f t="shared" si="119"/>
        <v>30.719130225329351</v>
      </c>
      <c r="GF33" s="168">
        <f t="shared" si="120"/>
        <v>30.722609360313925</v>
      </c>
      <c r="GG33" s="167">
        <v>34</v>
      </c>
      <c r="GH33" s="168">
        <f t="shared" si="121"/>
        <v>30.075218949100289</v>
      </c>
      <c r="GI33" s="168">
        <f t="shared" si="122"/>
        <v>30.094622267527285</v>
      </c>
      <c r="GJ33" s="167">
        <v>35</v>
      </c>
      <c r="GK33" s="168">
        <f t="shared" si="123"/>
        <v>29.41139092088693</v>
      </c>
      <c r="GL33" s="168">
        <f t="shared" si="124"/>
        <v>29.429231754366938</v>
      </c>
      <c r="GM33" s="167">
        <v>36</v>
      </c>
      <c r="GN33" s="168">
        <f t="shared" si="125"/>
        <v>27.633955965948999</v>
      </c>
      <c r="GO33" s="168">
        <f t="shared" si="126"/>
        <v>27.677101455032471</v>
      </c>
      <c r="GP33" s="167">
        <v>37</v>
      </c>
      <c r="GQ33" s="168">
        <f t="shared" si="127"/>
        <v>26.752540555001744</v>
      </c>
      <c r="GR33" s="168">
        <f t="shared" si="128"/>
        <v>26.786924557734622</v>
      </c>
      <c r="GS33" s="167">
        <v>38</v>
      </c>
      <c r="GT33" s="168">
        <f t="shared" si="129"/>
        <v>24.182530122010292</v>
      </c>
      <c r="GU33" s="168">
        <f t="shared" si="130"/>
        <v>24.248743199104183</v>
      </c>
      <c r="GV33" s="167">
        <v>39</v>
      </c>
      <c r="GW33" s="168">
        <f t="shared" si="131"/>
        <v>23.048821542549177</v>
      </c>
      <c r="GX33" s="168">
        <f t="shared" si="132"/>
        <v>23.20811830843185</v>
      </c>
      <c r="GY33" s="167">
        <v>40</v>
      </c>
      <c r="GZ33" s="168">
        <f t="shared" si="133"/>
        <v>19.902081569345967</v>
      </c>
      <c r="HA33" s="168">
        <f t="shared" si="134"/>
        <v>20.023887527321534</v>
      </c>
      <c r="HB33" s="167">
        <v>-1.2</v>
      </c>
      <c r="HC33" s="167">
        <v>-0.49</v>
      </c>
      <c r="HD33" s="167">
        <v>0.14000000000000001</v>
      </c>
      <c r="HE33" s="167">
        <v>1.56</v>
      </c>
      <c r="HF33" s="167">
        <v>-2.98</v>
      </c>
      <c r="HG33" s="167">
        <v>-1.01</v>
      </c>
      <c r="HH33" s="167">
        <v>0.85</v>
      </c>
      <c r="HI33" s="167">
        <v>3.14</v>
      </c>
    </row>
    <row r="34" spans="1:217" ht="15.75" thickBot="1" x14ac:dyDescent="0.3">
      <c r="A34" s="228">
        <v>24</v>
      </c>
      <c r="B34" s="212">
        <v>44537</v>
      </c>
      <c r="C34" s="215" t="s">
        <v>1167</v>
      </c>
      <c r="D34" t="s">
        <v>979</v>
      </c>
      <c r="E34" s="204" t="s">
        <v>1088</v>
      </c>
      <c r="F34" s="197">
        <v>20.9</v>
      </c>
      <c r="G34" s="198">
        <v>17.5</v>
      </c>
      <c r="H34" s="198">
        <v>24.5</v>
      </c>
      <c r="I34" s="198">
        <v>34.5</v>
      </c>
      <c r="J34" s="198">
        <v>41.4</v>
      </c>
      <c r="K34" s="198">
        <v>39.5</v>
      </c>
      <c r="L34" s="198">
        <v>47.3</v>
      </c>
      <c r="M34" s="199">
        <v>42</v>
      </c>
      <c r="N34" s="200">
        <v>3.3</v>
      </c>
      <c r="O34" s="198">
        <v>2.2999999999999998</v>
      </c>
      <c r="P34" s="198">
        <v>2.7</v>
      </c>
      <c r="Q34" s="198">
        <v>2</v>
      </c>
      <c r="R34" s="198">
        <v>2.2000000000000002</v>
      </c>
      <c r="S34" s="198">
        <v>2</v>
      </c>
      <c r="T34" s="198">
        <v>4.4000000000000004</v>
      </c>
      <c r="U34" s="201">
        <v>2.8</v>
      </c>
      <c r="V34" s="163">
        <f t="shared" si="38"/>
        <v>15.488</v>
      </c>
      <c r="W34" s="163">
        <f t="shared" si="39"/>
        <v>13.728000000000002</v>
      </c>
      <c r="X34" s="163">
        <f t="shared" si="40"/>
        <v>20.071999999999999</v>
      </c>
      <c r="Y34" s="163">
        <f t="shared" si="41"/>
        <v>31.22</v>
      </c>
      <c r="Z34" s="163">
        <f t="shared" si="42"/>
        <v>37.792000000000002</v>
      </c>
      <c r="AA34" s="163">
        <f t="shared" si="43"/>
        <v>36.22</v>
      </c>
      <c r="AB34" s="163">
        <f t="shared" si="44"/>
        <v>40.083999999999996</v>
      </c>
      <c r="AC34" s="163">
        <f t="shared" si="45"/>
        <v>37.408000000000001</v>
      </c>
      <c r="AD34" s="164">
        <f t="shared" si="34"/>
        <v>38.15612928050745</v>
      </c>
      <c r="AE34" s="164">
        <f t="shared" si="35"/>
        <v>30.497748521996321</v>
      </c>
      <c r="AF34" s="164">
        <f t="shared" si="36"/>
        <v>21.272084557436514</v>
      </c>
      <c r="AG34" s="165">
        <f t="shared" si="46"/>
        <v>49.811999999999998</v>
      </c>
      <c r="AH34" s="165">
        <f t="shared" si="47"/>
        <v>61.672000000000004</v>
      </c>
      <c r="AI34" s="165">
        <f t="shared" si="48"/>
        <v>62.828000000000003</v>
      </c>
      <c r="AJ34" s="165">
        <f t="shared" si="49"/>
        <v>57.08</v>
      </c>
      <c r="AK34" s="165">
        <f t="shared" si="50"/>
        <v>53.707999999999998</v>
      </c>
      <c r="AL34" s="165">
        <f t="shared" si="51"/>
        <v>56.480000000000004</v>
      </c>
      <c r="AM34" s="165">
        <f t="shared" si="52"/>
        <v>52.416000000000004</v>
      </c>
      <c r="AN34" s="165">
        <f t="shared" si="53"/>
        <v>52.992000000000004</v>
      </c>
      <c r="AO34" s="164">
        <f t="shared" si="54"/>
        <v>32.969904755777804</v>
      </c>
      <c r="AP34" s="166">
        <v>1</v>
      </c>
      <c r="AQ34" s="167">
        <v>51.4</v>
      </c>
      <c r="AR34" s="167">
        <v>62.6</v>
      </c>
      <c r="AS34" s="167">
        <v>70.8</v>
      </c>
      <c r="AT34" s="167">
        <v>81</v>
      </c>
      <c r="AU34" s="167">
        <v>90.4</v>
      </c>
      <c r="AV34" s="167">
        <v>96.2</v>
      </c>
      <c r="AW34" s="167">
        <v>94.7</v>
      </c>
      <c r="AX34" s="167">
        <v>92.3</v>
      </c>
      <c r="AY34" s="166">
        <v>2</v>
      </c>
      <c r="AZ34" s="167">
        <v>59.5</v>
      </c>
      <c r="BA34" s="167">
        <v>68.900000000000006</v>
      </c>
      <c r="BB34" s="167">
        <v>78.3</v>
      </c>
      <c r="BC34" s="167">
        <v>84.3</v>
      </c>
      <c r="BD34" s="167">
        <v>92.8</v>
      </c>
      <c r="BE34" s="167">
        <v>96.3</v>
      </c>
      <c r="BF34" s="167">
        <v>94</v>
      </c>
      <c r="BG34" s="167">
        <v>90</v>
      </c>
      <c r="BH34" s="166">
        <v>3</v>
      </c>
      <c r="BI34" s="167">
        <v>59.8</v>
      </c>
      <c r="BJ34" s="167">
        <v>71.099999999999994</v>
      </c>
      <c r="BK34" s="167">
        <v>80.8</v>
      </c>
      <c r="BL34" s="167">
        <v>88</v>
      </c>
      <c r="BM34" s="167">
        <v>95</v>
      </c>
      <c r="BN34" s="167">
        <v>94.4</v>
      </c>
      <c r="BO34" s="167">
        <v>94.1</v>
      </c>
      <c r="BP34" s="167">
        <v>89</v>
      </c>
      <c r="BQ34" s="166">
        <v>4</v>
      </c>
      <c r="BR34" s="167">
        <v>65.400000000000006</v>
      </c>
      <c r="BS34" s="167">
        <v>77.2</v>
      </c>
      <c r="BT34" s="167">
        <v>84.5</v>
      </c>
      <c r="BU34" s="167">
        <v>89.8</v>
      </c>
      <c r="BV34" s="167">
        <v>95.5</v>
      </c>
      <c r="BW34" s="167">
        <v>94.3</v>
      </c>
      <c r="BX34" s="167">
        <v>92.5</v>
      </c>
      <c r="BY34" s="167">
        <v>88.8</v>
      </c>
      <c r="BZ34" s="166">
        <v>5</v>
      </c>
      <c r="CA34" s="167">
        <v>65.3</v>
      </c>
      <c r="CB34" s="167">
        <v>77.400000000000006</v>
      </c>
      <c r="CC34" s="167">
        <v>86.5</v>
      </c>
      <c r="CD34" s="167">
        <v>92.5</v>
      </c>
      <c r="CE34" s="167">
        <v>96.4</v>
      </c>
      <c r="CF34" s="167">
        <v>93</v>
      </c>
      <c r="CG34" s="167">
        <v>90.4</v>
      </c>
      <c r="CH34" s="167">
        <v>83.7</v>
      </c>
      <c r="CI34" s="166">
        <v>6</v>
      </c>
      <c r="CJ34" s="167">
        <v>70.7</v>
      </c>
      <c r="CK34" s="167">
        <v>82</v>
      </c>
      <c r="CL34" s="167">
        <v>89.3</v>
      </c>
      <c r="CM34" s="167">
        <v>93.3</v>
      </c>
      <c r="CN34" s="167">
        <v>95.5</v>
      </c>
      <c r="CO34" s="167">
        <v>93</v>
      </c>
      <c r="CP34" s="167">
        <v>90.1</v>
      </c>
      <c r="CQ34" s="167">
        <v>83</v>
      </c>
      <c r="CR34" s="166">
        <v>7</v>
      </c>
      <c r="CS34" s="167">
        <v>75.599999999999994</v>
      </c>
      <c r="CT34" s="167">
        <v>84.2</v>
      </c>
      <c r="CU34" s="167">
        <v>90.1</v>
      </c>
      <c r="CV34" s="167">
        <v>93.6</v>
      </c>
      <c r="CW34" s="167">
        <v>96.2</v>
      </c>
      <c r="CX34" s="167">
        <v>91.3</v>
      </c>
      <c r="CY34" s="167">
        <v>87.9</v>
      </c>
      <c r="CZ34" s="167">
        <v>81.900000000000006</v>
      </c>
      <c r="DA34" s="166">
        <v>8</v>
      </c>
      <c r="DB34" s="167">
        <v>77.599999999999994</v>
      </c>
      <c r="DC34" s="167">
        <v>88</v>
      </c>
      <c r="DD34" s="167">
        <v>93.4</v>
      </c>
      <c r="DE34" s="167">
        <v>93.8</v>
      </c>
      <c r="DF34" s="167">
        <v>94.2</v>
      </c>
      <c r="DG34" s="167">
        <v>91.4</v>
      </c>
      <c r="DH34" s="167">
        <v>87.9</v>
      </c>
      <c r="DI34" s="167">
        <v>79.900000000000006</v>
      </c>
      <c r="DJ34" s="167">
        <v>1</v>
      </c>
      <c r="DK34" s="168">
        <f t="shared" si="55"/>
        <v>35.911999999999999</v>
      </c>
      <c r="DL34" s="168">
        <f t="shared" si="56"/>
        <v>48.872</v>
      </c>
      <c r="DM34" s="168">
        <f t="shared" si="57"/>
        <v>50.727999999999994</v>
      </c>
      <c r="DN34" s="168">
        <f t="shared" si="58"/>
        <v>49.78</v>
      </c>
      <c r="DO34" s="168">
        <f t="shared" si="59"/>
        <v>52.608000000000004</v>
      </c>
      <c r="DP34" s="168">
        <f t="shared" si="60"/>
        <v>59.980000000000004</v>
      </c>
      <c r="DQ34" s="168">
        <f t="shared" si="61"/>
        <v>54.616000000000007</v>
      </c>
      <c r="DR34" s="168">
        <f t="shared" si="62"/>
        <v>54.891999999999996</v>
      </c>
      <c r="DS34" s="167">
        <v>35</v>
      </c>
      <c r="DT34" s="168">
        <f t="shared" si="63"/>
        <v>44.012</v>
      </c>
      <c r="DU34" s="168">
        <f t="shared" si="64"/>
        <v>55.172000000000004</v>
      </c>
      <c r="DV34" s="168">
        <f t="shared" si="65"/>
        <v>58.227999999999994</v>
      </c>
      <c r="DW34" s="168">
        <f t="shared" si="66"/>
        <v>53.08</v>
      </c>
      <c r="DX34" s="168">
        <f t="shared" si="67"/>
        <v>55.007999999999996</v>
      </c>
      <c r="DY34" s="168">
        <f t="shared" si="68"/>
        <v>60.08</v>
      </c>
      <c r="DZ34" s="168">
        <f t="shared" si="69"/>
        <v>53.916000000000004</v>
      </c>
      <c r="EA34" s="168">
        <f t="shared" si="70"/>
        <v>52.591999999999999</v>
      </c>
      <c r="EB34" s="167">
        <v>36</v>
      </c>
      <c r="EC34" s="168">
        <f t="shared" si="71"/>
        <v>44.311999999999998</v>
      </c>
      <c r="ED34" s="168">
        <f t="shared" si="72"/>
        <v>57.371999999999993</v>
      </c>
      <c r="EE34" s="168">
        <f t="shared" si="73"/>
        <v>60.727999999999994</v>
      </c>
      <c r="EF34" s="168">
        <f t="shared" si="74"/>
        <v>56.78</v>
      </c>
      <c r="EG34" s="168">
        <f t="shared" si="75"/>
        <v>57.207999999999998</v>
      </c>
      <c r="EH34" s="168">
        <f t="shared" si="76"/>
        <v>58.180000000000007</v>
      </c>
      <c r="EI34" s="168">
        <f t="shared" si="77"/>
        <v>54.015999999999998</v>
      </c>
      <c r="EJ34" s="168">
        <f t="shared" si="78"/>
        <v>51.591999999999999</v>
      </c>
      <c r="EK34" s="167">
        <v>37</v>
      </c>
      <c r="EL34" s="168">
        <f t="shared" si="79"/>
        <v>49.912000000000006</v>
      </c>
      <c r="EM34" s="168">
        <f t="shared" si="80"/>
        <v>63.472000000000001</v>
      </c>
      <c r="EN34" s="168">
        <f t="shared" si="81"/>
        <v>64.427999999999997</v>
      </c>
      <c r="EO34" s="168">
        <f t="shared" si="82"/>
        <v>58.58</v>
      </c>
      <c r="EP34" s="168">
        <f t="shared" si="83"/>
        <v>57.707999999999998</v>
      </c>
      <c r="EQ34" s="168">
        <f t="shared" si="84"/>
        <v>58.08</v>
      </c>
      <c r="ER34" s="168">
        <f t="shared" si="85"/>
        <v>52.416000000000004</v>
      </c>
      <c r="ES34" s="168">
        <f t="shared" si="86"/>
        <v>51.391999999999996</v>
      </c>
      <c r="ET34" s="167">
        <v>38</v>
      </c>
      <c r="EU34" s="168">
        <f t="shared" si="87"/>
        <v>49.811999999999998</v>
      </c>
      <c r="EV34" s="168">
        <f t="shared" si="88"/>
        <v>63.672000000000004</v>
      </c>
      <c r="EW34" s="168">
        <f t="shared" si="89"/>
        <v>66.427999999999997</v>
      </c>
      <c r="EX34" s="168">
        <f t="shared" si="90"/>
        <v>61.28</v>
      </c>
      <c r="EY34" s="168">
        <f t="shared" si="91"/>
        <v>58.608000000000004</v>
      </c>
      <c r="EZ34" s="168">
        <f t="shared" si="92"/>
        <v>56.78</v>
      </c>
      <c r="FA34" s="168">
        <f t="shared" si="93"/>
        <v>50.31600000000001</v>
      </c>
      <c r="FB34" s="168">
        <f t="shared" si="94"/>
        <v>46.292000000000002</v>
      </c>
      <c r="FC34" s="167">
        <v>39</v>
      </c>
      <c r="FD34" s="168">
        <f t="shared" si="95"/>
        <v>55.212000000000003</v>
      </c>
      <c r="FE34" s="168">
        <f t="shared" si="96"/>
        <v>68.271999999999991</v>
      </c>
      <c r="FF34" s="168">
        <f t="shared" si="97"/>
        <v>69.227999999999994</v>
      </c>
      <c r="FG34" s="168">
        <f t="shared" si="98"/>
        <v>62.08</v>
      </c>
      <c r="FH34" s="168">
        <f t="shared" si="99"/>
        <v>57.707999999999998</v>
      </c>
      <c r="FI34" s="168">
        <f t="shared" si="100"/>
        <v>56.78</v>
      </c>
      <c r="FJ34" s="168">
        <f t="shared" si="101"/>
        <v>50.015999999999998</v>
      </c>
      <c r="FK34" s="168">
        <f t="shared" si="102"/>
        <v>45.591999999999999</v>
      </c>
      <c r="FL34" s="167">
        <v>40</v>
      </c>
      <c r="FM34" s="168">
        <f t="shared" si="103"/>
        <v>60.111999999999995</v>
      </c>
      <c r="FN34" s="168">
        <f t="shared" si="104"/>
        <v>70.472000000000008</v>
      </c>
      <c r="FO34" s="168">
        <f t="shared" si="105"/>
        <v>70.027999999999992</v>
      </c>
      <c r="FP34" s="168">
        <f t="shared" si="106"/>
        <v>62.379999999999995</v>
      </c>
      <c r="FQ34" s="168">
        <f t="shared" si="107"/>
        <v>58.408000000000001</v>
      </c>
      <c r="FR34" s="168">
        <f t="shared" si="108"/>
        <v>55.08</v>
      </c>
      <c r="FS34" s="168">
        <f t="shared" si="109"/>
        <v>47.81600000000001</v>
      </c>
      <c r="FT34" s="168">
        <f t="shared" si="110"/>
        <v>44.492000000000004</v>
      </c>
      <c r="FU34" s="167">
        <v>41</v>
      </c>
      <c r="FV34" s="168">
        <f t="shared" si="111"/>
        <v>62.111999999999995</v>
      </c>
      <c r="FW34" s="168">
        <f t="shared" si="112"/>
        <v>74.271999999999991</v>
      </c>
      <c r="FX34" s="168">
        <f t="shared" si="113"/>
        <v>73.328000000000003</v>
      </c>
      <c r="FY34" s="168">
        <f t="shared" si="114"/>
        <v>62.58</v>
      </c>
      <c r="FZ34" s="168">
        <f t="shared" si="115"/>
        <v>56.408000000000001</v>
      </c>
      <c r="GA34" s="168">
        <f t="shared" si="116"/>
        <v>55.180000000000007</v>
      </c>
      <c r="GB34" s="168">
        <f t="shared" si="117"/>
        <v>47.81600000000001</v>
      </c>
      <c r="GC34" s="168">
        <f t="shared" si="118"/>
        <v>42.492000000000004</v>
      </c>
      <c r="GD34" s="167">
        <v>34</v>
      </c>
      <c r="GE34" s="168">
        <f t="shared" si="119"/>
        <v>36.840345445701033</v>
      </c>
      <c r="GF34" s="168">
        <f t="shared" si="120"/>
        <v>36.848538171650951</v>
      </c>
      <c r="GG34" s="167">
        <v>35</v>
      </c>
      <c r="GH34" s="168">
        <f t="shared" si="121"/>
        <v>35.249380736848281</v>
      </c>
      <c r="GI34" s="168">
        <f t="shared" si="122"/>
        <v>35.286173357037313</v>
      </c>
      <c r="GJ34" s="167">
        <v>36</v>
      </c>
      <c r="GK34" s="168">
        <f t="shared" si="123"/>
        <v>34.188751839736909</v>
      </c>
      <c r="GL34" s="168">
        <f t="shared" si="124"/>
        <v>34.219612243349104</v>
      </c>
      <c r="GM34" s="167">
        <v>37</v>
      </c>
      <c r="GN34" s="168">
        <f t="shared" si="125"/>
        <v>31.331043792889062</v>
      </c>
      <c r="GO34" s="168">
        <f t="shared" si="126"/>
        <v>31.389253568955397</v>
      </c>
      <c r="GP34" s="167">
        <v>38</v>
      </c>
      <c r="GQ34" s="168">
        <f t="shared" si="127"/>
        <v>30.216636012028502</v>
      </c>
      <c r="GR34" s="168">
        <f t="shared" si="128"/>
        <v>30.260574284116373</v>
      </c>
      <c r="GS34" s="167">
        <v>39</v>
      </c>
      <c r="GT34" s="168">
        <f t="shared" si="129"/>
        <v>27.390181610741877</v>
      </c>
      <c r="GU34" s="168">
        <f t="shared" si="130"/>
        <v>27.469978545672433</v>
      </c>
      <c r="GV34" s="167">
        <v>40</v>
      </c>
      <c r="GW34" s="168">
        <f t="shared" si="131"/>
        <v>26.008019587369148</v>
      </c>
      <c r="GX34" s="168">
        <f t="shared" si="132"/>
        <v>26.18949954543433</v>
      </c>
      <c r="GY34" s="167">
        <v>41</v>
      </c>
      <c r="GZ34" s="168">
        <f t="shared" si="133"/>
        <v>22.794844838986918</v>
      </c>
      <c r="HA34" s="168">
        <f t="shared" si="134"/>
        <v>22.931390591433228</v>
      </c>
      <c r="HB34" s="167">
        <v>-1.2</v>
      </c>
      <c r="HC34" s="167">
        <v>-0.49</v>
      </c>
      <c r="HD34" s="167">
        <v>0.14000000000000001</v>
      </c>
      <c r="HE34" s="167">
        <v>1.56</v>
      </c>
      <c r="HF34" s="167">
        <v>-2.98</v>
      </c>
      <c r="HG34" s="167">
        <v>-1.01</v>
      </c>
      <c r="HH34" s="167">
        <v>0.85</v>
      </c>
      <c r="HI34" s="167">
        <v>3.14</v>
      </c>
    </row>
    <row r="35" spans="1:217" ht="15.75" thickBot="1" x14ac:dyDescent="0.3">
      <c r="A35" s="228">
        <v>25</v>
      </c>
      <c r="B35" s="212">
        <v>44537</v>
      </c>
      <c r="C35" s="215" t="s">
        <v>1167</v>
      </c>
      <c r="D35" t="s">
        <v>979</v>
      </c>
      <c r="E35" s="204" t="s">
        <v>943</v>
      </c>
      <c r="F35" s="197">
        <v>20.8</v>
      </c>
      <c r="G35" s="198">
        <v>17.399999999999999</v>
      </c>
      <c r="H35" s="198">
        <v>24.7</v>
      </c>
      <c r="I35" s="198">
        <v>34.700000000000003</v>
      </c>
      <c r="J35" s="198">
        <v>41.4</v>
      </c>
      <c r="K35" s="198">
        <v>39.299999999999997</v>
      </c>
      <c r="L35" s="198">
        <v>47.5</v>
      </c>
      <c r="M35" s="199">
        <v>42.6</v>
      </c>
      <c r="N35" s="200">
        <v>3.1</v>
      </c>
      <c r="O35" s="198">
        <v>2.1</v>
      </c>
      <c r="P35" s="198">
        <v>2.6</v>
      </c>
      <c r="Q35" s="198">
        <v>2</v>
      </c>
      <c r="R35" s="198">
        <v>2.1</v>
      </c>
      <c r="S35" s="198">
        <v>1.5</v>
      </c>
      <c r="T35" s="198">
        <v>4.5</v>
      </c>
      <c r="U35" s="201">
        <v>2.6</v>
      </c>
      <c r="V35" s="163">
        <f t="shared" si="38"/>
        <v>15.716000000000001</v>
      </c>
      <c r="W35" s="163">
        <f t="shared" si="39"/>
        <v>13.956</v>
      </c>
      <c r="X35" s="163">
        <f t="shared" si="40"/>
        <v>20.436</v>
      </c>
      <c r="Y35" s="163">
        <f t="shared" si="41"/>
        <v>31.42</v>
      </c>
      <c r="Z35" s="163">
        <f t="shared" si="42"/>
        <v>37.955999999999996</v>
      </c>
      <c r="AA35" s="163">
        <f t="shared" si="43"/>
        <v>36.839999999999996</v>
      </c>
      <c r="AB35" s="163">
        <f t="shared" si="44"/>
        <v>40.119999999999997</v>
      </c>
      <c r="AC35" s="163">
        <f t="shared" si="45"/>
        <v>38.335999999999999</v>
      </c>
      <c r="AD35" s="164">
        <f t="shared" si="34"/>
        <v>38.659308797704249</v>
      </c>
      <c r="AE35" s="164">
        <f t="shared" si="35"/>
        <v>30.799609547230329</v>
      </c>
      <c r="AF35" s="164">
        <f t="shared" si="36"/>
        <v>21.551175520984476</v>
      </c>
      <c r="AG35" s="165">
        <f t="shared" si="46"/>
        <v>49.583999999999996</v>
      </c>
      <c r="AH35" s="165">
        <f t="shared" si="47"/>
        <v>61.444000000000003</v>
      </c>
      <c r="AI35" s="165">
        <f t="shared" si="48"/>
        <v>62.464000000000006</v>
      </c>
      <c r="AJ35" s="165">
        <f t="shared" si="49"/>
        <v>56.879999999999995</v>
      </c>
      <c r="AK35" s="165">
        <f t="shared" si="50"/>
        <v>53.544000000000004</v>
      </c>
      <c r="AL35" s="165">
        <f t="shared" si="51"/>
        <v>55.860000000000007</v>
      </c>
      <c r="AM35" s="165">
        <f t="shared" si="52"/>
        <v>52.38</v>
      </c>
      <c r="AN35" s="165">
        <f t="shared" si="53"/>
        <v>52.064000000000007</v>
      </c>
      <c r="AO35" s="164">
        <f t="shared" si="54"/>
        <v>33.29578948694963</v>
      </c>
      <c r="AP35" s="166">
        <v>1</v>
      </c>
      <c r="AQ35" s="167">
        <v>51.4</v>
      </c>
      <c r="AR35" s="167">
        <v>62.6</v>
      </c>
      <c r="AS35" s="167">
        <v>70.8</v>
      </c>
      <c r="AT35" s="167">
        <v>81</v>
      </c>
      <c r="AU35" s="167">
        <v>90.4</v>
      </c>
      <c r="AV35" s="167">
        <v>96.2</v>
      </c>
      <c r="AW35" s="167">
        <v>94.7</v>
      </c>
      <c r="AX35" s="167">
        <v>92.3</v>
      </c>
      <c r="AY35" s="166">
        <v>2</v>
      </c>
      <c r="AZ35" s="167">
        <v>59.5</v>
      </c>
      <c r="BA35" s="167">
        <v>68.900000000000006</v>
      </c>
      <c r="BB35" s="167">
        <v>78.3</v>
      </c>
      <c r="BC35" s="167">
        <v>84.3</v>
      </c>
      <c r="BD35" s="167">
        <v>92.8</v>
      </c>
      <c r="BE35" s="167">
        <v>96.3</v>
      </c>
      <c r="BF35" s="167">
        <v>94</v>
      </c>
      <c r="BG35" s="167">
        <v>90</v>
      </c>
      <c r="BH35" s="166">
        <v>3</v>
      </c>
      <c r="BI35" s="167">
        <v>59.8</v>
      </c>
      <c r="BJ35" s="167">
        <v>71.099999999999994</v>
      </c>
      <c r="BK35" s="167">
        <v>80.8</v>
      </c>
      <c r="BL35" s="167">
        <v>88</v>
      </c>
      <c r="BM35" s="167">
        <v>95</v>
      </c>
      <c r="BN35" s="167">
        <v>94.4</v>
      </c>
      <c r="BO35" s="167">
        <v>94.1</v>
      </c>
      <c r="BP35" s="167">
        <v>89</v>
      </c>
      <c r="BQ35" s="166">
        <v>4</v>
      </c>
      <c r="BR35" s="167">
        <v>65.400000000000006</v>
      </c>
      <c r="BS35" s="167">
        <v>77.2</v>
      </c>
      <c r="BT35" s="167">
        <v>84.5</v>
      </c>
      <c r="BU35" s="167">
        <v>89.8</v>
      </c>
      <c r="BV35" s="167">
        <v>95.5</v>
      </c>
      <c r="BW35" s="167">
        <v>94.3</v>
      </c>
      <c r="BX35" s="167">
        <v>92.5</v>
      </c>
      <c r="BY35" s="167">
        <v>88.8</v>
      </c>
      <c r="BZ35" s="166">
        <v>5</v>
      </c>
      <c r="CA35" s="167">
        <v>65.3</v>
      </c>
      <c r="CB35" s="167">
        <v>77.400000000000006</v>
      </c>
      <c r="CC35" s="167">
        <v>86.5</v>
      </c>
      <c r="CD35" s="167">
        <v>92.5</v>
      </c>
      <c r="CE35" s="167">
        <v>96.4</v>
      </c>
      <c r="CF35" s="167">
        <v>93</v>
      </c>
      <c r="CG35" s="167">
        <v>90.4</v>
      </c>
      <c r="CH35" s="167">
        <v>83.7</v>
      </c>
      <c r="CI35" s="166">
        <v>6</v>
      </c>
      <c r="CJ35" s="167">
        <v>70.7</v>
      </c>
      <c r="CK35" s="167">
        <v>82</v>
      </c>
      <c r="CL35" s="167">
        <v>89.3</v>
      </c>
      <c r="CM35" s="167">
        <v>93.3</v>
      </c>
      <c r="CN35" s="167">
        <v>95.5</v>
      </c>
      <c r="CO35" s="167">
        <v>93</v>
      </c>
      <c r="CP35" s="167">
        <v>90.1</v>
      </c>
      <c r="CQ35" s="167">
        <v>83</v>
      </c>
      <c r="CR35" s="166">
        <v>7</v>
      </c>
      <c r="CS35" s="167">
        <v>75.599999999999994</v>
      </c>
      <c r="CT35" s="167">
        <v>84.2</v>
      </c>
      <c r="CU35" s="167">
        <v>90.1</v>
      </c>
      <c r="CV35" s="167">
        <v>93.6</v>
      </c>
      <c r="CW35" s="167">
        <v>96.2</v>
      </c>
      <c r="CX35" s="167">
        <v>91.3</v>
      </c>
      <c r="CY35" s="167">
        <v>87.9</v>
      </c>
      <c r="CZ35" s="167">
        <v>81.900000000000006</v>
      </c>
      <c r="DA35" s="166">
        <v>8</v>
      </c>
      <c r="DB35" s="167">
        <v>77.599999999999994</v>
      </c>
      <c r="DC35" s="167">
        <v>88</v>
      </c>
      <c r="DD35" s="167">
        <v>93.4</v>
      </c>
      <c r="DE35" s="167">
        <v>93.8</v>
      </c>
      <c r="DF35" s="167">
        <v>94.2</v>
      </c>
      <c r="DG35" s="167">
        <v>91.4</v>
      </c>
      <c r="DH35" s="167">
        <v>87.9</v>
      </c>
      <c r="DI35" s="167">
        <v>79.900000000000006</v>
      </c>
      <c r="DJ35" s="167">
        <v>1</v>
      </c>
      <c r="DK35" s="168">
        <f t="shared" si="55"/>
        <v>35.683999999999997</v>
      </c>
      <c r="DL35" s="168">
        <f t="shared" si="56"/>
        <v>48.644000000000005</v>
      </c>
      <c r="DM35" s="168">
        <f t="shared" si="57"/>
        <v>50.363999999999997</v>
      </c>
      <c r="DN35" s="168">
        <f t="shared" si="58"/>
        <v>49.58</v>
      </c>
      <c r="DO35" s="168">
        <f t="shared" si="59"/>
        <v>52.44400000000001</v>
      </c>
      <c r="DP35" s="168">
        <f t="shared" si="60"/>
        <v>59.360000000000007</v>
      </c>
      <c r="DQ35" s="168">
        <f t="shared" si="61"/>
        <v>54.580000000000005</v>
      </c>
      <c r="DR35" s="168">
        <f t="shared" si="62"/>
        <v>53.963999999999999</v>
      </c>
      <c r="DS35" s="167">
        <v>36</v>
      </c>
      <c r="DT35" s="168">
        <f t="shared" si="63"/>
        <v>43.783999999999999</v>
      </c>
      <c r="DU35" s="168">
        <f t="shared" si="64"/>
        <v>54.944000000000003</v>
      </c>
      <c r="DV35" s="168">
        <f t="shared" si="65"/>
        <v>57.863999999999997</v>
      </c>
      <c r="DW35" s="168">
        <f t="shared" si="66"/>
        <v>52.879999999999995</v>
      </c>
      <c r="DX35" s="168">
        <f t="shared" si="67"/>
        <v>54.844000000000001</v>
      </c>
      <c r="DY35" s="168">
        <f t="shared" si="68"/>
        <v>59.46</v>
      </c>
      <c r="DZ35" s="168">
        <f t="shared" si="69"/>
        <v>53.88</v>
      </c>
      <c r="EA35" s="168">
        <f t="shared" si="70"/>
        <v>51.664000000000001</v>
      </c>
      <c r="EB35" s="167">
        <v>37</v>
      </c>
      <c r="EC35" s="168">
        <f t="shared" si="71"/>
        <v>44.083999999999996</v>
      </c>
      <c r="ED35" s="168">
        <f t="shared" si="72"/>
        <v>57.143999999999991</v>
      </c>
      <c r="EE35" s="168">
        <f t="shared" si="73"/>
        <v>60.363999999999997</v>
      </c>
      <c r="EF35" s="168">
        <f t="shared" si="74"/>
        <v>56.58</v>
      </c>
      <c r="EG35" s="168">
        <f t="shared" si="75"/>
        <v>57.044000000000004</v>
      </c>
      <c r="EH35" s="168">
        <f t="shared" si="76"/>
        <v>57.560000000000009</v>
      </c>
      <c r="EI35" s="168">
        <f t="shared" si="77"/>
        <v>53.98</v>
      </c>
      <c r="EJ35" s="168">
        <f t="shared" si="78"/>
        <v>50.664000000000001</v>
      </c>
      <c r="EK35" s="167">
        <v>38</v>
      </c>
      <c r="EL35" s="168">
        <f t="shared" si="79"/>
        <v>49.684000000000005</v>
      </c>
      <c r="EM35" s="168">
        <f t="shared" si="80"/>
        <v>63.244</v>
      </c>
      <c r="EN35" s="168">
        <f t="shared" si="81"/>
        <v>64.063999999999993</v>
      </c>
      <c r="EO35" s="168">
        <f t="shared" si="82"/>
        <v>58.379999999999995</v>
      </c>
      <c r="EP35" s="168">
        <f t="shared" si="83"/>
        <v>57.544000000000004</v>
      </c>
      <c r="EQ35" s="168">
        <f t="shared" si="84"/>
        <v>57.46</v>
      </c>
      <c r="ER35" s="168">
        <f t="shared" si="85"/>
        <v>52.38</v>
      </c>
      <c r="ES35" s="168">
        <f t="shared" si="86"/>
        <v>50.463999999999999</v>
      </c>
      <c r="ET35" s="167">
        <v>39</v>
      </c>
      <c r="EU35" s="168">
        <f t="shared" si="87"/>
        <v>49.583999999999996</v>
      </c>
      <c r="EV35" s="168">
        <f t="shared" si="88"/>
        <v>63.444000000000003</v>
      </c>
      <c r="EW35" s="168">
        <f t="shared" si="89"/>
        <v>66.063999999999993</v>
      </c>
      <c r="EX35" s="168">
        <f t="shared" si="90"/>
        <v>61.08</v>
      </c>
      <c r="EY35" s="168">
        <f t="shared" si="91"/>
        <v>58.44400000000001</v>
      </c>
      <c r="EZ35" s="168">
        <f t="shared" si="92"/>
        <v>56.160000000000004</v>
      </c>
      <c r="FA35" s="168">
        <f t="shared" si="93"/>
        <v>50.280000000000008</v>
      </c>
      <c r="FB35" s="168">
        <f t="shared" si="94"/>
        <v>45.364000000000004</v>
      </c>
      <c r="FC35" s="167">
        <v>40</v>
      </c>
      <c r="FD35" s="168">
        <f t="shared" si="95"/>
        <v>54.984000000000002</v>
      </c>
      <c r="FE35" s="168">
        <f t="shared" si="96"/>
        <v>68.043999999999997</v>
      </c>
      <c r="FF35" s="168">
        <f t="shared" si="97"/>
        <v>68.864000000000004</v>
      </c>
      <c r="FG35" s="168">
        <f t="shared" si="98"/>
        <v>61.879999999999995</v>
      </c>
      <c r="FH35" s="168">
        <f t="shared" si="99"/>
        <v>57.544000000000004</v>
      </c>
      <c r="FI35" s="168">
        <f t="shared" si="100"/>
        <v>56.160000000000004</v>
      </c>
      <c r="FJ35" s="168">
        <f t="shared" si="101"/>
        <v>49.98</v>
      </c>
      <c r="FK35" s="168">
        <f t="shared" si="102"/>
        <v>44.664000000000001</v>
      </c>
      <c r="FL35" s="167">
        <v>41</v>
      </c>
      <c r="FM35" s="168">
        <f t="shared" si="103"/>
        <v>59.883999999999993</v>
      </c>
      <c r="FN35" s="168">
        <f t="shared" si="104"/>
        <v>70.244</v>
      </c>
      <c r="FO35" s="168">
        <f t="shared" si="105"/>
        <v>69.663999999999987</v>
      </c>
      <c r="FP35" s="168">
        <f t="shared" si="106"/>
        <v>62.179999999999993</v>
      </c>
      <c r="FQ35" s="168">
        <f t="shared" si="107"/>
        <v>58.244000000000007</v>
      </c>
      <c r="FR35" s="168">
        <f t="shared" si="108"/>
        <v>54.46</v>
      </c>
      <c r="FS35" s="168">
        <f t="shared" si="109"/>
        <v>47.780000000000008</v>
      </c>
      <c r="FT35" s="168">
        <f t="shared" si="110"/>
        <v>43.564000000000007</v>
      </c>
      <c r="FU35" s="167">
        <v>42</v>
      </c>
      <c r="FV35" s="168">
        <f t="shared" si="111"/>
        <v>61.883999999999993</v>
      </c>
      <c r="FW35" s="168">
        <f t="shared" si="112"/>
        <v>74.043999999999997</v>
      </c>
      <c r="FX35" s="168">
        <f t="shared" si="113"/>
        <v>72.963999999999999</v>
      </c>
      <c r="FY35" s="168">
        <f t="shared" si="114"/>
        <v>62.379999999999995</v>
      </c>
      <c r="FZ35" s="168">
        <f t="shared" si="115"/>
        <v>56.244000000000007</v>
      </c>
      <c r="GA35" s="168">
        <f t="shared" si="116"/>
        <v>54.560000000000009</v>
      </c>
      <c r="GB35" s="168">
        <f t="shared" si="117"/>
        <v>47.780000000000008</v>
      </c>
      <c r="GC35" s="168">
        <f t="shared" si="118"/>
        <v>41.564000000000007</v>
      </c>
      <c r="GD35" s="167">
        <v>35</v>
      </c>
      <c r="GE35" s="168">
        <f t="shared" si="119"/>
        <v>37.325633076977098</v>
      </c>
      <c r="GF35" s="168">
        <f t="shared" si="120"/>
        <v>37.334326327774008</v>
      </c>
      <c r="GG35" s="167">
        <v>36</v>
      </c>
      <c r="GH35" s="168">
        <f t="shared" si="121"/>
        <v>35.652948940648457</v>
      </c>
      <c r="GI35" s="168">
        <f t="shared" si="122"/>
        <v>35.691266130982129</v>
      </c>
      <c r="GJ35" s="167">
        <v>37</v>
      </c>
      <c r="GK35" s="168">
        <f t="shared" si="123"/>
        <v>34.523338893085295</v>
      </c>
      <c r="GL35" s="168">
        <f t="shared" si="124"/>
        <v>34.554968860107408</v>
      </c>
      <c r="GM35" s="167">
        <v>38</v>
      </c>
      <c r="GN35" s="168">
        <f t="shared" si="125"/>
        <v>31.642527950055097</v>
      </c>
      <c r="GO35" s="168">
        <f t="shared" si="126"/>
        <v>31.701875267476439</v>
      </c>
      <c r="GP35" s="167">
        <v>39</v>
      </c>
      <c r="GQ35" s="168">
        <f t="shared" si="127"/>
        <v>30.517641470054386</v>
      </c>
      <c r="GR35" s="168">
        <f t="shared" si="128"/>
        <v>30.562328438256344</v>
      </c>
      <c r="GS35" s="167">
        <v>40</v>
      </c>
      <c r="GT35" s="168">
        <f t="shared" si="129"/>
        <v>27.685583425254833</v>
      </c>
      <c r="GU35" s="168">
        <f t="shared" si="130"/>
        <v>27.766640175494103</v>
      </c>
      <c r="GV35" s="167">
        <v>41</v>
      </c>
      <c r="GW35" s="168">
        <f t="shared" si="131"/>
        <v>26.291466526937313</v>
      </c>
      <c r="GX35" s="168">
        <f t="shared" si="132"/>
        <v>26.47532837620399</v>
      </c>
      <c r="GY35" s="167">
        <v>42</v>
      </c>
      <c r="GZ35" s="168">
        <f t="shared" si="133"/>
        <v>23.078876435464579</v>
      </c>
      <c r="HA35" s="168">
        <f t="shared" si="134"/>
        <v>23.217223822563426</v>
      </c>
      <c r="HB35" s="167">
        <v>-1.2</v>
      </c>
      <c r="HC35" s="167">
        <v>-0.49</v>
      </c>
      <c r="HD35" s="167">
        <v>0.14000000000000001</v>
      </c>
      <c r="HE35" s="167">
        <v>1.56</v>
      </c>
      <c r="HF35" s="167">
        <v>-2.98</v>
      </c>
      <c r="HG35" s="167">
        <v>-1.01</v>
      </c>
      <c r="HH35" s="167">
        <v>0.85</v>
      </c>
      <c r="HI35" s="167">
        <v>3.14</v>
      </c>
    </row>
    <row r="36" spans="1:217" ht="15.75" thickBot="1" x14ac:dyDescent="0.3">
      <c r="A36" s="228">
        <v>26</v>
      </c>
      <c r="B36" s="212">
        <v>44537</v>
      </c>
      <c r="C36" s="215" t="s">
        <v>1167</v>
      </c>
      <c r="D36" t="s">
        <v>979</v>
      </c>
      <c r="E36" s="204" t="s">
        <v>944</v>
      </c>
      <c r="F36" s="197"/>
      <c r="G36" s="198">
        <v>11.4</v>
      </c>
      <c r="H36" s="198">
        <v>12.3</v>
      </c>
      <c r="I36" s="198">
        <v>24</v>
      </c>
      <c r="J36" s="198">
        <v>23.4</v>
      </c>
      <c r="K36" s="198">
        <v>34.299999999999997</v>
      </c>
      <c r="L36" s="198">
        <v>38.799999999999997</v>
      </c>
      <c r="M36" s="199">
        <v>38.700000000000003</v>
      </c>
      <c r="N36" s="200"/>
      <c r="O36" s="198">
        <v>2.6</v>
      </c>
      <c r="P36" s="198">
        <v>2.6</v>
      </c>
      <c r="Q36" s="198">
        <v>2.7</v>
      </c>
      <c r="R36" s="198">
        <v>2.2999999999999998</v>
      </c>
      <c r="S36" s="198">
        <v>2.5</v>
      </c>
      <c r="T36" s="198">
        <v>2.5</v>
      </c>
      <c r="U36" s="201">
        <v>3.8</v>
      </c>
      <c r="V36" s="163">
        <f t="shared" si="38"/>
        <v>0</v>
      </c>
      <c r="W36" s="163">
        <f t="shared" si="39"/>
        <v>7.1360000000000001</v>
      </c>
      <c r="X36" s="163">
        <f t="shared" si="40"/>
        <v>8.0360000000000014</v>
      </c>
      <c r="Y36" s="163">
        <f t="shared" si="41"/>
        <v>19.571999999999999</v>
      </c>
      <c r="Z36" s="163">
        <f t="shared" si="42"/>
        <v>19.628</v>
      </c>
      <c r="AA36" s="163">
        <f t="shared" si="43"/>
        <v>30.199999999999996</v>
      </c>
      <c r="AB36" s="163">
        <f t="shared" si="44"/>
        <v>34.699999999999996</v>
      </c>
      <c r="AC36" s="163">
        <f t="shared" si="45"/>
        <v>32.468000000000004</v>
      </c>
      <c r="AD36" s="164">
        <f t="shared" si="34"/>
        <v>27.748134029370327</v>
      </c>
      <c r="AE36" s="164">
        <f t="shared" si="35"/>
        <v>18.525667416601173</v>
      </c>
      <c r="AF36" s="164">
        <f t="shared" si="36"/>
        <v>11.706915249894312</v>
      </c>
      <c r="AG36" s="165">
        <f t="shared" si="46"/>
        <v>65.3</v>
      </c>
      <c r="AH36" s="165">
        <f t="shared" si="47"/>
        <v>68.26400000000001</v>
      </c>
      <c r="AI36" s="165">
        <f t="shared" si="48"/>
        <v>74.864000000000004</v>
      </c>
      <c r="AJ36" s="165">
        <f t="shared" si="49"/>
        <v>68.727999999999994</v>
      </c>
      <c r="AK36" s="165">
        <f t="shared" si="50"/>
        <v>71.872</v>
      </c>
      <c r="AL36" s="165">
        <f t="shared" si="51"/>
        <v>62.500000000000007</v>
      </c>
      <c r="AM36" s="165">
        <f t="shared" si="52"/>
        <v>57.800000000000004</v>
      </c>
      <c r="AN36" s="165">
        <f t="shared" si="53"/>
        <v>57.932000000000002</v>
      </c>
      <c r="AO36" s="164">
        <f t="shared" si="54"/>
        <v>21.765715125086146</v>
      </c>
      <c r="AP36" s="166">
        <v>1</v>
      </c>
      <c r="AQ36" s="167">
        <v>51.4</v>
      </c>
      <c r="AR36" s="167">
        <v>62.6</v>
      </c>
      <c r="AS36" s="167">
        <v>70.8</v>
      </c>
      <c r="AT36" s="167">
        <v>81</v>
      </c>
      <c r="AU36" s="167">
        <v>90.4</v>
      </c>
      <c r="AV36" s="167">
        <v>96.2</v>
      </c>
      <c r="AW36" s="167">
        <v>94.7</v>
      </c>
      <c r="AX36" s="167">
        <v>92.3</v>
      </c>
      <c r="AY36" s="166">
        <v>2</v>
      </c>
      <c r="AZ36" s="167">
        <v>59.5</v>
      </c>
      <c r="BA36" s="167">
        <v>68.900000000000006</v>
      </c>
      <c r="BB36" s="167">
        <v>78.3</v>
      </c>
      <c r="BC36" s="167">
        <v>84.3</v>
      </c>
      <c r="BD36" s="167">
        <v>92.8</v>
      </c>
      <c r="BE36" s="167">
        <v>96.3</v>
      </c>
      <c r="BF36" s="167">
        <v>94</v>
      </c>
      <c r="BG36" s="167">
        <v>90</v>
      </c>
      <c r="BH36" s="166">
        <v>3</v>
      </c>
      <c r="BI36" s="167">
        <v>59.8</v>
      </c>
      <c r="BJ36" s="167">
        <v>71.099999999999994</v>
      </c>
      <c r="BK36" s="167">
        <v>80.8</v>
      </c>
      <c r="BL36" s="167">
        <v>88</v>
      </c>
      <c r="BM36" s="167">
        <v>95</v>
      </c>
      <c r="BN36" s="167">
        <v>94.4</v>
      </c>
      <c r="BO36" s="167">
        <v>94.1</v>
      </c>
      <c r="BP36" s="167">
        <v>89</v>
      </c>
      <c r="BQ36" s="166">
        <v>4</v>
      </c>
      <c r="BR36" s="167">
        <v>65.400000000000006</v>
      </c>
      <c r="BS36" s="167">
        <v>77.2</v>
      </c>
      <c r="BT36" s="167">
        <v>84.5</v>
      </c>
      <c r="BU36" s="167">
        <v>89.8</v>
      </c>
      <c r="BV36" s="167">
        <v>95.5</v>
      </c>
      <c r="BW36" s="167">
        <v>94.3</v>
      </c>
      <c r="BX36" s="167">
        <v>92.5</v>
      </c>
      <c r="BY36" s="167">
        <v>88.8</v>
      </c>
      <c r="BZ36" s="166">
        <v>5</v>
      </c>
      <c r="CA36" s="167">
        <v>65.3</v>
      </c>
      <c r="CB36" s="167">
        <v>77.400000000000006</v>
      </c>
      <c r="CC36" s="167">
        <v>86.5</v>
      </c>
      <c r="CD36" s="167">
        <v>92.5</v>
      </c>
      <c r="CE36" s="167">
        <v>96.4</v>
      </c>
      <c r="CF36" s="167">
        <v>93</v>
      </c>
      <c r="CG36" s="167">
        <v>90.4</v>
      </c>
      <c r="CH36" s="167">
        <v>83.7</v>
      </c>
      <c r="CI36" s="166">
        <v>6</v>
      </c>
      <c r="CJ36" s="167">
        <v>70.7</v>
      </c>
      <c r="CK36" s="167">
        <v>82</v>
      </c>
      <c r="CL36" s="167">
        <v>89.3</v>
      </c>
      <c r="CM36" s="167">
        <v>93.3</v>
      </c>
      <c r="CN36" s="167">
        <v>95.5</v>
      </c>
      <c r="CO36" s="167">
        <v>93</v>
      </c>
      <c r="CP36" s="167">
        <v>90.1</v>
      </c>
      <c r="CQ36" s="167">
        <v>83</v>
      </c>
      <c r="CR36" s="166">
        <v>7</v>
      </c>
      <c r="CS36" s="167">
        <v>75.599999999999994</v>
      </c>
      <c r="CT36" s="167">
        <v>84.2</v>
      </c>
      <c r="CU36" s="167">
        <v>90.1</v>
      </c>
      <c r="CV36" s="167">
        <v>93.6</v>
      </c>
      <c r="CW36" s="167">
        <v>96.2</v>
      </c>
      <c r="CX36" s="167">
        <v>91.3</v>
      </c>
      <c r="CY36" s="167">
        <v>87.9</v>
      </c>
      <c r="CZ36" s="167">
        <v>81.900000000000006</v>
      </c>
      <c r="DA36" s="166">
        <v>8</v>
      </c>
      <c r="DB36" s="167">
        <v>77.599999999999994</v>
      </c>
      <c r="DC36" s="167">
        <v>88</v>
      </c>
      <c r="DD36" s="167">
        <v>93.4</v>
      </c>
      <c r="DE36" s="167">
        <v>93.8</v>
      </c>
      <c r="DF36" s="167">
        <v>94.2</v>
      </c>
      <c r="DG36" s="167">
        <v>91.4</v>
      </c>
      <c r="DH36" s="167">
        <v>87.9</v>
      </c>
      <c r="DI36" s="167">
        <v>79.900000000000006</v>
      </c>
      <c r="DJ36" s="167">
        <v>1</v>
      </c>
      <c r="DK36" s="168">
        <f t="shared" si="55"/>
        <v>51.4</v>
      </c>
      <c r="DL36" s="168">
        <f t="shared" si="56"/>
        <v>55.463999999999999</v>
      </c>
      <c r="DM36" s="168">
        <f t="shared" si="57"/>
        <v>62.763999999999996</v>
      </c>
      <c r="DN36" s="168">
        <f t="shared" si="58"/>
        <v>61.427999999999997</v>
      </c>
      <c r="DO36" s="168">
        <f t="shared" si="59"/>
        <v>70.772000000000006</v>
      </c>
      <c r="DP36" s="168">
        <f t="shared" si="60"/>
        <v>66</v>
      </c>
      <c r="DQ36" s="168">
        <f t="shared" si="61"/>
        <v>60.000000000000007</v>
      </c>
      <c r="DR36" s="168">
        <f t="shared" si="62"/>
        <v>59.831999999999994</v>
      </c>
      <c r="DS36" s="167">
        <v>37</v>
      </c>
      <c r="DT36" s="168">
        <f t="shared" si="63"/>
        <v>59.5</v>
      </c>
      <c r="DU36" s="168">
        <f t="shared" si="64"/>
        <v>61.764000000000003</v>
      </c>
      <c r="DV36" s="168">
        <f t="shared" si="65"/>
        <v>70.263999999999996</v>
      </c>
      <c r="DW36" s="168">
        <f t="shared" si="66"/>
        <v>64.727999999999994</v>
      </c>
      <c r="DX36" s="168">
        <f t="shared" si="67"/>
        <v>73.171999999999997</v>
      </c>
      <c r="DY36" s="168">
        <f t="shared" si="68"/>
        <v>66.099999999999994</v>
      </c>
      <c r="DZ36" s="168">
        <f t="shared" si="69"/>
        <v>59.300000000000004</v>
      </c>
      <c r="EA36" s="168">
        <f t="shared" si="70"/>
        <v>57.531999999999996</v>
      </c>
      <c r="EB36" s="167">
        <v>38</v>
      </c>
      <c r="EC36" s="168">
        <f t="shared" si="71"/>
        <v>59.8</v>
      </c>
      <c r="ED36" s="168">
        <f t="shared" si="72"/>
        <v>63.963999999999992</v>
      </c>
      <c r="EE36" s="168">
        <f t="shared" si="73"/>
        <v>72.763999999999996</v>
      </c>
      <c r="EF36" s="168">
        <f t="shared" si="74"/>
        <v>68.427999999999997</v>
      </c>
      <c r="EG36" s="168">
        <f t="shared" si="75"/>
        <v>75.372</v>
      </c>
      <c r="EH36" s="168">
        <f t="shared" si="76"/>
        <v>64.200000000000017</v>
      </c>
      <c r="EI36" s="168">
        <f t="shared" si="77"/>
        <v>59.4</v>
      </c>
      <c r="EJ36" s="168">
        <f t="shared" si="78"/>
        <v>56.531999999999996</v>
      </c>
      <c r="EK36" s="167">
        <v>39</v>
      </c>
      <c r="EL36" s="168">
        <f t="shared" si="79"/>
        <v>65.400000000000006</v>
      </c>
      <c r="EM36" s="168">
        <f t="shared" si="80"/>
        <v>70.064000000000007</v>
      </c>
      <c r="EN36" s="168">
        <f t="shared" si="81"/>
        <v>76.463999999999999</v>
      </c>
      <c r="EO36" s="168">
        <f t="shared" si="82"/>
        <v>70.227999999999994</v>
      </c>
      <c r="EP36" s="168">
        <f t="shared" si="83"/>
        <v>75.872</v>
      </c>
      <c r="EQ36" s="168">
        <f t="shared" si="84"/>
        <v>64.099999999999994</v>
      </c>
      <c r="ER36" s="168">
        <f t="shared" si="85"/>
        <v>57.800000000000004</v>
      </c>
      <c r="ES36" s="168">
        <f t="shared" si="86"/>
        <v>56.331999999999994</v>
      </c>
      <c r="ET36" s="167">
        <v>40</v>
      </c>
      <c r="EU36" s="168">
        <f t="shared" si="87"/>
        <v>65.3</v>
      </c>
      <c r="EV36" s="168">
        <f t="shared" si="88"/>
        <v>70.26400000000001</v>
      </c>
      <c r="EW36" s="168">
        <f t="shared" si="89"/>
        <v>78.463999999999999</v>
      </c>
      <c r="EX36" s="168">
        <f t="shared" si="90"/>
        <v>72.927999999999997</v>
      </c>
      <c r="EY36" s="168">
        <f t="shared" si="91"/>
        <v>76.772000000000006</v>
      </c>
      <c r="EZ36" s="168">
        <f t="shared" si="92"/>
        <v>62.800000000000004</v>
      </c>
      <c r="FA36" s="168">
        <f t="shared" si="93"/>
        <v>55.70000000000001</v>
      </c>
      <c r="FB36" s="168">
        <f t="shared" si="94"/>
        <v>51.231999999999999</v>
      </c>
      <c r="FC36" s="167">
        <v>41</v>
      </c>
      <c r="FD36" s="168">
        <f t="shared" si="95"/>
        <v>70.7</v>
      </c>
      <c r="FE36" s="168">
        <f t="shared" si="96"/>
        <v>74.864000000000004</v>
      </c>
      <c r="FF36" s="168">
        <f t="shared" si="97"/>
        <v>81.263999999999996</v>
      </c>
      <c r="FG36" s="168">
        <f t="shared" si="98"/>
        <v>73.727999999999994</v>
      </c>
      <c r="FH36" s="168">
        <f t="shared" si="99"/>
        <v>75.872</v>
      </c>
      <c r="FI36" s="168">
        <f t="shared" si="100"/>
        <v>62.800000000000004</v>
      </c>
      <c r="FJ36" s="168">
        <f t="shared" si="101"/>
        <v>55.4</v>
      </c>
      <c r="FK36" s="168">
        <f t="shared" si="102"/>
        <v>50.531999999999996</v>
      </c>
      <c r="FL36" s="167">
        <v>42</v>
      </c>
      <c r="FM36" s="168">
        <f t="shared" si="103"/>
        <v>75.599999999999994</v>
      </c>
      <c r="FN36" s="168">
        <f t="shared" si="104"/>
        <v>77.064000000000007</v>
      </c>
      <c r="FO36" s="168">
        <f t="shared" si="105"/>
        <v>82.063999999999993</v>
      </c>
      <c r="FP36" s="168">
        <f t="shared" si="106"/>
        <v>74.027999999999992</v>
      </c>
      <c r="FQ36" s="168">
        <f t="shared" si="107"/>
        <v>76.572000000000003</v>
      </c>
      <c r="FR36" s="168">
        <f t="shared" si="108"/>
        <v>61.1</v>
      </c>
      <c r="FS36" s="168">
        <f t="shared" si="109"/>
        <v>53.20000000000001</v>
      </c>
      <c r="FT36" s="168">
        <f t="shared" si="110"/>
        <v>49.432000000000002</v>
      </c>
      <c r="FU36" s="167">
        <v>43</v>
      </c>
      <c r="FV36" s="168">
        <f t="shared" si="111"/>
        <v>77.599999999999994</v>
      </c>
      <c r="FW36" s="168">
        <f t="shared" si="112"/>
        <v>80.864000000000004</v>
      </c>
      <c r="FX36" s="168">
        <f t="shared" si="113"/>
        <v>85.364000000000004</v>
      </c>
      <c r="FY36" s="168">
        <f t="shared" si="114"/>
        <v>74.227999999999994</v>
      </c>
      <c r="FZ36" s="168">
        <f t="shared" si="115"/>
        <v>74.572000000000003</v>
      </c>
      <c r="GA36" s="168">
        <f t="shared" si="116"/>
        <v>61.20000000000001</v>
      </c>
      <c r="GB36" s="168">
        <f t="shared" si="117"/>
        <v>53.20000000000001</v>
      </c>
      <c r="GC36" s="168">
        <f t="shared" si="118"/>
        <v>47.432000000000002</v>
      </c>
      <c r="GD36" s="167">
        <v>36</v>
      </c>
      <c r="GE36" s="168">
        <f t="shared" si="119"/>
        <v>26.643921921768822</v>
      </c>
      <c r="GF36" s="168">
        <f t="shared" si="120"/>
        <v>26.671691176630418</v>
      </c>
      <c r="GG36" s="167">
        <v>37</v>
      </c>
      <c r="GH36" s="168">
        <f t="shared" si="121"/>
        <v>23.74281356718889</v>
      </c>
      <c r="GI36" s="168">
        <f t="shared" si="122"/>
        <v>23.835430045317295</v>
      </c>
      <c r="GJ36" s="167">
        <v>38</v>
      </c>
      <c r="GK36" s="168">
        <f t="shared" si="123"/>
        <v>21.693562630116077</v>
      </c>
      <c r="GL36" s="168">
        <f t="shared" si="124"/>
        <v>21.755253581886492</v>
      </c>
      <c r="GM36" s="167">
        <v>39</v>
      </c>
      <c r="GN36" s="168">
        <f t="shared" si="125"/>
        <v>19.558067009498671</v>
      </c>
      <c r="GO36" s="168">
        <f t="shared" si="126"/>
        <v>19.696258811714515</v>
      </c>
      <c r="GP36" s="167">
        <v>40</v>
      </c>
      <c r="GQ36" s="168">
        <f t="shared" si="127"/>
        <v>18.130009610616909</v>
      </c>
      <c r="GR36" s="168">
        <f t="shared" si="128"/>
        <v>18.226751234825272</v>
      </c>
      <c r="GS36" s="167">
        <v>41</v>
      </c>
      <c r="GT36" s="168">
        <f t="shared" si="129"/>
        <v>16.18355824544237</v>
      </c>
      <c r="GU36" s="168">
        <f t="shared" si="130"/>
        <v>16.400806998868461</v>
      </c>
      <c r="GV36" s="167">
        <v>42</v>
      </c>
      <c r="GW36" s="168">
        <f t="shared" si="131"/>
        <v>14.944510633125276</v>
      </c>
      <c r="GX36" s="168">
        <f t="shared" si="132"/>
        <v>15.467026213215078</v>
      </c>
      <c r="GY36" s="167">
        <v>43</v>
      </c>
      <c r="GZ36" s="168">
        <f t="shared" si="133"/>
        <v>12.364670938020041</v>
      </c>
      <c r="HA36" s="168">
        <f t="shared" si="134"/>
        <v>12.818338074130779</v>
      </c>
      <c r="HB36" s="167">
        <v>-1.2</v>
      </c>
      <c r="HC36" s="167">
        <v>-0.49</v>
      </c>
      <c r="HD36" s="167">
        <v>0.14000000000000001</v>
      </c>
      <c r="HE36" s="167">
        <v>1.56</v>
      </c>
      <c r="HF36" s="167">
        <v>-2.98</v>
      </c>
      <c r="HG36" s="167">
        <v>-1.01</v>
      </c>
      <c r="HH36" s="167">
        <v>0.85</v>
      </c>
      <c r="HI36" s="167">
        <v>3.14</v>
      </c>
    </row>
    <row r="37" spans="1:217" ht="15.75" thickBot="1" x14ac:dyDescent="0.3">
      <c r="A37" s="228">
        <v>27</v>
      </c>
      <c r="B37" s="212">
        <v>43289</v>
      </c>
      <c r="C37" s="215" t="s">
        <v>1168</v>
      </c>
      <c r="D37" t="s">
        <v>979</v>
      </c>
      <c r="E37" s="204" t="s">
        <v>945</v>
      </c>
      <c r="F37" s="197">
        <v>16.690000000000001</v>
      </c>
      <c r="G37" s="198">
        <v>12.8</v>
      </c>
      <c r="H37" s="198">
        <v>21.26</v>
      </c>
      <c r="I37" s="198">
        <v>30.22</v>
      </c>
      <c r="J37" s="198">
        <v>34.47</v>
      </c>
      <c r="K37" s="198">
        <v>33.06</v>
      </c>
      <c r="L37" s="198">
        <v>38.01</v>
      </c>
      <c r="M37" s="199">
        <v>36.799999999999997</v>
      </c>
      <c r="N37" s="200">
        <v>3.29</v>
      </c>
      <c r="O37" s="198">
        <v>2.04</v>
      </c>
      <c r="P37" s="198">
        <v>1.22</v>
      </c>
      <c r="Q37" s="198">
        <v>1.66</v>
      </c>
      <c r="R37" s="198">
        <v>3.42</v>
      </c>
      <c r="S37" s="198">
        <v>2.38</v>
      </c>
      <c r="T37" s="198">
        <v>2.48</v>
      </c>
      <c r="U37" s="201"/>
      <c r="V37" s="163">
        <f t="shared" si="38"/>
        <v>11.294400000000001</v>
      </c>
      <c r="W37" s="163">
        <f t="shared" si="39"/>
        <v>9.4544000000000015</v>
      </c>
      <c r="X37" s="163">
        <f t="shared" si="40"/>
        <v>19.2592</v>
      </c>
      <c r="Y37" s="163">
        <f t="shared" si="41"/>
        <v>27.497599999999998</v>
      </c>
      <c r="Z37" s="163">
        <f t="shared" si="42"/>
        <v>28.8612</v>
      </c>
      <c r="AA37" s="163">
        <f t="shared" si="43"/>
        <v>29.156800000000004</v>
      </c>
      <c r="AB37" s="163">
        <f t="shared" si="44"/>
        <v>33.942799999999998</v>
      </c>
      <c r="AC37" s="163">
        <f t="shared" si="45"/>
        <v>36.799999999999997</v>
      </c>
      <c r="AD37" s="164">
        <f t="shared" si="34"/>
        <v>31.472802189569656</v>
      </c>
      <c r="AE37" s="164">
        <f t="shared" si="35"/>
        <v>26.653772565641994</v>
      </c>
      <c r="AF37" s="164">
        <f t="shared" si="36"/>
        <v>18.239912982950052</v>
      </c>
      <c r="AG37" s="165">
        <f t="shared" si="46"/>
        <v>54.005599999999994</v>
      </c>
      <c r="AH37" s="165">
        <f t="shared" si="47"/>
        <v>65.945599999999999</v>
      </c>
      <c r="AI37" s="165">
        <f t="shared" si="48"/>
        <v>63.640800000000006</v>
      </c>
      <c r="AJ37" s="165">
        <f t="shared" si="49"/>
        <v>60.802399999999999</v>
      </c>
      <c r="AK37" s="165">
        <f t="shared" si="50"/>
        <v>62.638800000000003</v>
      </c>
      <c r="AL37" s="165">
        <f t="shared" si="51"/>
        <v>63.543199999999999</v>
      </c>
      <c r="AM37" s="165">
        <f t="shared" si="52"/>
        <v>58.557200000000002</v>
      </c>
      <c r="AN37" s="165">
        <f t="shared" si="53"/>
        <v>53.600000000000009</v>
      </c>
      <c r="AO37" s="164">
        <f t="shared" si="54"/>
        <v>28.947624455381913</v>
      </c>
      <c r="AP37" s="166">
        <v>1</v>
      </c>
      <c r="AQ37" s="167">
        <v>51.4</v>
      </c>
      <c r="AR37" s="167">
        <v>62.6</v>
      </c>
      <c r="AS37" s="167">
        <v>70.8</v>
      </c>
      <c r="AT37" s="167">
        <v>81</v>
      </c>
      <c r="AU37" s="167">
        <v>90.4</v>
      </c>
      <c r="AV37" s="167">
        <v>96.2</v>
      </c>
      <c r="AW37" s="167">
        <v>94.7</v>
      </c>
      <c r="AX37" s="167">
        <v>92.3</v>
      </c>
      <c r="AY37" s="166">
        <v>2</v>
      </c>
      <c r="AZ37" s="167">
        <v>59.5</v>
      </c>
      <c r="BA37" s="167">
        <v>68.900000000000006</v>
      </c>
      <c r="BB37" s="167">
        <v>78.3</v>
      </c>
      <c r="BC37" s="167">
        <v>84.3</v>
      </c>
      <c r="BD37" s="167">
        <v>92.8</v>
      </c>
      <c r="BE37" s="167">
        <v>96.3</v>
      </c>
      <c r="BF37" s="167">
        <v>94</v>
      </c>
      <c r="BG37" s="167">
        <v>90</v>
      </c>
      <c r="BH37" s="166">
        <v>3</v>
      </c>
      <c r="BI37" s="167">
        <v>59.8</v>
      </c>
      <c r="BJ37" s="167">
        <v>71.099999999999994</v>
      </c>
      <c r="BK37" s="167">
        <v>80.8</v>
      </c>
      <c r="BL37" s="167">
        <v>88</v>
      </c>
      <c r="BM37" s="167">
        <v>95</v>
      </c>
      <c r="BN37" s="167">
        <v>94.4</v>
      </c>
      <c r="BO37" s="167">
        <v>94.1</v>
      </c>
      <c r="BP37" s="167">
        <v>89</v>
      </c>
      <c r="BQ37" s="166">
        <v>4</v>
      </c>
      <c r="BR37" s="167">
        <v>65.400000000000006</v>
      </c>
      <c r="BS37" s="167">
        <v>77.2</v>
      </c>
      <c r="BT37" s="167">
        <v>84.5</v>
      </c>
      <c r="BU37" s="167">
        <v>89.8</v>
      </c>
      <c r="BV37" s="167">
        <v>95.5</v>
      </c>
      <c r="BW37" s="167">
        <v>94.3</v>
      </c>
      <c r="BX37" s="167">
        <v>92.5</v>
      </c>
      <c r="BY37" s="167">
        <v>88.8</v>
      </c>
      <c r="BZ37" s="166">
        <v>5</v>
      </c>
      <c r="CA37" s="167">
        <v>65.3</v>
      </c>
      <c r="CB37" s="167">
        <v>77.400000000000006</v>
      </c>
      <c r="CC37" s="167">
        <v>86.5</v>
      </c>
      <c r="CD37" s="167">
        <v>92.5</v>
      </c>
      <c r="CE37" s="167">
        <v>96.4</v>
      </c>
      <c r="CF37" s="167">
        <v>93</v>
      </c>
      <c r="CG37" s="167">
        <v>90.4</v>
      </c>
      <c r="CH37" s="167">
        <v>83.7</v>
      </c>
      <c r="CI37" s="166">
        <v>6</v>
      </c>
      <c r="CJ37" s="167">
        <v>70.7</v>
      </c>
      <c r="CK37" s="167">
        <v>82</v>
      </c>
      <c r="CL37" s="167">
        <v>89.3</v>
      </c>
      <c r="CM37" s="167">
        <v>93.3</v>
      </c>
      <c r="CN37" s="167">
        <v>95.5</v>
      </c>
      <c r="CO37" s="167">
        <v>93</v>
      </c>
      <c r="CP37" s="167">
        <v>90.1</v>
      </c>
      <c r="CQ37" s="167">
        <v>83</v>
      </c>
      <c r="CR37" s="166">
        <v>7</v>
      </c>
      <c r="CS37" s="167">
        <v>75.599999999999994</v>
      </c>
      <c r="CT37" s="167">
        <v>84.2</v>
      </c>
      <c r="CU37" s="167">
        <v>90.1</v>
      </c>
      <c r="CV37" s="167">
        <v>93.6</v>
      </c>
      <c r="CW37" s="167">
        <v>96.2</v>
      </c>
      <c r="CX37" s="167">
        <v>91.3</v>
      </c>
      <c r="CY37" s="167">
        <v>87.9</v>
      </c>
      <c r="CZ37" s="167">
        <v>81.900000000000006</v>
      </c>
      <c r="DA37" s="166">
        <v>8</v>
      </c>
      <c r="DB37" s="167">
        <v>77.599999999999994</v>
      </c>
      <c r="DC37" s="167">
        <v>88</v>
      </c>
      <c r="DD37" s="167">
        <v>93.4</v>
      </c>
      <c r="DE37" s="167">
        <v>93.8</v>
      </c>
      <c r="DF37" s="167">
        <v>94.2</v>
      </c>
      <c r="DG37" s="167">
        <v>91.4</v>
      </c>
      <c r="DH37" s="167">
        <v>87.9</v>
      </c>
      <c r="DI37" s="167">
        <v>79.900000000000006</v>
      </c>
      <c r="DJ37" s="167">
        <v>1</v>
      </c>
      <c r="DK37" s="168">
        <f t="shared" si="55"/>
        <v>40.105599999999995</v>
      </c>
      <c r="DL37" s="168">
        <f t="shared" si="56"/>
        <v>53.145600000000002</v>
      </c>
      <c r="DM37" s="168">
        <f t="shared" si="57"/>
        <v>51.540799999999997</v>
      </c>
      <c r="DN37" s="168">
        <f t="shared" si="58"/>
        <v>53.502400000000002</v>
      </c>
      <c r="DO37" s="168">
        <f t="shared" si="59"/>
        <v>61.538800000000009</v>
      </c>
      <c r="DP37" s="168">
        <f t="shared" si="60"/>
        <v>67.043199999999999</v>
      </c>
      <c r="DQ37" s="168">
        <f t="shared" si="61"/>
        <v>60.757200000000005</v>
      </c>
      <c r="DR37" s="168">
        <f t="shared" si="62"/>
        <v>55.5</v>
      </c>
      <c r="DS37" s="167">
        <v>38</v>
      </c>
      <c r="DT37" s="168">
        <f t="shared" si="63"/>
        <v>48.205599999999997</v>
      </c>
      <c r="DU37" s="168">
        <f t="shared" si="64"/>
        <v>59.445600000000006</v>
      </c>
      <c r="DV37" s="168">
        <f t="shared" si="65"/>
        <v>59.040799999999997</v>
      </c>
      <c r="DW37" s="168">
        <f t="shared" si="66"/>
        <v>56.802399999999999</v>
      </c>
      <c r="DX37" s="168">
        <f t="shared" si="67"/>
        <v>63.938800000000001</v>
      </c>
      <c r="DY37" s="168">
        <f t="shared" si="68"/>
        <v>67.143199999999993</v>
      </c>
      <c r="DZ37" s="168">
        <f t="shared" si="69"/>
        <v>60.057200000000002</v>
      </c>
      <c r="EA37" s="168">
        <f t="shared" si="70"/>
        <v>53.2</v>
      </c>
      <c r="EB37" s="167">
        <v>39</v>
      </c>
      <c r="EC37" s="168">
        <f t="shared" si="71"/>
        <v>48.505599999999994</v>
      </c>
      <c r="ED37" s="168">
        <f t="shared" si="72"/>
        <v>61.645599999999995</v>
      </c>
      <c r="EE37" s="168">
        <f t="shared" si="73"/>
        <v>61.540799999999997</v>
      </c>
      <c r="EF37" s="168">
        <f t="shared" si="74"/>
        <v>60.502400000000002</v>
      </c>
      <c r="EG37" s="168">
        <f t="shared" si="75"/>
        <v>66.138800000000003</v>
      </c>
      <c r="EH37" s="168">
        <f t="shared" si="76"/>
        <v>65.243200000000002</v>
      </c>
      <c r="EI37" s="168">
        <f t="shared" si="77"/>
        <v>60.157199999999996</v>
      </c>
      <c r="EJ37" s="168">
        <f t="shared" si="78"/>
        <v>52.2</v>
      </c>
      <c r="EK37" s="167">
        <v>40</v>
      </c>
      <c r="EL37" s="168">
        <f t="shared" si="79"/>
        <v>54.105600000000003</v>
      </c>
      <c r="EM37" s="168">
        <f t="shared" si="80"/>
        <v>67.745599999999996</v>
      </c>
      <c r="EN37" s="168">
        <f t="shared" si="81"/>
        <v>65.240800000000007</v>
      </c>
      <c r="EO37" s="168">
        <f t="shared" si="82"/>
        <v>62.302399999999999</v>
      </c>
      <c r="EP37" s="168">
        <f t="shared" si="83"/>
        <v>66.638800000000003</v>
      </c>
      <c r="EQ37" s="168">
        <f t="shared" si="84"/>
        <v>65.143199999999993</v>
      </c>
      <c r="ER37" s="168">
        <f t="shared" si="85"/>
        <v>58.557200000000002</v>
      </c>
      <c r="ES37" s="168">
        <f t="shared" si="86"/>
        <v>52</v>
      </c>
      <c r="ET37" s="167">
        <v>41</v>
      </c>
      <c r="EU37" s="168">
        <f t="shared" si="87"/>
        <v>54.005599999999994</v>
      </c>
      <c r="EV37" s="168">
        <f t="shared" si="88"/>
        <v>67.945599999999999</v>
      </c>
      <c r="EW37" s="168">
        <f t="shared" si="89"/>
        <v>67.240800000000007</v>
      </c>
      <c r="EX37" s="168">
        <f t="shared" si="90"/>
        <v>65.002399999999994</v>
      </c>
      <c r="EY37" s="168">
        <f t="shared" si="91"/>
        <v>67.538800000000009</v>
      </c>
      <c r="EZ37" s="168">
        <f t="shared" si="92"/>
        <v>63.843199999999996</v>
      </c>
      <c r="FA37" s="168">
        <f t="shared" si="93"/>
        <v>56.457200000000007</v>
      </c>
      <c r="FB37" s="168">
        <f t="shared" si="94"/>
        <v>46.900000000000006</v>
      </c>
      <c r="FC37" s="167">
        <v>42</v>
      </c>
      <c r="FD37" s="168">
        <f t="shared" si="95"/>
        <v>59.4056</v>
      </c>
      <c r="FE37" s="168">
        <f t="shared" si="96"/>
        <v>72.545599999999993</v>
      </c>
      <c r="FF37" s="168">
        <f t="shared" si="97"/>
        <v>70.04079999999999</v>
      </c>
      <c r="FG37" s="168">
        <f t="shared" si="98"/>
        <v>65.802400000000006</v>
      </c>
      <c r="FH37" s="168">
        <f t="shared" si="99"/>
        <v>66.638800000000003</v>
      </c>
      <c r="FI37" s="168">
        <f t="shared" si="100"/>
        <v>63.843199999999996</v>
      </c>
      <c r="FJ37" s="168">
        <f t="shared" si="101"/>
        <v>56.157199999999996</v>
      </c>
      <c r="FK37" s="168">
        <f t="shared" si="102"/>
        <v>46.2</v>
      </c>
      <c r="FL37" s="167">
        <v>43</v>
      </c>
      <c r="FM37" s="168">
        <f t="shared" si="103"/>
        <v>64.305599999999998</v>
      </c>
      <c r="FN37" s="168">
        <f t="shared" si="104"/>
        <v>74.745599999999996</v>
      </c>
      <c r="FO37" s="168">
        <f t="shared" si="105"/>
        <v>70.840800000000002</v>
      </c>
      <c r="FP37" s="168">
        <f t="shared" si="106"/>
        <v>66.102399999999989</v>
      </c>
      <c r="FQ37" s="168">
        <f t="shared" si="107"/>
        <v>67.338800000000006</v>
      </c>
      <c r="FR37" s="168">
        <f t="shared" si="108"/>
        <v>62.143199999999993</v>
      </c>
      <c r="FS37" s="168">
        <f t="shared" si="109"/>
        <v>53.957200000000007</v>
      </c>
      <c r="FT37" s="168">
        <f t="shared" si="110"/>
        <v>45.100000000000009</v>
      </c>
      <c r="FU37" s="167">
        <v>44</v>
      </c>
      <c r="FV37" s="168">
        <f t="shared" si="111"/>
        <v>66.305599999999998</v>
      </c>
      <c r="FW37" s="168">
        <f t="shared" si="112"/>
        <v>78.545599999999993</v>
      </c>
      <c r="FX37" s="168">
        <f t="shared" si="113"/>
        <v>74.140800000000013</v>
      </c>
      <c r="FY37" s="168">
        <f t="shared" si="114"/>
        <v>66.302400000000006</v>
      </c>
      <c r="FZ37" s="168">
        <f t="shared" si="115"/>
        <v>65.338800000000006</v>
      </c>
      <c r="GA37" s="168">
        <f t="shared" si="116"/>
        <v>62.243200000000002</v>
      </c>
      <c r="GB37" s="168">
        <f t="shared" si="117"/>
        <v>53.957200000000007</v>
      </c>
      <c r="GC37" s="168">
        <f t="shared" si="118"/>
        <v>43.100000000000009</v>
      </c>
      <c r="GD37" s="167">
        <v>37</v>
      </c>
      <c r="GE37" s="168">
        <f t="shared" si="119"/>
        <v>30.647127435089246</v>
      </c>
      <c r="GF37" s="168">
        <f t="shared" si="120"/>
        <v>30.652295350839481</v>
      </c>
      <c r="GG37" s="167">
        <v>38</v>
      </c>
      <c r="GH37" s="168">
        <f t="shared" si="121"/>
        <v>29.544485705482259</v>
      </c>
      <c r="GI37" s="168">
        <f t="shared" si="122"/>
        <v>29.570432851343767</v>
      </c>
      <c r="GJ37" s="167">
        <v>39</v>
      </c>
      <c r="GK37" s="168">
        <f t="shared" si="123"/>
        <v>28.949095010574666</v>
      </c>
      <c r="GL37" s="168">
        <f t="shared" si="124"/>
        <v>28.973331240297057</v>
      </c>
      <c r="GM37" s="167">
        <v>40</v>
      </c>
      <c r="GN37" s="168">
        <f t="shared" si="125"/>
        <v>26.988458759486122</v>
      </c>
      <c r="GO37" s="168">
        <f t="shared" si="126"/>
        <v>27.044692743428328</v>
      </c>
      <c r="GP37" s="167">
        <v>41</v>
      </c>
      <c r="GQ37" s="168">
        <f t="shared" si="127"/>
        <v>26.283383261236139</v>
      </c>
      <c r="GR37" s="168">
        <f t="shared" si="128"/>
        <v>26.330050694991186</v>
      </c>
      <c r="GS37" s="167">
        <v>42</v>
      </c>
      <c r="GT37" s="168">
        <f t="shared" si="129"/>
        <v>23.95448375369331</v>
      </c>
      <c r="GU37" s="168">
        <f t="shared" si="130"/>
        <v>24.049663154261239</v>
      </c>
      <c r="GV37" s="167">
        <v>43</v>
      </c>
      <c r="GW37" s="168">
        <f t="shared" si="131"/>
        <v>22.512818304545888</v>
      </c>
      <c r="GX37" s="168">
        <f t="shared" si="132"/>
        <v>22.726751860797421</v>
      </c>
      <c r="GY37" s="167">
        <v>44</v>
      </c>
      <c r="GZ37" s="168">
        <f t="shared" si="133"/>
        <v>19.531459298706366</v>
      </c>
      <c r="HA37" s="168">
        <f t="shared" si="134"/>
        <v>19.701265237331356</v>
      </c>
      <c r="HB37" s="167">
        <v>-1.2</v>
      </c>
      <c r="HC37" s="167">
        <v>-0.49</v>
      </c>
      <c r="HD37" s="167">
        <v>0.14000000000000001</v>
      </c>
      <c r="HE37" s="167">
        <v>1.56</v>
      </c>
      <c r="HF37" s="167">
        <v>-2.98</v>
      </c>
      <c r="HG37" s="167">
        <v>-1.01</v>
      </c>
      <c r="HH37" s="167">
        <v>0.85</v>
      </c>
      <c r="HI37" s="167">
        <v>3.14</v>
      </c>
    </row>
    <row r="38" spans="1:217" ht="15.75" thickBot="1" x14ac:dyDescent="0.3">
      <c r="A38" s="228">
        <v>28</v>
      </c>
      <c r="B38" s="212">
        <v>44537</v>
      </c>
      <c r="C38" s="215" t="s">
        <v>1167</v>
      </c>
      <c r="D38" t="s">
        <v>921</v>
      </c>
      <c r="E38" s="204" t="s">
        <v>946</v>
      </c>
      <c r="F38" s="197">
        <v>13.1</v>
      </c>
      <c r="G38" s="198">
        <v>11.2</v>
      </c>
      <c r="H38" s="198">
        <v>13.4</v>
      </c>
      <c r="I38" s="198">
        <v>26.9</v>
      </c>
      <c r="J38" s="198">
        <v>33.9</v>
      </c>
      <c r="K38" s="198">
        <v>32</v>
      </c>
      <c r="L38" s="198">
        <v>33.5</v>
      </c>
      <c r="M38" s="199">
        <v>36.9</v>
      </c>
      <c r="N38" s="200">
        <v>2.2999999999999998</v>
      </c>
      <c r="O38" s="198">
        <v>2</v>
      </c>
      <c r="P38" s="198">
        <v>1.9</v>
      </c>
      <c r="Q38" s="198">
        <v>1.8</v>
      </c>
      <c r="R38" s="198">
        <v>1.9</v>
      </c>
      <c r="S38" s="198">
        <v>2.4</v>
      </c>
      <c r="T38" s="198">
        <v>1.8</v>
      </c>
      <c r="U38" s="201">
        <v>1.8</v>
      </c>
      <c r="V38" s="163">
        <f t="shared" si="38"/>
        <v>9.3279999999999994</v>
      </c>
      <c r="W38" s="163">
        <f t="shared" si="39"/>
        <v>7.92</v>
      </c>
      <c r="X38" s="163">
        <f t="shared" si="40"/>
        <v>10.284000000000001</v>
      </c>
      <c r="Y38" s="163">
        <f t="shared" si="41"/>
        <v>23.948</v>
      </c>
      <c r="Z38" s="163">
        <f t="shared" si="42"/>
        <v>30.783999999999999</v>
      </c>
      <c r="AA38" s="163">
        <f t="shared" si="43"/>
        <v>28.064</v>
      </c>
      <c r="AB38" s="163">
        <f t="shared" si="44"/>
        <v>30.548000000000002</v>
      </c>
      <c r="AC38" s="163">
        <f t="shared" si="45"/>
        <v>33.948</v>
      </c>
      <c r="AD38" s="164">
        <f t="shared" si="34"/>
        <v>30.251180667698385</v>
      </c>
      <c r="AE38" s="164">
        <f t="shared" si="35"/>
        <v>22.052288178383272</v>
      </c>
      <c r="AF38" s="164">
        <f t="shared" si="36"/>
        <v>13.429578839890883</v>
      </c>
      <c r="AG38" s="165">
        <f t="shared" si="46"/>
        <v>55.971999999999994</v>
      </c>
      <c r="AH38" s="165">
        <f t="shared" si="47"/>
        <v>67.48</v>
      </c>
      <c r="AI38" s="165">
        <f t="shared" si="48"/>
        <v>72.616</v>
      </c>
      <c r="AJ38" s="165">
        <f t="shared" si="49"/>
        <v>64.352000000000004</v>
      </c>
      <c r="AK38" s="165">
        <f t="shared" si="50"/>
        <v>60.716000000000001</v>
      </c>
      <c r="AL38" s="165">
        <f t="shared" si="51"/>
        <v>64.635999999999996</v>
      </c>
      <c r="AM38" s="165">
        <f t="shared" si="52"/>
        <v>61.951999999999998</v>
      </c>
      <c r="AN38" s="165">
        <f t="shared" si="53"/>
        <v>56.452000000000005</v>
      </c>
      <c r="AO38" s="164">
        <f t="shared" si="54"/>
        <v>24.804637666049061</v>
      </c>
      <c r="AP38" s="166">
        <v>1</v>
      </c>
      <c r="AQ38" s="167">
        <v>51.4</v>
      </c>
      <c r="AR38" s="167">
        <v>62.6</v>
      </c>
      <c r="AS38" s="167">
        <v>70.8</v>
      </c>
      <c r="AT38" s="167">
        <v>81</v>
      </c>
      <c r="AU38" s="167">
        <v>90.4</v>
      </c>
      <c r="AV38" s="167">
        <v>96.2</v>
      </c>
      <c r="AW38" s="167">
        <v>94.7</v>
      </c>
      <c r="AX38" s="167">
        <v>92.3</v>
      </c>
      <c r="AY38" s="166">
        <v>2</v>
      </c>
      <c r="AZ38" s="167">
        <v>59.5</v>
      </c>
      <c r="BA38" s="167">
        <v>68.900000000000006</v>
      </c>
      <c r="BB38" s="167">
        <v>78.3</v>
      </c>
      <c r="BC38" s="167">
        <v>84.3</v>
      </c>
      <c r="BD38" s="167">
        <v>92.8</v>
      </c>
      <c r="BE38" s="167">
        <v>96.3</v>
      </c>
      <c r="BF38" s="167">
        <v>94</v>
      </c>
      <c r="BG38" s="167">
        <v>90</v>
      </c>
      <c r="BH38" s="166">
        <v>3</v>
      </c>
      <c r="BI38" s="167">
        <v>59.8</v>
      </c>
      <c r="BJ38" s="167">
        <v>71.099999999999994</v>
      </c>
      <c r="BK38" s="167">
        <v>80.8</v>
      </c>
      <c r="BL38" s="167">
        <v>88</v>
      </c>
      <c r="BM38" s="167">
        <v>95</v>
      </c>
      <c r="BN38" s="167">
        <v>94.4</v>
      </c>
      <c r="BO38" s="167">
        <v>94.1</v>
      </c>
      <c r="BP38" s="167">
        <v>89</v>
      </c>
      <c r="BQ38" s="166">
        <v>4</v>
      </c>
      <c r="BR38" s="167">
        <v>65.400000000000006</v>
      </c>
      <c r="BS38" s="167">
        <v>77.2</v>
      </c>
      <c r="BT38" s="167">
        <v>84.5</v>
      </c>
      <c r="BU38" s="167">
        <v>89.8</v>
      </c>
      <c r="BV38" s="167">
        <v>95.5</v>
      </c>
      <c r="BW38" s="167">
        <v>94.3</v>
      </c>
      <c r="BX38" s="167">
        <v>92.5</v>
      </c>
      <c r="BY38" s="167">
        <v>88.8</v>
      </c>
      <c r="BZ38" s="166">
        <v>5</v>
      </c>
      <c r="CA38" s="167">
        <v>65.3</v>
      </c>
      <c r="CB38" s="167">
        <v>77.400000000000006</v>
      </c>
      <c r="CC38" s="167">
        <v>86.5</v>
      </c>
      <c r="CD38" s="167">
        <v>92.5</v>
      </c>
      <c r="CE38" s="167">
        <v>96.4</v>
      </c>
      <c r="CF38" s="167">
        <v>93</v>
      </c>
      <c r="CG38" s="167">
        <v>90.4</v>
      </c>
      <c r="CH38" s="167">
        <v>83.7</v>
      </c>
      <c r="CI38" s="166">
        <v>6</v>
      </c>
      <c r="CJ38" s="167">
        <v>70.7</v>
      </c>
      <c r="CK38" s="167">
        <v>82</v>
      </c>
      <c r="CL38" s="167">
        <v>89.3</v>
      </c>
      <c r="CM38" s="167">
        <v>93.3</v>
      </c>
      <c r="CN38" s="167">
        <v>95.5</v>
      </c>
      <c r="CO38" s="167">
        <v>93</v>
      </c>
      <c r="CP38" s="167">
        <v>90.1</v>
      </c>
      <c r="CQ38" s="167">
        <v>83</v>
      </c>
      <c r="CR38" s="166">
        <v>7</v>
      </c>
      <c r="CS38" s="167">
        <v>75.599999999999994</v>
      </c>
      <c r="CT38" s="167">
        <v>84.2</v>
      </c>
      <c r="CU38" s="167">
        <v>90.1</v>
      </c>
      <c r="CV38" s="167">
        <v>93.6</v>
      </c>
      <c r="CW38" s="167">
        <v>96.2</v>
      </c>
      <c r="CX38" s="167">
        <v>91.3</v>
      </c>
      <c r="CY38" s="167">
        <v>87.9</v>
      </c>
      <c r="CZ38" s="167">
        <v>81.900000000000006</v>
      </c>
      <c r="DA38" s="166">
        <v>8</v>
      </c>
      <c r="DB38" s="167">
        <v>77.599999999999994</v>
      </c>
      <c r="DC38" s="167">
        <v>88</v>
      </c>
      <c r="DD38" s="167">
        <v>93.4</v>
      </c>
      <c r="DE38" s="167">
        <v>93.8</v>
      </c>
      <c r="DF38" s="167">
        <v>94.2</v>
      </c>
      <c r="DG38" s="167">
        <v>91.4</v>
      </c>
      <c r="DH38" s="167">
        <v>87.9</v>
      </c>
      <c r="DI38" s="167">
        <v>79.900000000000006</v>
      </c>
      <c r="DJ38" s="167">
        <v>1</v>
      </c>
      <c r="DK38" s="168">
        <f t="shared" si="55"/>
        <v>42.072000000000003</v>
      </c>
      <c r="DL38" s="168">
        <f t="shared" si="56"/>
        <v>54.68</v>
      </c>
      <c r="DM38" s="168">
        <f t="shared" si="57"/>
        <v>60.515999999999998</v>
      </c>
      <c r="DN38" s="168">
        <f t="shared" si="58"/>
        <v>57.052</v>
      </c>
      <c r="DO38" s="168">
        <f t="shared" si="59"/>
        <v>59.616000000000007</v>
      </c>
      <c r="DP38" s="168">
        <f t="shared" si="60"/>
        <v>68.135999999999996</v>
      </c>
      <c r="DQ38" s="168">
        <f t="shared" si="61"/>
        <v>64.152000000000001</v>
      </c>
      <c r="DR38" s="168">
        <f t="shared" si="62"/>
        <v>58.351999999999997</v>
      </c>
      <c r="DS38" s="167">
        <v>39</v>
      </c>
      <c r="DT38" s="168">
        <f t="shared" si="63"/>
        <v>50.171999999999997</v>
      </c>
      <c r="DU38" s="168">
        <f t="shared" si="64"/>
        <v>60.980000000000004</v>
      </c>
      <c r="DV38" s="168">
        <f t="shared" si="65"/>
        <v>68.015999999999991</v>
      </c>
      <c r="DW38" s="168">
        <f t="shared" si="66"/>
        <v>60.351999999999997</v>
      </c>
      <c r="DX38" s="168">
        <f t="shared" si="67"/>
        <v>62.015999999999998</v>
      </c>
      <c r="DY38" s="168">
        <f t="shared" si="68"/>
        <v>68.23599999999999</v>
      </c>
      <c r="DZ38" s="168">
        <f t="shared" si="69"/>
        <v>63.451999999999998</v>
      </c>
      <c r="EA38" s="168">
        <f t="shared" si="70"/>
        <v>56.052</v>
      </c>
      <c r="EB38" s="167">
        <v>40</v>
      </c>
      <c r="EC38" s="168">
        <f t="shared" si="71"/>
        <v>50.471999999999994</v>
      </c>
      <c r="ED38" s="168">
        <f t="shared" si="72"/>
        <v>63.179999999999993</v>
      </c>
      <c r="EE38" s="168">
        <f t="shared" si="73"/>
        <v>70.515999999999991</v>
      </c>
      <c r="EF38" s="168">
        <f t="shared" si="74"/>
        <v>64.051999999999992</v>
      </c>
      <c r="EG38" s="168">
        <f t="shared" si="75"/>
        <v>64.216000000000008</v>
      </c>
      <c r="EH38" s="168">
        <f t="shared" si="76"/>
        <v>66.336000000000013</v>
      </c>
      <c r="EI38" s="168">
        <f t="shared" si="77"/>
        <v>63.551999999999992</v>
      </c>
      <c r="EJ38" s="168">
        <f t="shared" si="78"/>
        <v>55.052</v>
      </c>
      <c r="EK38" s="167">
        <v>41</v>
      </c>
      <c r="EL38" s="168">
        <f t="shared" si="79"/>
        <v>56.072000000000003</v>
      </c>
      <c r="EM38" s="168">
        <f t="shared" si="80"/>
        <v>69.28</v>
      </c>
      <c r="EN38" s="168">
        <f t="shared" si="81"/>
        <v>74.215999999999994</v>
      </c>
      <c r="EO38" s="168">
        <f t="shared" si="82"/>
        <v>65.852000000000004</v>
      </c>
      <c r="EP38" s="168">
        <f t="shared" si="83"/>
        <v>64.716000000000008</v>
      </c>
      <c r="EQ38" s="168">
        <f t="shared" si="84"/>
        <v>66.23599999999999</v>
      </c>
      <c r="ER38" s="168">
        <f t="shared" si="85"/>
        <v>61.951999999999998</v>
      </c>
      <c r="ES38" s="168">
        <f t="shared" si="86"/>
        <v>54.851999999999997</v>
      </c>
      <c r="ET38" s="167">
        <v>42</v>
      </c>
      <c r="EU38" s="168">
        <f t="shared" si="87"/>
        <v>55.971999999999994</v>
      </c>
      <c r="EV38" s="168">
        <f t="shared" si="88"/>
        <v>69.48</v>
      </c>
      <c r="EW38" s="168">
        <f t="shared" si="89"/>
        <v>76.215999999999994</v>
      </c>
      <c r="EX38" s="168">
        <f t="shared" si="90"/>
        <v>68.551999999999992</v>
      </c>
      <c r="EY38" s="168">
        <f t="shared" si="91"/>
        <v>65.616000000000014</v>
      </c>
      <c r="EZ38" s="168">
        <f t="shared" si="92"/>
        <v>64.936000000000007</v>
      </c>
      <c r="FA38" s="168">
        <f t="shared" si="93"/>
        <v>59.852000000000004</v>
      </c>
      <c r="FB38" s="168">
        <f t="shared" si="94"/>
        <v>49.752000000000002</v>
      </c>
      <c r="FC38" s="167">
        <v>43</v>
      </c>
      <c r="FD38" s="168">
        <f t="shared" si="95"/>
        <v>61.372</v>
      </c>
      <c r="FE38" s="168">
        <f t="shared" si="96"/>
        <v>74.08</v>
      </c>
      <c r="FF38" s="168">
        <f t="shared" si="97"/>
        <v>79.015999999999991</v>
      </c>
      <c r="FG38" s="168">
        <f t="shared" si="98"/>
        <v>69.352000000000004</v>
      </c>
      <c r="FH38" s="168">
        <f t="shared" si="99"/>
        <v>64.716000000000008</v>
      </c>
      <c r="FI38" s="168">
        <f t="shared" si="100"/>
        <v>64.936000000000007</v>
      </c>
      <c r="FJ38" s="168">
        <f t="shared" si="101"/>
        <v>59.551999999999992</v>
      </c>
      <c r="FK38" s="168">
        <f t="shared" si="102"/>
        <v>49.052</v>
      </c>
      <c r="FL38" s="167">
        <v>44</v>
      </c>
      <c r="FM38" s="168">
        <f t="shared" si="103"/>
        <v>66.271999999999991</v>
      </c>
      <c r="FN38" s="168">
        <f t="shared" si="104"/>
        <v>76.28</v>
      </c>
      <c r="FO38" s="168">
        <f t="shared" si="105"/>
        <v>79.815999999999988</v>
      </c>
      <c r="FP38" s="168">
        <f t="shared" si="106"/>
        <v>69.651999999999987</v>
      </c>
      <c r="FQ38" s="168">
        <f t="shared" si="107"/>
        <v>65.415999999999997</v>
      </c>
      <c r="FR38" s="168">
        <f t="shared" si="108"/>
        <v>63.235999999999997</v>
      </c>
      <c r="FS38" s="168">
        <f t="shared" si="109"/>
        <v>57.352000000000004</v>
      </c>
      <c r="FT38" s="168">
        <f t="shared" si="110"/>
        <v>47.952000000000005</v>
      </c>
      <c r="FU38" s="167">
        <v>45</v>
      </c>
      <c r="FV38" s="168">
        <f t="shared" si="111"/>
        <v>68.271999999999991</v>
      </c>
      <c r="FW38" s="168">
        <f t="shared" si="112"/>
        <v>80.08</v>
      </c>
      <c r="FX38" s="168">
        <f t="shared" si="113"/>
        <v>83.116</v>
      </c>
      <c r="FY38" s="168">
        <f t="shared" si="114"/>
        <v>69.852000000000004</v>
      </c>
      <c r="FZ38" s="168">
        <f t="shared" si="115"/>
        <v>63.416000000000004</v>
      </c>
      <c r="GA38" s="168">
        <f t="shared" si="116"/>
        <v>63.336000000000006</v>
      </c>
      <c r="GB38" s="168">
        <f t="shared" si="117"/>
        <v>57.352000000000004</v>
      </c>
      <c r="GC38" s="168">
        <f t="shared" si="118"/>
        <v>45.952000000000005</v>
      </c>
      <c r="GD38" s="167">
        <v>38</v>
      </c>
      <c r="GE38" s="168">
        <f t="shared" si="119"/>
        <v>28.977547095756123</v>
      </c>
      <c r="GF38" s="168">
        <f t="shared" si="120"/>
        <v>28.983080796592276</v>
      </c>
      <c r="GG38" s="167">
        <v>39</v>
      </c>
      <c r="GH38" s="168">
        <f t="shared" si="121"/>
        <v>27.067665923701185</v>
      </c>
      <c r="GI38" s="168">
        <f t="shared" si="122"/>
        <v>27.090728271149345</v>
      </c>
      <c r="GJ38" s="167">
        <v>40</v>
      </c>
      <c r="GK38" s="168">
        <f t="shared" si="123"/>
        <v>25.930866374116135</v>
      </c>
      <c r="GL38" s="168">
        <f t="shared" si="124"/>
        <v>25.949878084396346</v>
      </c>
      <c r="GM38" s="167">
        <v>41</v>
      </c>
      <c r="GN38" s="168">
        <f t="shared" si="125"/>
        <v>23.172856797237671</v>
      </c>
      <c r="GO38" s="168">
        <f t="shared" si="126"/>
        <v>23.209509104402855</v>
      </c>
      <c r="GP38" s="167">
        <v>42</v>
      </c>
      <c r="GQ38" s="168">
        <f t="shared" si="127"/>
        <v>21.798393511023392</v>
      </c>
      <c r="GR38" s="168">
        <f t="shared" si="128"/>
        <v>21.824462636754902</v>
      </c>
      <c r="GS38" s="167">
        <v>43</v>
      </c>
      <c r="GT38" s="168">
        <f t="shared" si="129"/>
        <v>19.123684241097521</v>
      </c>
      <c r="GU38" s="168">
        <f t="shared" si="130"/>
        <v>19.172639369330682</v>
      </c>
      <c r="GV38" s="167">
        <v>44</v>
      </c>
      <c r="GW38" s="168">
        <f t="shared" si="131"/>
        <v>18.01412193773082</v>
      </c>
      <c r="GX38" s="168">
        <f t="shared" si="132"/>
        <v>18.132232475850856</v>
      </c>
      <c r="GY38" s="167">
        <v>45</v>
      </c>
      <c r="GZ38" s="168">
        <f t="shared" si="133"/>
        <v>14.839893582030413</v>
      </c>
      <c r="HA38" s="168">
        <f t="shared" si="134"/>
        <v>14.929731112019397</v>
      </c>
      <c r="HB38" s="167">
        <v>-1.2</v>
      </c>
      <c r="HC38" s="167">
        <v>-0.49</v>
      </c>
      <c r="HD38" s="167">
        <v>0.14000000000000001</v>
      </c>
      <c r="HE38" s="167">
        <v>1.56</v>
      </c>
      <c r="HF38" s="167">
        <v>-2.98</v>
      </c>
      <c r="HG38" s="167">
        <v>-1.01</v>
      </c>
      <c r="HH38" s="167">
        <v>0.85</v>
      </c>
      <c r="HI38" s="167">
        <v>3.14</v>
      </c>
    </row>
    <row r="39" spans="1:217" ht="15.75" thickBot="1" x14ac:dyDescent="0.3">
      <c r="A39" s="228">
        <v>29</v>
      </c>
      <c r="B39" s="212">
        <v>44537</v>
      </c>
      <c r="C39" s="215" t="s">
        <v>1167</v>
      </c>
      <c r="D39" t="s">
        <v>921</v>
      </c>
      <c r="E39" s="204" t="s">
        <v>947</v>
      </c>
      <c r="F39" s="197">
        <v>15.1</v>
      </c>
      <c r="G39" s="198">
        <v>14.1</v>
      </c>
      <c r="H39" s="198">
        <v>19.399999999999999</v>
      </c>
      <c r="I39" s="198">
        <v>32</v>
      </c>
      <c r="J39" s="198">
        <v>39.9</v>
      </c>
      <c r="K39" s="198">
        <v>36.200000000000003</v>
      </c>
      <c r="L39" s="198">
        <v>35.4</v>
      </c>
      <c r="M39" s="199">
        <v>39.200000000000003</v>
      </c>
      <c r="N39" s="200">
        <v>2.1</v>
      </c>
      <c r="O39" s="198">
        <v>2.2999999999999998</v>
      </c>
      <c r="P39" s="198">
        <v>2.7</v>
      </c>
      <c r="Q39" s="198">
        <v>2.7</v>
      </c>
      <c r="R39" s="198">
        <v>2.4</v>
      </c>
      <c r="S39" s="198">
        <v>2.6</v>
      </c>
      <c r="T39" s="198">
        <v>4.4000000000000004</v>
      </c>
      <c r="U39" s="201">
        <v>2.6</v>
      </c>
      <c r="V39" s="163">
        <f t="shared" si="38"/>
        <v>11.655999999999999</v>
      </c>
      <c r="W39" s="163">
        <f t="shared" si="39"/>
        <v>10.327999999999999</v>
      </c>
      <c r="X39" s="163">
        <f t="shared" si="40"/>
        <v>14.971999999999998</v>
      </c>
      <c r="Y39" s="163">
        <f t="shared" si="41"/>
        <v>27.571999999999999</v>
      </c>
      <c r="Z39" s="163">
        <f t="shared" si="42"/>
        <v>35.963999999999999</v>
      </c>
      <c r="AA39" s="163">
        <f t="shared" si="43"/>
        <v>31.936000000000003</v>
      </c>
      <c r="AB39" s="163">
        <f t="shared" si="44"/>
        <v>28.183999999999997</v>
      </c>
      <c r="AC39" s="163">
        <f t="shared" si="45"/>
        <v>34.936</v>
      </c>
      <c r="AD39" s="164">
        <f t="shared" si="34"/>
        <v>31.610851860127902</v>
      </c>
      <c r="AE39" s="164">
        <f t="shared" si="35"/>
        <v>25.999503825495896</v>
      </c>
      <c r="AF39" s="164">
        <f t="shared" si="36"/>
        <v>17.151442688400742</v>
      </c>
      <c r="AG39" s="165">
        <f t="shared" si="46"/>
        <v>53.643999999999998</v>
      </c>
      <c r="AH39" s="165">
        <f t="shared" si="47"/>
        <v>65.072000000000003</v>
      </c>
      <c r="AI39" s="165">
        <f t="shared" si="48"/>
        <v>67.928000000000011</v>
      </c>
      <c r="AJ39" s="165">
        <f t="shared" si="49"/>
        <v>60.727999999999994</v>
      </c>
      <c r="AK39" s="165">
        <f t="shared" si="50"/>
        <v>55.536000000000001</v>
      </c>
      <c r="AL39" s="165">
        <f t="shared" si="51"/>
        <v>60.763999999999996</v>
      </c>
      <c r="AM39" s="165">
        <f t="shared" si="52"/>
        <v>64.316000000000003</v>
      </c>
      <c r="AN39" s="165">
        <f t="shared" si="53"/>
        <v>55.464000000000006</v>
      </c>
      <c r="AO39" s="164">
        <f t="shared" si="54"/>
        <v>28.113991474726049</v>
      </c>
      <c r="AP39" s="166">
        <v>1</v>
      </c>
      <c r="AQ39" s="167">
        <v>51.4</v>
      </c>
      <c r="AR39" s="167">
        <v>62.6</v>
      </c>
      <c r="AS39" s="167">
        <v>70.8</v>
      </c>
      <c r="AT39" s="167">
        <v>81</v>
      </c>
      <c r="AU39" s="167">
        <v>90.4</v>
      </c>
      <c r="AV39" s="167">
        <v>96.2</v>
      </c>
      <c r="AW39" s="167">
        <v>94.7</v>
      </c>
      <c r="AX39" s="167">
        <v>92.3</v>
      </c>
      <c r="AY39" s="166">
        <v>2</v>
      </c>
      <c r="AZ39" s="167">
        <v>59.5</v>
      </c>
      <c r="BA39" s="167">
        <v>68.900000000000006</v>
      </c>
      <c r="BB39" s="167">
        <v>78.3</v>
      </c>
      <c r="BC39" s="167">
        <v>84.3</v>
      </c>
      <c r="BD39" s="167">
        <v>92.8</v>
      </c>
      <c r="BE39" s="167">
        <v>96.3</v>
      </c>
      <c r="BF39" s="167">
        <v>94</v>
      </c>
      <c r="BG39" s="167">
        <v>90</v>
      </c>
      <c r="BH39" s="166">
        <v>3</v>
      </c>
      <c r="BI39" s="167">
        <v>59.8</v>
      </c>
      <c r="BJ39" s="167">
        <v>71.099999999999994</v>
      </c>
      <c r="BK39" s="167">
        <v>80.8</v>
      </c>
      <c r="BL39" s="167">
        <v>88</v>
      </c>
      <c r="BM39" s="167">
        <v>95</v>
      </c>
      <c r="BN39" s="167">
        <v>94.4</v>
      </c>
      <c r="BO39" s="167">
        <v>94.1</v>
      </c>
      <c r="BP39" s="167">
        <v>89</v>
      </c>
      <c r="BQ39" s="166">
        <v>4</v>
      </c>
      <c r="BR39" s="167">
        <v>65.400000000000006</v>
      </c>
      <c r="BS39" s="167">
        <v>77.2</v>
      </c>
      <c r="BT39" s="167">
        <v>84.5</v>
      </c>
      <c r="BU39" s="167">
        <v>89.8</v>
      </c>
      <c r="BV39" s="167">
        <v>95.5</v>
      </c>
      <c r="BW39" s="167">
        <v>94.3</v>
      </c>
      <c r="BX39" s="167">
        <v>92.5</v>
      </c>
      <c r="BY39" s="167">
        <v>88.8</v>
      </c>
      <c r="BZ39" s="166">
        <v>5</v>
      </c>
      <c r="CA39" s="167">
        <v>65.3</v>
      </c>
      <c r="CB39" s="167">
        <v>77.400000000000006</v>
      </c>
      <c r="CC39" s="167">
        <v>86.5</v>
      </c>
      <c r="CD39" s="167">
        <v>92.5</v>
      </c>
      <c r="CE39" s="167">
        <v>96.4</v>
      </c>
      <c r="CF39" s="167">
        <v>93</v>
      </c>
      <c r="CG39" s="167">
        <v>90.4</v>
      </c>
      <c r="CH39" s="167">
        <v>83.7</v>
      </c>
      <c r="CI39" s="166">
        <v>6</v>
      </c>
      <c r="CJ39" s="167">
        <v>70.7</v>
      </c>
      <c r="CK39" s="167">
        <v>82</v>
      </c>
      <c r="CL39" s="167">
        <v>89.3</v>
      </c>
      <c r="CM39" s="167">
        <v>93.3</v>
      </c>
      <c r="CN39" s="167">
        <v>95.5</v>
      </c>
      <c r="CO39" s="167">
        <v>93</v>
      </c>
      <c r="CP39" s="167">
        <v>90.1</v>
      </c>
      <c r="CQ39" s="167">
        <v>83</v>
      </c>
      <c r="CR39" s="166">
        <v>7</v>
      </c>
      <c r="CS39" s="167">
        <v>75.599999999999994</v>
      </c>
      <c r="CT39" s="167">
        <v>84.2</v>
      </c>
      <c r="CU39" s="167">
        <v>90.1</v>
      </c>
      <c r="CV39" s="167">
        <v>93.6</v>
      </c>
      <c r="CW39" s="167">
        <v>96.2</v>
      </c>
      <c r="CX39" s="167">
        <v>91.3</v>
      </c>
      <c r="CY39" s="167">
        <v>87.9</v>
      </c>
      <c r="CZ39" s="167">
        <v>81.900000000000006</v>
      </c>
      <c r="DA39" s="166">
        <v>8</v>
      </c>
      <c r="DB39" s="167">
        <v>77.599999999999994</v>
      </c>
      <c r="DC39" s="167">
        <v>88</v>
      </c>
      <c r="DD39" s="167">
        <v>93.4</v>
      </c>
      <c r="DE39" s="167">
        <v>93.8</v>
      </c>
      <c r="DF39" s="167">
        <v>94.2</v>
      </c>
      <c r="DG39" s="167">
        <v>91.4</v>
      </c>
      <c r="DH39" s="167">
        <v>87.9</v>
      </c>
      <c r="DI39" s="167">
        <v>79.900000000000006</v>
      </c>
      <c r="DJ39" s="167">
        <v>1</v>
      </c>
      <c r="DK39" s="168">
        <f t="shared" si="55"/>
        <v>39.744</v>
      </c>
      <c r="DL39" s="168">
        <f t="shared" si="56"/>
        <v>52.272000000000006</v>
      </c>
      <c r="DM39" s="168">
        <f t="shared" si="57"/>
        <v>55.828000000000003</v>
      </c>
      <c r="DN39" s="168">
        <f t="shared" si="58"/>
        <v>53.427999999999997</v>
      </c>
      <c r="DO39" s="168">
        <f t="shared" si="59"/>
        <v>54.436000000000007</v>
      </c>
      <c r="DP39" s="168">
        <f t="shared" si="60"/>
        <v>64.263999999999996</v>
      </c>
      <c r="DQ39" s="168">
        <f t="shared" si="61"/>
        <v>66.516000000000005</v>
      </c>
      <c r="DR39" s="168">
        <f t="shared" si="62"/>
        <v>57.363999999999997</v>
      </c>
      <c r="DS39" s="167">
        <v>40</v>
      </c>
      <c r="DT39" s="168">
        <f t="shared" si="63"/>
        <v>47.844000000000001</v>
      </c>
      <c r="DU39" s="168">
        <f t="shared" si="64"/>
        <v>58.572000000000003</v>
      </c>
      <c r="DV39" s="168">
        <f t="shared" si="65"/>
        <v>63.328000000000003</v>
      </c>
      <c r="DW39" s="168">
        <f t="shared" si="66"/>
        <v>56.727999999999994</v>
      </c>
      <c r="DX39" s="168">
        <f t="shared" si="67"/>
        <v>56.835999999999999</v>
      </c>
      <c r="DY39" s="168">
        <f t="shared" si="68"/>
        <v>64.36399999999999</v>
      </c>
      <c r="DZ39" s="168">
        <f t="shared" si="69"/>
        <v>65.816000000000003</v>
      </c>
      <c r="EA39" s="168">
        <f t="shared" si="70"/>
        <v>55.064</v>
      </c>
      <c r="EB39" s="167">
        <v>41</v>
      </c>
      <c r="EC39" s="168">
        <f t="shared" si="71"/>
        <v>48.143999999999998</v>
      </c>
      <c r="ED39" s="168">
        <f t="shared" si="72"/>
        <v>60.771999999999991</v>
      </c>
      <c r="EE39" s="168">
        <f t="shared" si="73"/>
        <v>65.828000000000003</v>
      </c>
      <c r="EF39" s="168">
        <f t="shared" si="74"/>
        <v>60.427999999999997</v>
      </c>
      <c r="EG39" s="168">
        <f t="shared" si="75"/>
        <v>59.036000000000001</v>
      </c>
      <c r="EH39" s="168">
        <f t="shared" si="76"/>
        <v>62.463999999999999</v>
      </c>
      <c r="EI39" s="168">
        <f t="shared" si="77"/>
        <v>65.915999999999997</v>
      </c>
      <c r="EJ39" s="168">
        <f t="shared" si="78"/>
        <v>54.064</v>
      </c>
      <c r="EK39" s="167">
        <v>42</v>
      </c>
      <c r="EL39" s="168">
        <f t="shared" si="79"/>
        <v>53.744000000000007</v>
      </c>
      <c r="EM39" s="168">
        <f t="shared" si="80"/>
        <v>66.872</v>
      </c>
      <c r="EN39" s="168">
        <f t="shared" si="81"/>
        <v>69.528000000000006</v>
      </c>
      <c r="EO39" s="168">
        <f t="shared" si="82"/>
        <v>62.227999999999994</v>
      </c>
      <c r="EP39" s="168">
        <f t="shared" si="83"/>
        <v>59.536000000000001</v>
      </c>
      <c r="EQ39" s="168">
        <f t="shared" si="84"/>
        <v>62.36399999999999</v>
      </c>
      <c r="ER39" s="168">
        <f t="shared" si="85"/>
        <v>64.316000000000003</v>
      </c>
      <c r="ES39" s="168">
        <f t="shared" si="86"/>
        <v>53.863999999999997</v>
      </c>
      <c r="ET39" s="167">
        <v>43</v>
      </c>
      <c r="EU39" s="168">
        <f t="shared" si="87"/>
        <v>53.643999999999998</v>
      </c>
      <c r="EV39" s="168">
        <f t="shared" si="88"/>
        <v>67.072000000000003</v>
      </c>
      <c r="EW39" s="168">
        <f t="shared" si="89"/>
        <v>71.528000000000006</v>
      </c>
      <c r="EX39" s="168">
        <f t="shared" si="90"/>
        <v>64.927999999999997</v>
      </c>
      <c r="EY39" s="168">
        <f t="shared" si="91"/>
        <v>60.436000000000007</v>
      </c>
      <c r="EZ39" s="168">
        <f t="shared" si="92"/>
        <v>61.063999999999993</v>
      </c>
      <c r="FA39" s="168">
        <f t="shared" si="93"/>
        <v>62.216000000000008</v>
      </c>
      <c r="FB39" s="168">
        <f t="shared" si="94"/>
        <v>48.764000000000003</v>
      </c>
      <c r="FC39" s="167">
        <v>44</v>
      </c>
      <c r="FD39" s="168">
        <f t="shared" si="95"/>
        <v>59.044000000000004</v>
      </c>
      <c r="FE39" s="168">
        <f t="shared" si="96"/>
        <v>71.671999999999997</v>
      </c>
      <c r="FF39" s="168">
        <f t="shared" si="97"/>
        <v>74.328000000000003</v>
      </c>
      <c r="FG39" s="168">
        <f t="shared" si="98"/>
        <v>65.727999999999994</v>
      </c>
      <c r="FH39" s="168">
        <f t="shared" si="99"/>
        <v>59.536000000000001</v>
      </c>
      <c r="FI39" s="168">
        <f t="shared" si="100"/>
        <v>61.063999999999993</v>
      </c>
      <c r="FJ39" s="168">
        <f t="shared" si="101"/>
        <v>61.915999999999997</v>
      </c>
      <c r="FK39" s="168">
        <f t="shared" si="102"/>
        <v>48.064</v>
      </c>
      <c r="FL39" s="167">
        <v>45</v>
      </c>
      <c r="FM39" s="168">
        <f t="shared" si="103"/>
        <v>63.943999999999996</v>
      </c>
      <c r="FN39" s="168">
        <f t="shared" si="104"/>
        <v>73.872</v>
      </c>
      <c r="FO39" s="168">
        <f t="shared" si="105"/>
        <v>75.128</v>
      </c>
      <c r="FP39" s="168">
        <f t="shared" si="106"/>
        <v>66.027999999999992</v>
      </c>
      <c r="FQ39" s="168">
        <f t="shared" si="107"/>
        <v>60.236000000000004</v>
      </c>
      <c r="FR39" s="168">
        <f t="shared" si="108"/>
        <v>59.36399999999999</v>
      </c>
      <c r="FS39" s="168">
        <f t="shared" si="109"/>
        <v>59.716000000000008</v>
      </c>
      <c r="FT39" s="168">
        <f t="shared" si="110"/>
        <v>46.964000000000006</v>
      </c>
      <c r="FU39" s="167">
        <v>46</v>
      </c>
      <c r="FV39" s="168">
        <f t="shared" si="111"/>
        <v>65.943999999999988</v>
      </c>
      <c r="FW39" s="168">
        <f t="shared" si="112"/>
        <v>77.671999999999997</v>
      </c>
      <c r="FX39" s="168">
        <f t="shared" si="113"/>
        <v>78.428000000000011</v>
      </c>
      <c r="FY39" s="168">
        <f t="shared" si="114"/>
        <v>66.227999999999994</v>
      </c>
      <c r="FZ39" s="168">
        <f t="shared" si="115"/>
        <v>58.236000000000004</v>
      </c>
      <c r="GA39" s="168">
        <f t="shared" si="116"/>
        <v>59.463999999999999</v>
      </c>
      <c r="GB39" s="168">
        <f t="shared" si="117"/>
        <v>59.716000000000008</v>
      </c>
      <c r="GC39" s="168">
        <f t="shared" si="118"/>
        <v>44.964000000000006</v>
      </c>
      <c r="GD39" s="167">
        <v>39</v>
      </c>
      <c r="GE39" s="168">
        <f t="shared" si="119"/>
        <v>30.576764484990662</v>
      </c>
      <c r="GF39" s="168">
        <f t="shared" si="120"/>
        <v>30.581442855974259</v>
      </c>
      <c r="GG39" s="167">
        <v>40</v>
      </c>
      <c r="GH39" s="168">
        <f t="shared" si="121"/>
        <v>29.684236539162725</v>
      </c>
      <c r="GI39" s="168">
        <f t="shared" si="122"/>
        <v>29.708887846005908</v>
      </c>
      <c r="GJ39" s="167">
        <v>41</v>
      </c>
      <c r="GK39" s="168">
        <f t="shared" si="123"/>
        <v>28.889363819409724</v>
      </c>
      <c r="GL39" s="168">
        <f t="shared" si="124"/>
        <v>28.911353540216481</v>
      </c>
      <c r="GM39" s="167">
        <v>42</v>
      </c>
      <c r="GN39" s="168">
        <f t="shared" si="125"/>
        <v>26.714035452547719</v>
      </c>
      <c r="GO39" s="168">
        <f t="shared" si="126"/>
        <v>26.76256565545404</v>
      </c>
      <c r="GP39" s="167">
        <v>43</v>
      </c>
      <c r="GQ39" s="168">
        <f t="shared" si="127"/>
        <v>25.722176265781101</v>
      </c>
      <c r="GR39" s="168">
        <f t="shared" si="128"/>
        <v>25.759871403253641</v>
      </c>
      <c r="GS39" s="167">
        <v>44</v>
      </c>
      <c r="GT39" s="168">
        <f t="shared" si="129"/>
        <v>22.999705887193372</v>
      </c>
      <c r="GU39" s="168">
        <f t="shared" si="130"/>
        <v>23.069795663783822</v>
      </c>
      <c r="GV39" s="167">
        <v>45</v>
      </c>
      <c r="GW39" s="168">
        <f t="shared" si="131"/>
        <v>21.781554454801878</v>
      </c>
      <c r="GX39" s="168">
        <f t="shared" si="132"/>
        <v>21.946973091118494</v>
      </c>
      <c r="GY39" s="167">
        <v>46</v>
      </c>
      <c r="GZ39" s="168">
        <f t="shared" si="133"/>
        <v>18.576718809915405</v>
      </c>
      <c r="HA39" s="168">
        <f t="shared" si="134"/>
        <v>18.701479944491993</v>
      </c>
      <c r="HB39" s="167">
        <v>-1.2</v>
      </c>
      <c r="HC39" s="167">
        <v>-0.49</v>
      </c>
      <c r="HD39" s="167">
        <v>0.14000000000000001</v>
      </c>
      <c r="HE39" s="167">
        <v>1.56</v>
      </c>
      <c r="HF39" s="167">
        <v>-2.98</v>
      </c>
      <c r="HG39" s="167">
        <v>-1.01</v>
      </c>
      <c r="HH39" s="167">
        <v>0.85</v>
      </c>
      <c r="HI39" s="167">
        <v>3.14</v>
      </c>
    </row>
    <row r="40" spans="1:217" ht="15.75" thickBot="1" x14ac:dyDescent="0.3">
      <c r="A40" s="228">
        <v>30</v>
      </c>
      <c r="B40" s="212">
        <v>44537</v>
      </c>
      <c r="C40" s="215" t="s">
        <v>1167</v>
      </c>
      <c r="D40" t="s">
        <v>979</v>
      </c>
      <c r="E40" s="204" t="s">
        <v>948</v>
      </c>
      <c r="F40" s="197">
        <v>14.1</v>
      </c>
      <c r="G40" s="198">
        <v>11.4</v>
      </c>
      <c r="H40" s="198">
        <v>18.7</v>
      </c>
      <c r="I40" s="198">
        <v>27.6</v>
      </c>
      <c r="J40" s="198">
        <v>32.9</v>
      </c>
      <c r="K40" s="198">
        <v>33.6</v>
      </c>
      <c r="L40" s="198">
        <v>36.6</v>
      </c>
      <c r="M40" s="199">
        <v>35.9</v>
      </c>
      <c r="N40" s="200">
        <v>4</v>
      </c>
      <c r="O40" s="198">
        <v>4.0999999999999996</v>
      </c>
      <c r="P40" s="198">
        <v>3.6</v>
      </c>
      <c r="Q40" s="198">
        <v>2.5</v>
      </c>
      <c r="R40" s="198">
        <v>2.7</v>
      </c>
      <c r="S40" s="198">
        <v>3.4</v>
      </c>
      <c r="T40" s="198">
        <v>2.7</v>
      </c>
      <c r="U40" s="201">
        <v>3.7</v>
      </c>
      <c r="V40" s="163">
        <f t="shared" si="38"/>
        <v>7.54</v>
      </c>
      <c r="W40" s="163">
        <f t="shared" si="39"/>
        <v>4.676000000000001</v>
      </c>
      <c r="X40" s="163">
        <f t="shared" si="40"/>
        <v>12.795999999999999</v>
      </c>
      <c r="Y40" s="163">
        <f t="shared" si="41"/>
        <v>23.5</v>
      </c>
      <c r="Z40" s="163">
        <f t="shared" si="42"/>
        <v>28.471999999999998</v>
      </c>
      <c r="AA40" s="163">
        <f t="shared" si="43"/>
        <v>28.024000000000001</v>
      </c>
      <c r="AB40" s="163">
        <f t="shared" si="44"/>
        <v>32.172000000000004</v>
      </c>
      <c r="AC40" s="163">
        <f t="shared" si="45"/>
        <v>29.832000000000001</v>
      </c>
      <c r="AD40" s="164">
        <f t="shared" si="34"/>
        <v>30.067668219487619</v>
      </c>
      <c r="AE40" s="164">
        <f t="shared" si="35"/>
        <v>22.431414658073358</v>
      </c>
      <c r="AF40" s="164">
        <f t="shared" si="36"/>
        <v>12.845224930522839</v>
      </c>
      <c r="AG40" s="165">
        <f t="shared" si="46"/>
        <v>57.76</v>
      </c>
      <c r="AH40" s="165">
        <f t="shared" si="47"/>
        <v>70.724000000000004</v>
      </c>
      <c r="AI40" s="165">
        <f t="shared" si="48"/>
        <v>70.104000000000013</v>
      </c>
      <c r="AJ40" s="165">
        <f t="shared" si="49"/>
        <v>64.8</v>
      </c>
      <c r="AK40" s="165">
        <f t="shared" si="50"/>
        <v>63.028000000000006</v>
      </c>
      <c r="AL40" s="165">
        <f t="shared" si="51"/>
        <v>64.676000000000002</v>
      </c>
      <c r="AM40" s="165">
        <f t="shared" si="52"/>
        <v>60.327999999999996</v>
      </c>
      <c r="AN40" s="165">
        <f t="shared" si="53"/>
        <v>60.568000000000005</v>
      </c>
      <c r="AO40" s="164">
        <f t="shared" si="54"/>
        <v>24.836667296391411</v>
      </c>
      <c r="AP40" s="166">
        <v>1</v>
      </c>
      <c r="AQ40" s="167">
        <v>51.4</v>
      </c>
      <c r="AR40" s="167">
        <v>62.6</v>
      </c>
      <c r="AS40" s="167">
        <v>70.8</v>
      </c>
      <c r="AT40" s="167">
        <v>81</v>
      </c>
      <c r="AU40" s="167">
        <v>90.4</v>
      </c>
      <c r="AV40" s="167">
        <v>96.2</v>
      </c>
      <c r="AW40" s="167">
        <v>94.7</v>
      </c>
      <c r="AX40" s="167">
        <v>92.3</v>
      </c>
      <c r="AY40" s="166">
        <v>2</v>
      </c>
      <c r="AZ40" s="167">
        <v>59.5</v>
      </c>
      <c r="BA40" s="167">
        <v>68.900000000000006</v>
      </c>
      <c r="BB40" s="167">
        <v>78.3</v>
      </c>
      <c r="BC40" s="167">
        <v>84.3</v>
      </c>
      <c r="BD40" s="167">
        <v>92.8</v>
      </c>
      <c r="BE40" s="167">
        <v>96.3</v>
      </c>
      <c r="BF40" s="167">
        <v>94</v>
      </c>
      <c r="BG40" s="167">
        <v>90</v>
      </c>
      <c r="BH40" s="166">
        <v>3</v>
      </c>
      <c r="BI40" s="167">
        <v>59.8</v>
      </c>
      <c r="BJ40" s="167">
        <v>71.099999999999994</v>
      </c>
      <c r="BK40" s="167">
        <v>80.8</v>
      </c>
      <c r="BL40" s="167">
        <v>88</v>
      </c>
      <c r="BM40" s="167">
        <v>95</v>
      </c>
      <c r="BN40" s="167">
        <v>94.4</v>
      </c>
      <c r="BO40" s="167">
        <v>94.1</v>
      </c>
      <c r="BP40" s="167">
        <v>89</v>
      </c>
      <c r="BQ40" s="166">
        <v>4</v>
      </c>
      <c r="BR40" s="167">
        <v>65.400000000000006</v>
      </c>
      <c r="BS40" s="167">
        <v>77.2</v>
      </c>
      <c r="BT40" s="167">
        <v>84.5</v>
      </c>
      <c r="BU40" s="167">
        <v>89.8</v>
      </c>
      <c r="BV40" s="167">
        <v>95.5</v>
      </c>
      <c r="BW40" s="167">
        <v>94.3</v>
      </c>
      <c r="BX40" s="167">
        <v>92.5</v>
      </c>
      <c r="BY40" s="167">
        <v>88.8</v>
      </c>
      <c r="BZ40" s="166">
        <v>5</v>
      </c>
      <c r="CA40" s="167">
        <v>65.3</v>
      </c>
      <c r="CB40" s="167">
        <v>77.400000000000006</v>
      </c>
      <c r="CC40" s="167">
        <v>86.5</v>
      </c>
      <c r="CD40" s="167">
        <v>92.5</v>
      </c>
      <c r="CE40" s="167">
        <v>96.4</v>
      </c>
      <c r="CF40" s="167">
        <v>93</v>
      </c>
      <c r="CG40" s="167">
        <v>90.4</v>
      </c>
      <c r="CH40" s="167">
        <v>83.7</v>
      </c>
      <c r="CI40" s="166">
        <v>6</v>
      </c>
      <c r="CJ40" s="167">
        <v>70.7</v>
      </c>
      <c r="CK40" s="167">
        <v>82</v>
      </c>
      <c r="CL40" s="167">
        <v>89.3</v>
      </c>
      <c r="CM40" s="167">
        <v>93.3</v>
      </c>
      <c r="CN40" s="167">
        <v>95.5</v>
      </c>
      <c r="CO40" s="167">
        <v>93</v>
      </c>
      <c r="CP40" s="167">
        <v>90.1</v>
      </c>
      <c r="CQ40" s="167">
        <v>83</v>
      </c>
      <c r="CR40" s="166">
        <v>7</v>
      </c>
      <c r="CS40" s="167">
        <v>75.599999999999994</v>
      </c>
      <c r="CT40" s="167">
        <v>84.2</v>
      </c>
      <c r="CU40" s="167">
        <v>90.1</v>
      </c>
      <c r="CV40" s="167">
        <v>93.6</v>
      </c>
      <c r="CW40" s="167">
        <v>96.2</v>
      </c>
      <c r="CX40" s="167">
        <v>91.3</v>
      </c>
      <c r="CY40" s="167">
        <v>87.9</v>
      </c>
      <c r="CZ40" s="167">
        <v>81.900000000000006</v>
      </c>
      <c r="DA40" s="166">
        <v>8</v>
      </c>
      <c r="DB40" s="167">
        <v>77.599999999999994</v>
      </c>
      <c r="DC40" s="167">
        <v>88</v>
      </c>
      <c r="DD40" s="167">
        <v>93.4</v>
      </c>
      <c r="DE40" s="167">
        <v>93.8</v>
      </c>
      <c r="DF40" s="167">
        <v>94.2</v>
      </c>
      <c r="DG40" s="167">
        <v>91.4</v>
      </c>
      <c r="DH40" s="167">
        <v>87.9</v>
      </c>
      <c r="DI40" s="167">
        <v>79.900000000000006</v>
      </c>
      <c r="DJ40" s="167">
        <v>1</v>
      </c>
      <c r="DK40" s="168">
        <f t="shared" si="55"/>
        <v>43.86</v>
      </c>
      <c r="DL40" s="168">
        <f t="shared" si="56"/>
        <v>57.923999999999999</v>
      </c>
      <c r="DM40" s="168">
        <f t="shared" si="57"/>
        <v>58.003999999999998</v>
      </c>
      <c r="DN40" s="168">
        <f t="shared" si="58"/>
        <v>57.5</v>
      </c>
      <c r="DO40" s="168">
        <f t="shared" si="59"/>
        <v>61.928000000000011</v>
      </c>
      <c r="DP40" s="168">
        <f t="shared" si="60"/>
        <v>68.176000000000002</v>
      </c>
      <c r="DQ40" s="168">
        <f t="shared" si="61"/>
        <v>62.527999999999999</v>
      </c>
      <c r="DR40" s="168">
        <f t="shared" si="62"/>
        <v>62.467999999999996</v>
      </c>
      <c r="DS40" s="167">
        <v>41</v>
      </c>
      <c r="DT40" s="168">
        <f t="shared" si="63"/>
        <v>51.96</v>
      </c>
      <c r="DU40" s="168">
        <f t="shared" si="64"/>
        <v>64.224000000000004</v>
      </c>
      <c r="DV40" s="168">
        <f t="shared" si="65"/>
        <v>65.503999999999991</v>
      </c>
      <c r="DW40" s="168">
        <f t="shared" si="66"/>
        <v>60.8</v>
      </c>
      <c r="DX40" s="168">
        <f t="shared" si="67"/>
        <v>64.328000000000003</v>
      </c>
      <c r="DY40" s="168">
        <f t="shared" si="68"/>
        <v>68.275999999999996</v>
      </c>
      <c r="DZ40" s="168">
        <f t="shared" si="69"/>
        <v>61.827999999999996</v>
      </c>
      <c r="EA40" s="168">
        <f t="shared" si="70"/>
        <v>60.167999999999999</v>
      </c>
      <c r="EB40" s="167">
        <v>42</v>
      </c>
      <c r="EC40" s="168">
        <f t="shared" si="71"/>
        <v>52.26</v>
      </c>
      <c r="ED40" s="168">
        <f t="shared" si="72"/>
        <v>66.423999999999992</v>
      </c>
      <c r="EE40" s="168">
        <f t="shared" si="73"/>
        <v>68.003999999999991</v>
      </c>
      <c r="EF40" s="168">
        <f t="shared" si="74"/>
        <v>64.5</v>
      </c>
      <c r="EG40" s="168">
        <f t="shared" si="75"/>
        <v>66.528000000000006</v>
      </c>
      <c r="EH40" s="168">
        <f t="shared" si="76"/>
        <v>66.376000000000005</v>
      </c>
      <c r="EI40" s="168">
        <f t="shared" si="77"/>
        <v>61.92799999999999</v>
      </c>
      <c r="EJ40" s="168">
        <f t="shared" si="78"/>
        <v>59.167999999999999</v>
      </c>
      <c r="EK40" s="167">
        <v>43</v>
      </c>
      <c r="EL40" s="168">
        <f t="shared" si="79"/>
        <v>57.860000000000007</v>
      </c>
      <c r="EM40" s="168">
        <f t="shared" si="80"/>
        <v>72.524000000000001</v>
      </c>
      <c r="EN40" s="168">
        <f t="shared" si="81"/>
        <v>71.704000000000008</v>
      </c>
      <c r="EO40" s="168">
        <f t="shared" si="82"/>
        <v>66.3</v>
      </c>
      <c r="EP40" s="168">
        <f t="shared" si="83"/>
        <v>67.028000000000006</v>
      </c>
      <c r="EQ40" s="168">
        <f t="shared" si="84"/>
        <v>66.275999999999996</v>
      </c>
      <c r="ER40" s="168">
        <f t="shared" si="85"/>
        <v>60.327999999999996</v>
      </c>
      <c r="ES40" s="168">
        <f t="shared" si="86"/>
        <v>58.967999999999996</v>
      </c>
      <c r="ET40" s="167">
        <v>44</v>
      </c>
      <c r="EU40" s="168">
        <f t="shared" si="87"/>
        <v>57.76</v>
      </c>
      <c r="EV40" s="168">
        <f t="shared" si="88"/>
        <v>72.724000000000004</v>
      </c>
      <c r="EW40" s="168">
        <f t="shared" si="89"/>
        <v>73.704000000000008</v>
      </c>
      <c r="EX40" s="168">
        <f t="shared" si="90"/>
        <v>69</v>
      </c>
      <c r="EY40" s="168">
        <f t="shared" si="91"/>
        <v>67.928000000000011</v>
      </c>
      <c r="EZ40" s="168">
        <f t="shared" si="92"/>
        <v>64.975999999999999</v>
      </c>
      <c r="FA40" s="168">
        <f t="shared" si="93"/>
        <v>58.228000000000002</v>
      </c>
      <c r="FB40" s="168">
        <f t="shared" si="94"/>
        <v>53.868000000000002</v>
      </c>
      <c r="FC40" s="167">
        <v>45</v>
      </c>
      <c r="FD40" s="168">
        <f t="shared" si="95"/>
        <v>63.160000000000004</v>
      </c>
      <c r="FE40" s="168">
        <f t="shared" si="96"/>
        <v>77.323999999999998</v>
      </c>
      <c r="FF40" s="168">
        <f t="shared" si="97"/>
        <v>76.503999999999991</v>
      </c>
      <c r="FG40" s="168">
        <f t="shared" si="98"/>
        <v>69.8</v>
      </c>
      <c r="FH40" s="168">
        <f t="shared" si="99"/>
        <v>67.028000000000006</v>
      </c>
      <c r="FI40" s="168">
        <f t="shared" si="100"/>
        <v>64.975999999999999</v>
      </c>
      <c r="FJ40" s="168">
        <f t="shared" si="101"/>
        <v>57.92799999999999</v>
      </c>
      <c r="FK40" s="168">
        <f t="shared" si="102"/>
        <v>53.167999999999999</v>
      </c>
      <c r="FL40" s="167">
        <v>46</v>
      </c>
      <c r="FM40" s="168">
        <f t="shared" si="103"/>
        <v>68.059999999999988</v>
      </c>
      <c r="FN40" s="168">
        <f t="shared" si="104"/>
        <v>79.524000000000001</v>
      </c>
      <c r="FO40" s="168">
        <f t="shared" si="105"/>
        <v>77.304000000000002</v>
      </c>
      <c r="FP40" s="168">
        <f t="shared" si="106"/>
        <v>70.099999999999994</v>
      </c>
      <c r="FQ40" s="168">
        <f t="shared" si="107"/>
        <v>67.728000000000009</v>
      </c>
      <c r="FR40" s="168">
        <f t="shared" si="108"/>
        <v>63.275999999999996</v>
      </c>
      <c r="FS40" s="168">
        <f t="shared" si="109"/>
        <v>55.728000000000002</v>
      </c>
      <c r="FT40" s="168">
        <f t="shared" si="110"/>
        <v>52.068000000000005</v>
      </c>
      <c r="FU40" s="167">
        <v>47</v>
      </c>
      <c r="FV40" s="168">
        <f t="shared" si="111"/>
        <v>70.059999999999988</v>
      </c>
      <c r="FW40" s="168">
        <f t="shared" si="112"/>
        <v>83.323999999999998</v>
      </c>
      <c r="FX40" s="168">
        <f t="shared" si="113"/>
        <v>80.604000000000013</v>
      </c>
      <c r="FY40" s="168">
        <f t="shared" si="114"/>
        <v>70.3</v>
      </c>
      <c r="FZ40" s="168">
        <f t="shared" si="115"/>
        <v>65.728000000000009</v>
      </c>
      <c r="GA40" s="168">
        <f t="shared" si="116"/>
        <v>63.376000000000005</v>
      </c>
      <c r="GB40" s="168">
        <f t="shared" si="117"/>
        <v>55.728000000000002</v>
      </c>
      <c r="GC40" s="168">
        <f t="shared" si="118"/>
        <v>50.068000000000005</v>
      </c>
      <c r="GD40" s="167">
        <v>40</v>
      </c>
      <c r="GE40" s="168">
        <f t="shared" si="119"/>
        <v>28.689404884619734</v>
      </c>
      <c r="GF40" s="168">
        <f t="shared" si="120"/>
        <v>28.697223244534499</v>
      </c>
      <c r="GG40" s="167">
        <v>41</v>
      </c>
      <c r="GH40" s="168">
        <f t="shared" si="121"/>
        <v>27.088342445258348</v>
      </c>
      <c r="GI40" s="168">
        <f t="shared" si="122"/>
        <v>27.123366674790915</v>
      </c>
      <c r="GJ40" s="167">
        <v>42</v>
      </c>
      <c r="GK40" s="168">
        <f t="shared" si="123"/>
        <v>26.035790700101714</v>
      </c>
      <c r="GL40" s="168">
        <f t="shared" si="124"/>
        <v>26.065223677643303</v>
      </c>
      <c r="GM40" s="167">
        <v>43</v>
      </c>
      <c r="GN40" s="168">
        <f t="shared" si="125"/>
        <v>23.123256071384205</v>
      </c>
      <c r="GO40" s="168">
        <f t="shared" si="126"/>
        <v>23.178064513591863</v>
      </c>
      <c r="GP40" s="167">
        <v>44</v>
      </c>
      <c r="GQ40" s="168">
        <f t="shared" si="127"/>
        <v>22.147585721633902</v>
      </c>
      <c r="GR40" s="168">
        <f t="shared" si="128"/>
        <v>22.190310258040014</v>
      </c>
      <c r="GS40" s="167">
        <v>45</v>
      </c>
      <c r="GT40" s="168">
        <f t="shared" si="129"/>
        <v>19.231867419259615</v>
      </c>
      <c r="GU40" s="168">
        <f t="shared" si="130"/>
        <v>19.307858931751724</v>
      </c>
      <c r="GV40" s="167">
        <v>46</v>
      </c>
      <c r="GW40" s="168">
        <f t="shared" si="131"/>
        <v>17.731693336040323</v>
      </c>
      <c r="GX40" s="168">
        <f t="shared" si="132"/>
        <v>17.899700153668647</v>
      </c>
      <c r="GY40" s="167">
        <v>47</v>
      </c>
      <c r="GZ40" s="168">
        <f t="shared" si="133"/>
        <v>14.471529540593281</v>
      </c>
      <c r="HA40" s="168">
        <f t="shared" si="134"/>
        <v>14.596606146186048</v>
      </c>
      <c r="HB40" s="167">
        <v>-1.2</v>
      </c>
      <c r="HC40" s="167">
        <v>-0.49</v>
      </c>
      <c r="HD40" s="167">
        <v>0.14000000000000001</v>
      </c>
      <c r="HE40" s="167">
        <v>1.56</v>
      </c>
      <c r="HF40" s="167">
        <v>-2.98</v>
      </c>
      <c r="HG40" s="167">
        <v>-1.01</v>
      </c>
      <c r="HH40" s="167">
        <v>0.85</v>
      </c>
      <c r="HI40" s="167">
        <v>3.14</v>
      </c>
    </row>
    <row r="41" spans="1:217" ht="15.75" thickBot="1" x14ac:dyDescent="0.3">
      <c r="A41" s="228">
        <v>31</v>
      </c>
      <c r="B41" s="212">
        <v>44537</v>
      </c>
      <c r="C41" s="215" t="s">
        <v>1167</v>
      </c>
      <c r="D41" t="s">
        <v>921</v>
      </c>
      <c r="E41" s="204" t="s">
        <v>949</v>
      </c>
      <c r="F41" s="197">
        <v>20.100000000000001</v>
      </c>
      <c r="G41" s="198">
        <v>17.100000000000001</v>
      </c>
      <c r="H41" s="198">
        <v>24.5</v>
      </c>
      <c r="I41" s="198">
        <v>34.799999999999997</v>
      </c>
      <c r="J41" s="198">
        <v>40.200000000000003</v>
      </c>
      <c r="K41" s="198">
        <v>39.6</v>
      </c>
      <c r="L41" s="198">
        <v>46.7</v>
      </c>
      <c r="M41" s="199">
        <v>43.1</v>
      </c>
      <c r="N41" s="200">
        <v>3.3</v>
      </c>
      <c r="O41" s="198">
        <v>2.2999999999999998</v>
      </c>
      <c r="P41" s="198">
        <v>2.8</v>
      </c>
      <c r="Q41" s="198">
        <v>2.2000000000000002</v>
      </c>
      <c r="R41" s="198">
        <v>2</v>
      </c>
      <c r="S41" s="198">
        <v>1.8</v>
      </c>
      <c r="T41" s="198">
        <v>4.2</v>
      </c>
      <c r="U41" s="201">
        <v>2.5</v>
      </c>
      <c r="V41" s="163">
        <f t="shared" si="38"/>
        <v>14.688000000000002</v>
      </c>
      <c r="W41" s="163">
        <f t="shared" si="39"/>
        <v>13.328000000000003</v>
      </c>
      <c r="X41" s="163">
        <f t="shared" si="40"/>
        <v>19.908000000000001</v>
      </c>
      <c r="Y41" s="163">
        <f t="shared" si="41"/>
        <v>31.191999999999997</v>
      </c>
      <c r="Z41" s="163">
        <f t="shared" si="42"/>
        <v>36.92</v>
      </c>
      <c r="AA41" s="163">
        <f t="shared" si="43"/>
        <v>36.648000000000003</v>
      </c>
      <c r="AB41" s="163">
        <f t="shared" si="44"/>
        <v>39.812000000000005</v>
      </c>
      <c r="AC41" s="163">
        <f t="shared" si="45"/>
        <v>39</v>
      </c>
      <c r="AD41" s="164">
        <f t="shared" si="34"/>
        <v>38.44828915147545</v>
      </c>
      <c r="AE41" s="164">
        <f t="shared" si="35"/>
        <v>30.268077414331586</v>
      </c>
      <c r="AF41" s="164">
        <f t="shared" si="36"/>
        <v>20.964328648482024</v>
      </c>
      <c r="AG41" s="165">
        <f t="shared" si="46"/>
        <v>50.611999999999995</v>
      </c>
      <c r="AH41" s="165">
        <f t="shared" si="47"/>
        <v>62.072000000000003</v>
      </c>
      <c r="AI41" s="165">
        <f t="shared" si="48"/>
        <v>62.992000000000004</v>
      </c>
      <c r="AJ41" s="165">
        <f t="shared" si="49"/>
        <v>57.108000000000004</v>
      </c>
      <c r="AK41" s="165">
        <f t="shared" si="50"/>
        <v>54.58</v>
      </c>
      <c r="AL41" s="165">
        <f t="shared" si="51"/>
        <v>56.052</v>
      </c>
      <c r="AM41" s="165">
        <f t="shared" si="52"/>
        <v>52.687999999999995</v>
      </c>
      <c r="AN41" s="165">
        <f t="shared" si="53"/>
        <v>51.400000000000006</v>
      </c>
      <c r="AO41" s="164">
        <f t="shared" si="54"/>
        <v>32.802021980229753</v>
      </c>
      <c r="AP41" s="166">
        <v>1</v>
      </c>
      <c r="AQ41" s="167">
        <v>51.4</v>
      </c>
      <c r="AR41" s="167">
        <v>62.6</v>
      </c>
      <c r="AS41" s="167">
        <v>70.8</v>
      </c>
      <c r="AT41" s="167">
        <v>81</v>
      </c>
      <c r="AU41" s="167">
        <v>90.4</v>
      </c>
      <c r="AV41" s="167">
        <v>96.2</v>
      </c>
      <c r="AW41" s="167">
        <v>94.7</v>
      </c>
      <c r="AX41" s="167">
        <v>92.3</v>
      </c>
      <c r="AY41" s="166">
        <v>2</v>
      </c>
      <c r="AZ41" s="167">
        <v>59.5</v>
      </c>
      <c r="BA41" s="167">
        <v>68.900000000000006</v>
      </c>
      <c r="BB41" s="167">
        <v>78.3</v>
      </c>
      <c r="BC41" s="167">
        <v>84.3</v>
      </c>
      <c r="BD41" s="167">
        <v>92.8</v>
      </c>
      <c r="BE41" s="167">
        <v>96.3</v>
      </c>
      <c r="BF41" s="167">
        <v>94</v>
      </c>
      <c r="BG41" s="167">
        <v>90</v>
      </c>
      <c r="BH41" s="166">
        <v>3</v>
      </c>
      <c r="BI41" s="167">
        <v>59.8</v>
      </c>
      <c r="BJ41" s="167">
        <v>71.099999999999994</v>
      </c>
      <c r="BK41" s="167">
        <v>80.8</v>
      </c>
      <c r="BL41" s="167">
        <v>88</v>
      </c>
      <c r="BM41" s="167">
        <v>95</v>
      </c>
      <c r="BN41" s="167">
        <v>94.4</v>
      </c>
      <c r="BO41" s="167">
        <v>94.1</v>
      </c>
      <c r="BP41" s="167">
        <v>89</v>
      </c>
      <c r="BQ41" s="166">
        <v>4</v>
      </c>
      <c r="BR41" s="167">
        <v>65.400000000000006</v>
      </c>
      <c r="BS41" s="167">
        <v>77.2</v>
      </c>
      <c r="BT41" s="167">
        <v>84.5</v>
      </c>
      <c r="BU41" s="167">
        <v>89.8</v>
      </c>
      <c r="BV41" s="167">
        <v>95.5</v>
      </c>
      <c r="BW41" s="167">
        <v>94.3</v>
      </c>
      <c r="BX41" s="167">
        <v>92.5</v>
      </c>
      <c r="BY41" s="167">
        <v>88.8</v>
      </c>
      <c r="BZ41" s="166">
        <v>5</v>
      </c>
      <c r="CA41" s="167">
        <v>65.3</v>
      </c>
      <c r="CB41" s="167">
        <v>77.400000000000006</v>
      </c>
      <c r="CC41" s="167">
        <v>86.5</v>
      </c>
      <c r="CD41" s="167">
        <v>92.5</v>
      </c>
      <c r="CE41" s="167">
        <v>96.4</v>
      </c>
      <c r="CF41" s="167">
        <v>93</v>
      </c>
      <c r="CG41" s="167">
        <v>90.4</v>
      </c>
      <c r="CH41" s="167">
        <v>83.7</v>
      </c>
      <c r="CI41" s="166">
        <v>6</v>
      </c>
      <c r="CJ41" s="167">
        <v>70.7</v>
      </c>
      <c r="CK41" s="167">
        <v>82</v>
      </c>
      <c r="CL41" s="167">
        <v>89.3</v>
      </c>
      <c r="CM41" s="167">
        <v>93.3</v>
      </c>
      <c r="CN41" s="167">
        <v>95.5</v>
      </c>
      <c r="CO41" s="167">
        <v>93</v>
      </c>
      <c r="CP41" s="167">
        <v>90.1</v>
      </c>
      <c r="CQ41" s="167">
        <v>83</v>
      </c>
      <c r="CR41" s="166">
        <v>7</v>
      </c>
      <c r="CS41" s="167">
        <v>75.599999999999994</v>
      </c>
      <c r="CT41" s="167">
        <v>84.2</v>
      </c>
      <c r="CU41" s="167">
        <v>90.1</v>
      </c>
      <c r="CV41" s="167">
        <v>93.6</v>
      </c>
      <c r="CW41" s="167">
        <v>96.2</v>
      </c>
      <c r="CX41" s="167">
        <v>91.3</v>
      </c>
      <c r="CY41" s="167">
        <v>87.9</v>
      </c>
      <c r="CZ41" s="167">
        <v>81.900000000000006</v>
      </c>
      <c r="DA41" s="166">
        <v>8</v>
      </c>
      <c r="DB41" s="167">
        <v>77.599999999999994</v>
      </c>
      <c r="DC41" s="167">
        <v>88</v>
      </c>
      <c r="DD41" s="167">
        <v>93.4</v>
      </c>
      <c r="DE41" s="167">
        <v>93.8</v>
      </c>
      <c r="DF41" s="167">
        <v>94.2</v>
      </c>
      <c r="DG41" s="167">
        <v>91.4</v>
      </c>
      <c r="DH41" s="167">
        <v>87.9</v>
      </c>
      <c r="DI41" s="167">
        <v>79.900000000000006</v>
      </c>
      <c r="DJ41" s="167">
        <v>1</v>
      </c>
      <c r="DK41" s="168">
        <f t="shared" si="55"/>
        <v>36.711999999999996</v>
      </c>
      <c r="DL41" s="168">
        <f t="shared" si="56"/>
        <v>49.271999999999998</v>
      </c>
      <c r="DM41" s="168">
        <f t="shared" si="57"/>
        <v>50.891999999999996</v>
      </c>
      <c r="DN41" s="168">
        <f t="shared" si="58"/>
        <v>49.808000000000007</v>
      </c>
      <c r="DO41" s="168">
        <f t="shared" si="59"/>
        <v>53.480000000000004</v>
      </c>
      <c r="DP41" s="168">
        <f t="shared" si="60"/>
        <v>59.552</v>
      </c>
      <c r="DQ41" s="168">
        <f t="shared" si="61"/>
        <v>54.887999999999998</v>
      </c>
      <c r="DR41" s="168">
        <f t="shared" si="62"/>
        <v>53.3</v>
      </c>
      <c r="DS41" s="167">
        <v>42</v>
      </c>
      <c r="DT41" s="168">
        <f t="shared" si="63"/>
        <v>44.811999999999998</v>
      </c>
      <c r="DU41" s="168">
        <f t="shared" si="64"/>
        <v>55.572000000000003</v>
      </c>
      <c r="DV41" s="168">
        <f t="shared" si="65"/>
        <v>58.391999999999996</v>
      </c>
      <c r="DW41" s="168">
        <f t="shared" si="66"/>
        <v>53.108000000000004</v>
      </c>
      <c r="DX41" s="168">
        <f t="shared" si="67"/>
        <v>55.879999999999995</v>
      </c>
      <c r="DY41" s="168">
        <f t="shared" si="68"/>
        <v>59.651999999999994</v>
      </c>
      <c r="DZ41" s="168">
        <f t="shared" si="69"/>
        <v>54.187999999999995</v>
      </c>
      <c r="EA41" s="168">
        <f t="shared" si="70"/>
        <v>51</v>
      </c>
      <c r="EB41" s="167">
        <v>43</v>
      </c>
      <c r="EC41" s="168">
        <f t="shared" si="71"/>
        <v>45.111999999999995</v>
      </c>
      <c r="ED41" s="168">
        <f t="shared" si="72"/>
        <v>57.771999999999991</v>
      </c>
      <c r="EE41" s="168">
        <f t="shared" si="73"/>
        <v>60.891999999999996</v>
      </c>
      <c r="EF41" s="168">
        <f t="shared" si="74"/>
        <v>56.808000000000007</v>
      </c>
      <c r="EG41" s="168">
        <f t="shared" si="75"/>
        <v>58.08</v>
      </c>
      <c r="EH41" s="168">
        <f t="shared" si="76"/>
        <v>57.752000000000002</v>
      </c>
      <c r="EI41" s="168">
        <f t="shared" si="77"/>
        <v>54.28799999999999</v>
      </c>
      <c r="EJ41" s="168">
        <f t="shared" si="78"/>
        <v>50</v>
      </c>
      <c r="EK41" s="167">
        <v>44</v>
      </c>
      <c r="EL41" s="168">
        <f t="shared" si="79"/>
        <v>50.712000000000003</v>
      </c>
      <c r="EM41" s="168">
        <f t="shared" si="80"/>
        <v>63.872</v>
      </c>
      <c r="EN41" s="168">
        <f t="shared" si="81"/>
        <v>64.591999999999999</v>
      </c>
      <c r="EO41" s="168">
        <f t="shared" si="82"/>
        <v>58.608000000000004</v>
      </c>
      <c r="EP41" s="168">
        <f t="shared" si="83"/>
        <v>58.58</v>
      </c>
      <c r="EQ41" s="168">
        <f t="shared" si="84"/>
        <v>57.651999999999994</v>
      </c>
      <c r="ER41" s="168">
        <f t="shared" si="85"/>
        <v>52.687999999999995</v>
      </c>
      <c r="ES41" s="168">
        <f t="shared" si="86"/>
        <v>49.8</v>
      </c>
      <c r="ET41" s="167">
        <v>45</v>
      </c>
      <c r="EU41" s="168">
        <f t="shared" si="87"/>
        <v>50.611999999999995</v>
      </c>
      <c r="EV41" s="168">
        <f t="shared" si="88"/>
        <v>64.072000000000003</v>
      </c>
      <c r="EW41" s="168">
        <f t="shared" si="89"/>
        <v>66.591999999999999</v>
      </c>
      <c r="EX41" s="168">
        <f t="shared" si="90"/>
        <v>61.308000000000007</v>
      </c>
      <c r="EY41" s="168">
        <f t="shared" si="91"/>
        <v>59.480000000000004</v>
      </c>
      <c r="EZ41" s="168">
        <f t="shared" si="92"/>
        <v>56.351999999999997</v>
      </c>
      <c r="FA41" s="168">
        <f t="shared" si="93"/>
        <v>50.588000000000001</v>
      </c>
      <c r="FB41" s="168">
        <f t="shared" si="94"/>
        <v>44.7</v>
      </c>
      <c r="FC41" s="167">
        <v>46</v>
      </c>
      <c r="FD41" s="168">
        <f t="shared" si="95"/>
        <v>56.012</v>
      </c>
      <c r="FE41" s="168">
        <f t="shared" si="96"/>
        <v>68.671999999999997</v>
      </c>
      <c r="FF41" s="168">
        <f t="shared" si="97"/>
        <v>69.391999999999996</v>
      </c>
      <c r="FG41" s="168">
        <f t="shared" si="98"/>
        <v>62.108000000000004</v>
      </c>
      <c r="FH41" s="168">
        <f t="shared" si="99"/>
        <v>58.58</v>
      </c>
      <c r="FI41" s="168">
        <f t="shared" si="100"/>
        <v>56.351999999999997</v>
      </c>
      <c r="FJ41" s="168">
        <f t="shared" si="101"/>
        <v>50.28799999999999</v>
      </c>
      <c r="FK41" s="168">
        <f t="shared" si="102"/>
        <v>44</v>
      </c>
      <c r="FL41" s="167">
        <v>47</v>
      </c>
      <c r="FM41" s="168">
        <f t="shared" si="103"/>
        <v>60.911999999999992</v>
      </c>
      <c r="FN41" s="168">
        <f t="shared" si="104"/>
        <v>70.872</v>
      </c>
      <c r="FO41" s="168">
        <f t="shared" si="105"/>
        <v>70.191999999999993</v>
      </c>
      <c r="FP41" s="168">
        <f t="shared" si="106"/>
        <v>62.408000000000001</v>
      </c>
      <c r="FQ41" s="168">
        <f t="shared" si="107"/>
        <v>59.28</v>
      </c>
      <c r="FR41" s="168">
        <f t="shared" si="108"/>
        <v>54.651999999999994</v>
      </c>
      <c r="FS41" s="168">
        <f t="shared" si="109"/>
        <v>48.088000000000001</v>
      </c>
      <c r="FT41" s="168">
        <f t="shared" si="110"/>
        <v>42.900000000000006</v>
      </c>
      <c r="FU41" s="167">
        <v>48</v>
      </c>
      <c r="FV41" s="168">
        <f t="shared" si="111"/>
        <v>62.911999999999992</v>
      </c>
      <c r="FW41" s="168">
        <f t="shared" si="112"/>
        <v>74.671999999999997</v>
      </c>
      <c r="FX41" s="168">
        <f t="shared" si="113"/>
        <v>73.492000000000004</v>
      </c>
      <c r="FY41" s="168">
        <f t="shared" si="114"/>
        <v>62.608000000000004</v>
      </c>
      <c r="FZ41" s="168">
        <f t="shared" si="115"/>
        <v>57.28</v>
      </c>
      <c r="GA41" s="168">
        <f t="shared" si="116"/>
        <v>54.752000000000002</v>
      </c>
      <c r="GB41" s="168">
        <f t="shared" si="117"/>
        <v>48.088000000000001</v>
      </c>
      <c r="GC41" s="168">
        <f t="shared" si="118"/>
        <v>40.900000000000006</v>
      </c>
      <c r="GD41" s="167">
        <v>41</v>
      </c>
      <c r="GE41" s="168">
        <f t="shared" si="119"/>
        <v>37.089563483370796</v>
      </c>
      <c r="GF41" s="168">
        <f t="shared" si="120"/>
        <v>37.099997758139139</v>
      </c>
      <c r="GG41" s="167">
        <v>42</v>
      </c>
      <c r="GH41" s="168">
        <f t="shared" si="121"/>
        <v>35.251162806324444</v>
      </c>
      <c r="GI41" s="168">
        <f t="shared" si="122"/>
        <v>35.295453578146677</v>
      </c>
      <c r="GJ41" s="167">
        <v>43</v>
      </c>
      <c r="GK41" s="168">
        <f t="shared" si="123"/>
        <v>34.038772176164144</v>
      </c>
      <c r="GL41" s="168">
        <f t="shared" si="124"/>
        <v>34.074635742406102</v>
      </c>
      <c r="GM41" s="167">
        <v>44</v>
      </c>
      <c r="GN41" s="168">
        <f t="shared" si="125"/>
        <v>31.109271593684838</v>
      </c>
      <c r="GO41" s="168">
        <f t="shared" si="126"/>
        <v>31.175834977097182</v>
      </c>
      <c r="GP41" s="167">
        <v>45</v>
      </c>
      <c r="GQ41" s="168">
        <f t="shared" si="127"/>
        <v>29.980148450781002</v>
      </c>
      <c r="GR41" s="168">
        <f t="shared" si="128"/>
        <v>30.030209483397982</v>
      </c>
      <c r="GS41" s="167">
        <v>46</v>
      </c>
      <c r="GT41" s="168">
        <f t="shared" si="129"/>
        <v>27.129179472683248</v>
      </c>
      <c r="GU41" s="168">
        <f t="shared" si="130"/>
        <v>27.219631227512352</v>
      </c>
      <c r="GV41" s="167">
        <v>47</v>
      </c>
      <c r="GW41" s="168">
        <f t="shared" si="131"/>
        <v>25.706788884624928</v>
      </c>
      <c r="GX41" s="168">
        <f t="shared" si="132"/>
        <v>25.910881777692396</v>
      </c>
      <c r="GY41" s="167">
        <v>48</v>
      </c>
      <c r="GZ41" s="168">
        <f t="shared" si="133"/>
        <v>22.490546831439715</v>
      </c>
      <c r="HA41" s="168">
        <f t="shared" si="134"/>
        <v>22.643896886303821</v>
      </c>
      <c r="HB41" s="167">
        <v>-1.2</v>
      </c>
      <c r="HC41" s="167">
        <v>-0.49</v>
      </c>
      <c r="HD41" s="167">
        <v>0.14000000000000001</v>
      </c>
      <c r="HE41" s="167">
        <v>1.56</v>
      </c>
      <c r="HF41" s="167">
        <v>-2.98</v>
      </c>
      <c r="HG41" s="167">
        <v>-1.01</v>
      </c>
      <c r="HH41" s="167">
        <v>0.85</v>
      </c>
      <c r="HI41" s="167">
        <v>3.14</v>
      </c>
    </row>
    <row r="42" spans="1:217" ht="15.75" thickBot="1" x14ac:dyDescent="0.3">
      <c r="A42" s="228">
        <v>32</v>
      </c>
      <c r="B42" s="212">
        <v>44537</v>
      </c>
      <c r="C42" s="215" t="s">
        <v>1167</v>
      </c>
      <c r="D42" t="s">
        <v>921</v>
      </c>
      <c r="E42" s="204" t="s">
        <v>1089</v>
      </c>
      <c r="F42" s="197"/>
      <c r="G42" s="198">
        <v>12.2</v>
      </c>
      <c r="H42" s="198">
        <v>18.899999999999999</v>
      </c>
      <c r="I42" s="198">
        <v>29.7</v>
      </c>
      <c r="J42" s="198">
        <v>34.799999999999997</v>
      </c>
      <c r="K42" s="198">
        <v>37.200000000000003</v>
      </c>
      <c r="L42" s="198">
        <v>35.799999999999997</v>
      </c>
      <c r="M42" s="199">
        <v>37.4</v>
      </c>
      <c r="N42" s="200"/>
      <c r="O42" s="198">
        <v>2.1</v>
      </c>
      <c r="P42" s="198">
        <v>2.6</v>
      </c>
      <c r="Q42" s="198">
        <v>2.2999999999999998</v>
      </c>
      <c r="R42" s="198">
        <v>2.7</v>
      </c>
      <c r="S42" s="198">
        <v>3.6</v>
      </c>
      <c r="T42" s="198">
        <v>2.4</v>
      </c>
      <c r="U42" s="201">
        <v>3.9</v>
      </c>
      <c r="V42" s="163">
        <f t="shared" si="38"/>
        <v>0</v>
      </c>
      <c r="W42" s="163">
        <f t="shared" si="39"/>
        <v>8.7560000000000002</v>
      </c>
      <c r="X42" s="163">
        <f t="shared" si="40"/>
        <v>14.635999999999999</v>
      </c>
      <c r="Y42" s="163">
        <f t="shared" si="41"/>
        <v>25.928000000000001</v>
      </c>
      <c r="Z42" s="163">
        <f t="shared" si="42"/>
        <v>30.371999999999996</v>
      </c>
      <c r="AA42" s="163">
        <f t="shared" si="43"/>
        <v>31.296000000000003</v>
      </c>
      <c r="AB42" s="163">
        <f t="shared" si="44"/>
        <v>31.863999999999997</v>
      </c>
      <c r="AC42" s="163">
        <f t="shared" si="45"/>
        <v>31.003999999999998</v>
      </c>
      <c r="AD42" s="164">
        <f t="shared" si="34"/>
        <v>32.005013927286058</v>
      </c>
      <c r="AE42" s="164">
        <f t="shared" si="35"/>
        <v>24.992812816508017</v>
      </c>
      <c r="AF42" s="164">
        <f t="shared" si="36"/>
        <v>16.1503594693582</v>
      </c>
      <c r="AG42" s="165">
        <f t="shared" si="46"/>
        <v>65.3</v>
      </c>
      <c r="AH42" s="165">
        <f t="shared" si="47"/>
        <v>66.644000000000005</v>
      </c>
      <c r="AI42" s="165">
        <f t="shared" si="48"/>
        <v>68.26400000000001</v>
      </c>
      <c r="AJ42" s="165">
        <f t="shared" si="49"/>
        <v>62.372</v>
      </c>
      <c r="AK42" s="165">
        <f t="shared" si="50"/>
        <v>61.128</v>
      </c>
      <c r="AL42" s="165">
        <f t="shared" si="51"/>
        <v>61.403999999999996</v>
      </c>
      <c r="AM42" s="165">
        <f t="shared" si="52"/>
        <v>60.636000000000003</v>
      </c>
      <c r="AN42" s="165">
        <f t="shared" si="53"/>
        <v>59.396000000000008</v>
      </c>
      <c r="AO42" s="164">
        <f t="shared" si="54"/>
        <v>26.748204409897014</v>
      </c>
      <c r="AP42" s="166">
        <v>1</v>
      </c>
      <c r="AQ42" s="167">
        <v>51.4</v>
      </c>
      <c r="AR42" s="167">
        <v>62.6</v>
      </c>
      <c r="AS42" s="167">
        <v>70.8</v>
      </c>
      <c r="AT42" s="167">
        <v>81</v>
      </c>
      <c r="AU42" s="167">
        <v>90.4</v>
      </c>
      <c r="AV42" s="167">
        <v>96.2</v>
      </c>
      <c r="AW42" s="167">
        <v>94.7</v>
      </c>
      <c r="AX42" s="167">
        <v>92.3</v>
      </c>
      <c r="AY42" s="166">
        <v>2</v>
      </c>
      <c r="AZ42" s="167">
        <v>59.5</v>
      </c>
      <c r="BA42" s="167">
        <v>68.900000000000006</v>
      </c>
      <c r="BB42" s="167">
        <v>78.3</v>
      </c>
      <c r="BC42" s="167">
        <v>84.3</v>
      </c>
      <c r="BD42" s="167">
        <v>92.8</v>
      </c>
      <c r="BE42" s="167">
        <v>96.3</v>
      </c>
      <c r="BF42" s="167">
        <v>94</v>
      </c>
      <c r="BG42" s="167">
        <v>90</v>
      </c>
      <c r="BH42" s="166">
        <v>3</v>
      </c>
      <c r="BI42" s="167">
        <v>59.8</v>
      </c>
      <c r="BJ42" s="167">
        <v>71.099999999999994</v>
      </c>
      <c r="BK42" s="167">
        <v>80.8</v>
      </c>
      <c r="BL42" s="167">
        <v>88</v>
      </c>
      <c r="BM42" s="167">
        <v>95</v>
      </c>
      <c r="BN42" s="167">
        <v>94.4</v>
      </c>
      <c r="BO42" s="167">
        <v>94.1</v>
      </c>
      <c r="BP42" s="167">
        <v>89</v>
      </c>
      <c r="BQ42" s="166">
        <v>4</v>
      </c>
      <c r="BR42" s="167">
        <v>65.400000000000006</v>
      </c>
      <c r="BS42" s="167">
        <v>77.2</v>
      </c>
      <c r="BT42" s="167">
        <v>84.5</v>
      </c>
      <c r="BU42" s="167">
        <v>89.8</v>
      </c>
      <c r="BV42" s="167">
        <v>95.5</v>
      </c>
      <c r="BW42" s="167">
        <v>94.3</v>
      </c>
      <c r="BX42" s="167">
        <v>92.5</v>
      </c>
      <c r="BY42" s="167">
        <v>88.8</v>
      </c>
      <c r="BZ42" s="166">
        <v>5</v>
      </c>
      <c r="CA42" s="167">
        <v>65.3</v>
      </c>
      <c r="CB42" s="167">
        <v>77.400000000000006</v>
      </c>
      <c r="CC42" s="167">
        <v>86.5</v>
      </c>
      <c r="CD42" s="167">
        <v>92.5</v>
      </c>
      <c r="CE42" s="167">
        <v>96.4</v>
      </c>
      <c r="CF42" s="167">
        <v>93</v>
      </c>
      <c r="CG42" s="167">
        <v>90.4</v>
      </c>
      <c r="CH42" s="167">
        <v>83.7</v>
      </c>
      <c r="CI42" s="166">
        <v>6</v>
      </c>
      <c r="CJ42" s="167">
        <v>70.7</v>
      </c>
      <c r="CK42" s="167">
        <v>82</v>
      </c>
      <c r="CL42" s="167">
        <v>89.3</v>
      </c>
      <c r="CM42" s="167">
        <v>93.3</v>
      </c>
      <c r="CN42" s="167">
        <v>95.5</v>
      </c>
      <c r="CO42" s="167">
        <v>93</v>
      </c>
      <c r="CP42" s="167">
        <v>90.1</v>
      </c>
      <c r="CQ42" s="167">
        <v>83</v>
      </c>
      <c r="CR42" s="166">
        <v>7</v>
      </c>
      <c r="CS42" s="167">
        <v>75.599999999999994</v>
      </c>
      <c r="CT42" s="167">
        <v>84.2</v>
      </c>
      <c r="CU42" s="167">
        <v>90.1</v>
      </c>
      <c r="CV42" s="167">
        <v>93.6</v>
      </c>
      <c r="CW42" s="167">
        <v>96.2</v>
      </c>
      <c r="CX42" s="167">
        <v>91.3</v>
      </c>
      <c r="CY42" s="167">
        <v>87.9</v>
      </c>
      <c r="CZ42" s="167">
        <v>81.900000000000006</v>
      </c>
      <c r="DA42" s="166">
        <v>8</v>
      </c>
      <c r="DB42" s="167">
        <v>77.599999999999994</v>
      </c>
      <c r="DC42" s="167">
        <v>88</v>
      </c>
      <c r="DD42" s="167">
        <v>93.4</v>
      </c>
      <c r="DE42" s="167">
        <v>93.8</v>
      </c>
      <c r="DF42" s="167">
        <v>94.2</v>
      </c>
      <c r="DG42" s="167">
        <v>91.4</v>
      </c>
      <c r="DH42" s="167">
        <v>87.9</v>
      </c>
      <c r="DI42" s="167">
        <v>79.900000000000006</v>
      </c>
      <c r="DJ42" s="167">
        <v>1</v>
      </c>
      <c r="DK42" s="168">
        <f t="shared" si="55"/>
        <v>51.4</v>
      </c>
      <c r="DL42" s="168">
        <f t="shared" si="56"/>
        <v>53.844000000000001</v>
      </c>
      <c r="DM42" s="168">
        <f t="shared" si="57"/>
        <v>56.164000000000001</v>
      </c>
      <c r="DN42" s="168">
        <f t="shared" si="58"/>
        <v>55.072000000000003</v>
      </c>
      <c r="DO42" s="168">
        <f t="shared" si="59"/>
        <v>60.028000000000006</v>
      </c>
      <c r="DP42" s="168">
        <f t="shared" si="60"/>
        <v>64.903999999999996</v>
      </c>
      <c r="DQ42" s="168">
        <f t="shared" si="61"/>
        <v>62.836000000000006</v>
      </c>
      <c r="DR42" s="168">
        <f t="shared" si="62"/>
        <v>61.295999999999999</v>
      </c>
      <c r="DS42" s="167">
        <v>43</v>
      </c>
      <c r="DT42" s="168">
        <f t="shared" si="63"/>
        <v>59.5</v>
      </c>
      <c r="DU42" s="168">
        <f t="shared" si="64"/>
        <v>60.144000000000005</v>
      </c>
      <c r="DV42" s="168">
        <f t="shared" si="65"/>
        <v>63.664000000000001</v>
      </c>
      <c r="DW42" s="168">
        <f t="shared" si="66"/>
        <v>58.372</v>
      </c>
      <c r="DX42" s="168">
        <f t="shared" si="67"/>
        <v>62.427999999999997</v>
      </c>
      <c r="DY42" s="168">
        <f t="shared" si="68"/>
        <v>65.003999999999991</v>
      </c>
      <c r="DZ42" s="168">
        <f t="shared" si="69"/>
        <v>62.136000000000003</v>
      </c>
      <c r="EA42" s="168">
        <f t="shared" si="70"/>
        <v>58.996000000000002</v>
      </c>
      <c r="EB42" s="167">
        <v>44</v>
      </c>
      <c r="EC42" s="168">
        <f t="shared" si="71"/>
        <v>59.8</v>
      </c>
      <c r="ED42" s="168">
        <f t="shared" si="72"/>
        <v>62.343999999999994</v>
      </c>
      <c r="EE42" s="168">
        <f t="shared" si="73"/>
        <v>66.164000000000001</v>
      </c>
      <c r="EF42" s="168">
        <f t="shared" si="74"/>
        <v>62.072000000000003</v>
      </c>
      <c r="EG42" s="168">
        <f t="shared" si="75"/>
        <v>64.628</v>
      </c>
      <c r="EH42" s="168">
        <f t="shared" si="76"/>
        <v>63.103999999999999</v>
      </c>
      <c r="EI42" s="168">
        <f t="shared" si="77"/>
        <v>62.235999999999997</v>
      </c>
      <c r="EJ42" s="168">
        <f t="shared" si="78"/>
        <v>57.996000000000002</v>
      </c>
      <c r="EK42" s="167">
        <v>45</v>
      </c>
      <c r="EL42" s="168">
        <f t="shared" si="79"/>
        <v>65.400000000000006</v>
      </c>
      <c r="EM42" s="168">
        <f t="shared" si="80"/>
        <v>68.444000000000003</v>
      </c>
      <c r="EN42" s="168">
        <f t="shared" si="81"/>
        <v>69.864000000000004</v>
      </c>
      <c r="EO42" s="168">
        <f t="shared" si="82"/>
        <v>63.872</v>
      </c>
      <c r="EP42" s="168">
        <f t="shared" si="83"/>
        <v>65.128</v>
      </c>
      <c r="EQ42" s="168">
        <f t="shared" si="84"/>
        <v>63.003999999999991</v>
      </c>
      <c r="ER42" s="168">
        <f t="shared" si="85"/>
        <v>60.636000000000003</v>
      </c>
      <c r="ES42" s="168">
        <f t="shared" si="86"/>
        <v>57.795999999999999</v>
      </c>
      <c r="ET42" s="167">
        <v>46</v>
      </c>
      <c r="EU42" s="168">
        <f t="shared" si="87"/>
        <v>65.3</v>
      </c>
      <c r="EV42" s="168">
        <f t="shared" si="88"/>
        <v>68.644000000000005</v>
      </c>
      <c r="EW42" s="168">
        <f t="shared" si="89"/>
        <v>71.864000000000004</v>
      </c>
      <c r="EX42" s="168">
        <f t="shared" si="90"/>
        <v>66.572000000000003</v>
      </c>
      <c r="EY42" s="168">
        <f t="shared" si="91"/>
        <v>66.028000000000006</v>
      </c>
      <c r="EZ42" s="168">
        <f t="shared" si="92"/>
        <v>61.703999999999994</v>
      </c>
      <c r="FA42" s="168">
        <f t="shared" si="93"/>
        <v>58.536000000000008</v>
      </c>
      <c r="FB42" s="168">
        <f t="shared" si="94"/>
        <v>52.696000000000005</v>
      </c>
      <c r="FC42" s="167">
        <v>47</v>
      </c>
      <c r="FD42" s="168">
        <f t="shared" si="95"/>
        <v>70.7</v>
      </c>
      <c r="FE42" s="168">
        <f t="shared" si="96"/>
        <v>73.244</v>
      </c>
      <c r="FF42" s="168">
        <f t="shared" si="97"/>
        <v>74.664000000000001</v>
      </c>
      <c r="FG42" s="168">
        <f t="shared" si="98"/>
        <v>67.372</v>
      </c>
      <c r="FH42" s="168">
        <f t="shared" si="99"/>
        <v>65.128</v>
      </c>
      <c r="FI42" s="168">
        <f t="shared" si="100"/>
        <v>61.703999999999994</v>
      </c>
      <c r="FJ42" s="168">
        <f t="shared" si="101"/>
        <v>58.235999999999997</v>
      </c>
      <c r="FK42" s="168">
        <f t="shared" si="102"/>
        <v>51.996000000000002</v>
      </c>
      <c r="FL42" s="167">
        <v>48</v>
      </c>
      <c r="FM42" s="168">
        <f t="shared" si="103"/>
        <v>75.599999999999994</v>
      </c>
      <c r="FN42" s="168">
        <f t="shared" si="104"/>
        <v>75.444000000000003</v>
      </c>
      <c r="FO42" s="168">
        <f t="shared" si="105"/>
        <v>75.463999999999999</v>
      </c>
      <c r="FP42" s="168">
        <f t="shared" si="106"/>
        <v>67.671999999999997</v>
      </c>
      <c r="FQ42" s="168">
        <f t="shared" si="107"/>
        <v>65.828000000000003</v>
      </c>
      <c r="FR42" s="168">
        <f t="shared" si="108"/>
        <v>60.003999999999991</v>
      </c>
      <c r="FS42" s="168">
        <f t="shared" si="109"/>
        <v>56.036000000000008</v>
      </c>
      <c r="FT42" s="168">
        <f t="shared" si="110"/>
        <v>50.896000000000008</v>
      </c>
      <c r="FU42" s="167">
        <v>49</v>
      </c>
      <c r="FV42" s="168">
        <f t="shared" si="111"/>
        <v>77.599999999999994</v>
      </c>
      <c r="FW42" s="168">
        <f t="shared" si="112"/>
        <v>79.244</v>
      </c>
      <c r="FX42" s="168">
        <f t="shared" si="113"/>
        <v>78.76400000000001</v>
      </c>
      <c r="FY42" s="168">
        <f t="shared" si="114"/>
        <v>67.872</v>
      </c>
      <c r="FZ42" s="168">
        <f t="shared" si="115"/>
        <v>63.828000000000003</v>
      </c>
      <c r="GA42" s="168">
        <f t="shared" si="116"/>
        <v>60.103999999999999</v>
      </c>
      <c r="GB42" s="168">
        <f t="shared" si="117"/>
        <v>56.036000000000008</v>
      </c>
      <c r="GC42" s="168">
        <f t="shared" si="118"/>
        <v>48.896000000000008</v>
      </c>
      <c r="GD42" s="167">
        <v>42</v>
      </c>
      <c r="GE42" s="168">
        <f t="shared" si="119"/>
        <v>30.714013871368863</v>
      </c>
      <c r="GF42" s="168">
        <f t="shared" si="120"/>
        <v>30.785257000351663</v>
      </c>
      <c r="GG42" s="167">
        <v>43</v>
      </c>
      <c r="GH42" s="168">
        <f t="shared" si="121"/>
        <v>29.107887163546934</v>
      </c>
      <c r="GI42" s="168">
        <f t="shared" si="122"/>
        <v>29.435100484695425</v>
      </c>
      <c r="GJ42" s="167">
        <v>44</v>
      </c>
      <c r="GK42" s="168">
        <f t="shared" si="123"/>
        <v>28.050341110387762</v>
      </c>
      <c r="GL42" s="168">
        <f t="shared" si="124"/>
        <v>28.323493147010055</v>
      </c>
      <c r="GM42" s="167">
        <v>45</v>
      </c>
      <c r="GN42" s="168">
        <f t="shared" si="125"/>
        <v>25.287017722036353</v>
      </c>
      <c r="GO42" s="168">
        <f t="shared" si="126"/>
        <v>25.828094742285629</v>
      </c>
      <c r="GP42" s="167">
        <v>46</v>
      </c>
      <c r="GQ42" s="168">
        <f t="shared" si="127"/>
        <v>24.318504406888664</v>
      </c>
      <c r="GR42" s="168">
        <f t="shared" si="128"/>
        <v>24.735687744262279</v>
      </c>
      <c r="GS42" s="167">
        <v>47</v>
      </c>
      <c r="GT42" s="168">
        <f t="shared" si="129"/>
        <v>21.358146268787536</v>
      </c>
      <c r="GU42" s="168">
        <f t="shared" si="130"/>
        <v>22.11858881270318</v>
      </c>
      <c r="GV42" s="167">
        <v>48</v>
      </c>
      <c r="GW42" s="168">
        <f t="shared" si="131"/>
        <v>19.291300376434265</v>
      </c>
      <c r="GX42" s="168">
        <f t="shared" si="132"/>
        <v>20.892820400554371</v>
      </c>
      <c r="GY42" s="167">
        <v>49</v>
      </c>
      <c r="GZ42" s="168">
        <f t="shared" si="133"/>
        <v>16.442750451225905</v>
      </c>
      <c r="HA42" s="168">
        <f t="shared" si="134"/>
        <v>17.713461636266388</v>
      </c>
      <c r="HB42" s="167">
        <v>-1.2</v>
      </c>
      <c r="HC42" s="167">
        <v>-0.49</v>
      </c>
      <c r="HD42" s="167">
        <v>0.14000000000000001</v>
      </c>
      <c r="HE42" s="167">
        <v>1.56</v>
      </c>
      <c r="HF42" s="167">
        <v>-2.98</v>
      </c>
      <c r="HG42" s="167">
        <v>-1.01</v>
      </c>
      <c r="HH42" s="167">
        <v>0.85</v>
      </c>
      <c r="HI42" s="167">
        <v>3.14</v>
      </c>
    </row>
    <row r="43" spans="1:217" ht="15.75" thickBot="1" x14ac:dyDescent="0.3">
      <c r="A43" s="228">
        <v>33</v>
      </c>
      <c r="B43" s="212">
        <v>43848</v>
      </c>
      <c r="C43" s="215" t="s">
        <v>1169</v>
      </c>
      <c r="D43" t="s">
        <v>979</v>
      </c>
      <c r="E43" s="203" t="s">
        <v>950</v>
      </c>
      <c r="F43" s="197"/>
      <c r="G43" s="198">
        <v>17.399999999999999</v>
      </c>
      <c r="H43" s="198">
        <v>24.1</v>
      </c>
      <c r="I43" s="198">
        <v>30.8</v>
      </c>
      <c r="J43" s="198">
        <v>36.6</v>
      </c>
      <c r="K43" s="198">
        <v>34.299999999999997</v>
      </c>
      <c r="L43" s="198">
        <v>34.9</v>
      </c>
      <c r="M43" s="199">
        <v>33.200000000000003</v>
      </c>
      <c r="N43" s="200"/>
      <c r="O43" s="198">
        <v>4.0999999999999996</v>
      </c>
      <c r="P43" s="198">
        <v>3.3</v>
      </c>
      <c r="Q43" s="198">
        <v>4.2</v>
      </c>
      <c r="R43" s="198">
        <v>2.4</v>
      </c>
      <c r="S43" s="198">
        <v>2.5</v>
      </c>
      <c r="T43" s="198">
        <v>2.2000000000000002</v>
      </c>
      <c r="U43" s="201">
        <v>2.2999999999999998</v>
      </c>
      <c r="V43" s="163">
        <f t="shared" si="38"/>
        <v>0</v>
      </c>
      <c r="W43" s="163">
        <f t="shared" si="39"/>
        <v>10.675999999999998</v>
      </c>
      <c r="X43" s="163">
        <f t="shared" si="40"/>
        <v>18.688000000000002</v>
      </c>
      <c r="Y43" s="163">
        <f t="shared" si="41"/>
        <v>23.911999999999999</v>
      </c>
      <c r="Z43" s="163">
        <f t="shared" si="42"/>
        <v>32.664000000000001</v>
      </c>
      <c r="AA43" s="163">
        <f t="shared" si="43"/>
        <v>30.199999999999996</v>
      </c>
      <c r="AB43" s="163">
        <f t="shared" si="44"/>
        <v>31.291999999999998</v>
      </c>
      <c r="AC43" s="163">
        <f t="shared" si="45"/>
        <v>29.428000000000004</v>
      </c>
      <c r="AD43" s="164">
        <f t="shared" si="34"/>
        <v>31.068795617971144</v>
      </c>
      <c r="AE43" s="164">
        <f t="shared" si="35"/>
        <v>26.60530213262102</v>
      </c>
      <c r="AF43" s="164">
        <f t="shared" si="36"/>
        <v>18.811440851728136</v>
      </c>
      <c r="AG43" s="165">
        <f t="shared" si="46"/>
        <v>65.3</v>
      </c>
      <c r="AH43" s="165">
        <f t="shared" si="47"/>
        <v>64.724000000000004</v>
      </c>
      <c r="AI43" s="165">
        <f t="shared" si="48"/>
        <v>64.212000000000003</v>
      </c>
      <c r="AJ43" s="165">
        <f t="shared" si="49"/>
        <v>64.388000000000005</v>
      </c>
      <c r="AK43" s="165">
        <f t="shared" si="50"/>
        <v>58.835999999999999</v>
      </c>
      <c r="AL43" s="165">
        <f t="shared" si="51"/>
        <v>62.500000000000007</v>
      </c>
      <c r="AM43" s="165">
        <f t="shared" si="52"/>
        <v>61.207999999999998</v>
      </c>
      <c r="AN43" s="165">
        <f t="shared" si="53"/>
        <v>60.972000000000001</v>
      </c>
      <c r="AO43" s="164">
        <f t="shared" si="54"/>
        <v>27.732745135090454</v>
      </c>
      <c r="AP43" s="166">
        <v>1</v>
      </c>
      <c r="AQ43" s="167">
        <v>51.4</v>
      </c>
      <c r="AR43" s="167">
        <v>62.6</v>
      </c>
      <c r="AS43" s="167">
        <v>70.8</v>
      </c>
      <c r="AT43" s="167">
        <v>81</v>
      </c>
      <c r="AU43" s="167">
        <v>90.4</v>
      </c>
      <c r="AV43" s="167">
        <v>96.2</v>
      </c>
      <c r="AW43" s="167">
        <v>94.7</v>
      </c>
      <c r="AX43" s="167">
        <v>92.3</v>
      </c>
      <c r="AY43" s="166">
        <v>2</v>
      </c>
      <c r="AZ43" s="167">
        <v>59.5</v>
      </c>
      <c r="BA43" s="167">
        <v>68.900000000000006</v>
      </c>
      <c r="BB43" s="167">
        <v>78.3</v>
      </c>
      <c r="BC43" s="167">
        <v>84.3</v>
      </c>
      <c r="BD43" s="167">
        <v>92.8</v>
      </c>
      <c r="BE43" s="167">
        <v>96.3</v>
      </c>
      <c r="BF43" s="167">
        <v>94</v>
      </c>
      <c r="BG43" s="167">
        <v>90</v>
      </c>
      <c r="BH43" s="166">
        <v>3</v>
      </c>
      <c r="BI43" s="167">
        <v>59.8</v>
      </c>
      <c r="BJ43" s="167">
        <v>71.099999999999994</v>
      </c>
      <c r="BK43" s="167">
        <v>80.8</v>
      </c>
      <c r="BL43" s="167">
        <v>88</v>
      </c>
      <c r="BM43" s="167">
        <v>95</v>
      </c>
      <c r="BN43" s="167">
        <v>94.4</v>
      </c>
      <c r="BO43" s="167">
        <v>94.1</v>
      </c>
      <c r="BP43" s="167">
        <v>89</v>
      </c>
      <c r="BQ43" s="166">
        <v>4</v>
      </c>
      <c r="BR43" s="167">
        <v>65.400000000000006</v>
      </c>
      <c r="BS43" s="167">
        <v>77.2</v>
      </c>
      <c r="BT43" s="167">
        <v>84.5</v>
      </c>
      <c r="BU43" s="167">
        <v>89.8</v>
      </c>
      <c r="BV43" s="167">
        <v>95.5</v>
      </c>
      <c r="BW43" s="167">
        <v>94.3</v>
      </c>
      <c r="BX43" s="167">
        <v>92.5</v>
      </c>
      <c r="BY43" s="167">
        <v>88.8</v>
      </c>
      <c r="BZ43" s="166">
        <v>5</v>
      </c>
      <c r="CA43" s="167">
        <v>65.3</v>
      </c>
      <c r="CB43" s="167">
        <v>77.400000000000006</v>
      </c>
      <c r="CC43" s="167">
        <v>86.5</v>
      </c>
      <c r="CD43" s="167">
        <v>92.5</v>
      </c>
      <c r="CE43" s="167">
        <v>96.4</v>
      </c>
      <c r="CF43" s="167">
        <v>93</v>
      </c>
      <c r="CG43" s="167">
        <v>90.4</v>
      </c>
      <c r="CH43" s="167">
        <v>83.7</v>
      </c>
      <c r="CI43" s="166">
        <v>6</v>
      </c>
      <c r="CJ43" s="167">
        <v>70.7</v>
      </c>
      <c r="CK43" s="167">
        <v>82</v>
      </c>
      <c r="CL43" s="167">
        <v>89.3</v>
      </c>
      <c r="CM43" s="167">
        <v>93.3</v>
      </c>
      <c r="CN43" s="167">
        <v>95.5</v>
      </c>
      <c r="CO43" s="167">
        <v>93</v>
      </c>
      <c r="CP43" s="167">
        <v>90.1</v>
      </c>
      <c r="CQ43" s="167">
        <v>83</v>
      </c>
      <c r="CR43" s="166">
        <v>7</v>
      </c>
      <c r="CS43" s="167">
        <v>75.599999999999994</v>
      </c>
      <c r="CT43" s="167">
        <v>84.2</v>
      </c>
      <c r="CU43" s="167">
        <v>90.1</v>
      </c>
      <c r="CV43" s="167">
        <v>93.6</v>
      </c>
      <c r="CW43" s="167">
        <v>96.2</v>
      </c>
      <c r="CX43" s="167">
        <v>91.3</v>
      </c>
      <c r="CY43" s="167">
        <v>87.9</v>
      </c>
      <c r="CZ43" s="167">
        <v>81.900000000000006</v>
      </c>
      <c r="DA43" s="166">
        <v>8</v>
      </c>
      <c r="DB43" s="167">
        <v>77.599999999999994</v>
      </c>
      <c r="DC43" s="167">
        <v>88</v>
      </c>
      <c r="DD43" s="167">
        <v>93.4</v>
      </c>
      <c r="DE43" s="167">
        <v>93.8</v>
      </c>
      <c r="DF43" s="167">
        <v>94.2</v>
      </c>
      <c r="DG43" s="167">
        <v>91.4</v>
      </c>
      <c r="DH43" s="167">
        <v>87.9</v>
      </c>
      <c r="DI43" s="167">
        <v>79.900000000000006</v>
      </c>
      <c r="DJ43" s="167">
        <v>1</v>
      </c>
      <c r="DK43" s="168">
        <f t="shared" si="55"/>
        <v>51.4</v>
      </c>
      <c r="DL43" s="168">
        <f t="shared" si="56"/>
        <v>51.924000000000007</v>
      </c>
      <c r="DM43" s="168">
        <f t="shared" si="57"/>
        <v>52.111999999999995</v>
      </c>
      <c r="DN43" s="168">
        <f t="shared" si="58"/>
        <v>57.088000000000001</v>
      </c>
      <c r="DO43" s="168">
        <f t="shared" si="59"/>
        <v>57.736000000000004</v>
      </c>
      <c r="DP43" s="168">
        <f t="shared" si="60"/>
        <v>66</v>
      </c>
      <c r="DQ43" s="168">
        <f t="shared" si="61"/>
        <v>63.408000000000001</v>
      </c>
      <c r="DR43" s="168">
        <f t="shared" si="62"/>
        <v>62.871999999999993</v>
      </c>
      <c r="DS43" s="167">
        <v>44</v>
      </c>
      <c r="DT43" s="168">
        <f t="shared" si="63"/>
        <v>59.5</v>
      </c>
      <c r="DU43" s="168">
        <f t="shared" si="64"/>
        <v>58.224000000000004</v>
      </c>
      <c r="DV43" s="168">
        <f t="shared" si="65"/>
        <v>59.611999999999995</v>
      </c>
      <c r="DW43" s="168">
        <f t="shared" si="66"/>
        <v>60.387999999999998</v>
      </c>
      <c r="DX43" s="168">
        <f t="shared" si="67"/>
        <v>60.135999999999996</v>
      </c>
      <c r="DY43" s="168">
        <f t="shared" si="68"/>
        <v>66.099999999999994</v>
      </c>
      <c r="DZ43" s="168">
        <f t="shared" si="69"/>
        <v>62.707999999999998</v>
      </c>
      <c r="EA43" s="168">
        <f t="shared" si="70"/>
        <v>60.571999999999996</v>
      </c>
      <c r="EB43" s="167">
        <v>45</v>
      </c>
      <c r="EC43" s="168">
        <f t="shared" si="71"/>
        <v>59.8</v>
      </c>
      <c r="ED43" s="168">
        <f t="shared" si="72"/>
        <v>60.423999999999992</v>
      </c>
      <c r="EE43" s="168">
        <f t="shared" si="73"/>
        <v>62.111999999999995</v>
      </c>
      <c r="EF43" s="168">
        <f t="shared" si="74"/>
        <v>64.087999999999994</v>
      </c>
      <c r="EG43" s="168">
        <f t="shared" si="75"/>
        <v>62.335999999999999</v>
      </c>
      <c r="EH43" s="168">
        <f t="shared" si="76"/>
        <v>64.200000000000017</v>
      </c>
      <c r="EI43" s="168">
        <f t="shared" si="77"/>
        <v>62.807999999999993</v>
      </c>
      <c r="EJ43" s="168">
        <f t="shared" si="78"/>
        <v>59.571999999999996</v>
      </c>
      <c r="EK43" s="167">
        <v>46</v>
      </c>
      <c r="EL43" s="168">
        <f t="shared" si="79"/>
        <v>65.400000000000006</v>
      </c>
      <c r="EM43" s="168">
        <f t="shared" si="80"/>
        <v>66.524000000000001</v>
      </c>
      <c r="EN43" s="168">
        <f t="shared" si="81"/>
        <v>65.811999999999998</v>
      </c>
      <c r="EO43" s="168">
        <f t="shared" si="82"/>
        <v>65.888000000000005</v>
      </c>
      <c r="EP43" s="168">
        <f t="shared" si="83"/>
        <v>62.835999999999999</v>
      </c>
      <c r="EQ43" s="168">
        <f t="shared" si="84"/>
        <v>64.099999999999994</v>
      </c>
      <c r="ER43" s="168">
        <f t="shared" si="85"/>
        <v>61.207999999999998</v>
      </c>
      <c r="ES43" s="168">
        <f t="shared" si="86"/>
        <v>59.371999999999993</v>
      </c>
      <c r="ET43" s="167">
        <v>47</v>
      </c>
      <c r="EU43" s="168">
        <f t="shared" si="87"/>
        <v>65.3</v>
      </c>
      <c r="EV43" s="168">
        <f t="shared" si="88"/>
        <v>66.724000000000004</v>
      </c>
      <c r="EW43" s="168">
        <f t="shared" si="89"/>
        <v>67.811999999999998</v>
      </c>
      <c r="EX43" s="168">
        <f t="shared" si="90"/>
        <v>68.587999999999994</v>
      </c>
      <c r="EY43" s="168">
        <f t="shared" si="91"/>
        <v>63.736000000000004</v>
      </c>
      <c r="EZ43" s="168">
        <f t="shared" si="92"/>
        <v>62.800000000000004</v>
      </c>
      <c r="FA43" s="168">
        <f t="shared" si="93"/>
        <v>59.108000000000004</v>
      </c>
      <c r="FB43" s="168">
        <f t="shared" si="94"/>
        <v>54.271999999999998</v>
      </c>
      <c r="FC43" s="167">
        <v>48</v>
      </c>
      <c r="FD43" s="168">
        <f t="shared" si="95"/>
        <v>70.7</v>
      </c>
      <c r="FE43" s="168">
        <f t="shared" si="96"/>
        <v>71.323999999999998</v>
      </c>
      <c r="FF43" s="168">
        <f t="shared" si="97"/>
        <v>70.611999999999995</v>
      </c>
      <c r="FG43" s="168">
        <f t="shared" si="98"/>
        <v>69.388000000000005</v>
      </c>
      <c r="FH43" s="168">
        <f t="shared" si="99"/>
        <v>62.835999999999999</v>
      </c>
      <c r="FI43" s="168">
        <f t="shared" si="100"/>
        <v>62.800000000000004</v>
      </c>
      <c r="FJ43" s="168">
        <f t="shared" si="101"/>
        <v>58.807999999999993</v>
      </c>
      <c r="FK43" s="168">
        <f t="shared" si="102"/>
        <v>53.571999999999996</v>
      </c>
      <c r="FL43" s="167">
        <v>49</v>
      </c>
      <c r="FM43" s="168">
        <f t="shared" si="103"/>
        <v>75.599999999999994</v>
      </c>
      <c r="FN43" s="168">
        <f t="shared" si="104"/>
        <v>73.524000000000001</v>
      </c>
      <c r="FO43" s="168">
        <f t="shared" si="105"/>
        <v>71.411999999999992</v>
      </c>
      <c r="FP43" s="168">
        <f t="shared" si="106"/>
        <v>69.687999999999988</v>
      </c>
      <c r="FQ43" s="168">
        <f t="shared" si="107"/>
        <v>63.536000000000001</v>
      </c>
      <c r="FR43" s="168">
        <f t="shared" si="108"/>
        <v>61.1</v>
      </c>
      <c r="FS43" s="168">
        <f t="shared" si="109"/>
        <v>56.608000000000004</v>
      </c>
      <c r="FT43" s="168">
        <f t="shared" si="110"/>
        <v>52.472000000000001</v>
      </c>
      <c r="FU43" s="167">
        <v>50</v>
      </c>
      <c r="FV43" s="168">
        <f t="shared" si="111"/>
        <v>77.599999999999994</v>
      </c>
      <c r="FW43" s="168">
        <f t="shared" si="112"/>
        <v>77.323999999999998</v>
      </c>
      <c r="FX43" s="168">
        <f t="shared" si="113"/>
        <v>74.712000000000003</v>
      </c>
      <c r="FY43" s="168">
        <f t="shared" si="114"/>
        <v>69.888000000000005</v>
      </c>
      <c r="FZ43" s="168">
        <f t="shared" si="115"/>
        <v>61.536000000000001</v>
      </c>
      <c r="GA43" s="168">
        <f t="shared" si="116"/>
        <v>61.20000000000001</v>
      </c>
      <c r="GB43" s="168">
        <f t="shared" si="117"/>
        <v>56.608000000000004</v>
      </c>
      <c r="GC43" s="168">
        <f t="shared" si="118"/>
        <v>50.472000000000001</v>
      </c>
      <c r="GD43" s="167">
        <v>43</v>
      </c>
      <c r="GE43" s="168">
        <f t="shared" si="119"/>
        <v>30.144935732257551</v>
      </c>
      <c r="GF43" s="168">
        <f t="shared" si="120"/>
        <v>30.207366066762674</v>
      </c>
      <c r="GG43" s="167">
        <v>44</v>
      </c>
      <c r="GH43" s="168">
        <f t="shared" si="121"/>
        <v>29.327244584360116</v>
      </c>
      <c r="GI43" s="168">
        <f t="shared" si="122"/>
        <v>29.67210032875677</v>
      </c>
      <c r="GJ43" s="167">
        <v>45</v>
      </c>
      <c r="GK43" s="168">
        <f t="shared" si="123"/>
        <v>28.72735808660434</v>
      </c>
      <c r="GL43" s="168">
        <f t="shared" si="124"/>
        <v>29.048332184313864</v>
      </c>
      <c r="GM43" s="167">
        <v>46</v>
      </c>
      <c r="GN43" s="168">
        <f t="shared" si="125"/>
        <v>26.511334838534296</v>
      </c>
      <c r="GO43" s="168">
        <f t="shared" si="126"/>
        <v>27.244240088171978</v>
      </c>
      <c r="GP43" s="167">
        <v>47</v>
      </c>
      <c r="GQ43" s="168">
        <f t="shared" si="127"/>
        <v>25.733373906493654</v>
      </c>
      <c r="GR43" s="168">
        <f t="shared" si="128"/>
        <v>26.322553490699448</v>
      </c>
      <c r="GS43" s="167">
        <v>48</v>
      </c>
      <c r="GT43" s="168">
        <f t="shared" si="129"/>
        <v>22.982020792809067</v>
      </c>
      <c r="GU43" s="168">
        <f t="shared" si="130"/>
        <v>24.136640889222875</v>
      </c>
      <c r="GV43" s="167">
        <v>49</v>
      </c>
      <c r="GW43" s="168">
        <f t="shared" si="131"/>
        <v>20.647541672904325</v>
      </c>
      <c r="GX43" s="168">
        <f t="shared" si="132"/>
        <v>23.024191766244186</v>
      </c>
      <c r="GY43" s="167">
        <v>50</v>
      </c>
      <c r="GZ43" s="168">
        <f t="shared" si="133"/>
        <v>18.119272001661614</v>
      </c>
      <c r="HA43" s="168">
        <f t="shared" si="134"/>
        <v>20.147896179775401</v>
      </c>
      <c r="HB43" s="167">
        <v>-1.2</v>
      </c>
      <c r="HC43" s="167">
        <v>-0.49</v>
      </c>
      <c r="HD43" s="167">
        <v>0.14000000000000001</v>
      </c>
      <c r="HE43" s="167">
        <v>1.56</v>
      </c>
      <c r="HF43" s="167">
        <v>-2.98</v>
      </c>
      <c r="HG43" s="167">
        <v>-1.01</v>
      </c>
      <c r="HH43" s="167">
        <v>0.85</v>
      </c>
      <c r="HI43" s="167">
        <v>3.14</v>
      </c>
    </row>
    <row r="44" spans="1:217" ht="15.75" thickBot="1" x14ac:dyDescent="0.3">
      <c r="A44" s="228">
        <v>34</v>
      </c>
      <c r="B44" s="217">
        <v>44996</v>
      </c>
      <c r="C44" s="214" t="s">
        <v>1170</v>
      </c>
      <c r="D44" t="s">
        <v>921</v>
      </c>
      <c r="E44" s="204" t="s">
        <v>951</v>
      </c>
      <c r="F44" s="197">
        <v>17.899999999999999</v>
      </c>
      <c r="G44" s="198">
        <v>18.100000000000001</v>
      </c>
      <c r="H44" s="198">
        <v>24.3</v>
      </c>
      <c r="I44" s="198">
        <v>32.1</v>
      </c>
      <c r="J44" s="198">
        <v>36.200000000000003</v>
      </c>
      <c r="K44" s="198">
        <v>34.700000000000003</v>
      </c>
      <c r="L44" s="198">
        <v>39.200000000000003</v>
      </c>
      <c r="M44" s="199">
        <v>36</v>
      </c>
      <c r="N44" s="200">
        <v>2.5</v>
      </c>
      <c r="O44" s="198">
        <v>2.4</v>
      </c>
      <c r="P44" s="198">
        <v>1.7</v>
      </c>
      <c r="Q44" s="198">
        <v>2.2000000000000002</v>
      </c>
      <c r="R44" s="198">
        <v>2.6</v>
      </c>
      <c r="S44" s="198">
        <v>3.6</v>
      </c>
      <c r="T44" s="198">
        <v>3.3</v>
      </c>
      <c r="U44" s="201">
        <v>2.4</v>
      </c>
      <c r="V44" s="163">
        <f t="shared" si="38"/>
        <v>13.799999999999999</v>
      </c>
      <c r="W44" s="163">
        <f t="shared" si="39"/>
        <v>14.164000000000001</v>
      </c>
      <c r="X44" s="163">
        <f t="shared" si="40"/>
        <v>21.512</v>
      </c>
      <c r="Y44" s="163">
        <f t="shared" si="41"/>
        <v>28.492000000000001</v>
      </c>
      <c r="Z44" s="163">
        <f t="shared" si="42"/>
        <v>31.936000000000003</v>
      </c>
      <c r="AA44" s="163">
        <f t="shared" si="43"/>
        <v>28.796000000000003</v>
      </c>
      <c r="AB44" s="163">
        <f t="shared" si="44"/>
        <v>33.788000000000004</v>
      </c>
      <c r="AC44" s="163">
        <f t="shared" si="45"/>
        <v>32.064</v>
      </c>
      <c r="AD44" s="164">
        <f t="shared" si="34"/>
        <v>30.882112630761384</v>
      </c>
      <c r="AE44" s="164">
        <f t="shared" si="35"/>
        <v>28.924725733414004</v>
      </c>
      <c r="AF44" s="164">
        <f t="shared" si="36"/>
        <v>22.234015859460293</v>
      </c>
      <c r="AG44" s="165">
        <f t="shared" si="46"/>
        <v>51.5</v>
      </c>
      <c r="AH44" s="165">
        <f t="shared" si="47"/>
        <v>61.236000000000004</v>
      </c>
      <c r="AI44" s="165">
        <f t="shared" si="48"/>
        <v>61.388000000000005</v>
      </c>
      <c r="AJ44" s="165">
        <f t="shared" si="49"/>
        <v>59.807999999999993</v>
      </c>
      <c r="AK44" s="165">
        <f t="shared" si="50"/>
        <v>59.563999999999993</v>
      </c>
      <c r="AL44" s="165">
        <f t="shared" si="51"/>
        <v>63.903999999999996</v>
      </c>
      <c r="AM44" s="165">
        <f t="shared" si="52"/>
        <v>58.711999999999996</v>
      </c>
      <c r="AN44" s="165">
        <f t="shared" si="53"/>
        <v>58.336000000000006</v>
      </c>
      <c r="AO44" s="164">
        <f t="shared" si="54"/>
        <v>30.659897988851583</v>
      </c>
      <c r="AP44" s="166">
        <v>1</v>
      </c>
      <c r="AQ44" s="167">
        <v>51.4</v>
      </c>
      <c r="AR44" s="167">
        <v>62.6</v>
      </c>
      <c r="AS44" s="167">
        <v>70.8</v>
      </c>
      <c r="AT44" s="167">
        <v>81</v>
      </c>
      <c r="AU44" s="167">
        <v>90.4</v>
      </c>
      <c r="AV44" s="167">
        <v>96.2</v>
      </c>
      <c r="AW44" s="167">
        <v>94.7</v>
      </c>
      <c r="AX44" s="167">
        <v>92.3</v>
      </c>
      <c r="AY44" s="166">
        <v>2</v>
      </c>
      <c r="AZ44" s="167">
        <v>59.5</v>
      </c>
      <c r="BA44" s="167">
        <v>68.900000000000006</v>
      </c>
      <c r="BB44" s="167">
        <v>78.3</v>
      </c>
      <c r="BC44" s="167">
        <v>84.3</v>
      </c>
      <c r="BD44" s="167">
        <v>92.8</v>
      </c>
      <c r="BE44" s="167">
        <v>96.3</v>
      </c>
      <c r="BF44" s="167">
        <v>94</v>
      </c>
      <c r="BG44" s="167">
        <v>90</v>
      </c>
      <c r="BH44" s="166">
        <v>3</v>
      </c>
      <c r="BI44" s="167">
        <v>59.8</v>
      </c>
      <c r="BJ44" s="167">
        <v>71.099999999999994</v>
      </c>
      <c r="BK44" s="167">
        <v>80.8</v>
      </c>
      <c r="BL44" s="167">
        <v>88</v>
      </c>
      <c r="BM44" s="167">
        <v>95</v>
      </c>
      <c r="BN44" s="167">
        <v>94.4</v>
      </c>
      <c r="BO44" s="167">
        <v>94.1</v>
      </c>
      <c r="BP44" s="167">
        <v>89</v>
      </c>
      <c r="BQ44" s="166">
        <v>4</v>
      </c>
      <c r="BR44" s="167">
        <v>65.400000000000006</v>
      </c>
      <c r="BS44" s="167">
        <v>77.2</v>
      </c>
      <c r="BT44" s="167">
        <v>84.5</v>
      </c>
      <c r="BU44" s="167">
        <v>89.8</v>
      </c>
      <c r="BV44" s="167">
        <v>95.5</v>
      </c>
      <c r="BW44" s="167">
        <v>94.3</v>
      </c>
      <c r="BX44" s="167">
        <v>92.5</v>
      </c>
      <c r="BY44" s="167">
        <v>88.8</v>
      </c>
      <c r="BZ44" s="166">
        <v>5</v>
      </c>
      <c r="CA44" s="167">
        <v>65.3</v>
      </c>
      <c r="CB44" s="167">
        <v>77.400000000000006</v>
      </c>
      <c r="CC44" s="167">
        <v>86.5</v>
      </c>
      <c r="CD44" s="167">
        <v>92.5</v>
      </c>
      <c r="CE44" s="167">
        <v>96.4</v>
      </c>
      <c r="CF44" s="167">
        <v>93</v>
      </c>
      <c r="CG44" s="167">
        <v>90.4</v>
      </c>
      <c r="CH44" s="167">
        <v>83.7</v>
      </c>
      <c r="CI44" s="166">
        <v>6</v>
      </c>
      <c r="CJ44" s="167">
        <v>70.7</v>
      </c>
      <c r="CK44" s="167">
        <v>82</v>
      </c>
      <c r="CL44" s="167">
        <v>89.3</v>
      </c>
      <c r="CM44" s="167">
        <v>93.3</v>
      </c>
      <c r="CN44" s="167">
        <v>95.5</v>
      </c>
      <c r="CO44" s="167">
        <v>93</v>
      </c>
      <c r="CP44" s="167">
        <v>90.1</v>
      </c>
      <c r="CQ44" s="167">
        <v>83</v>
      </c>
      <c r="CR44" s="166">
        <v>7</v>
      </c>
      <c r="CS44" s="167">
        <v>75.599999999999994</v>
      </c>
      <c r="CT44" s="167">
        <v>84.2</v>
      </c>
      <c r="CU44" s="167">
        <v>90.1</v>
      </c>
      <c r="CV44" s="167">
        <v>93.6</v>
      </c>
      <c r="CW44" s="167">
        <v>96.2</v>
      </c>
      <c r="CX44" s="167">
        <v>91.3</v>
      </c>
      <c r="CY44" s="167">
        <v>87.9</v>
      </c>
      <c r="CZ44" s="167">
        <v>81.900000000000006</v>
      </c>
      <c r="DA44" s="166">
        <v>8</v>
      </c>
      <c r="DB44" s="167">
        <v>77.599999999999994</v>
      </c>
      <c r="DC44" s="167">
        <v>88</v>
      </c>
      <c r="DD44" s="167">
        <v>93.4</v>
      </c>
      <c r="DE44" s="167">
        <v>93.8</v>
      </c>
      <c r="DF44" s="167">
        <v>94.2</v>
      </c>
      <c r="DG44" s="167">
        <v>91.4</v>
      </c>
      <c r="DH44" s="167">
        <v>87.9</v>
      </c>
      <c r="DI44" s="167">
        <v>79.900000000000006</v>
      </c>
      <c r="DJ44" s="167">
        <v>1</v>
      </c>
      <c r="DK44" s="168">
        <f t="shared" si="55"/>
        <v>37.6</v>
      </c>
      <c r="DL44" s="168">
        <f t="shared" si="56"/>
        <v>48.436</v>
      </c>
      <c r="DM44" s="168">
        <f t="shared" si="57"/>
        <v>49.287999999999997</v>
      </c>
      <c r="DN44" s="168">
        <f t="shared" si="58"/>
        <v>52.507999999999996</v>
      </c>
      <c r="DO44" s="168">
        <f t="shared" si="59"/>
        <v>58.463999999999999</v>
      </c>
      <c r="DP44" s="168">
        <f t="shared" si="60"/>
        <v>67.403999999999996</v>
      </c>
      <c r="DQ44" s="168">
        <f t="shared" si="61"/>
        <v>60.911999999999999</v>
      </c>
      <c r="DR44" s="168">
        <f t="shared" si="62"/>
        <v>60.235999999999997</v>
      </c>
      <c r="DS44" s="167">
        <v>45</v>
      </c>
      <c r="DT44" s="168">
        <f t="shared" si="63"/>
        <v>45.7</v>
      </c>
      <c r="DU44" s="168">
        <f t="shared" si="64"/>
        <v>54.736000000000004</v>
      </c>
      <c r="DV44" s="168">
        <f t="shared" si="65"/>
        <v>56.787999999999997</v>
      </c>
      <c r="DW44" s="168">
        <f t="shared" si="66"/>
        <v>55.807999999999993</v>
      </c>
      <c r="DX44" s="168">
        <f t="shared" si="67"/>
        <v>60.86399999999999</v>
      </c>
      <c r="DY44" s="168">
        <f t="shared" si="68"/>
        <v>67.503999999999991</v>
      </c>
      <c r="DZ44" s="168">
        <f t="shared" si="69"/>
        <v>60.211999999999996</v>
      </c>
      <c r="EA44" s="168">
        <f t="shared" si="70"/>
        <v>57.936</v>
      </c>
      <c r="EB44" s="167">
        <v>46</v>
      </c>
      <c r="EC44" s="168">
        <f t="shared" si="71"/>
        <v>46</v>
      </c>
      <c r="ED44" s="168">
        <f t="shared" si="72"/>
        <v>56.935999999999993</v>
      </c>
      <c r="EE44" s="168">
        <f t="shared" si="73"/>
        <v>59.287999999999997</v>
      </c>
      <c r="EF44" s="168">
        <f t="shared" si="74"/>
        <v>59.507999999999996</v>
      </c>
      <c r="EG44" s="168">
        <f t="shared" si="75"/>
        <v>63.063999999999993</v>
      </c>
      <c r="EH44" s="168">
        <f t="shared" si="76"/>
        <v>65.603999999999999</v>
      </c>
      <c r="EI44" s="168">
        <f t="shared" si="77"/>
        <v>60.311999999999991</v>
      </c>
      <c r="EJ44" s="168">
        <f t="shared" si="78"/>
        <v>56.936</v>
      </c>
      <c r="EK44" s="167">
        <v>47</v>
      </c>
      <c r="EL44" s="168">
        <f t="shared" si="79"/>
        <v>51.600000000000009</v>
      </c>
      <c r="EM44" s="168">
        <f t="shared" si="80"/>
        <v>63.036000000000001</v>
      </c>
      <c r="EN44" s="168">
        <f t="shared" si="81"/>
        <v>62.988</v>
      </c>
      <c r="EO44" s="168">
        <f t="shared" si="82"/>
        <v>61.307999999999993</v>
      </c>
      <c r="EP44" s="168">
        <f t="shared" si="83"/>
        <v>63.563999999999993</v>
      </c>
      <c r="EQ44" s="168">
        <f t="shared" si="84"/>
        <v>65.503999999999991</v>
      </c>
      <c r="ER44" s="168">
        <f t="shared" si="85"/>
        <v>58.711999999999996</v>
      </c>
      <c r="ES44" s="168">
        <f t="shared" si="86"/>
        <v>56.735999999999997</v>
      </c>
      <c r="ET44" s="167">
        <v>48</v>
      </c>
      <c r="EU44" s="168">
        <f t="shared" si="87"/>
        <v>51.5</v>
      </c>
      <c r="EV44" s="168">
        <f t="shared" si="88"/>
        <v>63.236000000000004</v>
      </c>
      <c r="EW44" s="168">
        <f t="shared" si="89"/>
        <v>64.988</v>
      </c>
      <c r="EX44" s="168">
        <f t="shared" si="90"/>
        <v>64.007999999999996</v>
      </c>
      <c r="EY44" s="168">
        <f t="shared" si="91"/>
        <v>64.463999999999999</v>
      </c>
      <c r="EZ44" s="168">
        <f t="shared" si="92"/>
        <v>64.203999999999994</v>
      </c>
      <c r="FA44" s="168">
        <f t="shared" si="93"/>
        <v>56.612000000000002</v>
      </c>
      <c r="FB44" s="168">
        <f t="shared" si="94"/>
        <v>51.636000000000003</v>
      </c>
      <c r="FC44" s="167">
        <v>49</v>
      </c>
      <c r="FD44" s="168">
        <f t="shared" si="95"/>
        <v>56.900000000000006</v>
      </c>
      <c r="FE44" s="168">
        <f t="shared" si="96"/>
        <v>67.835999999999999</v>
      </c>
      <c r="FF44" s="168">
        <f t="shared" si="97"/>
        <v>67.787999999999997</v>
      </c>
      <c r="FG44" s="168">
        <f t="shared" si="98"/>
        <v>64.807999999999993</v>
      </c>
      <c r="FH44" s="168">
        <f t="shared" si="99"/>
        <v>63.563999999999993</v>
      </c>
      <c r="FI44" s="168">
        <f t="shared" si="100"/>
        <v>64.203999999999994</v>
      </c>
      <c r="FJ44" s="168">
        <f t="shared" si="101"/>
        <v>56.311999999999991</v>
      </c>
      <c r="FK44" s="168">
        <f t="shared" si="102"/>
        <v>50.936</v>
      </c>
      <c r="FL44" s="167">
        <v>50</v>
      </c>
      <c r="FM44" s="168">
        <f t="shared" si="103"/>
        <v>61.8</v>
      </c>
      <c r="FN44" s="168">
        <f t="shared" si="104"/>
        <v>70.036000000000001</v>
      </c>
      <c r="FO44" s="168">
        <f t="shared" si="105"/>
        <v>68.587999999999994</v>
      </c>
      <c r="FP44" s="168">
        <f t="shared" si="106"/>
        <v>65.10799999999999</v>
      </c>
      <c r="FQ44" s="168">
        <f t="shared" si="107"/>
        <v>64.263999999999996</v>
      </c>
      <c r="FR44" s="168">
        <f t="shared" si="108"/>
        <v>62.503999999999991</v>
      </c>
      <c r="FS44" s="168">
        <f t="shared" si="109"/>
        <v>54.112000000000002</v>
      </c>
      <c r="FT44" s="168">
        <f t="shared" si="110"/>
        <v>49.836000000000006</v>
      </c>
      <c r="FU44" s="167">
        <v>51</v>
      </c>
      <c r="FV44" s="168">
        <f t="shared" si="111"/>
        <v>63.8</v>
      </c>
      <c r="FW44" s="168">
        <f t="shared" si="112"/>
        <v>73.835999999999999</v>
      </c>
      <c r="FX44" s="168">
        <f t="shared" si="113"/>
        <v>71.888000000000005</v>
      </c>
      <c r="FY44" s="168">
        <f t="shared" si="114"/>
        <v>65.307999999999993</v>
      </c>
      <c r="FZ44" s="168">
        <f t="shared" si="115"/>
        <v>62.263999999999996</v>
      </c>
      <c r="GA44" s="168">
        <f t="shared" si="116"/>
        <v>62.603999999999999</v>
      </c>
      <c r="GB44" s="168">
        <f t="shared" si="117"/>
        <v>54.112000000000002</v>
      </c>
      <c r="GC44" s="168">
        <f t="shared" si="118"/>
        <v>47.836000000000006</v>
      </c>
      <c r="GD44" s="167">
        <v>44</v>
      </c>
      <c r="GE44" s="168">
        <f t="shared" si="119"/>
        <v>30.540078328390962</v>
      </c>
      <c r="GF44" s="168">
        <f t="shared" si="120"/>
        <v>30.542909288074057</v>
      </c>
      <c r="GG44" s="167">
        <v>45</v>
      </c>
      <c r="GH44" s="168">
        <f t="shared" si="121"/>
        <v>30.126290908405053</v>
      </c>
      <c r="GI44" s="168">
        <f t="shared" si="122"/>
        <v>30.142934433402473</v>
      </c>
      <c r="GJ44" s="167">
        <v>46</v>
      </c>
      <c r="GK44" s="168">
        <f t="shared" si="123"/>
        <v>30.221530159559137</v>
      </c>
      <c r="GL44" s="168">
        <f t="shared" si="124"/>
        <v>30.239762760994296</v>
      </c>
      <c r="GM44" s="167">
        <v>47</v>
      </c>
      <c r="GN44" s="168">
        <f t="shared" si="125"/>
        <v>29.018420257157658</v>
      </c>
      <c r="GO44" s="168">
        <f t="shared" si="126"/>
        <v>29.068786810313597</v>
      </c>
      <c r="GP44" s="167">
        <v>48</v>
      </c>
      <c r="GQ44" s="168">
        <f t="shared" si="127"/>
        <v>28.554283066936904</v>
      </c>
      <c r="GR44" s="168">
        <f t="shared" si="128"/>
        <v>28.598482910867773</v>
      </c>
      <c r="GS44" s="167">
        <v>49</v>
      </c>
      <c r="GT44" s="168">
        <f t="shared" si="129"/>
        <v>26.766142597029898</v>
      </c>
      <c r="GU44" s="168">
        <f t="shared" si="130"/>
        <v>26.868353944881903</v>
      </c>
      <c r="GV44" s="167">
        <v>50</v>
      </c>
      <c r="GW44" s="168">
        <f t="shared" si="131"/>
        <v>25.707913144882781</v>
      </c>
      <c r="GX44" s="168">
        <f t="shared" si="132"/>
        <v>25.959742439100808</v>
      </c>
      <c r="GY44" s="167">
        <v>51</v>
      </c>
      <c r="GZ44" s="168">
        <f t="shared" si="133"/>
        <v>23.075843775220847</v>
      </c>
      <c r="HA44" s="168">
        <f t="shared" si="134"/>
        <v>23.292697178984056</v>
      </c>
      <c r="HB44" s="167">
        <v>-1.2</v>
      </c>
      <c r="HC44" s="167">
        <v>-0.49</v>
      </c>
      <c r="HD44" s="167">
        <v>0.14000000000000001</v>
      </c>
      <c r="HE44" s="167">
        <v>1.56</v>
      </c>
      <c r="HF44" s="167">
        <v>-2.98</v>
      </c>
      <c r="HG44" s="167">
        <v>-1.01</v>
      </c>
      <c r="HH44" s="167">
        <v>0.85</v>
      </c>
      <c r="HI44" s="167">
        <v>3.14</v>
      </c>
    </row>
    <row r="45" spans="1:217" ht="15.75" thickBot="1" x14ac:dyDescent="0.3">
      <c r="A45" s="228">
        <v>35</v>
      </c>
      <c r="B45" s="217">
        <v>44996</v>
      </c>
      <c r="C45" s="214" t="s">
        <v>1170</v>
      </c>
      <c r="D45" t="s">
        <v>921</v>
      </c>
      <c r="E45" s="204" t="s">
        <v>952</v>
      </c>
      <c r="F45" s="197">
        <v>18.600000000000001</v>
      </c>
      <c r="G45" s="198">
        <v>18.8</v>
      </c>
      <c r="H45" s="198">
        <v>23.8</v>
      </c>
      <c r="I45" s="198">
        <v>31.1</v>
      </c>
      <c r="J45" s="198">
        <v>37.200000000000003</v>
      </c>
      <c r="K45" s="198">
        <v>35.5</v>
      </c>
      <c r="L45" s="198">
        <v>38.200000000000003</v>
      </c>
      <c r="M45" s="199">
        <v>36.5</v>
      </c>
      <c r="N45" s="200">
        <v>4.0999999999999996</v>
      </c>
      <c r="O45" s="198">
        <v>2.5</v>
      </c>
      <c r="P45" s="198">
        <v>2</v>
      </c>
      <c r="Q45" s="198">
        <v>2.6</v>
      </c>
      <c r="R45" s="198">
        <v>3.1</v>
      </c>
      <c r="S45" s="198">
        <v>2</v>
      </c>
      <c r="T45" s="198">
        <v>2.1</v>
      </c>
      <c r="U45" s="201">
        <v>4.2</v>
      </c>
      <c r="V45" s="163">
        <f t="shared" si="38"/>
        <v>11.876000000000001</v>
      </c>
      <c r="W45" s="163">
        <f t="shared" si="39"/>
        <v>14.700000000000001</v>
      </c>
      <c r="X45" s="163">
        <f t="shared" si="40"/>
        <v>20.52</v>
      </c>
      <c r="Y45" s="163">
        <f t="shared" si="41"/>
        <v>26.836000000000002</v>
      </c>
      <c r="Z45" s="163">
        <f t="shared" si="42"/>
        <v>32.116</v>
      </c>
      <c r="AA45" s="163">
        <f t="shared" si="43"/>
        <v>32.22</v>
      </c>
      <c r="AB45" s="163">
        <f t="shared" si="44"/>
        <v>34.756</v>
      </c>
      <c r="AC45" s="163">
        <f t="shared" si="45"/>
        <v>29.612000000000002</v>
      </c>
      <c r="AD45" s="164">
        <f t="shared" si="34"/>
        <v>32.619412571433031</v>
      </c>
      <c r="AE45" s="164">
        <f t="shared" si="35"/>
        <v>28.833826793105217</v>
      </c>
      <c r="AF45" s="164">
        <f t="shared" si="36"/>
        <v>22.027157663259473</v>
      </c>
      <c r="AG45" s="165">
        <f t="shared" si="46"/>
        <v>53.423999999999992</v>
      </c>
      <c r="AH45" s="165">
        <f t="shared" si="47"/>
        <v>60.7</v>
      </c>
      <c r="AI45" s="165">
        <f t="shared" si="48"/>
        <v>62.38000000000001</v>
      </c>
      <c r="AJ45" s="165">
        <f t="shared" si="49"/>
        <v>61.463999999999999</v>
      </c>
      <c r="AK45" s="165">
        <f t="shared" si="50"/>
        <v>59.384</v>
      </c>
      <c r="AL45" s="165">
        <f t="shared" si="51"/>
        <v>60.480000000000004</v>
      </c>
      <c r="AM45" s="165">
        <f t="shared" si="52"/>
        <v>57.744</v>
      </c>
      <c r="AN45" s="165">
        <f t="shared" si="53"/>
        <v>60.788000000000004</v>
      </c>
      <c r="AO45" s="164">
        <f t="shared" si="54"/>
        <v>30.807131711760661</v>
      </c>
      <c r="AP45" s="166">
        <v>1</v>
      </c>
      <c r="AQ45" s="167">
        <v>51.4</v>
      </c>
      <c r="AR45" s="167">
        <v>62.6</v>
      </c>
      <c r="AS45" s="167">
        <v>70.8</v>
      </c>
      <c r="AT45" s="167">
        <v>81</v>
      </c>
      <c r="AU45" s="167">
        <v>90.4</v>
      </c>
      <c r="AV45" s="167">
        <v>96.2</v>
      </c>
      <c r="AW45" s="167">
        <v>94.7</v>
      </c>
      <c r="AX45" s="167">
        <v>92.3</v>
      </c>
      <c r="AY45" s="166">
        <v>2</v>
      </c>
      <c r="AZ45" s="167">
        <v>59.5</v>
      </c>
      <c r="BA45" s="167">
        <v>68.900000000000006</v>
      </c>
      <c r="BB45" s="167">
        <v>78.3</v>
      </c>
      <c r="BC45" s="167">
        <v>84.3</v>
      </c>
      <c r="BD45" s="167">
        <v>92.8</v>
      </c>
      <c r="BE45" s="167">
        <v>96.3</v>
      </c>
      <c r="BF45" s="167">
        <v>94</v>
      </c>
      <c r="BG45" s="167">
        <v>90</v>
      </c>
      <c r="BH45" s="166">
        <v>3</v>
      </c>
      <c r="BI45" s="167">
        <v>59.8</v>
      </c>
      <c r="BJ45" s="167">
        <v>71.099999999999994</v>
      </c>
      <c r="BK45" s="167">
        <v>80.8</v>
      </c>
      <c r="BL45" s="167">
        <v>88</v>
      </c>
      <c r="BM45" s="167">
        <v>95</v>
      </c>
      <c r="BN45" s="167">
        <v>94.4</v>
      </c>
      <c r="BO45" s="167">
        <v>94.1</v>
      </c>
      <c r="BP45" s="167">
        <v>89</v>
      </c>
      <c r="BQ45" s="166">
        <v>4</v>
      </c>
      <c r="BR45" s="167">
        <v>65.400000000000006</v>
      </c>
      <c r="BS45" s="167">
        <v>77.2</v>
      </c>
      <c r="BT45" s="167">
        <v>84.5</v>
      </c>
      <c r="BU45" s="167">
        <v>89.8</v>
      </c>
      <c r="BV45" s="167">
        <v>95.5</v>
      </c>
      <c r="BW45" s="167">
        <v>94.3</v>
      </c>
      <c r="BX45" s="167">
        <v>92.5</v>
      </c>
      <c r="BY45" s="167">
        <v>88.8</v>
      </c>
      <c r="BZ45" s="166">
        <v>5</v>
      </c>
      <c r="CA45" s="167">
        <v>65.3</v>
      </c>
      <c r="CB45" s="167">
        <v>77.400000000000006</v>
      </c>
      <c r="CC45" s="167">
        <v>86.5</v>
      </c>
      <c r="CD45" s="167">
        <v>92.5</v>
      </c>
      <c r="CE45" s="167">
        <v>96.4</v>
      </c>
      <c r="CF45" s="167">
        <v>93</v>
      </c>
      <c r="CG45" s="167">
        <v>90.4</v>
      </c>
      <c r="CH45" s="167">
        <v>83.7</v>
      </c>
      <c r="CI45" s="166">
        <v>6</v>
      </c>
      <c r="CJ45" s="167">
        <v>70.7</v>
      </c>
      <c r="CK45" s="167">
        <v>82</v>
      </c>
      <c r="CL45" s="167">
        <v>89.3</v>
      </c>
      <c r="CM45" s="167">
        <v>93.3</v>
      </c>
      <c r="CN45" s="167">
        <v>95.5</v>
      </c>
      <c r="CO45" s="167">
        <v>93</v>
      </c>
      <c r="CP45" s="167">
        <v>90.1</v>
      </c>
      <c r="CQ45" s="167">
        <v>83</v>
      </c>
      <c r="CR45" s="166">
        <v>7</v>
      </c>
      <c r="CS45" s="167">
        <v>75.599999999999994</v>
      </c>
      <c r="CT45" s="167">
        <v>84.2</v>
      </c>
      <c r="CU45" s="167">
        <v>90.1</v>
      </c>
      <c r="CV45" s="167">
        <v>93.6</v>
      </c>
      <c r="CW45" s="167">
        <v>96.2</v>
      </c>
      <c r="CX45" s="167">
        <v>91.3</v>
      </c>
      <c r="CY45" s="167">
        <v>87.9</v>
      </c>
      <c r="CZ45" s="167">
        <v>81.900000000000006</v>
      </c>
      <c r="DA45" s="166">
        <v>8</v>
      </c>
      <c r="DB45" s="167">
        <v>77.599999999999994</v>
      </c>
      <c r="DC45" s="167">
        <v>88</v>
      </c>
      <c r="DD45" s="167">
        <v>93.4</v>
      </c>
      <c r="DE45" s="167">
        <v>93.8</v>
      </c>
      <c r="DF45" s="167">
        <v>94.2</v>
      </c>
      <c r="DG45" s="167">
        <v>91.4</v>
      </c>
      <c r="DH45" s="167">
        <v>87.9</v>
      </c>
      <c r="DI45" s="167">
        <v>79.900000000000006</v>
      </c>
      <c r="DJ45" s="167">
        <v>1</v>
      </c>
      <c r="DK45" s="168">
        <f t="shared" si="55"/>
        <v>39.524000000000001</v>
      </c>
      <c r="DL45" s="168">
        <f t="shared" si="56"/>
        <v>47.9</v>
      </c>
      <c r="DM45" s="168">
        <f t="shared" si="57"/>
        <v>50.28</v>
      </c>
      <c r="DN45" s="168">
        <f t="shared" si="58"/>
        <v>54.164000000000001</v>
      </c>
      <c r="DO45" s="168">
        <f t="shared" si="59"/>
        <v>58.284000000000006</v>
      </c>
      <c r="DP45" s="168">
        <f t="shared" si="60"/>
        <v>63.980000000000004</v>
      </c>
      <c r="DQ45" s="168">
        <f t="shared" si="61"/>
        <v>59.944000000000003</v>
      </c>
      <c r="DR45" s="168">
        <f t="shared" si="62"/>
        <v>62.687999999999995</v>
      </c>
      <c r="DS45" s="167">
        <v>46</v>
      </c>
      <c r="DT45" s="168">
        <f t="shared" si="63"/>
        <v>47.623999999999995</v>
      </c>
      <c r="DU45" s="168">
        <f t="shared" si="64"/>
        <v>54.2</v>
      </c>
      <c r="DV45" s="168">
        <f t="shared" si="65"/>
        <v>57.78</v>
      </c>
      <c r="DW45" s="168">
        <f t="shared" si="66"/>
        <v>57.463999999999999</v>
      </c>
      <c r="DX45" s="168">
        <f t="shared" si="67"/>
        <v>60.683999999999997</v>
      </c>
      <c r="DY45" s="168">
        <f t="shared" si="68"/>
        <v>64.08</v>
      </c>
      <c r="DZ45" s="168">
        <f t="shared" si="69"/>
        <v>59.244</v>
      </c>
      <c r="EA45" s="168">
        <f t="shared" si="70"/>
        <v>60.387999999999998</v>
      </c>
      <c r="EB45" s="167">
        <v>47</v>
      </c>
      <c r="EC45" s="168">
        <f t="shared" si="71"/>
        <v>47.923999999999992</v>
      </c>
      <c r="ED45" s="168">
        <f t="shared" si="72"/>
        <v>56.399999999999991</v>
      </c>
      <c r="EE45" s="168">
        <f t="shared" si="73"/>
        <v>60.28</v>
      </c>
      <c r="EF45" s="168">
        <f t="shared" si="74"/>
        <v>61.164000000000001</v>
      </c>
      <c r="EG45" s="168">
        <f t="shared" si="75"/>
        <v>62.884</v>
      </c>
      <c r="EH45" s="168">
        <f t="shared" si="76"/>
        <v>62.180000000000007</v>
      </c>
      <c r="EI45" s="168">
        <f t="shared" si="77"/>
        <v>59.343999999999994</v>
      </c>
      <c r="EJ45" s="168">
        <f t="shared" si="78"/>
        <v>59.387999999999998</v>
      </c>
      <c r="EK45" s="167">
        <v>48</v>
      </c>
      <c r="EL45" s="168">
        <f t="shared" si="79"/>
        <v>53.524000000000001</v>
      </c>
      <c r="EM45" s="168">
        <f t="shared" si="80"/>
        <v>62.5</v>
      </c>
      <c r="EN45" s="168">
        <f t="shared" si="81"/>
        <v>63.980000000000004</v>
      </c>
      <c r="EO45" s="168">
        <f t="shared" si="82"/>
        <v>62.963999999999999</v>
      </c>
      <c r="EP45" s="168">
        <f t="shared" si="83"/>
        <v>63.384</v>
      </c>
      <c r="EQ45" s="168">
        <f t="shared" si="84"/>
        <v>62.08</v>
      </c>
      <c r="ER45" s="168">
        <f t="shared" si="85"/>
        <v>57.744</v>
      </c>
      <c r="ES45" s="168">
        <f t="shared" si="86"/>
        <v>59.187999999999995</v>
      </c>
      <c r="ET45" s="167">
        <v>49</v>
      </c>
      <c r="EU45" s="168">
        <f t="shared" si="87"/>
        <v>53.423999999999992</v>
      </c>
      <c r="EV45" s="168">
        <f t="shared" si="88"/>
        <v>62.7</v>
      </c>
      <c r="EW45" s="168">
        <f t="shared" si="89"/>
        <v>65.98</v>
      </c>
      <c r="EX45" s="168">
        <f t="shared" si="90"/>
        <v>65.664000000000001</v>
      </c>
      <c r="EY45" s="168">
        <f t="shared" si="91"/>
        <v>64.284000000000006</v>
      </c>
      <c r="EZ45" s="168">
        <f t="shared" si="92"/>
        <v>60.78</v>
      </c>
      <c r="FA45" s="168">
        <f t="shared" si="93"/>
        <v>55.644000000000005</v>
      </c>
      <c r="FB45" s="168">
        <f t="shared" si="94"/>
        <v>54.088000000000001</v>
      </c>
      <c r="FC45" s="167">
        <v>50</v>
      </c>
      <c r="FD45" s="168">
        <f t="shared" si="95"/>
        <v>58.823999999999998</v>
      </c>
      <c r="FE45" s="168">
        <f t="shared" si="96"/>
        <v>67.3</v>
      </c>
      <c r="FF45" s="168">
        <f t="shared" si="97"/>
        <v>68.78</v>
      </c>
      <c r="FG45" s="168">
        <f t="shared" si="98"/>
        <v>66.463999999999999</v>
      </c>
      <c r="FH45" s="168">
        <f t="shared" si="99"/>
        <v>63.384</v>
      </c>
      <c r="FI45" s="168">
        <f t="shared" si="100"/>
        <v>60.78</v>
      </c>
      <c r="FJ45" s="168">
        <f t="shared" si="101"/>
        <v>55.343999999999994</v>
      </c>
      <c r="FK45" s="168">
        <f t="shared" si="102"/>
        <v>53.387999999999998</v>
      </c>
      <c r="FL45" s="167">
        <v>51</v>
      </c>
      <c r="FM45" s="168">
        <f t="shared" si="103"/>
        <v>63.72399999999999</v>
      </c>
      <c r="FN45" s="168">
        <f t="shared" si="104"/>
        <v>69.5</v>
      </c>
      <c r="FO45" s="168">
        <f t="shared" si="105"/>
        <v>69.58</v>
      </c>
      <c r="FP45" s="168">
        <f t="shared" si="106"/>
        <v>66.763999999999996</v>
      </c>
      <c r="FQ45" s="168">
        <f t="shared" si="107"/>
        <v>64.084000000000003</v>
      </c>
      <c r="FR45" s="168">
        <f t="shared" si="108"/>
        <v>59.08</v>
      </c>
      <c r="FS45" s="168">
        <f t="shared" si="109"/>
        <v>53.144000000000005</v>
      </c>
      <c r="FT45" s="168">
        <f t="shared" si="110"/>
        <v>52.288000000000004</v>
      </c>
      <c r="FU45" s="167">
        <v>52</v>
      </c>
      <c r="FV45" s="168">
        <f t="shared" si="111"/>
        <v>65.72399999999999</v>
      </c>
      <c r="FW45" s="168">
        <f t="shared" si="112"/>
        <v>73.3</v>
      </c>
      <c r="FX45" s="168">
        <f t="shared" si="113"/>
        <v>72.88000000000001</v>
      </c>
      <c r="FY45" s="168">
        <f t="shared" si="114"/>
        <v>66.963999999999999</v>
      </c>
      <c r="FZ45" s="168">
        <f t="shared" si="115"/>
        <v>62.084000000000003</v>
      </c>
      <c r="GA45" s="168">
        <f t="shared" si="116"/>
        <v>59.180000000000007</v>
      </c>
      <c r="GB45" s="168">
        <f t="shared" si="117"/>
        <v>53.144000000000005</v>
      </c>
      <c r="GC45" s="168">
        <f t="shared" si="118"/>
        <v>50.288000000000004</v>
      </c>
      <c r="GD45" s="167">
        <v>45</v>
      </c>
      <c r="GE45" s="168">
        <f t="shared" si="119"/>
        <v>31.900219447295953</v>
      </c>
      <c r="GF45" s="168">
        <f t="shared" si="120"/>
        <v>31.906252093463635</v>
      </c>
      <c r="GG45" s="167">
        <v>46</v>
      </c>
      <c r="GH45" s="168">
        <f t="shared" si="121"/>
        <v>31.462270366888035</v>
      </c>
      <c r="GI45" s="168">
        <f t="shared" si="122"/>
        <v>31.497603063564185</v>
      </c>
      <c r="GJ45" s="167">
        <v>47</v>
      </c>
      <c r="GK45" s="168">
        <f t="shared" si="123"/>
        <v>30.864251204243388</v>
      </c>
      <c r="GL45" s="168">
        <f t="shared" si="124"/>
        <v>30.89723171778887</v>
      </c>
      <c r="GM45" s="167">
        <v>48</v>
      </c>
      <c r="GN45" s="168">
        <f t="shared" si="125"/>
        <v>29.317802766424421</v>
      </c>
      <c r="GO45" s="168">
        <f t="shared" si="126"/>
        <v>29.40217045353063</v>
      </c>
      <c r="GP45" s="167">
        <v>49</v>
      </c>
      <c r="GQ45" s="168">
        <f t="shared" si="127"/>
        <v>28.467639391607364</v>
      </c>
      <c r="GR45" s="168">
        <f t="shared" si="128"/>
        <v>28.535298585344606</v>
      </c>
      <c r="GS45" s="167">
        <v>50</v>
      </c>
      <c r="GT45" s="168">
        <f t="shared" si="129"/>
        <v>26.565735326163264</v>
      </c>
      <c r="GU45" s="168">
        <f t="shared" si="130"/>
        <v>26.71862562604683</v>
      </c>
      <c r="GV45" s="167">
        <v>51</v>
      </c>
      <c r="GW45" s="168">
        <f t="shared" si="131"/>
        <v>25.399991436591463</v>
      </c>
      <c r="GX45" s="168">
        <f t="shared" si="132"/>
        <v>25.770303180603548</v>
      </c>
      <c r="GY45" s="167">
        <v>52</v>
      </c>
      <c r="GZ45" s="168">
        <f t="shared" si="133"/>
        <v>22.818986018295263</v>
      </c>
      <c r="HA45" s="168">
        <f t="shared" si="134"/>
        <v>23.141161208371329</v>
      </c>
      <c r="HB45" s="167">
        <v>-1.2</v>
      </c>
      <c r="HC45" s="167">
        <v>-0.49</v>
      </c>
      <c r="HD45" s="167">
        <v>0.14000000000000001</v>
      </c>
      <c r="HE45" s="167">
        <v>1.56</v>
      </c>
      <c r="HF45" s="167">
        <v>-2.98</v>
      </c>
      <c r="HG45" s="167">
        <v>-1.01</v>
      </c>
      <c r="HH45" s="167">
        <v>0.85</v>
      </c>
      <c r="HI45" s="167">
        <v>3.14</v>
      </c>
    </row>
    <row r="46" spans="1:217" ht="15.75" thickBot="1" x14ac:dyDescent="0.3">
      <c r="A46" s="228">
        <v>36</v>
      </c>
      <c r="B46" s="217">
        <v>43848</v>
      </c>
      <c r="C46" s="215" t="s">
        <v>1169</v>
      </c>
      <c r="D46" t="s">
        <v>921</v>
      </c>
      <c r="E46" s="204" t="s">
        <v>1090</v>
      </c>
      <c r="F46" s="197">
        <v>17.2</v>
      </c>
      <c r="G46" s="198">
        <v>18.600000000000001</v>
      </c>
      <c r="H46" s="198">
        <v>23.2</v>
      </c>
      <c r="I46" s="198">
        <v>30.8</v>
      </c>
      <c r="J46" s="198">
        <v>35.4</v>
      </c>
      <c r="K46" s="198">
        <v>35.5</v>
      </c>
      <c r="L46" s="198">
        <v>37</v>
      </c>
      <c r="M46" s="199">
        <v>34.200000000000003</v>
      </c>
      <c r="N46" s="200">
        <v>3.8</v>
      </c>
      <c r="O46" s="198">
        <v>2.7</v>
      </c>
      <c r="P46" s="198">
        <v>2.7</v>
      </c>
      <c r="Q46" s="198">
        <v>4.4000000000000004</v>
      </c>
      <c r="R46" s="198">
        <v>2.5</v>
      </c>
      <c r="S46" s="198">
        <v>4.2</v>
      </c>
      <c r="T46" s="198">
        <v>3.2</v>
      </c>
      <c r="U46" s="201">
        <v>3.7</v>
      </c>
      <c r="V46" s="163">
        <f t="shared" si="38"/>
        <v>10.968</v>
      </c>
      <c r="W46" s="163">
        <f t="shared" si="39"/>
        <v>14.172000000000001</v>
      </c>
      <c r="X46" s="163">
        <f t="shared" si="40"/>
        <v>18.771999999999998</v>
      </c>
      <c r="Y46" s="163">
        <f t="shared" si="41"/>
        <v>23.584</v>
      </c>
      <c r="Z46" s="163">
        <f t="shared" si="42"/>
        <v>31.299999999999997</v>
      </c>
      <c r="AA46" s="163">
        <f t="shared" si="43"/>
        <v>28.612000000000002</v>
      </c>
      <c r="AB46" s="163">
        <f t="shared" si="44"/>
        <v>31.751999999999999</v>
      </c>
      <c r="AC46" s="163">
        <f t="shared" si="45"/>
        <v>28.132000000000005</v>
      </c>
      <c r="AD46" s="164">
        <f t="shared" si="34"/>
        <v>29.779216392641519</v>
      </c>
      <c r="AE46" s="164">
        <f t="shared" si="35"/>
        <v>26.671561710180853</v>
      </c>
      <c r="AF46" s="164">
        <f t="shared" si="36"/>
        <v>20.728182634309757</v>
      </c>
      <c r="AG46" s="165">
        <f t="shared" si="46"/>
        <v>54.331999999999994</v>
      </c>
      <c r="AH46" s="165">
        <f t="shared" si="47"/>
        <v>61.228000000000009</v>
      </c>
      <c r="AI46" s="165">
        <f t="shared" si="48"/>
        <v>64.128000000000014</v>
      </c>
      <c r="AJ46" s="165">
        <f t="shared" si="49"/>
        <v>64.715999999999994</v>
      </c>
      <c r="AK46" s="165">
        <f t="shared" si="50"/>
        <v>60.2</v>
      </c>
      <c r="AL46" s="165">
        <f t="shared" si="51"/>
        <v>64.087999999999994</v>
      </c>
      <c r="AM46" s="165">
        <f t="shared" si="52"/>
        <v>60.748000000000005</v>
      </c>
      <c r="AN46" s="165">
        <f t="shared" si="53"/>
        <v>62.268000000000001</v>
      </c>
      <c r="AO46" s="164">
        <f t="shared" si="54"/>
        <v>28.654654661236449</v>
      </c>
      <c r="AP46" s="166">
        <v>1</v>
      </c>
      <c r="AQ46" s="167">
        <v>51.4</v>
      </c>
      <c r="AR46" s="167">
        <v>62.6</v>
      </c>
      <c r="AS46" s="167">
        <v>70.8</v>
      </c>
      <c r="AT46" s="167">
        <v>81</v>
      </c>
      <c r="AU46" s="167">
        <v>90.4</v>
      </c>
      <c r="AV46" s="167">
        <v>96.2</v>
      </c>
      <c r="AW46" s="167">
        <v>94.7</v>
      </c>
      <c r="AX46" s="167">
        <v>92.3</v>
      </c>
      <c r="AY46" s="166">
        <v>2</v>
      </c>
      <c r="AZ46" s="167">
        <v>59.5</v>
      </c>
      <c r="BA46" s="167">
        <v>68.900000000000006</v>
      </c>
      <c r="BB46" s="167">
        <v>78.3</v>
      </c>
      <c r="BC46" s="167">
        <v>84.3</v>
      </c>
      <c r="BD46" s="167">
        <v>92.8</v>
      </c>
      <c r="BE46" s="167">
        <v>96.3</v>
      </c>
      <c r="BF46" s="167">
        <v>94</v>
      </c>
      <c r="BG46" s="167">
        <v>90</v>
      </c>
      <c r="BH46" s="166">
        <v>3</v>
      </c>
      <c r="BI46" s="167">
        <v>59.8</v>
      </c>
      <c r="BJ46" s="167">
        <v>71.099999999999994</v>
      </c>
      <c r="BK46" s="167">
        <v>80.8</v>
      </c>
      <c r="BL46" s="167">
        <v>88</v>
      </c>
      <c r="BM46" s="167">
        <v>95</v>
      </c>
      <c r="BN46" s="167">
        <v>94.4</v>
      </c>
      <c r="BO46" s="167">
        <v>94.1</v>
      </c>
      <c r="BP46" s="167">
        <v>89</v>
      </c>
      <c r="BQ46" s="166">
        <v>4</v>
      </c>
      <c r="BR46" s="167">
        <v>65.400000000000006</v>
      </c>
      <c r="BS46" s="167">
        <v>77.2</v>
      </c>
      <c r="BT46" s="167">
        <v>84.5</v>
      </c>
      <c r="BU46" s="167">
        <v>89.8</v>
      </c>
      <c r="BV46" s="167">
        <v>95.5</v>
      </c>
      <c r="BW46" s="167">
        <v>94.3</v>
      </c>
      <c r="BX46" s="167">
        <v>92.5</v>
      </c>
      <c r="BY46" s="167">
        <v>88.8</v>
      </c>
      <c r="BZ46" s="166">
        <v>5</v>
      </c>
      <c r="CA46" s="167">
        <v>65.3</v>
      </c>
      <c r="CB46" s="167">
        <v>77.400000000000006</v>
      </c>
      <c r="CC46" s="167">
        <v>86.5</v>
      </c>
      <c r="CD46" s="167">
        <v>92.5</v>
      </c>
      <c r="CE46" s="167">
        <v>96.4</v>
      </c>
      <c r="CF46" s="167">
        <v>93</v>
      </c>
      <c r="CG46" s="167">
        <v>90.4</v>
      </c>
      <c r="CH46" s="167">
        <v>83.7</v>
      </c>
      <c r="CI46" s="166">
        <v>6</v>
      </c>
      <c r="CJ46" s="167">
        <v>70.7</v>
      </c>
      <c r="CK46" s="167">
        <v>82</v>
      </c>
      <c r="CL46" s="167">
        <v>89.3</v>
      </c>
      <c r="CM46" s="167">
        <v>93.3</v>
      </c>
      <c r="CN46" s="167">
        <v>95.5</v>
      </c>
      <c r="CO46" s="167">
        <v>93</v>
      </c>
      <c r="CP46" s="167">
        <v>90.1</v>
      </c>
      <c r="CQ46" s="167">
        <v>83</v>
      </c>
      <c r="CR46" s="166">
        <v>7</v>
      </c>
      <c r="CS46" s="167">
        <v>75.599999999999994</v>
      </c>
      <c r="CT46" s="167">
        <v>84.2</v>
      </c>
      <c r="CU46" s="167">
        <v>90.1</v>
      </c>
      <c r="CV46" s="167">
        <v>93.6</v>
      </c>
      <c r="CW46" s="167">
        <v>96.2</v>
      </c>
      <c r="CX46" s="167">
        <v>91.3</v>
      </c>
      <c r="CY46" s="167">
        <v>87.9</v>
      </c>
      <c r="CZ46" s="167">
        <v>81.900000000000006</v>
      </c>
      <c r="DA46" s="166">
        <v>8</v>
      </c>
      <c r="DB46" s="167">
        <v>77.599999999999994</v>
      </c>
      <c r="DC46" s="167">
        <v>88</v>
      </c>
      <c r="DD46" s="167">
        <v>93.4</v>
      </c>
      <c r="DE46" s="167">
        <v>93.8</v>
      </c>
      <c r="DF46" s="167">
        <v>94.2</v>
      </c>
      <c r="DG46" s="167">
        <v>91.4</v>
      </c>
      <c r="DH46" s="167">
        <v>87.9</v>
      </c>
      <c r="DI46" s="167">
        <v>79.900000000000006</v>
      </c>
      <c r="DJ46" s="167">
        <v>1</v>
      </c>
      <c r="DK46" s="168">
        <f t="shared" si="55"/>
        <v>40.432000000000002</v>
      </c>
      <c r="DL46" s="168">
        <f t="shared" si="56"/>
        <v>48.427999999999997</v>
      </c>
      <c r="DM46" s="168">
        <f t="shared" si="57"/>
        <v>52.027999999999999</v>
      </c>
      <c r="DN46" s="168">
        <f t="shared" si="58"/>
        <v>57.415999999999997</v>
      </c>
      <c r="DO46" s="168">
        <f t="shared" si="59"/>
        <v>59.100000000000009</v>
      </c>
      <c r="DP46" s="168">
        <f t="shared" si="60"/>
        <v>67.587999999999994</v>
      </c>
      <c r="DQ46" s="168">
        <f t="shared" si="61"/>
        <v>62.948000000000008</v>
      </c>
      <c r="DR46" s="168">
        <f t="shared" si="62"/>
        <v>64.167999999999992</v>
      </c>
      <c r="DS46" s="167">
        <v>47</v>
      </c>
      <c r="DT46" s="168">
        <f t="shared" si="63"/>
        <v>48.531999999999996</v>
      </c>
      <c r="DU46" s="168">
        <f t="shared" si="64"/>
        <v>54.728000000000009</v>
      </c>
      <c r="DV46" s="168">
        <f t="shared" si="65"/>
        <v>59.527999999999999</v>
      </c>
      <c r="DW46" s="168">
        <f t="shared" si="66"/>
        <v>60.715999999999994</v>
      </c>
      <c r="DX46" s="168">
        <f t="shared" si="67"/>
        <v>61.5</v>
      </c>
      <c r="DY46" s="168">
        <f t="shared" si="68"/>
        <v>67.687999999999988</v>
      </c>
      <c r="DZ46" s="168">
        <f t="shared" si="69"/>
        <v>62.248000000000005</v>
      </c>
      <c r="EA46" s="168">
        <f t="shared" si="70"/>
        <v>61.867999999999995</v>
      </c>
      <c r="EB46" s="167">
        <v>48</v>
      </c>
      <c r="EC46" s="168">
        <f t="shared" si="71"/>
        <v>48.831999999999994</v>
      </c>
      <c r="ED46" s="168">
        <f t="shared" si="72"/>
        <v>56.927999999999997</v>
      </c>
      <c r="EE46" s="168">
        <f t="shared" si="73"/>
        <v>62.027999999999999</v>
      </c>
      <c r="EF46" s="168">
        <f t="shared" si="74"/>
        <v>64.415999999999997</v>
      </c>
      <c r="EG46" s="168">
        <f t="shared" si="75"/>
        <v>63.7</v>
      </c>
      <c r="EH46" s="168">
        <f t="shared" si="76"/>
        <v>65.788000000000011</v>
      </c>
      <c r="EI46" s="168">
        <f t="shared" si="77"/>
        <v>62.347999999999999</v>
      </c>
      <c r="EJ46" s="168">
        <f t="shared" si="78"/>
        <v>60.867999999999995</v>
      </c>
      <c r="EK46" s="167">
        <v>49</v>
      </c>
      <c r="EL46" s="168">
        <f t="shared" si="79"/>
        <v>54.432000000000002</v>
      </c>
      <c r="EM46" s="168">
        <f t="shared" si="80"/>
        <v>63.028000000000006</v>
      </c>
      <c r="EN46" s="168">
        <f t="shared" si="81"/>
        <v>65.728000000000009</v>
      </c>
      <c r="EO46" s="168">
        <f t="shared" si="82"/>
        <v>66.215999999999994</v>
      </c>
      <c r="EP46" s="168">
        <f t="shared" si="83"/>
        <v>64.2</v>
      </c>
      <c r="EQ46" s="168">
        <f t="shared" si="84"/>
        <v>65.687999999999988</v>
      </c>
      <c r="ER46" s="168">
        <f t="shared" si="85"/>
        <v>60.748000000000005</v>
      </c>
      <c r="ES46" s="168">
        <f t="shared" si="86"/>
        <v>60.667999999999992</v>
      </c>
      <c r="ET46" s="167">
        <v>50</v>
      </c>
      <c r="EU46" s="168">
        <f t="shared" si="87"/>
        <v>54.331999999999994</v>
      </c>
      <c r="EV46" s="168">
        <f t="shared" si="88"/>
        <v>63.228000000000009</v>
      </c>
      <c r="EW46" s="168">
        <f t="shared" si="89"/>
        <v>67.728000000000009</v>
      </c>
      <c r="EX46" s="168">
        <f t="shared" si="90"/>
        <v>68.915999999999997</v>
      </c>
      <c r="EY46" s="168">
        <f t="shared" si="91"/>
        <v>65.100000000000009</v>
      </c>
      <c r="EZ46" s="168">
        <f t="shared" si="92"/>
        <v>64.388000000000005</v>
      </c>
      <c r="FA46" s="168">
        <f t="shared" si="93"/>
        <v>58.64800000000001</v>
      </c>
      <c r="FB46" s="168">
        <f t="shared" si="94"/>
        <v>55.567999999999998</v>
      </c>
      <c r="FC46" s="167">
        <v>51</v>
      </c>
      <c r="FD46" s="168">
        <f t="shared" si="95"/>
        <v>59.731999999999999</v>
      </c>
      <c r="FE46" s="168">
        <f t="shared" si="96"/>
        <v>67.828000000000003</v>
      </c>
      <c r="FF46" s="168">
        <f t="shared" si="97"/>
        <v>70.527999999999992</v>
      </c>
      <c r="FG46" s="168">
        <f t="shared" si="98"/>
        <v>69.715999999999994</v>
      </c>
      <c r="FH46" s="168">
        <f t="shared" si="99"/>
        <v>64.2</v>
      </c>
      <c r="FI46" s="168">
        <f t="shared" si="100"/>
        <v>64.388000000000005</v>
      </c>
      <c r="FJ46" s="168">
        <f t="shared" si="101"/>
        <v>58.347999999999999</v>
      </c>
      <c r="FK46" s="168">
        <f t="shared" si="102"/>
        <v>54.867999999999995</v>
      </c>
      <c r="FL46" s="167">
        <v>52</v>
      </c>
      <c r="FM46" s="168">
        <f t="shared" si="103"/>
        <v>64.631999999999991</v>
      </c>
      <c r="FN46" s="168">
        <f t="shared" si="104"/>
        <v>70.028000000000006</v>
      </c>
      <c r="FO46" s="168">
        <f t="shared" si="105"/>
        <v>71.328000000000003</v>
      </c>
      <c r="FP46" s="168">
        <f t="shared" si="106"/>
        <v>70.015999999999991</v>
      </c>
      <c r="FQ46" s="168">
        <f t="shared" si="107"/>
        <v>64.900000000000006</v>
      </c>
      <c r="FR46" s="168">
        <f t="shared" si="108"/>
        <v>62.687999999999995</v>
      </c>
      <c r="FS46" s="168">
        <f t="shared" si="109"/>
        <v>56.14800000000001</v>
      </c>
      <c r="FT46" s="168">
        <f t="shared" si="110"/>
        <v>53.768000000000001</v>
      </c>
      <c r="FU46" s="167">
        <v>53</v>
      </c>
      <c r="FV46" s="168">
        <f t="shared" si="111"/>
        <v>66.631999999999991</v>
      </c>
      <c r="FW46" s="168">
        <f t="shared" si="112"/>
        <v>73.828000000000003</v>
      </c>
      <c r="FX46" s="168">
        <f t="shared" si="113"/>
        <v>74.628000000000014</v>
      </c>
      <c r="FY46" s="168">
        <f t="shared" si="114"/>
        <v>70.215999999999994</v>
      </c>
      <c r="FZ46" s="168">
        <f t="shared" si="115"/>
        <v>62.900000000000006</v>
      </c>
      <c r="GA46" s="168">
        <f t="shared" si="116"/>
        <v>62.788000000000004</v>
      </c>
      <c r="GB46" s="168">
        <f t="shared" si="117"/>
        <v>56.14800000000001</v>
      </c>
      <c r="GC46" s="168">
        <f t="shared" si="118"/>
        <v>51.768000000000001</v>
      </c>
      <c r="GD46" s="167">
        <v>46</v>
      </c>
      <c r="GE46" s="168">
        <f t="shared" si="119"/>
        <v>29.235202997773598</v>
      </c>
      <c r="GF46" s="168">
        <f t="shared" si="120"/>
        <v>29.239227441116867</v>
      </c>
      <c r="GG46" s="167">
        <v>47</v>
      </c>
      <c r="GH46" s="168">
        <f t="shared" si="121"/>
        <v>28.879046117842449</v>
      </c>
      <c r="GI46" s="168">
        <f t="shared" si="122"/>
        <v>28.903039309898446</v>
      </c>
      <c r="GJ46" s="167">
        <v>48</v>
      </c>
      <c r="GK46" s="168">
        <f t="shared" si="123"/>
        <v>28.537822889032725</v>
      </c>
      <c r="GL46" s="168">
        <f t="shared" si="124"/>
        <v>28.56158879385633</v>
      </c>
      <c r="GM46" s="167">
        <v>49</v>
      </c>
      <c r="GN46" s="168">
        <f t="shared" si="125"/>
        <v>27.23568363561705</v>
      </c>
      <c r="GO46" s="168">
        <f t="shared" si="126"/>
        <v>27.299916957499349</v>
      </c>
      <c r="GP46" s="167">
        <v>50</v>
      </c>
      <c r="GQ46" s="168">
        <f t="shared" si="127"/>
        <v>26.351289936172677</v>
      </c>
      <c r="GR46" s="168">
        <f t="shared" si="128"/>
        <v>26.402418930030905</v>
      </c>
      <c r="GS46" s="167">
        <v>51</v>
      </c>
      <c r="GT46" s="168">
        <f t="shared" si="129"/>
        <v>24.681160131641832</v>
      </c>
      <c r="GU46" s="168">
        <f t="shared" si="130"/>
        <v>24.802826186400395</v>
      </c>
      <c r="GV46" s="167">
        <v>52</v>
      </c>
      <c r="GW46" s="168">
        <f t="shared" si="131"/>
        <v>23.748820421686389</v>
      </c>
      <c r="GX46" s="168">
        <f t="shared" si="132"/>
        <v>24.058755661475345</v>
      </c>
      <c r="GY46" s="167">
        <v>53</v>
      </c>
      <c r="GZ46" s="168">
        <f t="shared" si="133"/>
        <v>21.384825321218841</v>
      </c>
      <c r="HA46" s="168">
        <f t="shared" si="134"/>
        <v>21.669008604977023</v>
      </c>
      <c r="HB46" s="167">
        <v>-1.2</v>
      </c>
      <c r="HC46" s="167">
        <v>-0.49</v>
      </c>
      <c r="HD46" s="167">
        <v>0.14000000000000001</v>
      </c>
      <c r="HE46" s="167">
        <v>1.56</v>
      </c>
      <c r="HF46" s="167">
        <v>-2.98</v>
      </c>
      <c r="HG46" s="167">
        <v>-1.01</v>
      </c>
      <c r="HH46" s="167">
        <v>0.85</v>
      </c>
      <c r="HI46" s="167">
        <v>3.14</v>
      </c>
    </row>
    <row r="47" spans="1:217" ht="15.75" thickBot="1" x14ac:dyDescent="0.3">
      <c r="A47" s="228">
        <v>37</v>
      </c>
      <c r="B47" s="217">
        <v>43848</v>
      </c>
      <c r="C47" s="215" t="s">
        <v>1169</v>
      </c>
      <c r="D47" t="s">
        <v>979</v>
      </c>
      <c r="E47" s="204" t="s">
        <v>953</v>
      </c>
      <c r="F47" s="197">
        <v>19.2</v>
      </c>
      <c r="G47" s="198">
        <v>17.399999999999999</v>
      </c>
      <c r="H47" s="198">
        <v>24</v>
      </c>
      <c r="I47" s="198">
        <v>31.9</v>
      </c>
      <c r="J47" s="198">
        <v>34.4</v>
      </c>
      <c r="K47" s="198">
        <v>35.1</v>
      </c>
      <c r="L47" s="198">
        <v>37</v>
      </c>
      <c r="M47" s="199">
        <v>35.1</v>
      </c>
      <c r="N47" s="200">
        <v>4</v>
      </c>
      <c r="O47" s="198">
        <v>2.8</v>
      </c>
      <c r="P47" s="198">
        <v>2.9</v>
      </c>
      <c r="Q47" s="198">
        <v>3</v>
      </c>
      <c r="R47" s="198">
        <v>2.6</v>
      </c>
      <c r="S47" s="198">
        <v>4.3</v>
      </c>
      <c r="T47" s="198">
        <v>4</v>
      </c>
      <c r="U47" s="201">
        <v>3.2</v>
      </c>
      <c r="V47" s="163">
        <f t="shared" si="38"/>
        <v>12.64</v>
      </c>
      <c r="W47" s="163">
        <f t="shared" si="39"/>
        <v>12.808</v>
      </c>
      <c r="X47" s="163">
        <f t="shared" si="40"/>
        <v>19.244</v>
      </c>
      <c r="Y47" s="163">
        <f t="shared" si="41"/>
        <v>26.979999999999997</v>
      </c>
      <c r="Z47" s="163">
        <f t="shared" si="42"/>
        <v>30.135999999999999</v>
      </c>
      <c r="AA47" s="163">
        <f t="shared" si="43"/>
        <v>28.048000000000002</v>
      </c>
      <c r="AB47" s="163">
        <f t="shared" si="44"/>
        <v>30.44</v>
      </c>
      <c r="AC47" s="163">
        <f t="shared" si="45"/>
        <v>29.852</v>
      </c>
      <c r="AD47" s="164">
        <f t="shared" si="34"/>
        <v>29.426114629180891</v>
      </c>
      <c r="AE47" s="164">
        <f t="shared" si="35"/>
        <v>27.236995866616745</v>
      </c>
      <c r="AF47" s="164">
        <f t="shared" si="36"/>
        <v>20.533091536968264</v>
      </c>
      <c r="AG47" s="165">
        <f t="shared" si="46"/>
        <v>52.66</v>
      </c>
      <c r="AH47" s="165">
        <f t="shared" si="47"/>
        <v>62.592000000000006</v>
      </c>
      <c r="AI47" s="165">
        <f t="shared" si="48"/>
        <v>63.656000000000006</v>
      </c>
      <c r="AJ47" s="165">
        <f t="shared" si="49"/>
        <v>61.32</v>
      </c>
      <c r="AK47" s="165">
        <f t="shared" si="50"/>
        <v>61.364000000000004</v>
      </c>
      <c r="AL47" s="165">
        <f t="shared" si="51"/>
        <v>64.652000000000001</v>
      </c>
      <c r="AM47" s="165">
        <f t="shared" si="52"/>
        <v>62.06</v>
      </c>
      <c r="AN47" s="165">
        <f t="shared" si="53"/>
        <v>60.548000000000002</v>
      </c>
      <c r="AO47" s="164">
        <f t="shared" si="54"/>
        <v>28.959969315487228</v>
      </c>
      <c r="AP47" s="166">
        <v>1</v>
      </c>
      <c r="AQ47" s="167">
        <v>51.4</v>
      </c>
      <c r="AR47" s="167">
        <v>62.6</v>
      </c>
      <c r="AS47" s="167">
        <v>70.8</v>
      </c>
      <c r="AT47" s="167">
        <v>81</v>
      </c>
      <c r="AU47" s="167">
        <v>90.4</v>
      </c>
      <c r="AV47" s="167">
        <v>96.2</v>
      </c>
      <c r="AW47" s="167">
        <v>94.7</v>
      </c>
      <c r="AX47" s="167">
        <v>92.3</v>
      </c>
      <c r="AY47" s="166">
        <v>2</v>
      </c>
      <c r="AZ47" s="167">
        <v>59.5</v>
      </c>
      <c r="BA47" s="167">
        <v>68.900000000000006</v>
      </c>
      <c r="BB47" s="167">
        <v>78.3</v>
      </c>
      <c r="BC47" s="167">
        <v>84.3</v>
      </c>
      <c r="BD47" s="167">
        <v>92.8</v>
      </c>
      <c r="BE47" s="167">
        <v>96.3</v>
      </c>
      <c r="BF47" s="167">
        <v>94</v>
      </c>
      <c r="BG47" s="167">
        <v>90</v>
      </c>
      <c r="BH47" s="166">
        <v>3</v>
      </c>
      <c r="BI47" s="167">
        <v>59.8</v>
      </c>
      <c r="BJ47" s="167">
        <v>71.099999999999994</v>
      </c>
      <c r="BK47" s="167">
        <v>80.8</v>
      </c>
      <c r="BL47" s="167">
        <v>88</v>
      </c>
      <c r="BM47" s="167">
        <v>95</v>
      </c>
      <c r="BN47" s="167">
        <v>94.4</v>
      </c>
      <c r="BO47" s="167">
        <v>94.1</v>
      </c>
      <c r="BP47" s="167">
        <v>89</v>
      </c>
      <c r="BQ47" s="166">
        <v>4</v>
      </c>
      <c r="BR47" s="167">
        <v>65.400000000000006</v>
      </c>
      <c r="BS47" s="167">
        <v>77.2</v>
      </c>
      <c r="BT47" s="167">
        <v>84.5</v>
      </c>
      <c r="BU47" s="167">
        <v>89.8</v>
      </c>
      <c r="BV47" s="167">
        <v>95.5</v>
      </c>
      <c r="BW47" s="167">
        <v>94.3</v>
      </c>
      <c r="BX47" s="167">
        <v>92.5</v>
      </c>
      <c r="BY47" s="167">
        <v>88.8</v>
      </c>
      <c r="BZ47" s="166">
        <v>5</v>
      </c>
      <c r="CA47" s="167">
        <v>65.3</v>
      </c>
      <c r="CB47" s="167">
        <v>77.400000000000006</v>
      </c>
      <c r="CC47" s="167">
        <v>86.5</v>
      </c>
      <c r="CD47" s="167">
        <v>92.5</v>
      </c>
      <c r="CE47" s="167">
        <v>96.4</v>
      </c>
      <c r="CF47" s="167">
        <v>93</v>
      </c>
      <c r="CG47" s="167">
        <v>90.4</v>
      </c>
      <c r="CH47" s="167">
        <v>83.7</v>
      </c>
      <c r="CI47" s="166">
        <v>6</v>
      </c>
      <c r="CJ47" s="167">
        <v>70.7</v>
      </c>
      <c r="CK47" s="167">
        <v>82</v>
      </c>
      <c r="CL47" s="167">
        <v>89.3</v>
      </c>
      <c r="CM47" s="167">
        <v>93.3</v>
      </c>
      <c r="CN47" s="167">
        <v>95.5</v>
      </c>
      <c r="CO47" s="167">
        <v>93</v>
      </c>
      <c r="CP47" s="167">
        <v>90.1</v>
      </c>
      <c r="CQ47" s="167">
        <v>83</v>
      </c>
      <c r="CR47" s="166">
        <v>7</v>
      </c>
      <c r="CS47" s="167">
        <v>75.599999999999994</v>
      </c>
      <c r="CT47" s="167">
        <v>84.2</v>
      </c>
      <c r="CU47" s="167">
        <v>90.1</v>
      </c>
      <c r="CV47" s="167">
        <v>93.6</v>
      </c>
      <c r="CW47" s="167">
        <v>96.2</v>
      </c>
      <c r="CX47" s="167">
        <v>91.3</v>
      </c>
      <c r="CY47" s="167">
        <v>87.9</v>
      </c>
      <c r="CZ47" s="167">
        <v>81.900000000000006</v>
      </c>
      <c r="DA47" s="166">
        <v>8</v>
      </c>
      <c r="DB47" s="167">
        <v>77.599999999999994</v>
      </c>
      <c r="DC47" s="167">
        <v>88</v>
      </c>
      <c r="DD47" s="167">
        <v>93.4</v>
      </c>
      <c r="DE47" s="167">
        <v>93.8</v>
      </c>
      <c r="DF47" s="167">
        <v>94.2</v>
      </c>
      <c r="DG47" s="167">
        <v>91.4</v>
      </c>
      <c r="DH47" s="167">
        <v>87.9</v>
      </c>
      <c r="DI47" s="167">
        <v>79.900000000000006</v>
      </c>
      <c r="DJ47" s="167">
        <v>1</v>
      </c>
      <c r="DK47" s="168">
        <f t="shared" si="55"/>
        <v>38.76</v>
      </c>
      <c r="DL47" s="168">
        <f t="shared" si="56"/>
        <v>49.792000000000002</v>
      </c>
      <c r="DM47" s="168">
        <f t="shared" si="57"/>
        <v>51.555999999999997</v>
      </c>
      <c r="DN47" s="168">
        <f t="shared" si="58"/>
        <v>54.02</v>
      </c>
      <c r="DO47" s="168">
        <f t="shared" si="59"/>
        <v>60.26400000000001</v>
      </c>
      <c r="DP47" s="168">
        <f t="shared" si="60"/>
        <v>68.152000000000001</v>
      </c>
      <c r="DQ47" s="168">
        <f t="shared" si="61"/>
        <v>64.260000000000005</v>
      </c>
      <c r="DR47" s="168">
        <f t="shared" si="62"/>
        <v>62.447999999999993</v>
      </c>
      <c r="DS47" s="167">
        <v>48</v>
      </c>
      <c r="DT47" s="168">
        <f t="shared" si="63"/>
        <v>46.86</v>
      </c>
      <c r="DU47" s="168">
        <f t="shared" si="64"/>
        <v>56.092000000000006</v>
      </c>
      <c r="DV47" s="168">
        <f t="shared" si="65"/>
        <v>59.055999999999997</v>
      </c>
      <c r="DW47" s="168">
        <f t="shared" si="66"/>
        <v>57.32</v>
      </c>
      <c r="DX47" s="168">
        <f t="shared" si="67"/>
        <v>62.664000000000001</v>
      </c>
      <c r="DY47" s="168">
        <f t="shared" si="68"/>
        <v>68.251999999999995</v>
      </c>
      <c r="DZ47" s="168">
        <f t="shared" si="69"/>
        <v>63.56</v>
      </c>
      <c r="EA47" s="168">
        <f t="shared" si="70"/>
        <v>60.147999999999996</v>
      </c>
      <c r="EB47" s="167">
        <v>49</v>
      </c>
      <c r="EC47" s="168">
        <f t="shared" si="71"/>
        <v>47.16</v>
      </c>
      <c r="ED47" s="168">
        <f t="shared" si="72"/>
        <v>58.291999999999994</v>
      </c>
      <c r="EE47" s="168">
        <f t="shared" si="73"/>
        <v>61.555999999999997</v>
      </c>
      <c r="EF47" s="168">
        <f t="shared" si="74"/>
        <v>61.02</v>
      </c>
      <c r="EG47" s="168">
        <f t="shared" si="75"/>
        <v>64.864000000000004</v>
      </c>
      <c r="EH47" s="168">
        <f t="shared" si="76"/>
        <v>66.352000000000004</v>
      </c>
      <c r="EI47" s="168">
        <f t="shared" si="77"/>
        <v>63.66</v>
      </c>
      <c r="EJ47" s="168">
        <f t="shared" si="78"/>
        <v>59.147999999999996</v>
      </c>
      <c r="EK47" s="167">
        <v>50</v>
      </c>
      <c r="EL47" s="168">
        <f t="shared" si="79"/>
        <v>52.760000000000005</v>
      </c>
      <c r="EM47" s="168">
        <f t="shared" si="80"/>
        <v>64.391999999999996</v>
      </c>
      <c r="EN47" s="168">
        <f t="shared" si="81"/>
        <v>65.256</v>
      </c>
      <c r="EO47" s="168">
        <f t="shared" si="82"/>
        <v>62.82</v>
      </c>
      <c r="EP47" s="168">
        <f t="shared" si="83"/>
        <v>65.364000000000004</v>
      </c>
      <c r="EQ47" s="168">
        <f t="shared" si="84"/>
        <v>66.251999999999995</v>
      </c>
      <c r="ER47" s="168">
        <f t="shared" si="85"/>
        <v>62.06</v>
      </c>
      <c r="ES47" s="168">
        <f t="shared" si="86"/>
        <v>58.947999999999993</v>
      </c>
      <c r="ET47" s="167">
        <v>51</v>
      </c>
      <c r="EU47" s="168">
        <f t="shared" si="87"/>
        <v>52.66</v>
      </c>
      <c r="EV47" s="168">
        <f t="shared" si="88"/>
        <v>64.592000000000013</v>
      </c>
      <c r="EW47" s="168">
        <f t="shared" si="89"/>
        <v>67.256</v>
      </c>
      <c r="EX47" s="168">
        <f t="shared" si="90"/>
        <v>65.52000000000001</v>
      </c>
      <c r="EY47" s="168">
        <f t="shared" si="91"/>
        <v>66.26400000000001</v>
      </c>
      <c r="EZ47" s="168">
        <f t="shared" si="92"/>
        <v>64.951999999999998</v>
      </c>
      <c r="FA47" s="168">
        <f t="shared" si="93"/>
        <v>59.960000000000008</v>
      </c>
      <c r="FB47" s="168">
        <f t="shared" si="94"/>
        <v>53.847999999999999</v>
      </c>
      <c r="FC47" s="167">
        <v>52</v>
      </c>
      <c r="FD47" s="168">
        <f t="shared" si="95"/>
        <v>58.06</v>
      </c>
      <c r="FE47" s="168">
        <f t="shared" si="96"/>
        <v>69.192000000000007</v>
      </c>
      <c r="FF47" s="168">
        <f t="shared" si="97"/>
        <v>70.055999999999997</v>
      </c>
      <c r="FG47" s="168">
        <f t="shared" si="98"/>
        <v>66.319999999999993</v>
      </c>
      <c r="FH47" s="168">
        <f t="shared" si="99"/>
        <v>65.364000000000004</v>
      </c>
      <c r="FI47" s="168">
        <f t="shared" si="100"/>
        <v>64.951999999999998</v>
      </c>
      <c r="FJ47" s="168">
        <f t="shared" si="101"/>
        <v>59.66</v>
      </c>
      <c r="FK47" s="168">
        <f t="shared" si="102"/>
        <v>53.147999999999996</v>
      </c>
      <c r="FL47" s="167">
        <v>53</v>
      </c>
      <c r="FM47" s="168">
        <f t="shared" si="103"/>
        <v>62.959999999999994</v>
      </c>
      <c r="FN47" s="168">
        <f t="shared" si="104"/>
        <v>71.391999999999996</v>
      </c>
      <c r="FO47" s="168">
        <f t="shared" si="105"/>
        <v>70.855999999999995</v>
      </c>
      <c r="FP47" s="168">
        <f t="shared" si="106"/>
        <v>66.62</v>
      </c>
      <c r="FQ47" s="168">
        <f t="shared" si="107"/>
        <v>66.064000000000007</v>
      </c>
      <c r="FR47" s="168">
        <f t="shared" si="108"/>
        <v>63.251999999999995</v>
      </c>
      <c r="FS47" s="168">
        <f t="shared" si="109"/>
        <v>57.460000000000008</v>
      </c>
      <c r="FT47" s="168">
        <f t="shared" si="110"/>
        <v>52.048000000000002</v>
      </c>
      <c r="FU47" s="167">
        <v>54</v>
      </c>
      <c r="FV47" s="168">
        <f t="shared" si="111"/>
        <v>64.959999999999994</v>
      </c>
      <c r="FW47" s="168">
        <f t="shared" si="112"/>
        <v>75.192000000000007</v>
      </c>
      <c r="FX47" s="168">
        <f t="shared" si="113"/>
        <v>74.156000000000006</v>
      </c>
      <c r="FY47" s="168">
        <f t="shared" si="114"/>
        <v>66.819999999999993</v>
      </c>
      <c r="FZ47" s="168">
        <f t="shared" si="115"/>
        <v>64.064000000000007</v>
      </c>
      <c r="GA47" s="168">
        <f t="shared" si="116"/>
        <v>63.352000000000004</v>
      </c>
      <c r="GB47" s="168">
        <f t="shared" si="117"/>
        <v>57.460000000000008</v>
      </c>
      <c r="GC47" s="168">
        <f t="shared" si="118"/>
        <v>50.048000000000002</v>
      </c>
      <c r="GD47" s="167">
        <v>47</v>
      </c>
      <c r="GE47" s="168">
        <f t="shared" si="119"/>
        <v>29.024221900926051</v>
      </c>
      <c r="GF47" s="168">
        <f t="shared" si="120"/>
        <v>29.026830076982407</v>
      </c>
      <c r="GG47" s="167">
        <v>48</v>
      </c>
      <c r="GH47" s="168">
        <f t="shared" si="121"/>
        <v>28.652789081198875</v>
      </c>
      <c r="GI47" s="168">
        <f t="shared" si="122"/>
        <v>28.668271439265951</v>
      </c>
      <c r="GJ47" s="167">
        <v>49</v>
      </c>
      <c r="GK47" s="168">
        <f t="shared" si="123"/>
        <v>28.554566667643016</v>
      </c>
      <c r="GL47" s="168">
        <f t="shared" si="124"/>
        <v>28.570786700412782</v>
      </c>
      <c r="GM47" s="167">
        <v>50</v>
      </c>
      <c r="GN47" s="168">
        <f t="shared" si="125"/>
        <v>27.385951268214001</v>
      </c>
      <c r="GO47" s="168">
        <f t="shared" si="126"/>
        <v>27.431098888480093</v>
      </c>
      <c r="GP47" s="167">
        <v>51</v>
      </c>
      <c r="GQ47" s="168">
        <f t="shared" si="127"/>
        <v>26.87496790206356</v>
      </c>
      <c r="GR47" s="168">
        <f t="shared" si="128"/>
        <v>26.914163691599512</v>
      </c>
      <c r="GS47" s="167">
        <v>52</v>
      </c>
      <c r="GT47" s="168">
        <f t="shared" si="129"/>
        <v>25.078721651442507</v>
      </c>
      <c r="GU47" s="168">
        <f t="shared" si="130"/>
        <v>25.169121694675226</v>
      </c>
      <c r="GV47" s="167">
        <v>53</v>
      </c>
      <c r="GW47" s="168">
        <f t="shared" si="131"/>
        <v>24.045243421841178</v>
      </c>
      <c r="GX47" s="168">
        <f t="shared" si="132"/>
        <v>24.268826984526697</v>
      </c>
      <c r="GY47" s="167">
        <v>54</v>
      </c>
      <c r="GZ47" s="168">
        <f t="shared" si="133"/>
        <v>21.402459411777301</v>
      </c>
      <c r="HA47" s="168">
        <f t="shared" si="134"/>
        <v>21.594592195729575</v>
      </c>
      <c r="HB47" s="167">
        <v>-1.2</v>
      </c>
      <c r="HC47" s="167">
        <v>-0.49</v>
      </c>
      <c r="HD47" s="167">
        <v>0.14000000000000001</v>
      </c>
      <c r="HE47" s="167">
        <v>1.56</v>
      </c>
      <c r="HF47" s="167">
        <v>-2.98</v>
      </c>
      <c r="HG47" s="167">
        <v>-1.01</v>
      </c>
      <c r="HH47" s="167">
        <v>0.85</v>
      </c>
      <c r="HI47" s="167">
        <v>3.14</v>
      </c>
    </row>
    <row r="48" spans="1:217" ht="15.75" thickBot="1" x14ac:dyDescent="0.3">
      <c r="A48" s="228">
        <v>38</v>
      </c>
      <c r="B48" s="212">
        <v>44192</v>
      </c>
      <c r="C48" s="215" t="s">
        <v>1171</v>
      </c>
      <c r="D48" t="s">
        <v>921</v>
      </c>
      <c r="E48" s="204" t="s">
        <v>1091</v>
      </c>
      <c r="F48" s="197"/>
      <c r="G48" s="198">
        <v>16.600000000000001</v>
      </c>
      <c r="H48" s="198">
        <v>22</v>
      </c>
      <c r="I48" s="198">
        <v>29.1</v>
      </c>
      <c r="J48" s="198">
        <v>36.299999999999997</v>
      </c>
      <c r="K48" s="198">
        <v>36.4</v>
      </c>
      <c r="L48" s="198">
        <v>38.700000000000003</v>
      </c>
      <c r="M48" s="199">
        <v>34.200000000000003</v>
      </c>
      <c r="N48" s="200"/>
      <c r="O48" s="198">
        <v>2.7</v>
      </c>
      <c r="P48" s="198">
        <v>2.2000000000000002</v>
      </c>
      <c r="Q48" s="198">
        <v>2.9</v>
      </c>
      <c r="R48" s="198">
        <v>3.4</v>
      </c>
      <c r="S48" s="198">
        <v>3.9</v>
      </c>
      <c r="T48" s="198">
        <v>4.2</v>
      </c>
      <c r="U48" s="201">
        <v>4</v>
      </c>
      <c r="V48" s="163">
        <f t="shared" si="38"/>
        <v>0</v>
      </c>
      <c r="W48" s="163">
        <f t="shared" si="39"/>
        <v>12.172000000000001</v>
      </c>
      <c r="X48" s="163">
        <f t="shared" si="40"/>
        <v>18.391999999999999</v>
      </c>
      <c r="Y48" s="163">
        <f t="shared" si="41"/>
        <v>24.344000000000001</v>
      </c>
      <c r="Z48" s="163">
        <f t="shared" si="42"/>
        <v>30.723999999999997</v>
      </c>
      <c r="AA48" s="163">
        <f t="shared" si="43"/>
        <v>30.003999999999998</v>
      </c>
      <c r="AB48" s="163">
        <f t="shared" si="44"/>
        <v>31.812000000000005</v>
      </c>
      <c r="AC48" s="163">
        <f t="shared" si="45"/>
        <v>27.640000000000004</v>
      </c>
      <c r="AD48" s="164">
        <f t="shared" si="34"/>
        <v>30.436961587517484</v>
      </c>
      <c r="AE48" s="164">
        <f t="shared" si="35"/>
        <v>26.646348529059122</v>
      </c>
      <c r="AF48" s="164">
        <f t="shared" si="36"/>
        <v>19.65795414744413</v>
      </c>
      <c r="AG48" s="165">
        <f t="shared" si="46"/>
        <v>65.3</v>
      </c>
      <c r="AH48" s="165">
        <f t="shared" si="47"/>
        <v>63.228000000000009</v>
      </c>
      <c r="AI48" s="165">
        <f t="shared" si="48"/>
        <v>64.50800000000001</v>
      </c>
      <c r="AJ48" s="165">
        <f t="shared" si="49"/>
        <v>63.955999999999996</v>
      </c>
      <c r="AK48" s="165">
        <f t="shared" si="50"/>
        <v>60.776000000000003</v>
      </c>
      <c r="AL48" s="165">
        <f t="shared" si="51"/>
        <v>62.696000000000005</v>
      </c>
      <c r="AM48" s="165">
        <f t="shared" si="52"/>
        <v>60.687999999999995</v>
      </c>
      <c r="AN48" s="165">
        <f t="shared" si="53"/>
        <v>62.760000000000005</v>
      </c>
      <c r="AO48" s="164">
        <f t="shared" si="54"/>
        <v>27.716752253181468</v>
      </c>
      <c r="AP48" s="166">
        <v>1</v>
      </c>
      <c r="AQ48" s="167">
        <v>51.4</v>
      </c>
      <c r="AR48" s="167">
        <v>62.6</v>
      </c>
      <c r="AS48" s="167">
        <v>70.8</v>
      </c>
      <c r="AT48" s="167">
        <v>81</v>
      </c>
      <c r="AU48" s="167">
        <v>90.4</v>
      </c>
      <c r="AV48" s="167">
        <v>96.2</v>
      </c>
      <c r="AW48" s="167">
        <v>94.7</v>
      </c>
      <c r="AX48" s="167">
        <v>92.3</v>
      </c>
      <c r="AY48" s="166">
        <v>2</v>
      </c>
      <c r="AZ48" s="167">
        <v>59.5</v>
      </c>
      <c r="BA48" s="167">
        <v>68.900000000000006</v>
      </c>
      <c r="BB48" s="167">
        <v>78.3</v>
      </c>
      <c r="BC48" s="167">
        <v>84.3</v>
      </c>
      <c r="BD48" s="167">
        <v>92.8</v>
      </c>
      <c r="BE48" s="167">
        <v>96.3</v>
      </c>
      <c r="BF48" s="167">
        <v>94</v>
      </c>
      <c r="BG48" s="167">
        <v>90</v>
      </c>
      <c r="BH48" s="166">
        <v>3</v>
      </c>
      <c r="BI48" s="167">
        <v>59.8</v>
      </c>
      <c r="BJ48" s="167">
        <v>71.099999999999994</v>
      </c>
      <c r="BK48" s="167">
        <v>80.8</v>
      </c>
      <c r="BL48" s="167">
        <v>88</v>
      </c>
      <c r="BM48" s="167">
        <v>95</v>
      </c>
      <c r="BN48" s="167">
        <v>94.4</v>
      </c>
      <c r="BO48" s="167">
        <v>94.1</v>
      </c>
      <c r="BP48" s="167">
        <v>89</v>
      </c>
      <c r="BQ48" s="166">
        <v>4</v>
      </c>
      <c r="BR48" s="167">
        <v>65.400000000000006</v>
      </c>
      <c r="BS48" s="167">
        <v>77.2</v>
      </c>
      <c r="BT48" s="167">
        <v>84.5</v>
      </c>
      <c r="BU48" s="167">
        <v>89.8</v>
      </c>
      <c r="BV48" s="167">
        <v>95.5</v>
      </c>
      <c r="BW48" s="167">
        <v>94.3</v>
      </c>
      <c r="BX48" s="167">
        <v>92.5</v>
      </c>
      <c r="BY48" s="167">
        <v>88.8</v>
      </c>
      <c r="BZ48" s="166">
        <v>5</v>
      </c>
      <c r="CA48" s="167">
        <v>65.3</v>
      </c>
      <c r="CB48" s="167">
        <v>77.400000000000006</v>
      </c>
      <c r="CC48" s="167">
        <v>86.5</v>
      </c>
      <c r="CD48" s="167">
        <v>92.5</v>
      </c>
      <c r="CE48" s="167">
        <v>96.4</v>
      </c>
      <c r="CF48" s="167">
        <v>93</v>
      </c>
      <c r="CG48" s="167">
        <v>90.4</v>
      </c>
      <c r="CH48" s="167">
        <v>83.7</v>
      </c>
      <c r="CI48" s="166">
        <v>6</v>
      </c>
      <c r="CJ48" s="167">
        <v>70.7</v>
      </c>
      <c r="CK48" s="167">
        <v>82</v>
      </c>
      <c r="CL48" s="167">
        <v>89.3</v>
      </c>
      <c r="CM48" s="167">
        <v>93.3</v>
      </c>
      <c r="CN48" s="167">
        <v>95.5</v>
      </c>
      <c r="CO48" s="167">
        <v>93</v>
      </c>
      <c r="CP48" s="167">
        <v>90.1</v>
      </c>
      <c r="CQ48" s="167">
        <v>83</v>
      </c>
      <c r="CR48" s="166">
        <v>7</v>
      </c>
      <c r="CS48" s="167">
        <v>75.599999999999994</v>
      </c>
      <c r="CT48" s="167">
        <v>84.2</v>
      </c>
      <c r="CU48" s="167">
        <v>90.1</v>
      </c>
      <c r="CV48" s="167">
        <v>93.6</v>
      </c>
      <c r="CW48" s="167">
        <v>96.2</v>
      </c>
      <c r="CX48" s="167">
        <v>91.3</v>
      </c>
      <c r="CY48" s="167">
        <v>87.9</v>
      </c>
      <c r="CZ48" s="167">
        <v>81.900000000000006</v>
      </c>
      <c r="DA48" s="166">
        <v>8</v>
      </c>
      <c r="DB48" s="167">
        <v>77.599999999999994</v>
      </c>
      <c r="DC48" s="167">
        <v>88</v>
      </c>
      <c r="DD48" s="167">
        <v>93.4</v>
      </c>
      <c r="DE48" s="167">
        <v>93.8</v>
      </c>
      <c r="DF48" s="167">
        <v>94.2</v>
      </c>
      <c r="DG48" s="167">
        <v>91.4</v>
      </c>
      <c r="DH48" s="167">
        <v>87.9</v>
      </c>
      <c r="DI48" s="167">
        <v>79.900000000000006</v>
      </c>
      <c r="DJ48" s="167">
        <v>1</v>
      </c>
      <c r="DK48" s="168">
        <f t="shared" si="55"/>
        <v>51.4</v>
      </c>
      <c r="DL48" s="168">
        <f t="shared" si="56"/>
        <v>50.427999999999997</v>
      </c>
      <c r="DM48" s="168">
        <f t="shared" si="57"/>
        <v>52.408000000000001</v>
      </c>
      <c r="DN48" s="168">
        <f t="shared" si="58"/>
        <v>56.655999999999999</v>
      </c>
      <c r="DO48" s="168">
        <f t="shared" si="59"/>
        <v>59.676000000000009</v>
      </c>
      <c r="DP48" s="168">
        <f t="shared" si="60"/>
        <v>66.195999999999998</v>
      </c>
      <c r="DQ48" s="168">
        <f t="shared" si="61"/>
        <v>62.887999999999998</v>
      </c>
      <c r="DR48" s="168">
        <f t="shared" si="62"/>
        <v>64.66</v>
      </c>
      <c r="DS48" s="167">
        <v>49</v>
      </c>
      <c r="DT48" s="168">
        <f t="shared" si="63"/>
        <v>59.5</v>
      </c>
      <c r="DU48" s="168">
        <f t="shared" si="64"/>
        <v>56.728000000000009</v>
      </c>
      <c r="DV48" s="168">
        <f t="shared" si="65"/>
        <v>59.908000000000001</v>
      </c>
      <c r="DW48" s="168">
        <f t="shared" si="66"/>
        <v>59.955999999999996</v>
      </c>
      <c r="DX48" s="168">
        <f t="shared" si="67"/>
        <v>62.076000000000001</v>
      </c>
      <c r="DY48" s="168">
        <f t="shared" si="68"/>
        <v>66.295999999999992</v>
      </c>
      <c r="DZ48" s="168">
        <f t="shared" si="69"/>
        <v>62.187999999999995</v>
      </c>
      <c r="EA48" s="168">
        <f t="shared" si="70"/>
        <v>62.36</v>
      </c>
      <c r="EB48" s="167">
        <v>50</v>
      </c>
      <c r="EC48" s="168">
        <f t="shared" si="71"/>
        <v>59.8</v>
      </c>
      <c r="ED48" s="168">
        <f t="shared" si="72"/>
        <v>58.927999999999997</v>
      </c>
      <c r="EE48" s="168">
        <f t="shared" si="73"/>
        <v>62.408000000000001</v>
      </c>
      <c r="EF48" s="168">
        <f t="shared" si="74"/>
        <v>63.655999999999999</v>
      </c>
      <c r="EG48" s="168">
        <f t="shared" si="75"/>
        <v>64.27600000000001</v>
      </c>
      <c r="EH48" s="168">
        <f t="shared" si="76"/>
        <v>64.396000000000015</v>
      </c>
      <c r="EI48" s="168">
        <f t="shared" si="77"/>
        <v>62.28799999999999</v>
      </c>
      <c r="EJ48" s="168">
        <f t="shared" si="78"/>
        <v>61.36</v>
      </c>
      <c r="EK48" s="167">
        <v>51</v>
      </c>
      <c r="EL48" s="168">
        <f t="shared" si="79"/>
        <v>65.400000000000006</v>
      </c>
      <c r="EM48" s="168">
        <f t="shared" si="80"/>
        <v>65.028000000000006</v>
      </c>
      <c r="EN48" s="168">
        <f t="shared" si="81"/>
        <v>66.108000000000004</v>
      </c>
      <c r="EO48" s="168">
        <f t="shared" si="82"/>
        <v>65.455999999999989</v>
      </c>
      <c r="EP48" s="168">
        <f t="shared" si="83"/>
        <v>64.77600000000001</v>
      </c>
      <c r="EQ48" s="168">
        <f t="shared" si="84"/>
        <v>64.295999999999992</v>
      </c>
      <c r="ER48" s="168">
        <f t="shared" si="85"/>
        <v>60.687999999999995</v>
      </c>
      <c r="ES48" s="168">
        <f t="shared" si="86"/>
        <v>61.16</v>
      </c>
      <c r="ET48" s="167">
        <v>52</v>
      </c>
      <c r="EU48" s="168">
        <f t="shared" si="87"/>
        <v>65.3</v>
      </c>
      <c r="EV48" s="168">
        <f t="shared" si="88"/>
        <v>65.228000000000009</v>
      </c>
      <c r="EW48" s="168">
        <f t="shared" si="89"/>
        <v>68.108000000000004</v>
      </c>
      <c r="EX48" s="168">
        <f t="shared" si="90"/>
        <v>68.156000000000006</v>
      </c>
      <c r="EY48" s="168">
        <f t="shared" si="91"/>
        <v>65.676000000000016</v>
      </c>
      <c r="EZ48" s="168">
        <f t="shared" si="92"/>
        <v>62.996000000000002</v>
      </c>
      <c r="FA48" s="168">
        <f t="shared" si="93"/>
        <v>58.588000000000001</v>
      </c>
      <c r="FB48" s="168">
        <f t="shared" si="94"/>
        <v>56.06</v>
      </c>
      <c r="FC48" s="167">
        <v>53</v>
      </c>
      <c r="FD48" s="168">
        <f t="shared" si="95"/>
        <v>70.7</v>
      </c>
      <c r="FE48" s="168">
        <f t="shared" si="96"/>
        <v>69.828000000000003</v>
      </c>
      <c r="FF48" s="168">
        <f t="shared" si="97"/>
        <v>70.908000000000001</v>
      </c>
      <c r="FG48" s="168">
        <f t="shared" si="98"/>
        <v>68.955999999999989</v>
      </c>
      <c r="FH48" s="168">
        <f t="shared" si="99"/>
        <v>64.77600000000001</v>
      </c>
      <c r="FI48" s="168">
        <f t="shared" si="100"/>
        <v>62.996000000000002</v>
      </c>
      <c r="FJ48" s="168">
        <f t="shared" si="101"/>
        <v>58.28799999999999</v>
      </c>
      <c r="FK48" s="168">
        <f t="shared" si="102"/>
        <v>55.36</v>
      </c>
      <c r="FL48" s="167">
        <v>54</v>
      </c>
      <c r="FM48" s="168">
        <f t="shared" si="103"/>
        <v>75.599999999999994</v>
      </c>
      <c r="FN48" s="168">
        <f t="shared" si="104"/>
        <v>72.028000000000006</v>
      </c>
      <c r="FO48" s="168">
        <f t="shared" si="105"/>
        <v>71.707999999999998</v>
      </c>
      <c r="FP48" s="168">
        <f t="shared" si="106"/>
        <v>69.256</v>
      </c>
      <c r="FQ48" s="168">
        <f t="shared" si="107"/>
        <v>65.475999999999999</v>
      </c>
      <c r="FR48" s="168">
        <f t="shared" si="108"/>
        <v>61.295999999999999</v>
      </c>
      <c r="FS48" s="168">
        <f t="shared" si="109"/>
        <v>56.088000000000001</v>
      </c>
      <c r="FT48" s="168">
        <f t="shared" si="110"/>
        <v>54.260000000000005</v>
      </c>
      <c r="FU48" s="167">
        <v>55</v>
      </c>
      <c r="FV48" s="168">
        <f t="shared" si="111"/>
        <v>77.599999999999994</v>
      </c>
      <c r="FW48" s="168">
        <f t="shared" si="112"/>
        <v>75.828000000000003</v>
      </c>
      <c r="FX48" s="168">
        <f t="shared" si="113"/>
        <v>75.00800000000001</v>
      </c>
      <c r="FY48" s="168">
        <f t="shared" si="114"/>
        <v>69.455999999999989</v>
      </c>
      <c r="FZ48" s="168">
        <f t="shared" si="115"/>
        <v>63.476000000000006</v>
      </c>
      <c r="GA48" s="168">
        <f t="shared" si="116"/>
        <v>61.396000000000008</v>
      </c>
      <c r="GB48" s="168">
        <f t="shared" si="117"/>
        <v>56.088000000000001</v>
      </c>
      <c r="GC48" s="168">
        <f t="shared" si="118"/>
        <v>52.260000000000005</v>
      </c>
      <c r="GD48" s="167">
        <v>48</v>
      </c>
      <c r="GE48" s="168">
        <f t="shared" si="119"/>
        <v>29.646863451233173</v>
      </c>
      <c r="GF48" s="168">
        <f t="shared" si="120"/>
        <v>29.702485733193697</v>
      </c>
      <c r="GG48" s="167">
        <v>49</v>
      </c>
      <c r="GH48" s="168">
        <f t="shared" si="121"/>
        <v>29.002300637971302</v>
      </c>
      <c r="GI48" s="168">
        <f t="shared" si="122"/>
        <v>29.321358618840719</v>
      </c>
      <c r="GJ48" s="167">
        <v>50</v>
      </c>
      <c r="GK48" s="168">
        <f t="shared" si="123"/>
        <v>28.450423756336974</v>
      </c>
      <c r="GL48" s="168">
        <f t="shared" si="124"/>
        <v>28.750866862616832</v>
      </c>
      <c r="GM48" s="167">
        <v>51</v>
      </c>
      <c r="GN48" s="168">
        <f t="shared" si="125"/>
        <v>26.49481132341856</v>
      </c>
      <c r="GO48" s="168">
        <f t="shared" si="126"/>
        <v>27.224685830890905</v>
      </c>
      <c r="GP48" s="167">
        <v>52</v>
      </c>
      <c r="GQ48" s="168">
        <f t="shared" si="127"/>
        <v>25.760281127225539</v>
      </c>
      <c r="GR48" s="168">
        <f t="shared" si="128"/>
        <v>26.35338414589954</v>
      </c>
      <c r="GS48" s="167">
        <v>53</v>
      </c>
      <c r="GT48" s="168">
        <f t="shared" si="129"/>
        <v>23.227237846775893</v>
      </c>
      <c r="GU48" s="168">
        <f t="shared" si="130"/>
        <v>24.459376101131639</v>
      </c>
      <c r="GV48" s="167">
        <v>54</v>
      </c>
      <c r="GW48" s="168">
        <f t="shared" si="131"/>
        <v>20.91233951578333</v>
      </c>
      <c r="GX48" s="168">
        <f t="shared" si="132"/>
        <v>23.492591163307722</v>
      </c>
      <c r="GY48" s="167">
        <v>55</v>
      </c>
      <c r="GZ48" s="168">
        <f t="shared" si="133"/>
        <v>18.523465070451209</v>
      </c>
      <c r="HA48" s="168">
        <f t="shared" si="134"/>
        <v>20.811908336067859</v>
      </c>
      <c r="HB48" s="167">
        <v>-1.2</v>
      </c>
      <c r="HC48" s="167">
        <v>-0.49</v>
      </c>
      <c r="HD48" s="167">
        <v>0.14000000000000001</v>
      </c>
      <c r="HE48" s="167">
        <v>1.56</v>
      </c>
      <c r="HF48" s="167">
        <v>-2.98</v>
      </c>
      <c r="HG48" s="167">
        <v>-1.01</v>
      </c>
      <c r="HH48" s="167">
        <v>0.85</v>
      </c>
      <c r="HI48" s="167">
        <v>3.14</v>
      </c>
    </row>
    <row r="49" spans="1:217" ht="15.75" thickBot="1" x14ac:dyDescent="0.3">
      <c r="A49" s="228">
        <v>39</v>
      </c>
      <c r="B49" s="212">
        <v>44192</v>
      </c>
      <c r="C49" s="215" t="s">
        <v>1171</v>
      </c>
      <c r="D49" t="s">
        <v>980</v>
      </c>
      <c r="E49" s="204" t="s">
        <v>1092</v>
      </c>
      <c r="F49" s="197"/>
      <c r="G49" s="198">
        <v>17</v>
      </c>
      <c r="H49" s="198">
        <v>24</v>
      </c>
      <c r="I49" s="198">
        <v>29.5</v>
      </c>
      <c r="J49" s="198">
        <v>36.9</v>
      </c>
      <c r="K49" s="198">
        <v>37.299999999999997</v>
      </c>
      <c r="L49" s="198">
        <v>39.299999999999997</v>
      </c>
      <c r="M49" s="199">
        <v>35.4</v>
      </c>
      <c r="N49" s="200"/>
      <c r="O49" s="198">
        <v>3.2</v>
      </c>
      <c r="P49" s="198">
        <v>2</v>
      </c>
      <c r="Q49" s="198">
        <v>2.6</v>
      </c>
      <c r="R49" s="198">
        <v>3.3</v>
      </c>
      <c r="S49" s="198">
        <v>4.9000000000000004</v>
      </c>
      <c r="T49" s="198">
        <v>3.2</v>
      </c>
      <c r="U49" s="201">
        <v>3.9</v>
      </c>
      <c r="V49" s="163">
        <f t="shared" si="38"/>
        <v>0</v>
      </c>
      <c r="W49" s="163">
        <f t="shared" si="39"/>
        <v>11.751999999999999</v>
      </c>
      <c r="X49" s="163">
        <f t="shared" si="40"/>
        <v>20.72</v>
      </c>
      <c r="Y49" s="163">
        <f t="shared" si="41"/>
        <v>25.236000000000001</v>
      </c>
      <c r="Z49" s="163">
        <f t="shared" si="42"/>
        <v>31.488</v>
      </c>
      <c r="AA49" s="163">
        <f t="shared" si="43"/>
        <v>29.263999999999996</v>
      </c>
      <c r="AB49" s="163">
        <f t="shared" si="44"/>
        <v>34.052</v>
      </c>
      <c r="AC49" s="163">
        <f t="shared" si="45"/>
        <v>29.003999999999998</v>
      </c>
      <c r="AD49" s="164">
        <f t="shared" si="34"/>
        <v>30.821901151422704</v>
      </c>
      <c r="AE49" s="164">
        <f t="shared" si="35"/>
        <v>27.528503064784204</v>
      </c>
      <c r="AF49" s="164">
        <f t="shared" si="36"/>
        <v>20.219500450157401</v>
      </c>
      <c r="AG49" s="165">
        <f t="shared" si="46"/>
        <v>65.3</v>
      </c>
      <c r="AH49" s="165">
        <f t="shared" si="47"/>
        <v>63.64800000000001</v>
      </c>
      <c r="AI49" s="165">
        <f t="shared" si="48"/>
        <v>62.180000000000007</v>
      </c>
      <c r="AJ49" s="165">
        <f t="shared" si="49"/>
        <v>63.063999999999993</v>
      </c>
      <c r="AK49" s="165">
        <f t="shared" si="50"/>
        <v>60.012</v>
      </c>
      <c r="AL49" s="165">
        <f t="shared" si="51"/>
        <v>63.436000000000007</v>
      </c>
      <c r="AM49" s="165">
        <f t="shared" si="52"/>
        <v>58.448</v>
      </c>
      <c r="AN49" s="165">
        <f t="shared" si="53"/>
        <v>61.396000000000008</v>
      </c>
      <c r="AO49" s="164">
        <f t="shared" si="54"/>
        <v>28.335998894235502</v>
      </c>
      <c r="AP49" s="166">
        <v>1</v>
      </c>
      <c r="AQ49" s="167">
        <v>51.4</v>
      </c>
      <c r="AR49" s="167">
        <v>62.6</v>
      </c>
      <c r="AS49" s="167">
        <v>70.8</v>
      </c>
      <c r="AT49" s="167">
        <v>81</v>
      </c>
      <c r="AU49" s="167">
        <v>90.4</v>
      </c>
      <c r="AV49" s="167">
        <v>96.2</v>
      </c>
      <c r="AW49" s="167">
        <v>94.7</v>
      </c>
      <c r="AX49" s="167">
        <v>92.3</v>
      </c>
      <c r="AY49" s="166">
        <v>2</v>
      </c>
      <c r="AZ49" s="167">
        <v>59.5</v>
      </c>
      <c r="BA49" s="167">
        <v>68.900000000000006</v>
      </c>
      <c r="BB49" s="167">
        <v>78.3</v>
      </c>
      <c r="BC49" s="167">
        <v>84.3</v>
      </c>
      <c r="BD49" s="167">
        <v>92.8</v>
      </c>
      <c r="BE49" s="167">
        <v>96.3</v>
      </c>
      <c r="BF49" s="167">
        <v>94</v>
      </c>
      <c r="BG49" s="167">
        <v>90</v>
      </c>
      <c r="BH49" s="166">
        <v>3</v>
      </c>
      <c r="BI49" s="167">
        <v>59.8</v>
      </c>
      <c r="BJ49" s="167">
        <v>71.099999999999994</v>
      </c>
      <c r="BK49" s="167">
        <v>80.8</v>
      </c>
      <c r="BL49" s="167">
        <v>88</v>
      </c>
      <c r="BM49" s="167">
        <v>95</v>
      </c>
      <c r="BN49" s="167">
        <v>94.4</v>
      </c>
      <c r="BO49" s="167">
        <v>94.1</v>
      </c>
      <c r="BP49" s="167">
        <v>89</v>
      </c>
      <c r="BQ49" s="166">
        <v>4</v>
      </c>
      <c r="BR49" s="167">
        <v>65.400000000000006</v>
      </c>
      <c r="BS49" s="167">
        <v>77.2</v>
      </c>
      <c r="BT49" s="167">
        <v>84.5</v>
      </c>
      <c r="BU49" s="167">
        <v>89.8</v>
      </c>
      <c r="BV49" s="167">
        <v>95.5</v>
      </c>
      <c r="BW49" s="167">
        <v>94.3</v>
      </c>
      <c r="BX49" s="167">
        <v>92.5</v>
      </c>
      <c r="BY49" s="167">
        <v>88.8</v>
      </c>
      <c r="BZ49" s="166">
        <v>5</v>
      </c>
      <c r="CA49" s="167">
        <v>65.3</v>
      </c>
      <c r="CB49" s="167">
        <v>77.400000000000006</v>
      </c>
      <c r="CC49" s="167">
        <v>86.5</v>
      </c>
      <c r="CD49" s="167">
        <v>92.5</v>
      </c>
      <c r="CE49" s="167">
        <v>96.4</v>
      </c>
      <c r="CF49" s="167">
        <v>93</v>
      </c>
      <c r="CG49" s="167">
        <v>90.4</v>
      </c>
      <c r="CH49" s="167">
        <v>83.7</v>
      </c>
      <c r="CI49" s="166">
        <v>6</v>
      </c>
      <c r="CJ49" s="167">
        <v>70.7</v>
      </c>
      <c r="CK49" s="167">
        <v>82</v>
      </c>
      <c r="CL49" s="167">
        <v>89.3</v>
      </c>
      <c r="CM49" s="167">
        <v>93.3</v>
      </c>
      <c r="CN49" s="167">
        <v>95.5</v>
      </c>
      <c r="CO49" s="167">
        <v>93</v>
      </c>
      <c r="CP49" s="167">
        <v>90.1</v>
      </c>
      <c r="CQ49" s="167">
        <v>83</v>
      </c>
      <c r="CR49" s="166">
        <v>7</v>
      </c>
      <c r="CS49" s="167">
        <v>75.599999999999994</v>
      </c>
      <c r="CT49" s="167">
        <v>84.2</v>
      </c>
      <c r="CU49" s="167">
        <v>90.1</v>
      </c>
      <c r="CV49" s="167">
        <v>93.6</v>
      </c>
      <c r="CW49" s="167">
        <v>96.2</v>
      </c>
      <c r="CX49" s="167">
        <v>91.3</v>
      </c>
      <c r="CY49" s="167">
        <v>87.9</v>
      </c>
      <c r="CZ49" s="167">
        <v>81.900000000000006</v>
      </c>
      <c r="DA49" s="166">
        <v>8</v>
      </c>
      <c r="DB49" s="167">
        <v>77.599999999999994</v>
      </c>
      <c r="DC49" s="167">
        <v>88</v>
      </c>
      <c r="DD49" s="167">
        <v>93.4</v>
      </c>
      <c r="DE49" s="167">
        <v>93.8</v>
      </c>
      <c r="DF49" s="167">
        <v>94.2</v>
      </c>
      <c r="DG49" s="167">
        <v>91.4</v>
      </c>
      <c r="DH49" s="167">
        <v>87.9</v>
      </c>
      <c r="DI49" s="167">
        <v>79.900000000000006</v>
      </c>
      <c r="DJ49" s="167">
        <v>1</v>
      </c>
      <c r="DK49" s="168">
        <f t="shared" si="55"/>
        <v>51.4</v>
      </c>
      <c r="DL49" s="168">
        <f t="shared" si="56"/>
        <v>50.847999999999999</v>
      </c>
      <c r="DM49" s="168">
        <f t="shared" si="57"/>
        <v>50.08</v>
      </c>
      <c r="DN49" s="168">
        <f t="shared" si="58"/>
        <v>55.763999999999996</v>
      </c>
      <c r="DO49" s="168">
        <f t="shared" si="59"/>
        <v>58.912000000000006</v>
      </c>
      <c r="DP49" s="168">
        <f t="shared" si="60"/>
        <v>66.936000000000007</v>
      </c>
      <c r="DQ49" s="168">
        <f t="shared" si="61"/>
        <v>60.648000000000003</v>
      </c>
      <c r="DR49" s="168">
        <f t="shared" si="62"/>
        <v>63.295999999999999</v>
      </c>
      <c r="DS49" s="167">
        <v>50</v>
      </c>
      <c r="DT49" s="168">
        <f t="shared" si="63"/>
        <v>59.5</v>
      </c>
      <c r="DU49" s="168">
        <f t="shared" si="64"/>
        <v>57.14800000000001</v>
      </c>
      <c r="DV49" s="168">
        <f t="shared" si="65"/>
        <v>57.58</v>
      </c>
      <c r="DW49" s="168">
        <f t="shared" si="66"/>
        <v>59.063999999999993</v>
      </c>
      <c r="DX49" s="168">
        <f t="shared" si="67"/>
        <v>61.311999999999998</v>
      </c>
      <c r="DY49" s="168">
        <f t="shared" si="68"/>
        <v>67.036000000000001</v>
      </c>
      <c r="DZ49" s="168">
        <f t="shared" si="69"/>
        <v>59.948</v>
      </c>
      <c r="EA49" s="168">
        <f t="shared" si="70"/>
        <v>60.996000000000002</v>
      </c>
      <c r="EB49" s="167">
        <v>51</v>
      </c>
      <c r="EC49" s="168">
        <f t="shared" si="71"/>
        <v>59.8</v>
      </c>
      <c r="ED49" s="168">
        <f t="shared" si="72"/>
        <v>59.347999999999999</v>
      </c>
      <c r="EE49" s="168">
        <f t="shared" si="73"/>
        <v>60.08</v>
      </c>
      <c r="EF49" s="168">
        <f t="shared" si="74"/>
        <v>62.763999999999996</v>
      </c>
      <c r="EG49" s="168">
        <f t="shared" si="75"/>
        <v>63.512</v>
      </c>
      <c r="EH49" s="168">
        <f t="shared" si="76"/>
        <v>65.13600000000001</v>
      </c>
      <c r="EI49" s="168">
        <f t="shared" si="77"/>
        <v>60.047999999999995</v>
      </c>
      <c r="EJ49" s="168">
        <f t="shared" si="78"/>
        <v>59.996000000000002</v>
      </c>
      <c r="EK49" s="167">
        <v>52</v>
      </c>
      <c r="EL49" s="168">
        <f t="shared" si="79"/>
        <v>65.400000000000006</v>
      </c>
      <c r="EM49" s="168">
        <f t="shared" si="80"/>
        <v>65.448000000000008</v>
      </c>
      <c r="EN49" s="168">
        <f t="shared" si="81"/>
        <v>63.78</v>
      </c>
      <c r="EO49" s="168">
        <f t="shared" si="82"/>
        <v>64.563999999999993</v>
      </c>
      <c r="EP49" s="168">
        <f t="shared" si="83"/>
        <v>64.012</v>
      </c>
      <c r="EQ49" s="168">
        <f t="shared" si="84"/>
        <v>65.036000000000001</v>
      </c>
      <c r="ER49" s="168">
        <f t="shared" si="85"/>
        <v>58.448</v>
      </c>
      <c r="ES49" s="168">
        <f t="shared" si="86"/>
        <v>59.795999999999999</v>
      </c>
      <c r="ET49" s="167">
        <v>53</v>
      </c>
      <c r="EU49" s="168">
        <f t="shared" si="87"/>
        <v>65.3</v>
      </c>
      <c r="EV49" s="168">
        <f t="shared" si="88"/>
        <v>65.64800000000001</v>
      </c>
      <c r="EW49" s="168">
        <f t="shared" si="89"/>
        <v>65.78</v>
      </c>
      <c r="EX49" s="168">
        <f t="shared" si="90"/>
        <v>67.263999999999996</v>
      </c>
      <c r="EY49" s="168">
        <f t="shared" si="91"/>
        <v>64.912000000000006</v>
      </c>
      <c r="EZ49" s="168">
        <f t="shared" si="92"/>
        <v>63.736000000000004</v>
      </c>
      <c r="FA49" s="168">
        <f t="shared" si="93"/>
        <v>56.348000000000006</v>
      </c>
      <c r="FB49" s="168">
        <f t="shared" si="94"/>
        <v>54.696000000000005</v>
      </c>
      <c r="FC49" s="167">
        <v>54</v>
      </c>
      <c r="FD49" s="168">
        <f t="shared" si="95"/>
        <v>70.7</v>
      </c>
      <c r="FE49" s="168">
        <f t="shared" si="96"/>
        <v>70.248000000000005</v>
      </c>
      <c r="FF49" s="168">
        <f t="shared" si="97"/>
        <v>68.58</v>
      </c>
      <c r="FG49" s="168">
        <f t="shared" si="98"/>
        <v>68.063999999999993</v>
      </c>
      <c r="FH49" s="168">
        <f t="shared" si="99"/>
        <v>64.012</v>
      </c>
      <c r="FI49" s="168">
        <f t="shared" si="100"/>
        <v>63.736000000000004</v>
      </c>
      <c r="FJ49" s="168">
        <f t="shared" si="101"/>
        <v>56.047999999999995</v>
      </c>
      <c r="FK49" s="168">
        <f t="shared" si="102"/>
        <v>53.996000000000002</v>
      </c>
      <c r="FL49" s="167">
        <v>55</v>
      </c>
      <c r="FM49" s="168">
        <f t="shared" si="103"/>
        <v>75.599999999999994</v>
      </c>
      <c r="FN49" s="168">
        <f t="shared" si="104"/>
        <v>72.448000000000008</v>
      </c>
      <c r="FO49" s="168">
        <f t="shared" si="105"/>
        <v>69.38</v>
      </c>
      <c r="FP49" s="168">
        <f t="shared" si="106"/>
        <v>68.36399999999999</v>
      </c>
      <c r="FQ49" s="168">
        <f t="shared" si="107"/>
        <v>64.712000000000003</v>
      </c>
      <c r="FR49" s="168">
        <f t="shared" si="108"/>
        <v>62.036000000000001</v>
      </c>
      <c r="FS49" s="168">
        <f t="shared" si="109"/>
        <v>53.848000000000006</v>
      </c>
      <c r="FT49" s="168">
        <f t="shared" si="110"/>
        <v>52.896000000000008</v>
      </c>
      <c r="FU49" s="167">
        <v>56</v>
      </c>
      <c r="FV49" s="168">
        <f t="shared" si="111"/>
        <v>77.599999999999994</v>
      </c>
      <c r="FW49" s="168">
        <f t="shared" si="112"/>
        <v>76.248000000000005</v>
      </c>
      <c r="FX49" s="168">
        <f t="shared" si="113"/>
        <v>72.680000000000007</v>
      </c>
      <c r="FY49" s="168">
        <f t="shared" si="114"/>
        <v>68.563999999999993</v>
      </c>
      <c r="FZ49" s="168">
        <f t="shared" si="115"/>
        <v>62.712000000000003</v>
      </c>
      <c r="GA49" s="168">
        <f t="shared" si="116"/>
        <v>62.13600000000001</v>
      </c>
      <c r="GB49" s="168">
        <f t="shared" si="117"/>
        <v>53.848000000000006</v>
      </c>
      <c r="GC49" s="168">
        <f t="shared" si="118"/>
        <v>50.896000000000008</v>
      </c>
      <c r="GD49" s="167">
        <v>49</v>
      </c>
      <c r="GE49" s="168">
        <f t="shared" si="119"/>
        <v>30.108898325797057</v>
      </c>
      <c r="GF49" s="168">
        <f t="shared" si="120"/>
        <v>30.170809067016279</v>
      </c>
      <c r="GG49" s="167">
        <v>50</v>
      </c>
      <c r="GH49" s="168">
        <f t="shared" si="121"/>
        <v>29.415406301589059</v>
      </c>
      <c r="GI49" s="168">
        <f t="shared" si="122"/>
        <v>29.767628761526495</v>
      </c>
      <c r="GJ49" s="167">
        <v>51</v>
      </c>
      <c r="GK49" s="168">
        <f t="shared" si="123"/>
        <v>29.121514313818594</v>
      </c>
      <c r="GL49" s="168">
        <f t="shared" si="124"/>
        <v>29.474253183027315</v>
      </c>
      <c r="GM49" s="167">
        <v>52</v>
      </c>
      <c r="GN49" s="168">
        <f t="shared" si="125"/>
        <v>27.081345963464415</v>
      </c>
      <c r="GO49" s="168">
        <f t="shared" si="126"/>
        <v>27.927694656942236</v>
      </c>
      <c r="GP49" s="167">
        <v>53</v>
      </c>
      <c r="GQ49" s="168">
        <f t="shared" si="127"/>
        <v>26.505526269215423</v>
      </c>
      <c r="GR49" s="168">
        <f t="shared" si="128"/>
        <v>27.219257810137563</v>
      </c>
      <c r="GS49" s="167">
        <v>54</v>
      </c>
      <c r="GT49" s="168">
        <f t="shared" si="129"/>
        <v>23.820877470603975</v>
      </c>
      <c r="GU49" s="168">
        <f t="shared" si="130"/>
        <v>25.266875766611463</v>
      </c>
      <c r="GV49" s="167">
        <v>55</v>
      </c>
      <c r="GW49" s="168">
        <f t="shared" si="131"/>
        <v>21.284003296112843</v>
      </c>
      <c r="GX49" s="168">
        <f t="shared" si="132"/>
        <v>24.191117907641626</v>
      </c>
      <c r="GY49" s="167">
        <v>56</v>
      </c>
      <c r="GZ49" s="168">
        <f t="shared" si="133"/>
        <v>18.884615550963218</v>
      </c>
      <c r="HA49" s="168">
        <f t="shared" si="134"/>
        <v>21.442500073820128</v>
      </c>
      <c r="HB49" s="167">
        <v>-1.2</v>
      </c>
      <c r="HC49" s="167">
        <v>-0.49</v>
      </c>
      <c r="HD49" s="167">
        <v>0.14000000000000001</v>
      </c>
      <c r="HE49" s="167">
        <v>1.56</v>
      </c>
      <c r="HF49" s="167">
        <v>-2.98</v>
      </c>
      <c r="HG49" s="167">
        <v>-1.01</v>
      </c>
      <c r="HH49" s="167">
        <v>0.85</v>
      </c>
      <c r="HI49" s="167">
        <v>3.14</v>
      </c>
    </row>
    <row r="50" spans="1:217" ht="15.75" thickBot="1" x14ac:dyDescent="0.3">
      <c r="A50" s="153">
        <v>40</v>
      </c>
      <c r="B50" s="212">
        <v>43848</v>
      </c>
      <c r="C50" s="215" t="s">
        <v>1169</v>
      </c>
      <c r="D50" t="s">
        <v>980</v>
      </c>
      <c r="E50" s="231" t="s">
        <v>954</v>
      </c>
      <c r="F50" s="197"/>
      <c r="G50" s="198">
        <v>17.399999999999999</v>
      </c>
      <c r="H50" s="198">
        <v>23.5</v>
      </c>
      <c r="I50" s="198">
        <v>31.6</v>
      </c>
      <c r="J50" s="198">
        <v>36.6</v>
      </c>
      <c r="K50" s="198">
        <v>33.1</v>
      </c>
      <c r="L50" s="198">
        <v>37.6</v>
      </c>
      <c r="M50" s="199">
        <v>34.9</v>
      </c>
      <c r="N50" s="200"/>
      <c r="O50" s="198">
        <v>2.7</v>
      </c>
      <c r="P50" s="198">
        <v>3.9</v>
      </c>
      <c r="Q50" s="198">
        <v>3.9</v>
      </c>
      <c r="R50" s="198">
        <v>2.9</v>
      </c>
      <c r="S50" s="198">
        <v>2.8</v>
      </c>
      <c r="T50" s="198">
        <v>2.8</v>
      </c>
      <c r="U50" s="201">
        <v>4.5999999999999996</v>
      </c>
      <c r="V50" s="163">
        <f t="shared" si="38"/>
        <v>0</v>
      </c>
      <c r="W50" s="163">
        <f t="shared" si="39"/>
        <v>12.971999999999998</v>
      </c>
      <c r="X50" s="163">
        <f t="shared" si="40"/>
        <v>17.103999999999999</v>
      </c>
      <c r="Y50" s="163">
        <f t="shared" si="41"/>
        <v>25.204000000000001</v>
      </c>
      <c r="Z50" s="163">
        <f t="shared" si="42"/>
        <v>31.844000000000001</v>
      </c>
      <c r="AA50" s="163">
        <f t="shared" si="43"/>
        <v>28.508000000000003</v>
      </c>
      <c r="AB50" s="163">
        <f t="shared" si="44"/>
        <v>33.008000000000003</v>
      </c>
      <c r="AC50" s="163">
        <f t="shared" si="45"/>
        <v>27.356000000000002</v>
      </c>
      <c r="AD50" s="164">
        <f t="shared" si="34"/>
        <v>29.893582149394852</v>
      </c>
      <c r="AE50" s="164">
        <f t="shared" si="35"/>
        <v>26.57257418551643</v>
      </c>
      <c r="AF50" s="164">
        <f t="shared" si="36"/>
        <v>19.512216090664058</v>
      </c>
      <c r="AG50" s="165">
        <f t="shared" si="46"/>
        <v>65.3</v>
      </c>
      <c r="AH50" s="165">
        <f t="shared" si="47"/>
        <v>62.428000000000011</v>
      </c>
      <c r="AI50" s="165">
        <f t="shared" si="48"/>
        <v>65.796000000000006</v>
      </c>
      <c r="AJ50" s="165">
        <f t="shared" si="49"/>
        <v>63.095999999999997</v>
      </c>
      <c r="AK50" s="165">
        <f t="shared" si="50"/>
        <v>59.655999999999999</v>
      </c>
      <c r="AL50" s="165">
        <f t="shared" si="51"/>
        <v>64.192000000000007</v>
      </c>
      <c r="AM50" s="165">
        <f t="shared" si="52"/>
        <v>59.491999999999997</v>
      </c>
      <c r="AN50" s="165">
        <f t="shared" si="53"/>
        <v>63.044000000000004</v>
      </c>
      <c r="AO50" s="164">
        <f t="shared" si="54"/>
        <v>27.586976414068047</v>
      </c>
      <c r="AP50" s="166">
        <v>1</v>
      </c>
      <c r="AQ50" s="167">
        <v>51.4</v>
      </c>
      <c r="AR50" s="167">
        <v>62.6</v>
      </c>
      <c r="AS50" s="167">
        <v>70.8</v>
      </c>
      <c r="AT50" s="167">
        <v>81</v>
      </c>
      <c r="AU50" s="167">
        <v>90.4</v>
      </c>
      <c r="AV50" s="167">
        <v>96.2</v>
      </c>
      <c r="AW50" s="167">
        <v>94.7</v>
      </c>
      <c r="AX50" s="167">
        <v>92.3</v>
      </c>
      <c r="AY50" s="166">
        <v>2</v>
      </c>
      <c r="AZ50" s="167">
        <v>59.5</v>
      </c>
      <c r="BA50" s="167">
        <v>68.900000000000006</v>
      </c>
      <c r="BB50" s="167">
        <v>78.3</v>
      </c>
      <c r="BC50" s="167">
        <v>84.3</v>
      </c>
      <c r="BD50" s="167">
        <v>92.8</v>
      </c>
      <c r="BE50" s="167">
        <v>96.3</v>
      </c>
      <c r="BF50" s="167">
        <v>94</v>
      </c>
      <c r="BG50" s="167">
        <v>90</v>
      </c>
      <c r="BH50" s="166">
        <v>3</v>
      </c>
      <c r="BI50" s="167">
        <v>59.8</v>
      </c>
      <c r="BJ50" s="167">
        <v>71.099999999999994</v>
      </c>
      <c r="BK50" s="167">
        <v>80.8</v>
      </c>
      <c r="BL50" s="167">
        <v>88</v>
      </c>
      <c r="BM50" s="167">
        <v>95</v>
      </c>
      <c r="BN50" s="167">
        <v>94.4</v>
      </c>
      <c r="BO50" s="167">
        <v>94.1</v>
      </c>
      <c r="BP50" s="167">
        <v>89</v>
      </c>
      <c r="BQ50" s="166">
        <v>4</v>
      </c>
      <c r="BR50" s="167">
        <v>65.400000000000006</v>
      </c>
      <c r="BS50" s="167">
        <v>77.2</v>
      </c>
      <c r="BT50" s="167">
        <v>84.5</v>
      </c>
      <c r="BU50" s="167">
        <v>89.8</v>
      </c>
      <c r="BV50" s="167">
        <v>95.5</v>
      </c>
      <c r="BW50" s="167">
        <v>94.3</v>
      </c>
      <c r="BX50" s="167">
        <v>92.5</v>
      </c>
      <c r="BY50" s="167">
        <v>88.8</v>
      </c>
      <c r="BZ50" s="166">
        <v>5</v>
      </c>
      <c r="CA50" s="167">
        <v>65.3</v>
      </c>
      <c r="CB50" s="167">
        <v>77.400000000000006</v>
      </c>
      <c r="CC50" s="167">
        <v>86.5</v>
      </c>
      <c r="CD50" s="167">
        <v>92.5</v>
      </c>
      <c r="CE50" s="167">
        <v>96.4</v>
      </c>
      <c r="CF50" s="167">
        <v>93</v>
      </c>
      <c r="CG50" s="167">
        <v>90.4</v>
      </c>
      <c r="CH50" s="167">
        <v>83.7</v>
      </c>
      <c r="CI50" s="166">
        <v>6</v>
      </c>
      <c r="CJ50" s="167">
        <v>70.7</v>
      </c>
      <c r="CK50" s="167">
        <v>82</v>
      </c>
      <c r="CL50" s="167">
        <v>89.3</v>
      </c>
      <c r="CM50" s="167">
        <v>93.3</v>
      </c>
      <c r="CN50" s="167">
        <v>95.5</v>
      </c>
      <c r="CO50" s="167">
        <v>93</v>
      </c>
      <c r="CP50" s="167">
        <v>90.1</v>
      </c>
      <c r="CQ50" s="167">
        <v>83</v>
      </c>
      <c r="CR50" s="166">
        <v>7</v>
      </c>
      <c r="CS50" s="167">
        <v>75.599999999999994</v>
      </c>
      <c r="CT50" s="167">
        <v>84.2</v>
      </c>
      <c r="CU50" s="167">
        <v>90.1</v>
      </c>
      <c r="CV50" s="167">
        <v>93.6</v>
      </c>
      <c r="CW50" s="167">
        <v>96.2</v>
      </c>
      <c r="CX50" s="167">
        <v>91.3</v>
      </c>
      <c r="CY50" s="167">
        <v>87.9</v>
      </c>
      <c r="CZ50" s="167">
        <v>81.900000000000006</v>
      </c>
      <c r="DA50" s="166">
        <v>8</v>
      </c>
      <c r="DB50" s="167">
        <v>77.599999999999994</v>
      </c>
      <c r="DC50" s="167">
        <v>88</v>
      </c>
      <c r="DD50" s="167">
        <v>93.4</v>
      </c>
      <c r="DE50" s="167">
        <v>93.8</v>
      </c>
      <c r="DF50" s="167">
        <v>94.2</v>
      </c>
      <c r="DG50" s="167">
        <v>91.4</v>
      </c>
      <c r="DH50" s="167">
        <v>87.9</v>
      </c>
      <c r="DI50" s="167">
        <v>79.900000000000006</v>
      </c>
      <c r="DJ50" s="167">
        <v>1</v>
      </c>
      <c r="DK50" s="168">
        <f t="shared" si="55"/>
        <v>51.4</v>
      </c>
      <c r="DL50" s="168">
        <f t="shared" si="56"/>
        <v>49.628</v>
      </c>
      <c r="DM50" s="168">
        <f t="shared" si="57"/>
        <v>53.695999999999998</v>
      </c>
      <c r="DN50" s="168">
        <f t="shared" si="58"/>
        <v>55.795999999999999</v>
      </c>
      <c r="DO50" s="168">
        <f t="shared" si="59"/>
        <v>58.556000000000004</v>
      </c>
      <c r="DP50" s="168">
        <f t="shared" si="60"/>
        <v>67.692000000000007</v>
      </c>
      <c r="DQ50" s="168">
        <f t="shared" si="61"/>
        <v>61.692</v>
      </c>
      <c r="DR50" s="168">
        <f t="shared" si="62"/>
        <v>64.943999999999988</v>
      </c>
      <c r="DS50" s="167">
        <v>51</v>
      </c>
      <c r="DT50" s="168">
        <f t="shared" si="63"/>
        <v>59.5</v>
      </c>
      <c r="DU50" s="168">
        <f t="shared" si="64"/>
        <v>55.928000000000011</v>
      </c>
      <c r="DV50" s="168">
        <f t="shared" si="65"/>
        <v>61.195999999999998</v>
      </c>
      <c r="DW50" s="168">
        <f t="shared" si="66"/>
        <v>59.095999999999997</v>
      </c>
      <c r="DX50" s="168">
        <f t="shared" si="67"/>
        <v>60.955999999999996</v>
      </c>
      <c r="DY50" s="168">
        <f t="shared" si="68"/>
        <v>67.792000000000002</v>
      </c>
      <c r="DZ50" s="168">
        <f t="shared" si="69"/>
        <v>60.991999999999997</v>
      </c>
      <c r="EA50" s="168">
        <f t="shared" si="70"/>
        <v>62.643999999999998</v>
      </c>
      <c r="EB50" s="167">
        <v>52</v>
      </c>
      <c r="EC50" s="168">
        <f t="shared" si="71"/>
        <v>59.8</v>
      </c>
      <c r="ED50" s="168">
        <f t="shared" si="72"/>
        <v>58.128</v>
      </c>
      <c r="EE50" s="168">
        <f t="shared" si="73"/>
        <v>63.695999999999998</v>
      </c>
      <c r="EF50" s="168">
        <f t="shared" si="74"/>
        <v>62.795999999999999</v>
      </c>
      <c r="EG50" s="168">
        <f t="shared" si="75"/>
        <v>63.155999999999999</v>
      </c>
      <c r="EH50" s="168">
        <f t="shared" si="76"/>
        <v>65.891999999999996</v>
      </c>
      <c r="EI50" s="168">
        <f t="shared" si="77"/>
        <v>61.091999999999992</v>
      </c>
      <c r="EJ50" s="168">
        <f t="shared" si="78"/>
        <v>61.643999999999998</v>
      </c>
      <c r="EK50" s="167">
        <v>53</v>
      </c>
      <c r="EL50" s="168">
        <f t="shared" si="79"/>
        <v>65.400000000000006</v>
      </c>
      <c r="EM50" s="168">
        <f t="shared" si="80"/>
        <v>64.228000000000009</v>
      </c>
      <c r="EN50" s="168">
        <f t="shared" si="81"/>
        <v>67.396000000000001</v>
      </c>
      <c r="EO50" s="168">
        <f t="shared" si="82"/>
        <v>64.596000000000004</v>
      </c>
      <c r="EP50" s="168">
        <f t="shared" si="83"/>
        <v>63.655999999999999</v>
      </c>
      <c r="EQ50" s="168">
        <f t="shared" si="84"/>
        <v>65.792000000000002</v>
      </c>
      <c r="ER50" s="168">
        <f t="shared" si="85"/>
        <v>59.491999999999997</v>
      </c>
      <c r="ES50" s="168">
        <f t="shared" si="86"/>
        <v>61.443999999999996</v>
      </c>
      <c r="ET50" s="167">
        <v>54</v>
      </c>
      <c r="EU50" s="168">
        <f t="shared" si="87"/>
        <v>65.3</v>
      </c>
      <c r="EV50" s="168">
        <f t="shared" si="88"/>
        <v>64.428000000000011</v>
      </c>
      <c r="EW50" s="168">
        <f t="shared" si="89"/>
        <v>69.396000000000001</v>
      </c>
      <c r="EX50" s="168">
        <f t="shared" si="90"/>
        <v>67.295999999999992</v>
      </c>
      <c r="EY50" s="168">
        <f t="shared" si="91"/>
        <v>64.556000000000012</v>
      </c>
      <c r="EZ50" s="168">
        <f t="shared" si="92"/>
        <v>64.49199999999999</v>
      </c>
      <c r="FA50" s="168">
        <f t="shared" si="93"/>
        <v>57.392000000000003</v>
      </c>
      <c r="FB50" s="168">
        <f t="shared" si="94"/>
        <v>56.344000000000001</v>
      </c>
      <c r="FC50" s="167">
        <v>55</v>
      </c>
      <c r="FD50" s="168">
        <f t="shared" si="95"/>
        <v>70.7</v>
      </c>
      <c r="FE50" s="168">
        <f t="shared" si="96"/>
        <v>69.028000000000006</v>
      </c>
      <c r="FF50" s="168">
        <f t="shared" si="97"/>
        <v>72.195999999999998</v>
      </c>
      <c r="FG50" s="168">
        <f t="shared" si="98"/>
        <v>68.096000000000004</v>
      </c>
      <c r="FH50" s="168">
        <f t="shared" si="99"/>
        <v>63.655999999999999</v>
      </c>
      <c r="FI50" s="168">
        <f t="shared" si="100"/>
        <v>64.49199999999999</v>
      </c>
      <c r="FJ50" s="168">
        <f t="shared" si="101"/>
        <v>57.091999999999992</v>
      </c>
      <c r="FK50" s="168">
        <f t="shared" si="102"/>
        <v>55.643999999999998</v>
      </c>
      <c r="FL50" s="167">
        <v>56</v>
      </c>
      <c r="FM50" s="168">
        <f t="shared" si="103"/>
        <v>75.599999999999994</v>
      </c>
      <c r="FN50" s="168">
        <f t="shared" si="104"/>
        <v>71.228000000000009</v>
      </c>
      <c r="FO50" s="168">
        <f t="shared" si="105"/>
        <v>72.995999999999995</v>
      </c>
      <c r="FP50" s="168">
        <f t="shared" si="106"/>
        <v>68.395999999999987</v>
      </c>
      <c r="FQ50" s="168">
        <f t="shared" si="107"/>
        <v>64.355999999999995</v>
      </c>
      <c r="FR50" s="168">
        <f t="shared" si="108"/>
        <v>62.791999999999994</v>
      </c>
      <c r="FS50" s="168">
        <f t="shared" si="109"/>
        <v>54.892000000000003</v>
      </c>
      <c r="FT50" s="168">
        <f t="shared" si="110"/>
        <v>54.544000000000004</v>
      </c>
      <c r="FU50" s="167">
        <v>57</v>
      </c>
      <c r="FV50" s="168">
        <f t="shared" si="111"/>
        <v>77.599999999999994</v>
      </c>
      <c r="FW50" s="168">
        <f t="shared" si="112"/>
        <v>75.028000000000006</v>
      </c>
      <c r="FX50" s="168">
        <f t="shared" si="113"/>
        <v>76.296000000000006</v>
      </c>
      <c r="FY50" s="168">
        <f t="shared" si="114"/>
        <v>68.596000000000004</v>
      </c>
      <c r="FZ50" s="168">
        <f t="shared" si="115"/>
        <v>62.356000000000002</v>
      </c>
      <c r="GA50" s="168">
        <f t="shared" si="116"/>
        <v>62.892000000000003</v>
      </c>
      <c r="GB50" s="168">
        <f t="shared" si="117"/>
        <v>54.892000000000003</v>
      </c>
      <c r="GC50" s="168">
        <f t="shared" si="118"/>
        <v>52.544000000000004</v>
      </c>
      <c r="GD50" s="167">
        <v>50</v>
      </c>
      <c r="GE50" s="168">
        <f t="shared" si="119"/>
        <v>29.194904430291274</v>
      </c>
      <c r="GF50" s="168">
        <f t="shared" si="120"/>
        <v>29.244997425084151</v>
      </c>
      <c r="GG50" s="167">
        <v>51</v>
      </c>
      <c r="GH50" s="168">
        <f t="shared" si="121"/>
        <v>28.611443267035185</v>
      </c>
      <c r="GI50" s="168">
        <f t="shared" si="122"/>
        <v>28.902100026099077</v>
      </c>
      <c r="GJ50" s="167">
        <v>52</v>
      </c>
      <c r="GK50" s="168">
        <f t="shared" si="123"/>
        <v>28.371917971599785</v>
      </c>
      <c r="GL50" s="168">
        <f t="shared" si="124"/>
        <v>28.666791907804537</v>
      </c>
      <c r="GM50" s="167">
        <v>53</v>
      </c>
      <c r="GN50" s="168">
        <f t="shared" si="125"/>
        <v>26.404315854860855</v>
      </c>
      <c r="GO50" s="168">
        <f t="shared" si="126"/>
        <v>27.11783122921932</v>
      </c>
      <c r="GP50" s="167">
        <v>54</v>
      </c>
      <c r="GQ50" s="168">
        <f t="shared" si="127"/>
        <v>25.70650149841461</v>
      </c>
      <c r="GR50" s="168">
        <f t="shared" si="128"/>
        <v>26.291790412054453</v>
      </c>
      <c r="GS50" s="167">
        <v>55</v>
      </c>
      <c r="GT50" s="168">
        <f t="shared" si="129"/>
        <v>23.116931098092422</v>
      </c>
      <c r="GU50" s="168">
        <f t="shared" si="130"/>
        <v>24.313485283106019</v>
      </c>
      <c r="GV50" s="167">
        <v>56</v>
      </c>
      <c r="GW50" s="168">
        <f t="shared" si="131"/>
        <v>20.880787992812955</v>
      </c>
      <c r="GX50" s="168">
        <f t="shared" si="132"/>
        <v>23.435604715678053</v>
      </c>
      <c r="GY50" s="167">
        <v>57</v>
      </c>
      <c r="GZ50" s="168">
        <f t="shared" si="133"/>
        <v>18.435044010634755</v>
      </c>
      <c r="HA50" s="168">
        <f t="shared" si="134"/>
        <v>20.663187662751511</v>
      </c>
      <c r="HB50" s="167">
        <v>-1.2</v>
      </c>
      <c r="HC50" s="167">
        <v>-0.49</v>
      </c>
      <c r="HD50" s="167">
        <v>0.14000000000000001</v>
      </c>
      <c r="HE50" s="167">
        <v>1.56</v>
      </c>
      <c r="HF50" s="167">
        <v>-2.98</v>
      </c>
      <c r="HG50" s="167">
        <v>-1.01</v>
      </c>
      <c r="HH50" s="167">
        <v>0.85</v>
      </c>
      <c r="HI50" s="167">
        <v>3.14</v>
      </c>
    </row>
    <row r="51" spans="1:217" ht="15.75" thickBot="1" x14ac:dyDescent="0.3">
      <c r="A51" s="228">
        <v>41</v>
      </c>
      <c r="B51" s="212">
        <v>43848</v>
      </c>
      <c r="C51" s="215" t="s">
        <v>1169</v>
      </c>
      <c r="D51" t="s">
        <v>980</v>
      </c>
      <c r="E51" s="203" t="s">
        <v>955</v>
      </c>
      <c r="F51" s="197"/>
      <c r="G51" s="198">
        <v>17.7</v>
      </c>
      <c r="H51" s="198">
        <v>27.1</v>
      </c>
      <c r="I51" s="198">
        <v>33.799999999999997</v>
      </c>
      <c r="J51" s="198">
        <v>38.1</v>
      </c>
      <c r="K51" s="198">
        <v>36.200000000000003</v>
      </c>
      <c r="L51" s="198">
        <v>33.6</v>
      </c>
      <c r="M51" s="199">
        <v>37.1</v>
      </c>
      <c r="N51" s="200"/>
      <c r="O51" s="198">
        <v>2.9</v>
      </c>
      <c r="P51" s="198">
        <v>2.1</v>
      </c>
      <c r="Q51" s="198">
        <v>2.4</v>
      </c>
      <c r="R51" s="198">
        <v>2.6</v>
      </c>
      <c r="S51" s="198">
        <v>2.2999999999999998</v>
      </c>
      <c r="T51" s="198">
        <v>2.5</v>
      </c>
      <c r="U51" s="201">
        <v>2.2000000000000002</v>
      </c>
      <c r="V51" s="163">
        <f t="shared" si="38"/>
        <v>0</v>
      </c>
      <c r="W51" s="163">
        <f t="shared" si="39"/>
        <v>12.943999999999999</v>
      </c>
      <c r="X51" s="163">
        <f t="shared" si="40"/>
        <v>23.656000000000002</v>
      </c>
      <c r="Y51" s="163">
        <f t="shared" si="41"/>
        <v>29.863999999999997</v>
      </c>
      <c r="Z51" s="163">
        <f t="shared" si="42"/>
        <v>33.835999999999999</v>
      </c>
      <c r="AA51" s="163">
        <f t="shared" si="43"/>
        <v>32.428000000000004</v>
      </c>
      <c r="AB51" s="163">
        <f t="shared" si="44"/>
        <v>29.5</v>
      </c>
      <c r="AC51" s="163">
        <f t="shared" si="45"/>
        <v>33.492000000000004</v>
      </c>
      <c r="AD51" s="164">
        <f t="shared" si="34"/>
        <v>31.888598981840936</v>
      </c>
      <c r="AE51" s="164">
        <f t="shared" si="35"/>
        <v>29.986238947575529</v>
      </c>
      <c r="AF51" s="164">
        <f t="shared" si="36"/>
        <v>21.96987111420124</v>
      </c>
      <c r="AG51" s="165">
        <f t="shared" si="46"/>
        <v>65.3</v>
      </c>
      <c r="AH51" s="165">
        <f t="shared" si="47"/>
        <v>62.456000000000003</v>
      </c>
      <c r="AI51" s="165">
        <f t="shared" si="48"/>
        <v>59.244</v>
      </c>
      <c r="AJ51" s="165">
        <f t="shared" si="49"/>
        <v>58.436</v>
      </c>
      <c r="AK51" s="165">
        <f t="shared" si="50"/>
        <v>57.664000000000001</v>
      </c>
      <c r="AL51" s="165">
        <f t="shared" si="51"/>
        <v>60.271999999999998</v>
      </c>
      <c r="AM51" s="165">
        <f t="shared" si="52"/>
        <v>63</v>
      </c>
      <c r="AN51" s="165">
        <f t="shared" si="53"/>
        <v>56.908000000000001</v>
      </c>
      <c r="AO51" s="164">
        <f t="shared" si="54"/>
        <v>29.657254303331513</v>
      </c>
      <c r="AP51" s="166">
        <v>1</v>
      </c>
      <c r="AQ51" s="167">
        <v>51.4</v>
      </c>
      <c r="AR51" s="167">
        <v>62.6</v>
      </c>
      <c r="AS51" s="167">
        <v>70.8</v>
      </c>
      <c r="AT51" s="167">
        <v>81</v>
      </c>
      <c r="AU51" s="167">
        <v>90.4</v>
      </c>
      <c r="AV51" s="167">
        <v>96.2</v>
      </c>
      <c r="AW51" s="167">
        <v>94.7</v>
      </c>
      <c r="AX51" s="167">
        <v>92.3</v>
      </c>
      <c r="AY51" s="166">
        <v>2</v>
      </c>
      <c r="AZ51" s="167">
        <v>59.5</v>
      </c>
      <c r="BA51" s="167">
        <v>68.900000000000006</v>
      </c>
      <c r="BB51" s="167">
        <v>78.3</v>
      </c>
      <c r="BC51" s="167">
        <v>84.3</v>
      </c>
      <c r="BD51" s="167">
        <v>92.8</v>
      </c>
      <c r="BE51" s="167">
        <v>96.3</v>
      </c>
      <c r="BF51" s="167">
        <v>94</v>
      </c>
      <c r="BG51" s="167">
        <v>90</v>
      </c>
      <c r="BH51" s="166">
        <v>3</v>
      </c>
      <c r="BI51" s="167">
        <v>59.8</v>
      </c>
      <c r="BJ51" s="167">
        <v>71.099999999999994</v>
      </c>
      <c r="BK51" s="167">
        <v>80.8</v>
      </c>
      <c r="BL51" s="167">
        <v>88</v>
      </c>
      <c r="BM51" s="167">
        <v>95</v>
      </c>
      <c r="BN51" s="167">
        <v>94.4</v>
      </c>
      <c r="BO51" s="167">
        <v>94.1</v>
      </c>
      <c r="BP51" s="167">
        <v>89</v>
      </c>
      <c r="BQ51" s="166">
        <v>4</v>
      </c>
      <c r="BR51" s="167">
        <v>65.400000000000006</v>
      </c>
      <c r="BS51" s="167">
        <v>77.2</v>
      </c>
      <c r="BT51" s="167">
        <v>84.5</v>
      </c>
      <c r="BU51" s="167">
        <v>89.8</v>
      </c>
      <c r="BV51" s="167">
        <v>95.5</v>
      </c>
      <c r="BW51" s="167">
        <v>94.3</v>
      </c>
      <c r="BX51" s="167">
        <v>92.5</v>
      </c>
      <c r="BY51" s="167">
        <v>88.8</v>
      </c>
      <c r="BZ51" s="166">
        <v>5</v>
      </c>
      <c r="CA51" s="167">
        <v>65.3</v>
      </c>
      <c r="CB51" s="167">
        <v>77.400000000000006</v>
      </c>
      <c r="CC51" s="167">
        <v>86.5</v>
      </c>
      <c r="CD51" s="167">
        <v>92.5</v>
      </c>
      <c r="CE51" s="167">
        <v>96.4</v>
      </c>
      <c r="CF51" s="167">
        <v>93</v>
      </c>
      <c r="CG51" s="167">
        <v>90.4</v>
      </c>
      <c r="CH51" s="167">
        <v>83.7</v>
      </c>
      <c r="CI51" s="166">
        <v>6</v>
      </c>
      <c r="CJ51" s="167">
        <v>70.7</v>
      </c>
      <c r="CK51" s="167">
        <v>82</v>
      </c>
      <c r="CL51" s="167">
        <v>89.3</v>
      </c>
      <c r="CM51" s="167">
        <v>93.3</v>
      </c>
      <c r="CN51" s="167">
        <v>95.5</v>
      </c>
      <c r="CO51" s="167">
        <v>93</v>
      </c>
      <c r="CP51" s="167">
        <v>90.1</v>
      </c>
      <c r="CQ51" s="167">
        <v>83</v>
      </c>
      <c r="CR51" s="166">
        <v>7</v>
      </c>
      <c r="CS51" s="167">
        <v>75.599999999999994</v>
      </c>
      <c r="CT51" s="167">
        <v>84.2</v>
      </c>
      <c r="CU51" s="167">
        <v>90.1</v>
      </c>
      <c r="CV51" s="167">
        <v>93.6</v>
      </c>
      <c r="CW51" s="167">
        <v>96.2</v>
      </c>
      <c r="CX51" s="167">
        <v>91.3</v>
      </c>
      <c r="CY51" s="167">
        <v>87.9</v>
      </c>
      <c r="CZ51" s="167">
        <v>81.900000000000006</v>
      </c>
      <c r="DA51" s="166">
        <v>8</v>
      </c>
      <c r="DB51" s="167">
        <v>77.599999999999994</v>
      </c>
      <c r="DC51" s="167">
        <v>88</v>
      </c>
      <c r="DD51" s="167">
        <v>93.4</v>
      </c>
      <c r="DE51" s="167">
        <v>93.8</v>
      </c>
      <c r="DF51" s="167">
        <v>94.2</v>
      </c>
      <c r="DG51" s="167">
        <v>91.4</v>
      </c>
      <c r="DH51" s="167">
        <v>87.9</v>
      </c>
      <c r="DI51" s="167">
        <v>79.900000000000006</v>
      </c>
      <c r="DJ51" s="167">
        <v>1</v>
      </c>
      <c r="DK51" s="168">
        <f t="shared" si="55"/>
        <v>51.4</v>
      </c>
      <c r="DL51" s="168">
        <f t="shared" si="56"/>
        <v>49.656000000000006</v>
      </c>
      <c r="DM51" s="168">
        <f t="shared" si="57"/>
        <v>47.143999999999991</v>
      </c>
      <c r="DN51" s="168">
        <f t="shared" si="58"/>
        <v>51.136000000000003</v>
      </c>
      <c r="DO51" s="168">
        <f t="shared" si="59"/>
        <v>56.564000000000007</v>
      </c>
      <c r="DP51" s="168">
        <f t="shared" si="60"/>
        <v>63.771999999999998</v>
      </c>
      <c r="DQ51" s="168">
        <f t="shared" si="61"/>
        <v>65.2</v>
      </c>
      <c r="DR51" s="168">
        <f t="shared" si="62"/>
        <v>58.807999999999993</v>
      </c>
      <c r="DS51" s="167">
        <v>52</v>
      </c>
      <c r="DT51" s="168">
        <f t="shared" si="63"/>
        <v>59.5</v>
      </c>
      <c r="DU51" s="168">
        <f t="shared" si="64"/>
        <v>55.956000000000003</v>
      </c>
      <c r="DV51" s="168">
        <f t="shared" si="65"/>
        <v>54.643999999999991</v>
      </c>
      <c r="DW51" s="168">
        <f t="shared" si="66"/>
        <v>54.436</v>
      </c>
      <c r="DX51" s="168">
        <f t="shared" si="67"/>
        <v>58.963999999999999</v>
      </c>
      <c r="DY51" s="168">
        <f t="shared" si="68"/>
        <v>63.871999999999993</v>
      </c>
      <c r="DZ51" s="168">
        <f t="shared" si="69"/>
        <v>64.5</v>
      </c>
      <c r="EA51" s="168">
        <f t="shared" si="70"/>
        <v>56.507999999999996</v>
      </c>
      <c r="EB51" s="167">
        <v>53</v>
      </c>
      <c r="EC51" s="168">
        <f t="shared" si="71"/>
        <v>59.8</v>
      </c>
      <c r="ED51" s="168">
        <f t="shared" si="72"/>
        <v>58.155999999999992</v>
      </c>
      <c r="EE51" s="168">
        <f t="shared" si="73"/>
        <v>57.143999999999991</v>
      </c>
      <c r="EF51" s="168">
        <f t="shared" si="74"/>
        <v>58.136000000000003</v>
      </c>
      <c r="EG51" s="168">
        <f t="shared" si="75"/>
        <v>61.164000000000001</v>
      </c>
      <c r="EH51" s="168">
        <f t="shared" si="76"/>
        <v>61.972000000000001</v>
      </c>
      <c r="EI51" s="168">
        <f t="shared" si="77"/>
        <v>64.599999999999994</v>
      </c>
      <c r="EJ51" s="168">
        <f t="shared" si="78"/>
        <v>55.507999999999996</v>
      </c>
      <c r="EK51" s="167">
        <v>54</v>
      </c>
      <c r="EL51" s="168">
        <f t="shared" si="79"/>
        <v>65.400000000000006</v>
      </c>
      <c r="EM51" s="168">
        <f t="shared" si="80"/>
        <v>64.256</v>
      </c>
      <c r="EN51" s="168">
        <f t="shared" si="81"/>
        <v>60.843999999999994</v>
      </c>
      <c r="EO51" s="168">
        <f t="shared" si="82"/>
        <v>59.936</v>
      </c>
      <c r="EP51" s="168">
        <f t="shared" si="83"/>
        <v>61.664000000000001</v>
      </c>
      <c r="EQ51" s="168">
        <f t="shared" si="84"/>
        <v>61.871999999999993</v>
      </c>
      <c r="ER51" s="168">
        <f t="shared" si="85"/>
        <v>63</v>
      </c>
      <c r="ES51" s="168">
        <f t="shared" si="86"/>
        <v>55.307999999999993</v>
      </c>
      <c r="ET51" s="167">
        <v>55</v>
      </c>
      <c r="EU51" s="168">
        <f t="shared" si="87"/>
        <v>65.3</v>
      </c>
      <c r="EV51" s="168">
        <f t="shared" si="88"/>
        <v>64.456000000000003</v>
      </c>
      <c r="EW51" s="168">
        <f t="shared" si="89"/>
        <v>62.843999999999994</v>
      </c>
      <c r="EX51" s="168">
        <f t="shared" si="90"/>
        <v>62.636000000000003</v>
      </c>
      <c r="EY51" s="168">
        <f t="shared" si="91"/>
        <v>62.564000000000007</v>
      </c>
      <c r="EZ51" s="168">
        <f t="shared" si="92"/>
        <v>60.571999999999996</v>
      </c>
      <c r="FA51" s="168">
        <f t="shared" si="93"/>
        <v>60.900000000000006</v>
      </c>
      <c r="FB51" s="168">
        <f t="shared" si="94"/>
        <v>50.207999999999998</v>
      </c>
      <c r="FC51" s="167">
        <v>56</v>
      </c>
      <c r="FD51" s="168">
        <f t="shared" si="95"/>
        <v>70.7</v>
      </c>
      <c r="FE51" s="168">
        <f t="shared" si="96"/>
        <v>69.055999999999997</v>
      </c>
      <c r="FF51" s="168">
        <f t="shared" si="97"/>
        <v>65.643999999999991</v>
      </c>
      <c r="FG51" s="168">
        <f t="shared" si="98"/>
        <v>63.436</v>
      </c>
      <c r="FH51" s="168">
        <f t="shared" si="99"/>
        <v>61.664000000000001</v>
      </c>
      <c r="FI51" s="168">
        <f t="shared" si="100"/>
        <v>60.571999999999996</v>
      </c>
      <c r="FJ51" s="168">
        <f t="shared" si="101"/>
        <v>60.599999999999994</v>
      </c>
      <c r="FK51" s="168">
        <f t="shared" si="102"/>
        <v>49.507999999999996</v>
      </c>
      <c r="FL51" s="167">
        <v>57</v>
      </c>
      <c r="FM51" s="168">
        <f t="shared" si="103"/>
        <v>75.599999999999994</v>
      </c>
      <c r="FN51" s="168">
        <f t="shared" si="104"/>
        <v>71.256</v>
      </c>
      <c r="FO51" s="168">
        <f t="shared" si="105"/>
        <v>66.443999999999988</v>
      </c>
      <c r="FP51" s="168">
        <f t="shared" si="106"/>
        <v>63.735999999999997</v>
      </c>
      <c r="FQ51" s="168">
        <f t="shared" si="107"/>
        <v>62.364000000000004</v>
      </c>
      <c r="FR51" s="168">
        <f t="shared" si="108"/>
        <v>58.871999999999993</v>
      </c>
      <c r="FS51" s="168">
        <f t="shared" si="109"/>
        <v>58.400000000000006</v>
      </c>
      <c r="FT51" s="168">
        <f t="shared" si="110"/>
        <v>48.408000000000001</v>
      </c>
      <c r="FU51" s="167">
        <v>58</v>
      </c>
      <c r="FV51" s="168">
        <f t="shared" si="111"/>
        <v>77.599999999999994</v>
      </c>
      <c r="FW51" s="168">
        <f t="shared" si="112"/>
        <v>75.055999999999997</v>
      </c>
      <c r="FX51" s="168">
        <f t="shared" si="113"/>
        <v>69.744</v>
      </c>
      <c r="FY51" s="168">
        <f t="shared" si="114"/>
        <v>63.936</v>
      </c>
      <c r="FZ51" s="168">
        <f t="shared" si="115"/>
        <v>60.364000000000004</v>
      </c>
      <c r="GA51" s="168">
        <f t="shared" si="116"/>
        <v>58.972000000000001</v>
      </c>
      <c r="GB51" s="168">
        <f t="shared" si="117"/>
        <v>58.400000000000006</v>
      </c>
      <c r="GC51" s="168">
        <f t="shared" si="118"/>
        <v>46.408000000000001</v>
      </c>
      <c r="GD51" s="167">
        <v>51</v>
      </c>
      <c r="GE51" s="168">
        <f t="shared" si="119"/>
        <v>31.354801433972611</v>
      </c>
      <c r="GF51" s="168">
        <f t="shared" si="120"/>
        <v>31.437479786486065</v>
      </c>
      <c r="GG51" s="167">
        <v>52</v>
      </c>
      <c r="GH51" s="168">
        <f t="shared" si="121"/>
        <v>30.784698311497436</v>
      </c>
      <c r="GI51" s="168">
        <f t="shared" si="122"/>
        <v>31.275089913530195</v>
      </c>
      <c r="GJ51" s="167">
        <v>53</v>
      </c>
      <c r="GK51" s="168">
        <f t="shared" si="123"/>
        <v>30.506236659630261</v>
      </c>
      <c r="GL51" s="168">
        <f t="shared" si="124"/>
        <v>30.999210092783599</v>
      </c>
      <c r="GM51" s="167">
        <v>54</v>
      </c>
      <c r="GN51" s="168">
        <f t="shared" si="125"/>
        <v>28.641634037764717</v>
      </c>
      <c r="GO51" s="168">
        <f t="shared" si="126"/>
        <v>29.911965823581085</v>
      </c>
      <c r="GP51" s="167">
        <v>55</v>
      </c>
      <c r="GQ51" s="168">
        <f t="shared" si="127"/>
        <v>28.471384351929174</v>
      </c>
      <c r="GR51" s="168">
        <f t="shared" si="128"/>
        <v>29.653589825402264</v>
      </c>
      <c r="GS51" s="167">
        <v>56</v>
      </c>
      <c r="GT51" s="168">
        <f t="shared" si="129"/>
        <v>25.299691865581977</v>
      </c>
      <c r="GU51" s="168">
        <f t="shared" si="130"/>
        <v>27.504296375099941</v>
      </c>
      <c r="GV51" s="167">
        <v>57</v>
      </c>
      <c r="GW51" s="168">
        <f t="shared" si="131"/>
        <v>22.240936119661157</v>
      </c>
      <c r="GX51" s="168">
        <f t="shared" si="132"/>
        <v>26.311024541327853</v>
      </c>
      <c r="GY51" s="167">
        <v>58</v>
      </c>
      <c r="GZ51" s="168">
        <f t="shared" si="133"/>
        <v>19.825822322827591</v>
      </c>
      <c r="HA51" s="168">
        <f t="shared" si="134"/>
        <v>23.320979886011685</v>
      </c>
      <c r="HB51" s="167">
        <v>-1.2</v>
      </c>
      <c r="HC51" s="167">
        <v>-0.49</v>
      </c>
      <c r="HD51" s="167">
        <v>0.14000000000000001</v>
      </c>
      <c r="HE51" s="167">
        <v>1.56</v>
      </c>
      <c r="HF51" s="167">
        <v>-2.98</v>
      </c>
      <c r="HG51" s="167">
        <v>-1.01</v>
      </c>
      <c r="HH51" s="167">
        <v>0.85</v>
      </c>
      <c r="HI51" s="167">
        <v>3.14</v>
      </c>
    </row>
    <row r="52" spans="1:217" ht="15.75" thickBot="1" x14ac:dyDescent="0.3">
      <c r="A52" s="228">
        <v>42</v>
      </c>
      <c r="B52" s="212">
        <v>43848</v>
      </c>
      <c r="C52" s="215" t="s">
        <v>1169</v>
      </c>
      <c r="D52" t="s">
        <v>921</v>
      </c>
      <c r="E52" s="204" t="s">
        <v>956</v>
      </c>
      <c r="F52" s="197"/>
      <c r="G52" s="198">
        <v>17.2</v>
      </c>
      <c r="H52" s="198">
        <v>26.4</v>
      </c>
      <c r="I52" s="198">
        <v>33.9</v>
      </c>
      <c r="J52" s="198">
        <v>37.200000000000003</v>
      </c>
      <c r="K52" s="198">
        <v>35.4</v>
      </c>
      <c r="L52" s="198">
        <v>33.200000000000003</v>
      </c>
      <c r="M52" s="199">
        <v>37</v>
      </c>
      <c r="N52" s="200"/>
      <c r="O52" s="198">
        <v>3.1</v>
      </c>
      <c r="P52" s="198">
        <v>2.5</v>
      </c>
      <c r="Q52" s="198">
        <v>2.7</v>
      </c>
      <c r="R52" s="198">
        <v>2.2999999999999998</v>
      </c>
      <c r="S52" s="198">
        <v>2.6</v>
      </c>
      <c r="T52" s="198">
        <v>2.4</v>
      </c>
      <c r="U52" s="201">
        <v>2</v>
      </c>
      <c r="V52" s="163">
        <f t="shared" si="38"/>
        <v>0</v>
      </c>
      <c r="W52" s="163">
        <f t="shared" si="39"/>
        <v>12.116</v>
      </c>
      <c r="X52" s="163">
        <f t="shared" si="40"/>
        <v>22.299999999999997</v>
      </c>
      <c r="Y52" s="163">
        <f t="shared" si="41"/>
        <v>29.471999999999998</v>
      </c>
      <c r="Z52" s="163">
        <f t="shared" si="42"/>
        <v>33.428000000000004</v>
      </c>
      <c r="AA52" s="163">
        <f t="shared" si="43"/>
        <v>31.135999999999999</v>
      </c>
      <c r="AB52" s="163">
        <f t="shared" si="44"/>
        <v>29.264000000000003</v>
      </c>
      <c r="AC52" s="163">
        <f t="shared" si="45"/>
        <v>33.72</v>
      </c>
      <c r="AD52" s="164">
        <f t="shared" si="34"/>
        <v>31.311713938648154</v>
      </c>
      <c r="AE52" s="164">
        <f t="shared" si="35"/>
        <v>29.208008389546173</v>
      </c>
      <c r="AF52" s="164">
        <f t="shared" si="36"/>
        <v>21.023793041174699</v>
      </c>
      <c r="AG52" s="165">
        <f t="shared" si="46"/>
        <v>65.3</v>
      </c>
      <c r="AH52" s="165">
        <f t="shared" si="47"/>
        <v>63.284000000000006</v>
      </c>
      <c r="AI52" s="165">
        <f t="shared" si="48"/>
        <v>60.600000000000009</v>
      </c>
      <c r="AJ52" s="165">
        <f t="shared" si="49"/>
        <v>58.828000000000003</v>
      </c>
      <c r="AK52" s="165">
        <f t="shared" si="50"/>
        <v>58.071999999999996</v>
      </c>
      <c r="AL52" s="165">
        <f t="shared" si="51"/>
        <v>61.564000000000007</v>
      </c>
      <c r="AM52" s="165">
        <f t="shared" si="52"/>
        <v>63.235999999999997</v>
      </c>
      <c r="AN52" s="165">
        <f t="shared" si="53"/>
        <v>56.680000000000007</v>
      </c>
      <c r="AO52" s="164">
        <f t="shared" si="54"/>
        <v>29.180242167948464</v>
      </c>
      <c r="AP52" s="166">
        <v>1</v>
      </c>
      <c r="AQ52" s="167">
        <v>51.4</v>
      </c>
      <c r="AR52" s="167">
        <v>62.6</v>
      </c>
      <c r="AS52" s="167">
        <v>70.8</v>
      </c>
      <c r="AT52" s="167">
        <v>81</v>
      </c>
      <c r="AU52" s="167">
        <v>90.4</v>
      </c>
      <c r="AV52" s="167">
        <v>96.2</v>
      </c>
      <c r="AW52" s="167">
        <v>94.7</v>
      </c>
      <c r="AX52" s="167">
        <v>92.3</v>
      </c>
      <c r="AY52" s="166">
        <v>2</v>
      </c>
      <c r="AZ52" s="167">
        <v>59.5</v>
      </c>
      <c r="BA52" s="167">
        <v>68.900000000000006</v>
      </c>
      <c r="BB52" s="167">
        <v>78.3</v>
      </c>
      <c r="BC52" s="167">
        <v>84.3</v>
      </c>
      <c r="BD52" s="167">
        <v>92.8</v>
      </c>
      <c r="BE52" s="167">
        <v>96.3</v>
      </c>
      <c r="BF52" s="167">
        <v>94</v>
      </c>
      <c r="BG52" s="167">
        <v>90</v>
      </c>
      <c r="BH52" s="166">
        <v>3</v>
      </c>
      <c r="BI52" s="167">
        <v>59.8</v>
      </c>
      <c r="BJ52" s="167">
        <v>71.099999999999994</v>
      </c>
      <c r="BK52" s="167">
        <v>80.8</v>
      </c>
      <c r="BL52" s="167">
        <v>88</v>
      </c>
      <c r="BM52" s="167">
        <v>95</v>
      </c>
      <c r="BN52" s="167">
        <v>94.4</v>
      </c>
      <c r="BO52" s="167">
        <v>94.1</v>
      </c>
      <c r="BP52" s="167">
        <v>89</v>
      </c>
      <c r="BQ52" s="166">
        <v>4</v>
      </c>
      <c r="BR52" s="167">
        <v>65.400000000000006</v>
      </c>
      <c r="BS52" s="167">
        <v>77.2</v>
      </c>
      <c r="BT52" s="167">
        <v>84.5</v>
      </c>
      <c r="BU52" s="167">
        <v>89.8</v>
      </c>
      <c r="BV52" s="167">
        <v>95.5</v>
      </c>
      <c r="BW52" s="167">
        <v>94.3</v>
      </c>
      <c r="BX52" s="167">
        <v>92.5</v>
      </c>
      <c r="BY52" s="167">
        <v>88.8</v>
      </c>
      <c r="BZ52" s="166">
        <v>5</v>
      </c>
      <c r="CA52" s="167">
        <v>65.3</v>
      </c>
      <c r="CB52" s="167">
        <v>77.400000000000006</v>
      </c>
      <c r="CC52" s="167">
        <v>86.5</v>
      </c>
      <c r="CD52" s="167">
        <v>92.5</v>
      </c>
      <c r="CE52" s="167">
        <v>96.4</v>
      </c>
      <c r="CF52" s="167">
        <v>93</v>
      </c>
      <c r="CG52" s="167">
        <v>90.4</v>
      </c>
      <c r="CH52" s="167">
        <v>83.7</v>
      </c>
      <c r="CI52" s="166">
        <v>6</v>
      </c>
      <c r="CJ52" s="167">
        <v>70.7</v>
      </c>
      <c r="CK52" s="167">
        <v>82</v>
      </c>
      <c r="CL52" s="167">
        <v>89.3</v>
      </c>
      <c r="CM52" s="167">
        <v>93.3</v>
      </c>
      <c r="CN52" s="167">
        <v>95.5</v>
      </c>
      <c r="CO52" s="167">
        <v>93</v>
      </c>
      <c r="CP52" s="167">
        <v>90.1</v>
      </c>
      <c r="CQ52" s="167">
        <v>83</v>
      </c>
      <c r="CR52" s="166">
        <v>7</v>
      </c>
      <c r="CS52" s="167">
        <v>75.599999999999994</v>
      </c>
      <c r="CT52" s="167">
        <v>84.2</v>
      </c>
      <c r="CU52" s="167">
        <v>90.1</v>
      </c>
      <c r="CV52" s="167">
        <v>93.6</v>
      </c>
      <c r="CW52" s="167">
        <v>96.2</v>
      </c>
      <c r="CX52" s="167">
        <v>91.3</v>
      </c>
      <c r="CY52" s="167">
        <v>87.9</v>
      </c>
      <c r="CZ52" s="167">
        <v>81.900000000000006</v>
      </c>
      <c r="DA52" s="166">
        <v>8</v>
      </c>
      <c r="DB52" s="167">
        <v>77.599999999999994</v>
      </c>
      <c r="DC52" s="167">
        <v>88</v>
      </c>
      <c r="DD52" s="167">
        <v>93.4</v>
      </c>
      <c r="DE52" s="167">
        <v>93.8</v>
      </c>
      <c r="DF52" s="167">
        <v>94.2</v>
      </c>
      <c r="DG52" s="167">
        <v>91.4</v>
      </c>
      <c r="DH52" s="167">
        <v>87.9</v>
      </c>
      <c r="DI52" s="167">
        <v>79.900000000000006</v>
      </c>
      <c r="DJ52" s="167">
        <v>1</v>
      </c>
      <c r="DK52" s="168">
        <f t="shared" si="55"/>
        <v>51.4</v>
      </c>
      <c r="DL52" s="168">
        <f t="shared" si="56"/>
        <v>50.484000000000002</v>
      </c>
      <c r="DM52" s="168">
        <f t="shared" si="57"/>
        <v>48.5</v>
      </c>
      <c r="DN52" s="168">
        <f t="shared" si="58"/>
        <v>51.528000000000006</v>
      </c>
      <c r="DO52" s="168">
        <f t="shared" si="59"/>
        <v>56.972000000000001</v>
      </c>
      <c r="DP52" s="168">
        <f t="shared" si="60"/>
        <v>65.064000000000007</v>
      </c>
      <c r="DQ52" s="168">
        <f t="shared" si="61"/>
        <v>65.436000000000007</v>
      </c>
      <c r="DR52" s="168">
        <f t="shared" si="62"/>
        <v>58.58</v>
      </c>
      <c r="DS52" s="167">
        <v>53</v>
      </c>
      <c r="DT52" s="168">
        <f t="shared" si="63"/>
        <v>59.5</v>
      </c>
      <c r="DU52" s="168">
        <f t="shared" si="64"/>
        <v>56.784000000000006</v>
      </c>
      <c r="DV52" s="168">
        <f t="shared" si="65"/>
        <v>56</v>
      </c>
      <c r="DW52" s="168">
        <f t="shared" si="66"/>
        <v>54.828000000000003</v>
      </c>
      <c r="DX52" s="168">
        <f t="shared" si="67"/>
        <v>59.371999999999993</v>
      </c>
      <c r="DY52" s="168">
        <f t="shared" si="68"/>
        <v>65.164000000000001</v>
      </c>
      <c r="DZ52" s="168">
        <f t="shared" si="69"/>
        <v>64.73599999999999</v>
      </c>
      <c r="EA52" s="168">
        <f t="shared" si="70"/>
        <v>56.28</v>
      </c>
      <c r="EB52" s="167">
        <v>54</v>
      </c>
      <c r="EC52" s="168">
        <f t="shared" si="71"/>
        <v>59.8</v>
      </c>
      <c r="ED52" s="168">
        <f t="shared" si="72"/>
        <v>58.983999999999995</v>
      </c>
      <c r="EE52" s="168">
        <f t="shared" si="73"/>
        <v>58.5</v>
      </c>
      <c r="EF52" s="168">
        <f t="shared" si="74"/>
        <v>58.528000000000006</v>
      </c>
      <c r="EG52" s="168">
        <f t="shared" si="75"/>
        <v>61.571999999999996</v>
      </c>
      <c r="EH52" s="168">
        <f t="shared" si="76"/>
        <v>63.26400000000001</v>
      </c>
      <c r="EI52" s="168">
        <f t="shared" si="77"/>
        <v>64.835999999999984</v>
      </c>
      <c r="EJ52" s="168">
        <f t="shared" si="78"/>
        <v>55.28</v>
      </c>
      <c r="EK52" s="167">
        <v>55</v>
      </c>
      <c r="EL52" s="168">
        <f t="shared" si="79"/>
        <v>65.400000000000006</v>
      </c>
      <c r="EM52" s="168">
        <f t="shared" si="80"/>
        <v>65.084000000000003</v>
      </c>
      <c r="EN52" s="168">
        <f t="shared" si="81"/>
        <v>62.2</v>
      </c>
      <c r="EO52" s="168">
        <f t="shared" si="82"/>
        <v>60.328000000000003</v>
      </c>
      <c r="EP52" s="168">
        <f t="shared" si="83"/>
        <v>62.071999999999996</v>
      </c>
      <c r="EQ52" s="168">
        <f t="shared" si="84"/>
        <v>63.164000000000001</v>
      </c>
      <c r="ER52" s="168">
        <f t="shared" si="85"/>
        <v>63.235999999999997</v>
      </c>
      <c r="ES52" s="168">
        <f t="shared" si="86"/>
        <v>55.08</v>
      </c>
      <c r="ET52" s="167">
        <v>56</v>
      </c>
      <c r="EU52" s="168">
        <f t="shared" si="87"/>
        <v>65.3</v>
      </c>
      <c r="EV52" s="168">
        <f t="shared" si="88"/>
        <v>65.284000000000006</v>
      </c>
      <c r="EW52" s="168">
        <f t="shared" si="89"/>
        <v>64.2</v>
      </c>
      <c r="EX52" s="168">
        <f t="shared" si="90"/>
        <v>63.028000000000006</v>
      </c>
      <c r="EY52" s="168">
        <f t="shared" si="91"/>
        <v>62.972000000000001</v>
      </c>
      <c r="EZ52" s="168">
        <f t="shared" si="92"/>
        <v>61.864000000000004</v>
      </c>
      <c r="FA52" s="168">
        <f t="shared" si="93"/>
        <v>61.136000000000003</v>
      </c>
      <c r="FB52" s="168">
        <f t="shared" si="94"/>
        <v>49.980000000000004</v>
      </c>
      <c r="FC52" s="167">
        <v>57</v>
      </c>
      <c r="FD52" s="168">
        <f t="shared" si="95"/>
        <v>70.7</v>
      </c>
      <c r="FE52" s="168">
        <f t="shared" si="96"/>
        <v>69.884</v>
      </c>
      <c r="FF52" s="168">
        <f t="shared" si="97"/>
        <v>67</v>
      </c>
      <c r="FG52" s="168">
        <f t="shared" si="98"/>
        <v>63.828000000000003</v>
      </c>
      <c r="FH52" s="168">
        <f t="shared" si="99"/>
        <v>62.071999999999996</v>
      </c>
      <c r="FI52" s="168">
        <f t="shared" si="100"/>
        <v>61.864000000000004</v>
      </c>
      <c r="FJ52" s="168">
        <f t="shared" si="101"/>
        <v>60.835999999999991</v>
      </c>
      <c r="FK52" s="168">
        <f t="shared" si="102"/>
        <v>49.28</v>
      </c>
      <c r="FL52" s="167">
        <v>58</v>
      </c>
      <c r="FM52" s="168">
        <f t="shared" si="103"/>
        <v>75.599999999999994</v>
      </c>
      <c r="FN52" s="168">
        <f t="shared" si="104"/>
        <v>72.084000000000003</v>
      </c>
      <c r="FO52" s="168">
        <f t="shared" si="105"/>
        <v>67.8</v>
      </c>
      <c r="FP52" s="168">
        <f t="shared" si="106"/>
        <v>64.128</v>
      </c>
      <c r="FQ52" s="168">
        <f t="shared" si="107"/>
        <v>62.771999999999998</v>
      </c>
      <c r="FR52" s="168">
        <f t="shared" si="108"/>
        <v>60.164000000000001</v>
      </c>
      <c r="FS52" s="168">
        <f t="shared" si="109"/>
        <v>58.636000000000003</v>
      </c>
      <c r="FT52" s="168">
        <f t="shared" si="110"/>
        <v>48.180000000000007</v>
      </c>
      <c r="FU52" s="167">
        <v>59</v>
      </c>
      <c r="FV52" s="168">
        <f t="shared" si="111"/>
        <v>77.599999999999994</v>
      </c>
      <c r="FW52" s="168">
        <f t="shared" si="112"/>
        <v>75.884</v>
      </c>
      <c r="FX52" s="168">
        <f t="shared" si="113"/>
        <v>71.100000000000009</v>
      </c>
      <c r="FY52" s="168">
        <f t="shared" si="114"/>
        <v>64.328000000000003</v>
      </c>
      <c r="FZ52" s="168">
        <f t="shared" si="115"/>
        <v>60.771999999999998</v>
      </c>
      <c r="GA52" s="168">
        <f t="shared" si="116"/>
        <v>60.26400000000001</v>
      </c>
      <c r="GB52" s="168">
        <f t="shared" si="117"/>
        <v>58.636000000000003</v>
      </c>
      <c r="GC52" s="168">
        <f t="shared" si="118"/>
        <v>46.180000000000007</v>
      </c>
      <c r="GD52" s="167">
        <v>52</v>
      </c>
      <c r="GE52" s="168">
        <f t="shared" si="119"/>
        <v>30.76376928020369</v>
      </c>
      <c r="GF52" s="168">
        <f t="shared" si="120"/>
        <v>30.835840156026379</v>
      </c>
      <c r="GG52" s="167">
        <v>53</v>
      </c>
      <c r="GH52" s="168">
        <f t="shared" si="121"/>
        <v>30.168288519593872</v>
      </c>
      <c r="GI52" s="168">
        <f t="shared" si="122"/>
        <v>30.590523162871293</v>
      </c>
      <c r="GJ52" s="167">
        <v>54</v>
      </c>
      <c r="GK52" s="168">
        <f t="shared" si="123"/>
        <v>29.954331452572688</v>
      </c>
      <c r="GL52" s="168">
        <f t="shared" si="124"/>
        <v>30.385448301134346</v>
      </c>
      <c r="GM52" s="167">
        <v>55</v>
      </c>
      <c r="GN52" s="168">
        <f t="shared" si="125"/>
        <v>28.085022473015584</v>
      </c>
      <c r="GO52" s="168">
        <f t="shared" si="126"/>
        <v>29.181378946074858</v>
      </c>
      <c r="GP52" s="167">
        <v>56</v>
      </c>
      <c r="GQ52" s="168">
        <f t="shared" si="127"/>
        <v>27.872840393139455</v>
      </c>
      <c r="GR52" s="168">
        <f t="shared" si="128"/>
        <v>28.883544258572925</v>
      </c>
      <c r="GS52" s="167">
        <v>57</v>
      </c>
      <c r="GT52" s="168">
        <f t="shared" si="129"/>
        <v>24.768254430590545</v>
      </c>
      <c r="GU52" s="168">
        <f t="shared" si="130"/>
        <v>26.654041230592767</v>
      </c>
      <c r="GV52" s="167">
        <v>58</v>
      </c>
      <c r="GW52" s="168">
        <f t="shared" si="131"/>
        <v>21.883793197113334</v>
      </c>
      <c r="GX52" s="168">
        <f t="shared" si="132"/>
        <v>25.451702285926416</v>
      </c>
      <c r="GY52" s="167">
        <v>59</v>
      </c>
      <c r="GZ52" s="168">
        <f t="shared" si="133"/>
        <v>19.395815004659454</v>
      </c>
      <c r="HA52" s="168">
        <f t="shared" si="134"/>
        <v>22.412238544739395</v>
      </c>
      <c r="HB52" s="167">
        <v>-1.2</v>
      </c>
      <c r="HC52" s="167">
        <v>-0.49</v>
      </c>
      <c r="HD52" s="167">
        <v>0.14000000000000001</v>
      </c>
      <c r="HE52" s="167">
        <v>1.56</v>
      </c>
      <c r="HF52" s="167">
        <v>-2.98</v>
      </c>
      <c r="HG52" s="167">
        <v>-1.01</v>
      </c>
      <c r="HH52" s="167">
        <v>0.85</v>
      </c>
      <c r="HI52" s="167">
        <v>3.14</v>
      </c>
    </row>
    <row r="53" spans="1:217" ht="15.75" thickBot="1" x14ac:dyDescent="0.3">
      <c r="A53" s="228">
        <v>43</v>
      </c>
      <c r="B53" s="212">
        <v>44290</v>
      </c>
      <c r="C53" s="213" t="s">
        <v>1172</v>
      </c>
      <c r="D53" t="s">
        <v>921</v>
      </c>
      <c r="E53" s="204" t="s">
        <v>1093</v>
      </c>
      <c r="F53" s="197">
        <v>14.7</v>
      </c>
      <c r="G53" s="198">
        <v>11.4</v>
      </c>
      <c r="H53" s="198">
        <v>15.8</v>
      </c>
      <c r="I53" s="198">
        <v>24.5</v>
      </c>
      <c r="J53" s="198">
        <v>32.5</v>
      </c>
      <c r="K53" s="198">
        <v>32</v>
      </c>
      <c r="L53" s="198">
        <v>35.6</v>
      </c>
      <c r="M53" s="199">
        <v>35.1</v>
      </c>
      <c r="N53" s="200">
        <v>3.3</v>
      </c>
      <c r="O53" s="198">
        <v>3.7</v>
      </c>
      <c r="P53" s="198">
        <v>2.4</v>
      </c>
      <c r="Q53" s="198">
        <v>2.9</v>
      </c>
      <c r="R53" s="198">
        <v>2.9</v>
      </c>
      <c r="S53" s="198">
        <v>3.7</v>
      </c>
      <c r="T53" s="198">
        <v>2.5</v>
      </c>
      <c r="U53" s="201">
        <v>4.9000000000000004</v>
      </c>
      <c r="V53" s="163">
        <f t="shared" si="38"/>
        <v>9.2880000000000003</v>
      </c>
      <c r="W53" s="163">
        <f t="shared" si="39"/>
        <v>5.3320000000000007</v>
      </c>
      <c r="X53" s="163">
        <f t="shared" si="40"/>
        <v>11.864000000000001</v>
      </c>
      <c r="Y53" s="163">
        <f t="shared" si="41"/>
        <v>19.744</v>
      </c>
      <c r="Z53" s="163">
        <f t="shared" si="42"/>
        <v>27.744</v>
      </c>
      <c r="AA53" s="163">
        <f t="shared" si="43"/>
        <v>25.932000000000002</v>
      </c>
      <c r="AB53" s="163">
        <f t="shared" si="44"/>
        <v>31.5</v>
      </c>
      <c r="AC53" s="163">
        <f t="shared" si="45"/>
        <v>27.064</v>
      </c>
      <c r="AD53" s="164">
        <f t="shared" si="34"/>
        <v>28.038451328661843</v>
      </c>
      <c r="AE53" s="164">
        <f t="shared" si="35"/>
        <v>21.356675917947996</v>
      </c>
      <c r="AF53" s="164">
        <f t="shared" si="36"/>
        <v>12.9473711901682</v>
      </c>
      <c r="AG53" s="165">
        <f t="shared" si="46"/>
        <v>56.012</v>
      </c>
      <c r="AH53" s="165">
        <f t="shared" si="47"/>
        <v>70.068000000000012</v>
      </c>
      <c r="AI53" s="165">
        <f t="shared" si="48"/>
        <v>71.036000000000001</v>
      </c>
      <c r="AJ53" s="165">
        <f t="shared" si="49"/>
        <v>68.555999999999997</v>
      </c>
      <c r="AK53" s="165">
        <f t="shared" si="50"/>
        <v>63.756</v>
      </c>
      <c r="AL53" s="165">
        <f t="shared" si="51"/>
        <v>66.768000000000001</v>
      </c>
      <c r="AM53" s="165">
        <f t="shared" si="52"/>
        <v>61</v>
      </c>
      <c r="AN53" s="165">
        <f t="shared" si="53"/>
        <v>63.336000000000006</v>
      </c>
      <c r="AO53" s="164">
        <f t="shared" si="54"/>
        <v>23.876093593981651</v>
      </c>
      <c r="AP53" s="166">
        <v>1</v>
      </c>
      <c r="AQ53" s="167">
        <v>51.4</v>
      </c>
      <c r="AR53" s="167">
        <v>62.6</v>
      </c>
      <c r="AS53" s="167">
        <v>70.8</v>
      </c>
      <c r="AT53" s="167">
        <v>81</v>
      </c>
      <c r="AU53" s="167">
        <v>90.4</v>
      </c>
      <c r="AV53" s="167">
        <v>96.2</v>
      </c>
      <c r="AW53" s="167">
        <v>94.7</v>
      </c>
      <c r="AX53" s="167">
        <v>92.3</v>
      </c>
      <c r="AY53" s="166">
        <v>2</v>
      </c>
      <c r="AZ53" s="167">
        <v>59.5</v>
      </c>
      <c r="BA53" s="167">
        <v>68.900000000000006</v>
      </c>
      <c r="BB53" s="167">
        <v>78.3</v>
      </c>
      <c r="BC53" s="167">
        <v>84.3</v>
      </c>
      <c r="BD53" s="167">
        <v>92.8</v>
      </c>
      <c r="BE53" s="167">
        <v>96.3</v>
      </c>
      <c r="BF53" s="167">
        <v>94</v>
      </c>
      <c r="BG53" s="167">
        <v>90</v>
      </c>
      <c r="BH53" s="166">
        <v>3</v>
      </c>
      <c r="BI53" s="167">
        <v>59.8</v>
      </c>
      <c r="BJ53" s="167">
        <v>71.099999999999994</v>
      </c>
      <c r="BK53" s="167">
        <v>80.8</v>
      </c>
      <c r="BL53" s="167">
        <v>88</v>
      </c>
      <c r="BM53" s="167">
        <v>95</v>
      </c>
      <c r="BN53" s="167">
        <v>94.4</v>
      </c>
      <c r="BO53" s="167">
        <v>94.1</v>
      </c>
      <c r="BP53" s="167">
        <v>89</v>
      </c>
      <c r="BQ53" s="166">
        <v>4</v>
      </c>
      <c r="BR53" s="167">
        <v>65.400000000000006</v>
      </c>
      <c r="BS53" s="167">
        <v>77.2</v>
      </c>
      <c r="BT53" s="167">
        <v>84.5</v>
      </c>
      <c r="BU53" s="167">
        <v>89.8</v>
      </c>
      <c r="BV53" s="167">
        <v>95.5</v>
      </c>
      <c r="BW53" s="167">
        <v>94.3</v>
      </c>
      <c r="BX53" s="167">
        <v>92.5</v>
      </c>
      <c r="BY53" s="167">
        <v>88.8</v>
      </c>
      <c r="BZ53" s="166">
        <v>5</v>
      </c>
      <c r="CA53" s="167">
        <v>65.3</v>
      </c>
      <c r="CB53" s="167">
        <v>77.400000000000006</v>
      </c>
      <c r="CC53" s="167">
        <v>86.5</v>
      </c>
      <c r="CD53" s="167">
        <v>92.5</v>
      </c>
      <c r="CE53" s="167">
        <v>96.4</v>
      </c>
      <c r="CF53" s="167">
        <v>93</v>
      </c>
      <c r="CG53" s="167">
        <v>90.4</v>
      </c>
      <c r="CH53" s="167">
        <v>83.7</v>
      </c>
      <c r="CI53" s="166">
        <v>6</v>
      </c>
      <c r="CJ53" s="167">
        <v>70.7</v>
      </c>
      <c r="CK53" s="167">
        <v>82</v>
      </c>
      <c r="CL53" s="167">
        <v>89.3</v>
      </c>
      <c r="CM53" s="167">
        <v>93.3</v>
      </c>
      <c r="CN53" s="167">
        <v>95.5</v>
      </c>
      <c r="CO53" s="167">
        <v>93</v>
      </c>
      <c r="CP53" s="167">
        <v>90.1</v>
      </c>
      <c r="CQ53" s="167">
        <v>83</v>
      </c>
      <c r="CR53" s="166">
        <v>7</v>
      </c>
      <c r="CS53" s="167">
        <v>75.599999999999994</v>
      </c>
      <c r="CT53" s="167">
        <v>84.2</v>
      </c>
      <c r="CU53" s="167">
        <v>90.1</v>
      </c>
      <c r="CV53" s="167">
        <v>93.6</v>
      </c>
      <c r="CW53" s="167">
        <v>96.2</v>
      </c>
      <c r="CX53" s="167">
        <v>91.3</v>
      </c>
      <c r="CY53" s="167">
        <v>87.9</v>
      </c>
      <c r="CZ53" s="167">
        <v>81.900000000000006</v>
      </c>
      <c r="DA53" s="166">
        <v>8</v>
      </c>
      <c r="DB53" s="167">
        <v>77.599999999999994</v>
      </c>
      <c r="DC53" s="167">
        <v>88</v>
      </c>
      <c r="DD53" s="167">
        <v>93.4</v>
      </c>
      <c r="DE53" s="167">
        <v>93.8</v>
      </c>
      <c r="DF53" s="167">
        <v>94.2</v>
      </c>
      <c r="DG53" s="167">
        <v>91.4</v>
      </c>
      <c r="DH53" s="167">
        <v>87.9</v>
      </c>
      <c r="DI53" s="167">
        <v>79.900000000000006</v>
      </c>
      <c r="DJ53" s="167">
        <v>1</v>
      </c>
      <c r="DK53" s="168">
        <f t="shared" si="55"/>
        <v>42.111999999999995</v>
      </c>
      <c r="DL53" s="168">
        <f t="shared" si="56"/>
        <v>57.268000000000001</v>
      </c>
      <c r="DM53" s="168">
        <f t="shared" si="57"/>
        <v>58.935999999999993</v>
      </c>
      <c r="DN53" s="168">
        <f t="shared" si="58"/>
        <v>61.256</v>
      </c>
      <c r="DO53" s="168">
        <f t="shared" si="59"/>
        <v>62.656000000000006</v>
      </c>
      <c r="DP53" s="168">
        <f t="shared" si="60"/>
        <v>70.268000000000001</v>
      </c>
      <c r="DQ53" s="168">
        <f t="shared" si="61"/>
        <v>63.2</v>
      </c>
      <c r="DR53" s="168">
        <f t="shared" si="62"/>
        <v>65.23599999999999</v>
      </c>
      <c r="DS53" s="167">
        <v>54</v>
      </c>
      <c r="DT53" s="168">
        <f t="shared" si="63"/>
        <v>50.212000000000003</v>
      </c>
      <c r="DU53" s="168">
        <f t="shared" si="64"/>
        <v>63.568000000000005</v>
      </c>
      <c r="DV53" s="168">
        <f t="shared" si="65"/>
        <v>66.435999999999993</v>
      </c>
      <c r="DW53" s="168">
        <f t="shared" si="66"/>
        <v>64.555999999999997</v>
      </c>
      <c r="DX53" s="168">
        <f t="shared" si="67"/>
        <v>65.055999999999997</v>
      </c>
      <c r="DY53" s="168">
        <f t="shared" si="68"/>
        <v>70.367999999999995</v>
      </c>
      <c r="DZ53" s="168">
        <f t="shared" si="69"/>
        <v>62.5</v>
      </c>
      <c r="EA53" s="168">
        <f t="shared" si="70"/>
        <v>62.936</v>
      </c>
      <c r="EB53" s="167">
        <v>55</v>
      </c>
      <c r="EC53" s="168">
        <f t="shared" si="71"/>
        <v>50.512</v>
      </c>
      <c r="ED53" s="168">
        <f t="shared" si="72"/>
        <v>65.768000000000001</v>
      </c>
      <c r="EE53" s="168">
        <f t="shared" si="73"/>
        <v>68.935999999999993</v>
      </c>
      <c r="EF53" s="168">
        <f t="shared" si="74"/>
        <v>68.256</v>
      </c>
      <c r="EG53" s="168">
        <f t="shared" si="75"/>
        <v>67.256</v>
      </c>
      <c r="EH53" s="168">
        <f t="shared" si="76"/>
        <v>68.468000000000004</v>
      </c>
      <c r="EI53" s="168">
        <f t="shared" si="77"/>
        <v>62.599999999999994</v>
      </c>
      <c r="EJ53" s="168">
        <f t="shared" si="78"/>
        <v>61.936</v>
      </c>
      <c r="EK53" s="167">
        <v>56</v>
      </c>
      <c r="EL53" s="168">
        <f t="shared" si="79"/>
        <v>56.112000000000009</v>
      </c>
      <c r="EM53" s="168">
        <f t="shared" si="80"/>
        <v>71.867999999999995</v>
      </c>
      <c r="EN53" s="168">
        <f t="shared" si="81"/>
        <v>72.635999999999996</v>
      </c>
      <c r="EO53" s="168">
        <f t="shared" si="82"/>
        <v>70.055999999999997</v>
      </c>
      <c r="EP53" s="168">
        <f t="shared" si="83"/>
        <v>67.756</v>
      </c>
      <c r="EQ53" s="168">
        <f t="shared" si="84"/>
        <v>68.367999999999995</v>
      </c>
      <c r="ER53" s="168">
        <f t="shared" si="85"/>
        <v>61</v>
      </c>
      <c r="ES53" s="168">
        <f t="shared" si="86"/>
        <v>61.735999999999997</v>
      </c>
      <c r="ET53" s="167">
        <v>57</v>
      </c>
      <c r="EU53" s="168">
        <f t="shared" si="87"/>
        <v>56.012</v>
      </c>
      <c r="EV53" s="168">
        <f t="shared" si="88"/>
        <v>72.068000000000012</v>
      </c>
      <c r="EW53" s="168">
        <f t="shared" si="89"/>
        <v>74.635999999999996</v>
      </c>
      <c r="EX53" s="168">
        <f t="shared" si="90"/>
        <v>72.756</v>
      </c>
      <c r="EY53" s="168">
        <f t="shared" si="91"/>
        <v>68.656000000000006</v>
      </c>
      <c r="EZ53" s="168">
        <f t="shared" si="92"/>
        <v>67.067999999999998</v>
      </c>
      <c r="FA53" s="168">
        <f t="shared" si="93"/>
        <v>58.900000000000006</v>
      </c>
      <c r="FB53" s="168">
        <f t="shared" si="94"/>
        <v>56.636000000000003</v>
      </c>
      <c r="FC53" s="167">
        <v>58</v>
      </c>
      <c r="FD53" s="168">
        <f t="shared" si="95"/>
        <v>61.412000000000006</v>
      </c>
      <c r="FE53" s="168">
        <f t="shared" si="96"/>
        <v>76.668000000000006</v>
      </c>
      <c r="FF53" s="168">
        <f t="shared" si="97"/>
        <v>77.435999999999993</v>
      </c>
      <c r="FG53" s="168">
        <f t="shared" si="98"/>
        <v>73.555999999999997</v>
      </c>
      <c r="FH53" s="168">
        <f t="shared" si="99"/>
        <v>67.756</v>
      </c>
      <c r="FI53" s="168">
        <f t="shared" si="100"/>
        <v>67.067999999999998</v>
      </c>
      <c r="FJ53" s="168">
        <f t="shared" si="101"/>
        <v>58.599999999999994</v>
      </c>
      <c r="FK53" s="168">
        <f t="shared" si="102"/>
        <v>55.936</v>
      </c>
      <c r="FL53" s="167">
        <v>59</v>
      </c>
      <c r="FM53" s="168">
        <f t="shared" si="103"/>
        <v>66.311999999999998</v>
      </c>
      <c r="FN53" s="168">
        <f t="shared" si="104"/>
        <v>78.867999999999995</v>
      </c>
      <c r="FO53" s="168">
        <f t="shared" si="105"/>
        <v>78.23599999999999</v>
      </c>
      <c r="FP53" s="168">
        <f t="shared" si="106"/>
        <v>73.855999999999995</v>
      </c>
      <c r="FQ53" s="168">
        <f t="shared" si="107"/>
        <v>68.456000000000003</v>
      </c>
      <c r="FR53" s="168">
        <f t="shared" si="108"/>
        <v>65.367999999999995</v>
      </c>
      <c r="FS53" s="168">
        <f t="shared" si="109"/>
        <v>56.400000000000006</v>
      </c>
      <c r="FT53" s="168">
        <f t="shared" si="110"/>
        <v>54.836000000000006</v>
      </c>
      <c r="FU53" s="167">
        <v>60</v>
      </c>
      <c r="FV53" s="168">
        <f t="shared" si="111"/>
        <v>68.311999999999998</v>
      </c>
      <c r="FW53" s="168">
        <f t="shared" si="112"/>
        <v>82.668000000000006</v>
      </c>
      <c r="FX53" s="168">
        <f t="shared" si="113"/>
        <v>81.536000000000001</v>
      </c>
      <c r="FY53" s="168">
        <f t="shared" si="114"/>
        <v>74.055999999999997</v>
      </c>
      <c r="FZ53" s="168">
        <f t="shared" si="115"/>
        <v>66.456000000000003</v>
      </c>
      <c r="GA53" s="168">
        <f t="shared" si="116"/>
        <v>65.468000000000004</v>
      </c>
      <c r="GB53" s="168">
        <f t="shared" si="117"/>
        <v>56.400000000000006</v>
      </c>
      <c r="GC53" s="168">
        <f t="shared" si="118"/>
        <v>52.836000000000006</v>
      </c>
      <c r="GD53" s="167">
        <v>53</v>
      </c>
      <c r="GE53" s="168">
        <f t="shared" si="119"/>
        <v>26.866507993341699</v>
      </c>
      <c r="GF53" s="168">
        <f t="shared" si="120"/>
        <v>26.869942044825621</v>
      </c>
      <c r="GG53" s="167">
        <v>54</v>
      </c>
      <c r="GH53" s="168">
        <f t="shared" si="121"/>
        <v>25.611814325048059</v>
      </c>
      <c r="GI53" s="168">
        <f t="shared" si="122"/>
        <v>25.628448343513895</v>
      </c>
      <c r="GJ53" s="167">
        <v>55</v>
      </c>
      <c r="GK53" s="168">
        <f t="shared" si="123"/>
        <v>24.668466791466273</v>
      </c>
      <c r="GL53" s="168">
        <f t="shared" si="124"/>
        <v>24.682806746546589</v>
      </c>
      <c r="GM53" s="167">
        <v>56</v>
      </c>
      <c r="GN53" s="168">
        <f t="shared" si="125"/>
        <v>22.229797420342535</v>
      </c>
      <c r="GO53" s="168">
        <f t="shared" si="126"/>
        <v>22.25954492763789</v>
      </c>
      <c r="GP53" s="167">
        <v>57</v>
      </c>
      <c r="GQ53" s="168">
        <f t="shared" si="127"/>
        <v>21.073065001395378</v>
      </c>
      <c r="GR53" s="168">
        <f t="shared" si="128"/>
        <v>21.095318742095031</v>
      </c>
      <c r="GS53" s="167">
        <v>58</v>
      </c>
      <c r="GT53" s="168">
        <f t="shared" si="129"/>
        <v>18.598813377595803</v>
      </c>
      <c r="GU53" s="168">
        <f t="shared" si="130"/>
        <v>18.642570795125962</v>
      </c>
      <c r="GV53" s="167">
        <v>59</v>
      </c>
      <c r="GW53" s="168">
        <f t="shared" si="131"/>
        <v>17.365002173254581</v>
      </c>
      <c r="GX53" s="168">
        <f t="shared" si="132"/>
        <v>17.467472464187864</v>
      </c>
      <c r="GY53" s="167">
        <v>60</v>
      </c>
      <c r="GZ53" s="168">
        <f t="shared" si="133"/>
        <v>14.340717355296974</v>
      </c>
      <c r="HA53" s="168">
        <f t="shared" si="134"/>
        <v>14.421456988898328</v>
      </c>
      <c r="HB53" s="167">
        <v>-1.2</v>
      </c>
      <c r="HC53" s="167">
        <v>-0.49</v>
      </c>
      <c r="HD53" s="167">
        <v>0.14000000000000001</v>
      </c>
      <c r="HE53" s="167">
        <v>1.56</v>
      </c>
      <c r="HF53" s="167">
        <v>-2.98</v>
      </c>
      <c r="HG53" s="167">
        <v>-1.01</v>
      </c>
      <c r="HH53" s="167">
        <v>0.85</v>
      </c>
      <c r="HI53" s="167">
        <v>3.14</v>
      </c>
    </row>
    <row r="54" spans="1:217" ht="15.75" thickBot="1" x14ac:dyDescent="0.3">
      <c r="A54" s="228">
        <v>44</v>
      </c>
      <c r="B54" s="212">
        <v>44290</v>
      </c>
      <c r="C54" s="213" t="s">
        <v>1172</v>
      </c>
      <c r="D54" t="s">
        <v>921</v>
      </c>
      <c r="E54" s="204" t="s">
        <v>1094</v>
      </c>
      <c r="F54" s="197">
        <v>18.899999999999999</v>
      </c>
      <c r="G54" s="198">
        <v>20</v>
      </c>
      <c r="H54" s="198">
        <v>24.2</v>
      </c>
      <c r="I54" s="198">
        <v>27.4</v>
      </c>
      <c r="J54" s="198">
        <v>40.1</v>
      </c>
      <c r="K54" s="198">
        <v>36</v>
      </c>
      <c r="L54" s="198">
        <v>39.700000000000003</v>
      </c>
      <c r="M54" s="199">
        <v>37</v>
      </c>
      <c r="N54" s="200">
        <v>3.3</v>
      </c>
      <c r="O54" s="198">
        <v>2.8</v>
      </c>
      <c r="P54" s="198">
        <v>1.7</v>
      </c>
      <c r="Q54" s="198">
        <v>2.1</v>
      </c>
      <c r="R54" s="198">
        <v>3</v>
      </c>
      <c r="S54" s="198">
        <v>3</v>
      </c>
      <c r="T54" s="198">
        <v>3.5</v>
      </c>
      <c r="U54" s="201">
        <v>3.7</v>
      </c>
      <c r="V54" s="163">
        <f t="shared" si="38"/>
        <v>13.488</v>
      </c>
      <c r="W54" s="163">
        <f t="shared" si="39"/>
        <v>15.408000000000001</v>
      </c>
      <c r="X54" s="163">
        <f t="shared" si="40"/>
        <v>21.411999999999999</v>
      </c>
      <c r="Y54" s="163">
        <f t="shared" si="41"/>
        <v>23.956</v>
      </c>
      <c r="Z54" s="163">
        <f t="shared" si="42"/>
        <v>35.18</v>
      </c>
      <c r="AA54" s="163">
        <f t="shared" si="43"/>
        <v>31.08</v>
      </c>
      <c r="AB54" s="163">
        <f t="shared" si="44"/>
        <v>33.96</v>
      </c>
      <c r="AC54" s="163">
        <f t="shared" si="45"/>
        <v>30.932000000000002</v>
      </c>
      <c r="AD54" s="164">
        <f t="shared" si="34"/>
        <v>32.347863634993161</v>
      </c>
      <c r="AE54" s="164">
        <f t="shared" si="35"/>
        <v>28.351099600024945</v>
      </c>
      <c r="AF54" s="164">
        <f t="shared" si="36"/>
        <v>22.424066324603317</v>
      </c>
      <c r="AG54" s="165">
        <f t="shared" si="46"/>
        <v>51.811999999999998</v>
      </c>
      <c r="AH54" s="165">
        <f t="shared" si="47"/>
        <v>59.992000000000004</v>
      </c>
      <c r="AI54" s="165">
        <f t="shared" si="48"/>
        <v>61.488000000000007</v>
      </c>
      <c r="AJ54" s="165">
        <f t="shared" si="49"/>
        <v>64.343999999999994</v>
      </c>
      <c r="AK54" s="165">
        <f t="shared" si="50"/>
        <v>56.32</v>
      </c>
      <c r="AL54" s="165">
        <f t="shared" si="51"/>
        <v>61.620000000000005</v>
      </c>
      <c r="AM54" s="165">
        <f t="shared" si="52"/>
        <v>58.54</v>
      </c>
      <c r="AN54" s="165">
        <f t="shared" si="53"/>
        <v>59.468000000000004</v>
      </c>
      <c r="AO54" s="164">
        <f t="shared" si="54"/>
        <v>30.576257355219809</v>
      </c>
      <c r="AP54" s="166">
        <v>1</v>
      </c>
      <c r="AQ54" s="167">
        <v>51.4</v>
      </c>
      <c r="AR54" s="167">
        <v>62.6</v>
      </c>
      <c r="AS54" s="167">
        <v>70.8</v>
      </c>
      <c r="AT54" s="167">
        <v>81</v>
      </c>
      <c r="AU54" s="167">
        <v>90.4</v>
      </c>
      <c r="AV54" s="167">
        <v>96.2</v>
      </c>
      <c r="AW54" s="167">
        <v>94.7</v>
      </c>
      <c r="AX54" s="167">
        <v>92.3</v>
      </c>
      <c r="AY54" s="166">
        <v>2</v>
      </c>
      <c r="AZ54" s="167">
        <v>59.5</v>
      </c>
      <c r="BA54" s="167">
        <v>68.900000000000006</v>
      </c>
      <c r="BB54" s="167">
        <v>78.3</v>
      </c>
      <c r="BC54" s="167">
        <v>84.3</v>
      </c>
      <c r="BD54" s="167">
        <v>92.8</v>
      </c>
      <c r="BE54" s="167">
        <v>96.3</v>
      </c>
      <c r="BF54" s="167">
        <v>94</v>
      </c>
      <c r="BG54" s="167">
        <v>90</v>
      </c>
      <c r="BH54" s="166">
        <v>3</v>
      </c>
      <c r="BI54" s="167">
        <v>59.8</v>
      </c>
      <c r="BJ54" s="167">
        <v>71.099999999999994</v>
      </c>
      <c r="BK54" s="167">
        <v>80.8</v>
      </c>
      <c r="BL54" s="167">
        <v>88</v>
      </c>
      <c r="BM54" s="167">
        <v>95</v>
      </c>
      <c r="BN54" s="167">
        <v>94.4</v>
      </c>
      <c r="BO54" s="167">
        <v>94.1</v>
      </c>
      <c r="BP54" s="167">
        <v>89</v>
      </c>
      <c r="BQ54" s="166">
        <v>4</v>
      </c>
      <c r="BR54" s="167">
        <v>65.400000000000006</v>
      </c>
      <c r="BS54" s="167">
        <v>77.2</v>
      </c>
      <c r="BT54" s="167">
        <v>84.5</v>
      </c>
      <c r="BU54" s="167">
        <v>89.8</v>
      </c>
      <c r="BV54" s="167">
        <v>95.5</v>
      </c>
      <c r="BW54" s="167">
        <v>94.3</v>
      </c>
      <c r="BX54" s="167">
        <v>92.5</v>
      </c>
      <c r="BY54" s="167">
        <v>88.8</v>
      </c>
      <c r="BZ54" s="166">
        <v>5</v>
      </c>
      <c r="CA54" s="167">
        <v>65.3</v>
      </c>
      <c r="CB54" s="167">
        <v>77.400000000000006</v>
      </c>
      <c r="CC54" s="167">
        <v>86.5</v>
      </c>
      <c r="CD54" s="167">
        <v>92.5</v>
      </c>
      <c r="CE54" s="167">
        <v>96.4</v>
      </c>
      <c r="CF54" s="167">
        <v>93</v>
      </c>
      <c r="CG54" s="167">
        <v>90.4</v>
      </c>
      <c r="CH54" s="167">
        <v>83.7</v>
      </c>
      <c r="CI54" s="166">
        <v>6</v>
      </c>
      <c r="CJ54" s="167">
        <v>70.7</v>
      </c>
      <c r="CK54" s="167">
        <v>82</v>
      </c>
      <c r="CL54" s="167">
        <v>89.3</v>
      </c>
      <c r="CM54" s="167">
        <v>93.3</v>
      </c>
      <c r="CN54" s="167">
        <v>95.5</v>
      </c>
      <c r="CO54" s="167">
        <v>93</v>
      </c>
      <c r="CP54" s="167">
        <v>90.1</v>
      </c>
      <c r="CQ54" s="167">
        <v>83</v>
      </c>
      <c r="CR54" s="166">
        <v>7</v>
      </c>
      <c r="CS54" s="167">
        <v>75.599999999999994</v>
      </c>
      <c r="CT54" s="167">
        <v>84.2</v>
      </c>
      <c r="CU54" s="167">
        <v>90.1</v>
      </c>
      <c r="CV54" s="167">
        <v>93.6</v>
      </c>
      <c r="CW54" s="167">
        <v>96.2</v>
      </c>
      <c r="CX54" s="167">
        <v>91.3</v>
      </c>
      <c r="CY54" s="167">
        <v>87.9</v>
      </c>
      <c r="CZ54" s="167">
        <v>81.900000000000006</v>
      </c>
      <c r="DA54" s="166">
        <v>8</v>
      </c>
      <c r="DB54" s="167">
        <v>77.599999999999994</v>
      </c>
      <c r="DC54" s="167">
        <v>88</v>
      </c>
      <c r="DD54" s="167">
        <v>93.4</v>
      </c>
      <c r="DE54" s="167">
        <v>93.8</v>
      </c>
      <c r="DF54" s="167">
        <v>94.2</v>
      </c>
      <c r="DG54" s="167">
        <v>91.4</v>
      </c>
      <c r="DH54" s="167">
        <v>87.9</v>
      </c>
      <c r="DI54" s="167">
        <v>79.900000000000006</v>
      </c>
      <c r="DJ54" s="167">
        <v>1</v>
      </c>
      <c r="DK54" s="168">
        <f t="shared" si="55"/>
        <v>37.911999999999999</v>
      </c>
      <c r="DL54" s="168">
        <f t="shared" si="56"/>
        <v>47.192</v>
      </c>
      <c r="DM54" s="168">
        <f t="shared" si="57"/>
        <v>49.387999999999998</v>
      </c>
      <c r="DN54" s="168">
        <f t="shared" si="58"/>
        <v>57.043999999999997</v>
      </c>
      <c r="DO54" s="168">
        <f t="shared" si="59"/>
        <v>55.220000000000006</v>
      </c>
      <c r="DP54" s="168">
        <f t="shared" si="60"/>
        <v>65.12</v>
      </c>
      <c r="DQ54" s="168">
        <f t="shared" si="61"/>
        <v>60.74</v>
      </c>
      <c r="DR54" s="168">
        <f t="shared" si="62"/>
        <v>61.367999999999995</v>
      </c>
      <c r="DS54" s="167">
        <v>55</v>
      </c>
      <c r="DT54" s="168">
        <f t="shared" si="63"/>
        <v>46.012</v>
      </c>
      <c r="DU54" s="168">
        <f t="shared" si="64"/>
        <v>53.492000000000004</v>
      </c>
      <c r="DV54" s="168">
        <f t="shared" si="65"/>
        <v>56.887999999999998</v>
      </c>
      <c r="DW54" s="168">
        <f t="shared" si="66"/>
        <v>60.343999999999994</v>
      </c>
      <c r="DX54" s="168">
        <f t="shared" si="67"/>
        <v>57.62</v>
      </c>
      <c r="DY54" s="168">
        <f t="shared" si="68"/>
        <v>65.22</v>
      </c>
      <c r="DZ54" s="168">
        <f t="shared" si="69"/>
        <v>60.04</v>
      </c>
      <c r="EA54" s="168">
        <f t="shared" si="70"/>
        <v>59.067999999999998</v>
      </c>
      <c r="EB54" s="167">
        <v>56</v>
      </c>
      <c r="EC54" s="168">
        <f t="shared" si="71"/>
        <v>46.311999999999998</v>
      </c>
      <c r="ED54" s="168">
        <f t="shared" si="72"/>
        <v>55.691999999999993</v>
      </c>
      <c r="EE54" s="168">
        <f t="shared" si="73"/>
        <v>59.387999999999998</v>
      </c>
      <c r="EF54" s="168">
        <f t="shared" si="74"/>
        <v>64.043999999999997</v>
      </c>
      <c r="EG54" s="168">
        <f t="shared" si="75"/>
        <v>59.82</v>
      </c>
      <c r="EH54" s="168">
        <f t="shared" si="76"/>
        <v>63.320000000000007</v>
      </c>
      <c r="EI54" s="168">
        <f t="shared" si="77"/>
        <v>60.139999999999993</v>
      </c>
      <c r="EJ54" s="168">
        <f t="shared" si="78"/>
        <v>58.067999999999998</v>
      </c>
      <c r="EK54" s="167">
        <v>57</v>
      </c>
      <c r="EL54" s="168">
        <f t="shared" si="79"/>
        <v>51.912000000000006</v>
      </c>
      <c r="EM54" s="168">
        <f t="shared" si="80"/>
        <v>61.792000000000002</v>
      </c>
      <c r="EN54" s="168">
        <f t="shared" si="81"/>
        <v>63.088000000000001</v>
      </c>
      <c r="EO54" s="168">
        <f t="shared" si="82"/>
        <v>65.843999999999994</v>
      </c>
      <c r="EP54" s="168">
        <f t="shared" si="83"/>
        <v>60.32</v>
      </c>
      <c r="EQ54" s="168">
        <f t="shared" si="84"/>
        <v>63.22</v>
      </c>
      <c r="ER54" s="168">
        <f t="shared" si="85"/>
        <v>58.54</v>
      </c>
      <c r="ES54" s="168">
        <f t="shared" si="86"/>
        <v>57.867999999999995</v>
      </c>
      <c r="ET54" s="167">
        <v>58</v>
      </c>
      <c r="EU54" s="168">
        <f t="shared" si="87"/>
        <v>51.811999999999998</v>
      </c>
      <c r="EV54" s="168">
        <f t="shared" si="88"/>
        <v>61.992000000000004</v>
      </c>
      <c r="EW54" s="168">
        <f t="shared" si="89"/>
        <v>65.087999999999994</v>
      </c>
      <c r="EX54" s="168">
        <f t="shared" si="90"/>
        <v>68.543999999999997</v>
      </c>
      <c r="EY54" s="168">
        <f t="shared" si="91"/>
        <v>61.220000000000006</v>
      </c>
      <c r="EZ54" s="168">
        <f t="shared" si="92"/>
        <v>61.92</v>
      </c>
      <c r="FA54" s="168">
        <f t="shared" si="93"/>
        <v>56.440000000000005</v>
      </c>
      <c r="FB54" s="168">
        <f t="shared" si="94"/>
        <v>52.768000000000001</v>
      </c>
      <c r="FC54" s="167">
        <v>59</v>
      </c>
      <c r="FD54" s="168">
        <f t="shared" si="95"/>
        <v>57.212000000000003</v>
      </c>
      <c r="FE54" s="168">
        <f t="shared" si="96"/>
        <v>66.591999999999999</v>
      </c>
      <c r="FF54" s="168">
        <f t="shared" si="97"/>
        <v>67.888000000000005</v>
      </c>
      <c r="FG54" s="168">
        <f t="shared" si="98"/>
        <v>69.343999999999994</v>
      </c>
      <c r="FH54" s="168">
        <f t="shared" si="99"/>
        <v>60.32</v>
      </c>
      <c r="FI54" s="168">
        <f t="shared" si="100"/>
        <v>61.92</v>
      </c>
      <c r="FJ54" s="168">
        <f t="shared" si="101"/>
        <v>56.139999999999993</v>
      </c>
      <c r="FK54" s="168">
        <f t="shared" si="102"/>
        <v>52.067999999999998</v>
      </c>
      <c r="FL54" s="167">
        <v>60</v>
      </c>
      <c r="FM54" s="168">
        <f t="shared" si="103"/>
        <v>62.111999999999995</v>
      </c>
      <c r="FN54" s="168">
        <f t="shared" si="104"/>
        <v>68.792000000000002</v>
      </c>
      <c r="FO54" s="168">
        <f t="shared" si="105"/>
        <v>68.687999999999988</v>
      </c>
      <c r="FP54" s="168">
        <f t="shared" si="106"/>
        <v>69.643999999999991</v>
      </c>
      <c r="FQ54" s="168">
        <f t="shared" si="107"/>
        <v>61.02</v>
      </c>
      <c r="FR54" s="168">
        <f t="shared" si="108"/>
        <v>60.22</v>
      </c>
      <c r="FS54" s="168">
        <f t="shared" si="109"/>
        <v>53.940000000000005</v>
      </c>
      <c r="FT54" s="168">
        <f t="shared" si="110"/>
        <v>50.968000000000004</v>
      </c>
      <c r="FU54" s="167">
        <v>61</v>
      </c>
      <c r="FV54" s="168">
        <f t="shared" si="111"/>
        <v>64.111999999999995</v>
      </c>
      <c r="FW54" s="168">
        <f t="shared" si="112"/>
        <v>72.591999999999999</v>
      </c>
      <c r="FX54" s="168">
        <f t="shared" si="113"/>
        <v>71.988</v>
      </c>
      <c r="FY54" s="168">
        <f t="shared" si="114"/>
        <v>69.843999999999994</v>
      </c>
      <c r="FZ54" s="168">
        <f t="shared" si="115"/>
        <v>59.02</v>
      </c>
      <c r="GA54" s="168">
        <f t="shared" si="116"/>
        <v>60.320000000000007</v>
      </c>
      <c r="GB54" s="168">
        <f t="shared" si="117"/>
        <v>53.940000000000005</v>
      </c>
      <c r="GC54" s="168">
        <f t="shared" si="118"/>
        <v>48.968000000000004</v>
      </c>
      <c r="GD54" s="167">
        <v>54</v>
      </c>
      <c r="GE54" s="168">
        <f t="shared" si="119"/>
        <v>31.680492691043554</v>
      </c>
      <c r="GF54" s="168">
        <f t="shared" si="120"/>
        <v>31.68444846397216</v>
      </c>
      <c r="GG54" s="167">
        <v>55</v>
      </c>
      <c r="GH54" s="168">
        <f t="shared" si="121"/>
        <v>31.217628503287528</v>
      </c>
      <c r="GI54" s="168">
        <f t="shared" si="122"/>
        <v>31.240637469269444</v>
      </c>
      <c r="GJ54" s="167">
        <v>56</v>
      </c>
      <c r="GK54" s="168">
        <f t="shared" si="123"/>
        <v>30.654733047125859</v>
      </c>
      <c r="GL54" s="168">
        <f t="shared" si="124"/>
        <v>30.676387133784814</v>
      </c>
      <c r="GM54" s="167">
        <v>57</v>
      </c>
      <c r="GN54" s="168">
        <f t="shared" si="125"/>
        <v>29.192015542459004</v>
      </c>
      <c r="GO54" s="168">
        <f t="shared" si="126"/>
        <v>29.248379439441138</v>
      </c>
      <c r="GP54" s="167">
        <v>58</v>
      </c>
      <c r="GQ54" s="168">
        <f t="shared" si="127"/>
        <v>28.062546008068395</v>
      </c>
      <c r="GR54" s="168">
        <f t="shared" si="128"/>
        <v>28.104945157554113</v>
      </c>
      <c r="GS54" s="167">
        <v>59</v>
      </c>
      <c r="GT54" s="168">
        <f t="shared" si="129"/>
        <v>26.375121086926882</v>
      </c>
      <c r="GU54" s="168">
        <f t="shared" si="130"/>
        <v>26.475468020541712</v>
      </c>
      <c r="GV54" s="167">
        <v>60</v>
      </c>
      <c r="GW54" s="168">
        <f t="shared" si="131"/>
        <v>25.452595936973751</v>
      </c>
      <c r="GX54" s="168">
        <f t="shared" si="132"/>
        <v>25.707832709214642</v>
      </c>
      <c r="GY54" s="167">
        <v>61</v>
      </c>
      <c r="GZ54" s="168">
        <f t="shared" si="133"/>
        <v>23.152044356572205</v>
      </c>
      <c r="HA54" s="168">
        <f t="shared" si="134"/>
        <v>23.389738932610229</v>
      </c>
      <c r="HB54" s="167">
        <v>-1.2</v>
      </c>
      <c r="HC54" s="167">
        <v>-0.49</v>
      </c>
      <c r="HD54" s="167">
        <v>0.14000000000000001</v>
      </c>
      <c r="HE54" s="167">
        <v>1.56</v>
      </c>
      <c r="HF54" s="167">
        <v>-2.98</v>
      </c>
      <c r="HG54" s="167">
        <v>-1.01</v>
      </c>
      <c r="HH54" s="167">
        <v>0.85</v>
      </c>
      <c r="HI54" s="167">
        <v>3.14</v>
      </c>
    </row>
    <row r="55" spans="1:217" ht="15.75" thickBot="1" x14ac:dyDescent="0.3">
      <c r="A55" s="228">
        <v>45</v>
      </c>
      <c r="B55" s="212">
        <v>44290</v>
      </c>
      <c r="C55" s="213" t="s">
        <v>1172</v>
      </c>
      <c r="D55" t="s">
        <v>921</v>
      </c>
      <c r="E55" s="204" t="s">
        <v>1095</v>
      </c>
      <c r="F55" s="197">
        <v>16.600000000000001</v>
      </c>
      <c r="G55" s="198">
        <v>16.8</v>
      </c>
      <c r="H55" s="198">
        <v>21.8</v>
      </c>
      <c r="I55" s="198">
        <v>30.6</v>
      </c>
      <c r="J55" s="198">
        <v>40.1</v>
      </c>
      <c r="K55" s="198">
        <v>36.700000000000003</v>
      </c>
      <c r="L55" s="198">
        <v>43.1</v>
      </c>
      <c r="M55" s="199">
        <v>41.9</v>
      </c>
      <c r="N55" s="200">
        <v>3.6</v>
      </c>
      <c r="O55" s="198">
        <v>2.5</v>
      </c>
      <c r="P55" s="198">
        <v>2.1</v>
      </c>
      <c r="Q55" s="198">
        <v>1.9</v>
      </c>
      <c r="R55" s="198">
        <v>2.2999999999999998</v>
      </c>
      <c r="S55" s="198">
        <v>3.7</v>
      </c>
      <c r="T55" s="198">
        <v>2.7</v>
      </c>
      <c r="U55" s="201">
        <v>4.7</v>
      </c>
      <c r="V55" s="163">
        <f t="shared" si="38"/>
        <v>10.696000000000002</v>
      </c>
      <c r="W55" s="163">
        <f t="shared" si="39"/>
        <v>12.700000000000001</v>
      </c>
      <c r="X55" s="163">
        <f t="shared" si="40"/>
        <v>18.356000000000002</v>
      </c>
      <c r="Y55" s="163">
        <f t="shared" si="41"/>
        <v>27.484000000000002</v>
      </c>
      <c r="Z55" s="163">
        <f t="shared" si="42"/>
        <v>36.328000000000003</v>
      </c>
      <c r="AA55" s="163">
        <f t="shared" si="43"/>
        <v>30.632000000000005</v>
      </c>
      <c r="AB55" s="163">
        <f t="shared" si="44"/>
        <v>38.672000000000004</v>
      </c>
      <c r="AC55" s="163">
        <f t="shared" si="45"/>
        <v>34.192</v>
      </c>
      <c r="AD55" s="164">
        <f t="shared" si="34"/>
        <v>33.592503944031733</v>
      </c>
      <c r="AE55" s="164">
        <f t="shared" si="35"/>
        <v>28.319254555244612</v>
      </c>
      <c r="AF55" s="164">
        <f t="shared" si="36"/>
        <v>19.981388427180786</v>
      </c>
      <c r="AG55" s="165">
        <f t="shared" si="46"/>
        <v>54.603999999999999</v>
      </c>
      <c r="AH55" s="165">
        <f t="shared" si="47"/>
        <v>62.7</v>
      </c>
      <c r="AI55" s="165">
        <f t="shared" si="48"/>
        <v>64.544000000000011</v>
      </c>
      <c r="AJ55" s="165">
        <f t="shared" si="49"/>
        <v>60.815999999999995</v>
      </c>
      <c r="AK55" s="165">
        <f t="shared" si="50"/>
        <v>55.171999999999997</v>
      </c>
      <c r="AL55" s="165">
        <f t="shared" si="51"/>
        <v>62.067999999999998</v>
      </c>
      <c r="AM55" s="165">
        <f t="shared" si="52"/>
        <v>53.827999999999996</v>
      </c>
      <c r="AN55" s="165">
        <f t="shared" si="53"/>
        <v>56.208000000000006</v>
      </c>
      <c r="AO55" s="164">
        <f t="shared" si="54"/>
        <v>30.553929717350087</v>
      </c>
      <c r="AP55" s="166">
        <v>1</v>
      </c>
      <c r="AQ55" s="167">
        <v>51.4</v>
      </c>
      <c r="AR55" s="167">
        <v>62.6</v>
      </c>
      <c r="AS55" s="167">
        <v>70.8</v>
      </c>
      <c r="AT55" s="167">
        <v>81</v>
      </c>
      <c r="AU55" s="167">
        <v>90.4</v>
      </c>
      <c r="AV55" s="167">
        <v>96.2</v>
      </c>
      <c r="AW55" s="167">
        <v>94.7</v>
      </c>
      <c r="AX55" s="167">
        <v>92.3</v>
      </c>
      <c r="AY55" s="166">
        <v>2</v>
      </c>
      <c r="AZ55" s="167">
        <v>59.5</v>
      </c>
      <c r="BA55" s="167">
        <v>68.900000000000006</v>
      </c>
      <c r="BB55" s="167">
        <v>78.3</v>
      </c>
      <c r="BC55" s="167">
        <v>84.3</v>
      </c>
      <c r="BD55" s="167">
        <v>92.8</v>
      </c>
      <c r="BE55" s="167">
        <v>96.3</v>
      </c>
      <c r="BF55" s="167">
        <v>94</v>
      </c>
      <c r="BG55" s="167">
        <v>90</v>
      </c>
      <c r="BH55" s="166">
        <v>3</v>
      </c>
      <c r="BI55" s="167">
        <v>59.8</v>
      </c>
      <c r="BJ55" s="167">
        <v>71.099999999999994</v>
      </c>
      <c r="BK55" s="167">
        <v>80.8</v>
      </c>
      <c r="BL55" s="167">
        <v>88</v>
      </c>
      <c r="BM55" s="167">
        <v>95</v>
      </c>
      <c r="BN55" s="167">
        <v>94.4</v>
      </c>
      <c r="BO55" s="167">
        <v>94.1</v>
      </c>
      <c r="BP55" s="167">
        <v>89</v>
      </c>
      <c r="BQ55" s="166">
        <v>4</v>
      </c>
      <c r="BR55" s="167">
        <v>65.400000000000006</v>
      </c>
      <c r="BS55" s="167">
        <v>77.2</v>
      </c>
      <c r="BT55" s="167">
        <v>84.5</v>
      </c>
      <c r="BU55" s="167">
        <v>89.8</v>
      </c>
      <c r="BV55" s="167">
        <v>95.5</v>
      </c>
      <c r="BW55" s="167">
        <v>94.3</v>
      </c>
      <c r="BX55" s="167">
        <v>92.5</v>
      </c>
      <c r="BY55" s="167">
        <v>88.8</v>
      </c>
      <c r="BZ55" s="166">
        <v>5</v>
      </c>
      <c r="CA55" s="167">
        <v>65.3</v>
      </c>
      <c r="CB55" s="167">
        <v>77.400000000000006</v>
      </c>
      <c r="CC55" s="167">
        <v>86.5</v>
      </c>
      <c r="CD55" s="167">
        <v>92.5</v>
      </c>
      <c r="CE55" s="167">
        <v>96.4</v>
      </c>
      <c r="CF55" s="167">
        <v>93</v>
      </c>
      <c r="CG55" s="167">
        <v>90.4</v>
      </c>
      <c r="CH55" s="167">
        <v>83.7</v>
      </c>
      <c r="CI55" s="166">
        <v>6</v>
      </c>
      <c r="CJ55" s="167">
        <v>70.7</v>
      </c>
      <c r="CK55" s="167">
        <v>82</v>
      </c>
      <c r="CL55" s="167">
        <v>89.3</v>
      </c>
      <c r="CM55" s="167">
        <v>93.3</v>
      </c>
      <c r="CN55" s="167">
        <v>95.5</v>
      </c>
      <c r="CO55" s="167">
        <v>93</v>
      </c>
      <c r="CP55" s="167">
        <v>90.1</v>
      </c>
      <c r="CQ55" s="167">
        <v>83</v>
      </c>
      <c r="CR55" s="166">
        <v>7</v>
      </c>
      <c r="CS55" s="167">
        <v>75.599999999999994</v>
      </c>
      <c r="CT55" s="167">
        <v>84.2</v>
      </c>
      <c r="CU55" s="167">
        <v>90.1</v>
      </c>
      <c r="CV55" s="167">
        <v>93.6</v>
      </c>
      <c r="CW55" s="167">
        <v>96.2</v>
      </c>
      <c r="CX55" s="167">
        <v>91.3</v>
      </c>
      <c r="CY55" s="167">
        <v>87.9</v>
      </c>
      <c r="CZ55" s="167">
        <v>81.900000000000006</v>
      </c>
      <c r="DA55" s="166">
        <v>8</v>
      </c>
      <c r="DB55" s="167">
        <v>77.599999999999994</v>
      </c>
      <c r="DC55" s="167">
        <v>88</v>
      </c>
      <c r="DD55" s="167">
        <v>93.4</v>
      </c>
      <c r="DE55" s="167">
        <v>93.8</v>
      </c>
      <c r="DF55" s="167">
        <v>94.2</v>
      </c>
      <c r="DG55" s="167">
        <v>91.4</v>
      </c>
      <c r="DH55" s="167">
        <v>87.9</v>
      </c>
      <c r="DI55" s="167">
        <v>79.900000000000006</v>
      </c>
      <c r="DJ55" s="167">
        <v>1</v>
      </c>
      <c r="DK55" s="168">
        <f t="shared" si="55"/>
        <v>40.703999999999994</v>
      </c>
      <c r="DL55" s="168">
        <f t="shared" si="56"/>
        <v>49.9</v>
      </c>
      <c r="DM55" s="168">
        <f t="shared" si="57"/>
        <v>52.443999999999996</v>
      </c>
      <c r="DN55" s="168">
        <f t="shared" si="58"/>
        <v>53.515999999999998</v>
      </c>
      <c r="DO55" s="168">
        <f t="shared" si="59"/>
        <v>54.072000000000003</v>
      </c>
      <c r="DP55" s="168">
        <f t="shared" si="60"/>
        <v>65.567999999999998</v>
      </c>
      <c r="DQ55" s="168">
        <f t="shared" si="61"/>
        <v>56.027999999999999</v>
      </c>
      <c r="DR55" s="168">
        <f t="shared" si="62"/>
        <v>58.107999999999997</v>
      </c>
      <c r="DS55" s="167">
        <v>56</v>
      </c>
      <c r="DT55" s="168">
        <f t="shared" si="63"/>
        <v>48.804000000000002</v>
      </c>
      <c r="DU55" s="168">
        <f t="shared" si="64"/>
        <v>56.2</v>
      </c>
      <c r="DV55" s="168">
        <f t="shared" si="65"/>
        <v>59.943999999999996</v>
      </c>
      <c r="DW55" s="168">
        <f t="shared" si="66"/>
        <v>56.815999999999995</v>
      </c>
      <c r="DX55" s="168">
        <f t="shared" si="67"/>
        <v>56.471999999999994</v>
      </c>
      <c r="DY55" s="168">
        <f t="shared" si="68"/>
        <v>65.667999999999992</v>
      </c>
      <c r="DZ55" s="168">
        <f t="shared" si="69"/>
        <v>55.327999999999996</v>
      </c>
      <c r="EA55" s="168">
        <f t="shared" si="70"/>
        <v>55.808</v>
      </c>
      <c r="EB55" s="167">
        <v>57</v>
      </c>
      <c r="EC55" s="168">
        <f t="shared" si="71"/>
        <v>49.103999999999999</v>
      </c>
      <c r="ED55" s="168">
        <f t="shared" si="72"/>
        <v>58.399999999999991</v>
      </c>
      <c r="EE55" s="168">
        <f t="shared" si="73"/>
        <v>62.443999999999996</v>
      </c>
      <c r="EF55" s="168">
        <f t="shared" si="74"/>
        <v>60.515999999999998</v>
      </c>
      <c r="EG55" s="168">
        <f t="shared" si="75"/>
        <v>58.671999999999997</v>
      </c>
      <c r="EH55" s="168">
        <f t="shared" si="76"/>
        <v>63.768000000000001</v>
      </c>
      <c r="EI55" s="168">
        <f t="shared" si="77"/>
        <v>55.42799999999999</v>
      </c>
      <c r="EJ55" s="168">
        <f t="shared" si="78"/>
        <v>54.808</v>
      </c>
      <c r="EK55" s="167">
        <v>58</v>
      </c>
      <c r="EL55" s="168">
        <f t="shared" si="79"/>
        <v>54.704000000000008</v>
      </c>
      <c r="EM55" s="168">
        <f t="shared" si="80"/>
        <v>64.5</v>
      </c>
      <c r="EN55" s="168">
        <f t="shared" si="81"/>
        <v>66.144000000000005</v>
      </c>
      <c r="EO55" s="168">
        <f t="shared" si="82"/>
        <v>62.315999999999995</v>
      </c>
      <c r="EP55" s="168">
        <f t="shared" si="83"/>
        <v>59.171999999999997</v>
      </c>
      <c r="EQ55" s="168">
        <f t="shared" si="84"/>
        <v>63.667999999999992</v>
      </c>
      <c r="ER55" s="168">
        <f t="shared" si="85"/>
        <v>53.827999999999996</v>
      </c>
      <c r="ES55" s="168">
        <f t="shared" si="86"/>
        <v>54.607999999999997</v>
      </c>
      <c r="ET55" s="167">
        <v>59</v>
      </c>
      <c r="EU55" s="168">
        <f t="shared" si="87"/>
        <v>54.603999999999999</v>
      </c>
      <c r="EV55" s="168">
        <f t="shared" si="88"/>
        <v>64.7</v>
      </c>
      <c r="EW55" s="168">
        <f t="shared" si="89"/>
        <v>68.144000000000005</v>
      </c>
      <c r="EX55" s="168">
        <f t="shared" si="90"/>
        <v>65.015999999999991</v>
      </c>
      <c r="EY55" s="168">
        <f t="shared" si="91"/>
        <v>60.072000000000003</v>
      </c>
      <c r="EZ55" s="168">
        <f t="shared" si="92"/>
        <v>62.367999999999995</v>
      </c>
      <c r="FA55" s="168">
        <f t="shared" si="93"/>
        <v>51.728000000000002</v>
      </c>
      <c r="FB55" s="168">
        <f t="shared" si="94"/>
        <v>49.508000000000003</v>
      </c>
      <c r="FC55" s="167">
        <v>60</v>
      </c>
      <c r="FD55" s="168">
        <f t="shared" si="95"/>
        <v>60.004000000000005</v>
      </c>
      <c r="FE55" s="168">
        <f t="shared" si="96"/>
        <v>69.3</v>
      </c>
      <c r="FF55" s="168">
        <f t="shared" si="97"/>
        <v>70.943999999999988</v>
      </c>
      <c r="FG55" s="168">
        <f t="shared" si="98"/>
        <v>65.816000000000003</v>
      </c>
      <c r="FH55" s="168">
        <f t="shared" si="99"/>
        <v>59.171999999999997</v>
      </c>
      <c r="FI55" s="168">
        <f t="shared" si="100"/>
        <v>62.367999999999995</v>
      </c>
      <c r="FJ55" s="168">
        <f t="shared" si="101"/>
        <v>51.42799999999999</v>
      </c>
      <c r="FK55" s="168">
        <f t="shared" si="102"/>
        <v>48.808</v>
      </c>
      <c r="FL55" s="167">
        <v>61</v>
      </c>
      <c r="FM55" s="168">
        <f t="shared" si="103"/>
        <v>64.903999999999996</v>
      </c>
      <c r="FN55" s="168">
        <f t="shared" si="104"/>
        <v>71.5</v>
      </c>
      <c r="FO55" s="168">
        <f t="shared" si="105"/>
        <v>71.744</v>
      </c>
      <c r="FP55" s="168">
        <f t="shared" si="106"/>
        <v>66.115999999999985</v>
      </c>
      <c r="FQ55" s="168">
        <f t="shared" si="107"/>
        <v>59.872</v>
      </c>
      <c r="FR55" s="168">
        <f t="shared" si="108"/>
        <v>60.667999999999992</v>
      </c>
      <c r="FS55" s="168">
        <f t="shared" si="109"/>
        <v>49.228000000000002</v>
      </c>
      <c r="FT55" s="168">
        <f t="shared" si="110"/>
        <v>47.708000000000006</v>
      </c>
      <c r="FU55" s="167">
        <v>62</v>
      </c>
      <c r="FV55" s="168">
        <f t="shared" si="111"/>
        <v>66.903999999999996</v>
      </c>
      <c r="FW55" s="168">
        <f t="shared" si="112"/>
        <v>75.3</v>
      </c>
      <c r="FX55" s="168">
        <f t="shared" si="113"/>
        <v>75.044000000000011</v>
      </c>
      <c r="FY55" s="168">
        <f t="shared" si="114"/>
        <v>66.316000000000003</v>
      </c>
      <c r="FZ55" s="168">
        <f t="shared" si="115"/>
        <v>57.872</v>
      </c>
      <c r="GA55" s="168">
        <f t="shared" si="116"/>
        <v>60.768000000000001</v>
      </c>
      <c r="GB55" s="168">
        <f t="shared" si="117"/>
        <v>49.228000000000002</v>
      </c>
      <c r="GC55" s="168">
        <f t="shared" si="118"/>
        <v>45.708000000000006</v>
      </c>
      <c r="GD55" s="167">
        <v>55</v>
      </c>
      <c r="GE55" s="168">
        <f t="shared" si="119"/>
        <v>32.662594108096258</v>
      </c>
      <c r="GF55" s="168">
        <f t="shared" si="120"/>
        <v>32.672032881830305</v>
      </c>
      <c r="GG55" s="167">
        <v>56</v>
      </c>
      <c r="GH55" s="168">
        <f t="shared" si="121"/>
        <v>31.665852273068367</v>
      </c>
      <c r="GI55" s="168">
        <f t="shared" si="122"/>
        <v>31.714515446329713</v>
      </c>
      <c r="GJ55" s="167">
        <v>57</v>
      </c>
      <c r="GK55" s="168">
        <f t="shared" si="123"/>
        <v>31.293535147456055</v>
      </c>
      <c r="GL55" s="168">
        <f t="shared" si="124"/>
        <v>31.341390264719337</v>
      </c>
      <c r="GM55" s="167">
        <v>58</v>
      </c>
      <c r="GN55" s="168">
        <f t="shared" si="125"/>
        <v>28.99030785208187</v>
      </c>
      <c r="GO55" s="168">
        <f t="shared" si="126"/>
        <v>29.093192163813086</v>
      </c>
      <c r="GP55" s="167">
        <v>59</v>
      </c>
      <c r="GQ55" s="168">
        <f t="shared" si="127"/>
        <v>27.981651686589245</v>
      </c>
      <c r="GR55" s="168">
        <f t="shared" si="128"/>
        <v>28.061142687914625</v>
      </c>
      <c r="GS55" s="167">
        <v>60</v>
      </c>
      <c r="GT55" s="168">
        <f t="shared" si="129"/>
        <v>25.448111421631751</v>
      </c>
      <c r="GU55" s="168">
        <f t="shared" si="130"/>
        <v>25.603253449201105</v>
      </c>
      <c r="GV55" s="167">
        <v>61</v>
      </c>
      <c r="GW55" s="168">
        <f t="shared" si="131"/>
        <v>24.142123343311908</v>
      </c>
      <c r="GX55" s="168">
        <f t="shared" si="132"/>
        <v>24.505571375512659</v>
      </c>
      <c r="GY55" s="167">
        <v>62</v>
      </c>
      <c r="GZ55" s="168">
        <f t="shared" si="133"/>
        <v>21.138475283088027</v>
      </c>
      <c r="HA55" s="168">
        <f t="shared" si="134"/>
        <v>21.424398600758138</v>
      </c>
      <c r="HB55" s="167">
        <v>-1.2</v>
      </c>
      <c r="HC55" s="167">
        <v>-0.49</v>
      </c>
      <c r="HD55" s="167">
        <v>0.14000000000000001</v>
      </c>
      <c r="HE55" s="167">
        <v>1.56</v>
      </c>
      <c r="HF55" s="167">
        <v>-2.98</v>
      </c>
      <c r="HG55" s="167">
        <v>-1.01</v>
      </c>
      <c r="HH55" s="167">
        <v>0.85</v>
      </c>
      <c r="HI55" s="167">
        <v>3.14</v>
      </c>
    </row>
    <row r="56" spans="1:217" ht="15.75" thickBot="1" x14ac:dyDescent="0.3">
      <c r="A56" s="228">
        <v>46</v>
      </c>
      <c r="B56" s="212">
        <v>44290</v>
      </c>
      <c r="C56" s="230" t="s">
        <v>1172</v>
      </c>
      <c r="D56" t="s">
        <v>921</v>
      </c>
      <c r="E56" s="204" t="s">
        <v>1096</v>
      </c>
      <c r="F56" s="197">
        <v>20.399999999999999</v>
      </c>
      <c r="G56" s="198">
        <v>22</v>
      </c>
      <c r="H56" s="198">
        <v>26.9</v>
      </c>
      <c r="I56" s="198">
        <v>38.200000000000003</v>
      </c>
      <c r="J56" s="198">
        <v>43.5</v>
      </c>
      <c r="K56" s="198">
        <v>38.700000000000003</v>
      </c>
      <c r="L56" s="198">
        <v>41</v>
      </c>
      <c r="M56" s="199">
        <v>40.4</v>
      </c>
      <c r="N56" s="200">
        <v>3.3</v>
      </c>
      <c r="O56" s="198">
        <v>3.1</v>
      </c>
      <c r="P56" s="198">
        <v>2.2000000000000002</v>
      </c>
      <c r="Q56" s="198">
        <v>2.8</v>
      </c>
      <c r="R56" s="198">
        <v>3.4</v>
      </c>
      <c r="S56" s="198">
        <v>4.5</v>
      </c>
      <c r="T56" s="198">
        <v>2.5</v>
      </c>
      <c r="U56" s="201">
        <v>3.3</v>
      </c>
      <c r="V56" s="163">
        <f t="shared" si="38"/>
        <v>14.988</v>
      </c>
      <c r="W56" s="163">
        <f t="shared" si="39"/>
        <v>16.916</v>
      </c>
      <c r="X56" s="163">
        <f t="shared" si="40"/>
        <v>23.291999999999998</v>
      </c>
      <c r="Y56" s="163">
        <f t="shared" si="41"/>
        <v>33.608000000000004</v>
      </c>
      <c r="Z56" s="163">
        <f t="shared" si="42"/>
        <v>37.923999999999999</v>
      </c>
      <c r="AA56" s="163">
        <f t="shared" si="43"/>
        <v>31.320000000000004</v>
      </c>
      <c r="AB56" s="163">
        <f t="shared" si="44"/>
        <v>36.9</v>
      </c>
      <c r="AC56" s="163">
        <f t="shared" si="45"/>
        <v>34.988</v>
      </c>
      <c r="AD56" s="164">
        <f t="shared" si="34"/>
        <v>33.729534206721624</v>
      </c>
      <c r="AE56" s="164">
        <f t="shared" si="35"/>
        <v>32.205141224482915</v>
      </c>
      <c r="AF56" s="164">
        <f t="shared" si="36"/>
        <v>24.674193591143197</v>
      </c>
      <c r="AG56" s="165">
        <f t="shared" si="46"/>
        <v>50.311999999999998</v>
      </c>
      <c r="AH56" s="165">
        <f t="shared" si="47"/>
        <v>58.484000000000009</v>
      </c>
      <c r="AI56" s="165">
        <f t="shared" si="48"/>
        <v>59.608000000000004</v>
      </c>
      <c r="AJ56" s="165">
        <f t="shared" si="49"/>
        <v>54.691999999999993</v>
      </c>
      <c r="AK56" s="165">
        <f t="shared" si="50"/>
        <v>53.576000000000001</v>
      </c>
      <c r="AL56" s="165">
        <f t="shared" si="51"/>
        <v>61.379999999999995</v>
      </c>
      <c r="AM56" s="165">
        <f t="shared" si="52"/>
        <v>55.6</v>
      </c>
      <c r="AN56" s="165">
        <f t="shared" si="53"/>
        <v>55.412000000000006</v>
      </c>
      <c r="AO56" s="164">
        <f t="shared" si="54"/>
        <v>33.631410015578226</v>
      </c>
      <c r="AP56" s="166">
        <v>1</v>
      </c>
      <c r="AQ56" s="167">
        <v>51.4</v>
      </c>
      <c r="AR56" s="167">
        <v>62.6</v>
      </c>
      <c r="AS56" s="167">
        <v>70.8</v>
      </c>
      <c r="AT56" s="167">
        <v>81</v>
      </c>
      <c r="AU56" s="167">
        <v>90.4</v>
      </c>
      <c r="AV56" s="167">
        <v>96.2</v>
      </c>
      <c r="AW56" s="167">
        <v>94.7</v>
      </c>
      <c r="AX56" s="167">
        <v>92.3</v>
      </c>
      <c r="AY56" s="166">
        <v>2</v>
      </c>
      <c r="AZ56" s="167">
        <v>59.5</v>
      </c>
      <c r="BA56" s="167">
        <v>68.900000000000006</v>
      </c>
      <c r="BB56" s="167">
        <v>78.3</v>
      </c>
      <c r="BC56" s="167">
        <v>84.3</v>
      </c>
      <c r="BD56" s="167">
        <v>92.8</v>
      </c>
      <c r="BE56" s="167">
        <v>96.3</v>
      </c>
      <c r="BF56" s="167">
        <v>94</v>
      </c>
      <c r="BG56" s="167">
        <v>90</v>
      </c>
      <c r="BH56" s="166">
        <v>3</v>
      </c>
      <c r="BI56" s="167">
        <v>59.8</v>
      </c>
      <c r="BJ56" s="167">
        <v>71.099999999999994</v>
      </c>
      <c r="BK56" s="167">
        <v>80.8</v>
      </c>
      <c r="BL56" s="167">
        <v>88</v>
      </c>
      <c r="BM56" s="167">
        <v>95</v>
      </c>
      <c r="BN56" s="167">
        <v>94.4</v>
      </c>
      <c r="BO56" s="167">
        <v>94.1</v>
      </c>
      <c r="BP56" s="167">
        <v>89</v>
      </c>
      <c r="BQ56" s="166">
        <v>4</v>
      </c>
      <c r="BR56" s="167">
        <v>65.400000000000006</v>
      </c>
      <c r="BS56" s="167">
        <v>77.2</v>
      </c>
      <c r="BT56" s="167">
        <v>84.5</v>
      </c>
      <c r="BU56" s="167">
        <v>89.8</v>
      </c>
      <c r="BV56" s="167">
        <v>95.5</v>
      </c>
      <c r="BW56" s="167">
        <v>94.3</v>
      </c>
      <c r="BX56" s="167">
        <v>92.5</v>
      </c>
      <c r="BY56" s="167">
        <v>88.8</v>
      </c>
      <c r="BZ56" s="166">
        <v>5</v>
      </c>
      <c r="CA56" s="167">
        <v>65.3</v>
      </c>
      <c r="CB56" s="167">
        <v>77.400000000000006</v>
      </c>
      <c r="CC56" s="167">
        <v>86.5</v>
      </c>
      <c r="CD56" s="167">
        <v>92.5</v>
      </c>
      <c r="CE56" s="167">
        <v>96.4</v>
      </c>
      <c r="CF56" s="167">
        <v>93</v>
      </c>
      <c r="CG56" s="167">
        <v>90.4</v>
      </c>
      <c r="CH56" s="167">
        <v>83.7</v>
      </c>
      <c r="CI56" s="166">
        <v>6</v>
      </c>
      <c r="CJ56" s="167">
        <v>70.7</v>
      </c>
      <c r="CK56" s="167">
        <v>82</v>
      </c>
      <c r="CL56" s="167">
        <v>89.3</v>
      </c>
      <c r="CM56" s="167">
        <v>93.3</v>
      </c>
      <c r="CN56" s="167">
        <v>95.5</v>
      </c>
      <c r="CO56" s="167">
        <v>93</v>
      </c>
      <c r="CP56" s="167">
        <v>90.1</v>
      </c>
      <c r="CQ56" s="167">
        <v>83</v>
      </c>
      <c r="CR56" s="166">
        <v>7</v>
      </c>
      <c r="CS56" s="167">
        <v>75.599999999999994</v>
      </c>
      <c r="CT56" s="167">
        <v>84.2</v>
      </c>
      <c r="CU56" s="167">
        <v>90.1</v>
      </c>
      <c r="CV56" s="167">
        <v>93.6</v>
      </c>
      <c r="CW56" s="167">
        <v>96.2</v>
      </c>
      <c r="CX56" s="167">
        <v>91.3</v>
      </c>
      <c r="CY56" s="167">
        <v>87.9</v>
      </c>
      <c r="CZ56" s="167">
        <v>81.900000000000006</v>
      </c>
      <c r="DA56" s="166">
        <v>8</v>
      </c>
      <c r="DB56" s="167">
        <v>77.599999999999994</v>
      </c>
      <c r="DC56" s="167">
        <v>88</v>
      </c>
      <c r="DD56" s="167">
        <v>93.4</v>
      </c>
      <c r="DE56" s="167">
        <v>93.8</v>
      </c>
      <c r="DF56" s="167">
        <v>94.2</v>
      </c>
      <c r="DG56" s="167">
        <v>91.4</v>
      </c>
      <c r="DH56" s="167">
        <v>87.9</v>
      </c>
      <c r="DI56" s="167">
        <v>79.900000000000006</v>
      </c>
      <c r="DJ56" s="167">
        <v>1</v>
      </c>
      <c r="DK56" s="168">
        <f t="shared" si="55"/>
        <v>36.411999999999999</v>
      </c>
      <c r="DL56" s="168">
        <f t="shared" si="56"/>
        <v>45.683999999999997</v>
      </c>
      <c r="DM56" s="168">
        <f t="shared" si="57"/>
        <v>47.507999999999996</v>
      </c>
      <c r="DN56" s="168">
        <f t="shared" si="58"/>
        <v>47.391999999999996</v>
      </c>
      <c r="DO56" s="168">
        <f t="shared" si="59"/>
        <v>52.476000000000006</v>
      </c>
      <c r="DP56" s="168">
        <f t="shared" si="60"/>
        <v>64.88</v>
      </c>
      <c r="DQ56" s="168">
        <f t="shared" si="61"/>
        <v>57.800000000000004</v>
      </c>
      <c r="DR56" s="168">
        <f t="shared" si="62"/>
        <v>57.311999999999998</v>
      </c>
      <c r="DS56" s="167">
        <v>57</v>
      </c>
      <c r="DT56" s="168">
        <f t="shared" si="63"/>
        <v>44.512</v>
      </c>
      <c r="DU56" s="168">
        <f t="shared" si="64"/>
        <v>51.984000000000009</v>
      </c>
      <c r="DV56" s="168">
        <f t="shared" si="65"/>
        <v>55.007999999999996</v>
      </c>
      <c r="DW56" s="168">
        <f t="shared" si="66"/>
        <v>50.691999999999993</v>
      </c>
      <c r="DX56" s="168">
        <f t="shared" si="67"/>
        <v>54.875999999999998</v>
      </c>
      <c r="DY56" s="168">
        <f t="shared" si="68"/>
        <v>64.97999999999999</v>
      </c>
      <c r="DZ56" s="168">
        <f t="shared" si="69"/>
        <v>57.1</v>
      </c>
      <c r="EA56" s="168">
        <f t="shared" si="70"/>
        <v>55.012</v>
      </c>
      <c r="EB56" s="167">
        <v>58</v>
      </c>
      <c r="EC56" s="168">
        <f t="shared" si="71"/>
        <v>44.811999999999998</v>
      </c>
      <c r="ED56" s="168">
        <f t="shared" si="72"/>
        <v>54.183999999999997</v>
      </c>
      <c r="EE56" s="168">
        <f t="shared" si="73"/>
        <v>57.507999999999996</v>
      </c>
      <c r="EF56" s="168">
        <f t="shared" si="74"/>
        <v>54.391999999999996</v>
      </c>
      <c r="EG56" s="168">
        <f t="shared" si="75"/>
        <v>57.076000000000001</v>
      </c>
      <c r="EH56" s="168">
        <f t="shared" si="76"/>
        <v>63.08</v>
      </c>
      <c r="EI56" s="168">
        <f t="shared" si="77"/>
        <v>57.199999999999996</v>
      </c>
      <c r="EJ56" s="168">
        <f t="shared" si="78"/>
        <v>54.012</v>
      </c>
      <c r="EK56" s="167">
        <v>59</v>
      </c>
      <c r="EL56" s="168">
        <f t="shared" si="79"/>
        <v>50.412000000000006</v>
      </c>
      <c r="EM56" s="168">
        <f t="shared" si="80"/>
        <v>60.284000000000006</v>
      </c>
      <c r="EN56" s="168">
        <f t="shared" si="81"/>
        <v>61.207999999999998</v>
      </c>
      <c r="EO56" s="168">
        <f t="shared" si="82"/>
        <v>56.191999999999993</v>
      </c>
      <c r="EP56" s="168">
        <f t="shared" si="83"/>
        <v>57.576000000000001</v>
      </c>
      <c r="EQ56" s="168">
        <f t="shared" si="84"/>
        <v>62.97999999999999</v>
      </c>
      <c r="ER56" s="168">
        <f t="shared" si="85"/>
        <v>55.6</v>
      </c>
      <c r="ES56" s="168">
        <f t="shared" si="86"/>
        <v>53.811999999999998</v>
      </c>
      <c r="ET56" s="167">
        <v>60</v>
      </c>
      <c r="EU56" s="168">
        <f t="shared" si="87"/>
        <v>50.311999999999998</v>
      </c>
      <c r="EV56" s="168">
        <f t="shared" si="88"/>
        <v>60.484000000000009</v>
      </c>
      <c r="EW56" s="168">
        <f t="shared" si="89"/>
        <v>63.207999999999998</v>
      </c>
      <c r="EX56" s="168">
        <f t="shared" si="90"/>
        <v>58.891999999999996</v>
      </c>
      <c r="EY56" s="168">
        <f t="shared" si="91"/>
        <v>58.476000000000006</v>
      </c>
      <c r="EZ56" s="168">
        <f t="shared" si="92"/>
        <v>61.679999999999993</v>
      </c>
      <c r="FA56" s="168">
        <f t="shared" si="93"/>
        <v>53.500000000000007</v>
      </c>
      <c r="FB56" s="168">
        <f t="shared" si="94"/>
        <v>48.712000000000003</v>
      </c>
      <c r="FC56" s="167">
        <v>61</v>
      </c>
      <c r="FD56" s="168">
        <f t="shared" si="95"/>
        <v>55.712000000000003</v>
      </c>
      <c r="FE56" s="168">
        <f t="shared" si="96"/>
        <v>65.084000000000003</v>
      </c>
      <c r="FF56" s="168">
        <f t="shared" si="97"/>
        <v>66.007999999999996</v>
      </c>
      <c r="FG56" s="168">
        <f t="shared" si="98"/>
        <v>59.691999999999993</v>
      </c>
      <c r="FH56" s="168">
        <f t="shared" si="99"/>
        <v>57.576000000000001</v>
      </c>
      <c r="FI56" s="168">
        <f t="shared" si="100"/>
        <v>61.679999999999993</v>
      </c>
      <c r="FJ56" s="168">
        <f t="shared" si="101"/>
        <v>53.199999999999996</v>
      </c>
      <c r="FK56" s="168">
        <f t="shared" si="102"/>
        <v>48.012</v>
      </c>
      <c r="FL56" s="167">
        <v>62</v>
      </c>
      <c r="FM56" s="168">
        <f t="shared" si="103"/>
        <v>60.611999999999995</v>
      </c>
      <c r="FN56" s="168">
        <f t="shared" si="104"/>
        <v>67.284000000000006</v>
      </c>
      <c r="FO56" s="168">
        <f t="shared" si="105"/>
        <v>66.807999999999993</v>
      </c>
      <c r="FP56" s="168">
        <f t="shared" si="106"/>
        <v>59.99199999999999</v>
      </c>
      <c r="FQ56" s="168">
        <f t="shared" si="107"/>
        <v>58.276000000000003</v>
      </c>
      <c r="FR56" s="168">
        <f t="shared" si="108"/>
        <v>59.97999999999999</v>
      </c>
      <c r="FS56" s="168">
        <f t="shared" si="109"/>
        <v>51.000000000000007</v>
      </c>
      <c r="FT56" s="168">
        <f t="shared" si="110"/>
        <v>46.912000000000006</v>
      </c>
      <c r="FU56" s="167">
        <v>63</v>
      </c>
      <c r="FV56" s="168">
        <f t="shared" si="111"/>
        <v>62.611999999999995</v>
      </c>
      <c r="FW56" s="168">
        <f t="shared" si="112"/>
        <v>71.084000000000003</v>
      </c>
      <c r="FX56" s="168">
        <f t="shared" si="113"/>
        <v>70.108000000000004</v>
      </c>
      <c r="FY56" s="168">
        <f t="shared" si="114"/>
        <v>60.191999999999993</v>
      </c>
      <c r="FZ56" s="168">
        <f t="shared" si="115"/>
        <v>56.276000000000003</v>
      </c>
      <c r="GA56" s="168">
        <f t="shared" si="116"/>
        <v>60.08</v>
      </c>
      <c r="GB56" s="168">
        <f t="shared" si="117"/>
        <v>51.000000000000007</v>
      </c>
      <c r="GC56" s="168">
        <f t="shared" si="118"/>
        <v>44.912000000000006</v>
      </c>
      <c r="GD56" s="167">
        <v>56</v>
      </c>
      <c r="GE56" s="168">
        <f t="shared" si="119"/>
        <v>33.423125876144567</v>
      </c>
      <c r="GF56" s="168">
        <f t="shared" si="120"/>
        <v>33.427309051217136</v>
      </c>
      <c r="GG56" s="167">
        <v>57</v>
      </c>
      <c r="GH56" s="168">
        <f t="shared" si="121"/>
        <v>33.093351712857356</v>
      </c>
      <c r="GI56" s="168">
        <f t="shared" si="122"/>
        <v>33.118445926385121</v>
      </c>
      <c r="GJ56" s="167">
        <v>58</v>
      </c>
      <c r="GK56" s="168">
        <f t="shared" si="123"/>
        <v>33.51667323022086</v>
      </c>
      <c r="GL56" s="168">
        <f t="shared" si="124"/>
        <v>33.546330670358387</v>
      </c>
      <c r="GM56" s="167">
        <v>59</v>
      </c>
      <c r="GN56" s="168">
        <f t="shared" si="125"/>
        <v>32.163601956168137</v>
      </c>
      <c r="GO56" s="168">
        <f t="shared" si="126"/>
        <v>32.24290753730412</v>
      </c>
      <c r="GP56" s="167">
        <v>60</v>
      </c>
      <c r="GQ56" s="168">
        <f t="shared" si="127"/>
        <v>31.825752723879944</v>
      </c>
      <c r="GR56" s="168">
        <f t="shared" si="128"/>
        <v>31.89738957750005</v>
      </c>
      <c r="GS56" s="167">
        <v>61</v>
      </c>
      <c r="GT56" s="168">
        <f t="shared" si="129"/>
        <v>29.652380319824289</v>
      </c>
      <c r="GU56" s="168">
        <f t="shared" si="130"/>
        <v>29.804364858193438</v>
      </c>
      <c r="GV56" s="167">
        <v>62</v>
      </c>
      <c r="GW56" s="168">
        <f t="shared" si="131"/>
        <v>28.496134452411439</v>
      </c>
      <c r="GX56" s="168">
        <f t="shared" si="132"/>
        <v>28.865037595816972</v>
      </c>
      <c r="GY56" s="167">
        <v>63</v>
      </c>
      <c r="GZ56" s="168">
        <f t="shared" si="133"/>
        <v>25.597750401924458</v>
      </c>
      <c r="HA56" s="168">
        <f t="shared" si="134"/>
        <v>25.895294698889359</v>
      </c>
      <c r="HB56" s="167">
        <v>-1.2</v>
      </c>
      <c r="HC56" s="167">
        <v>-0.49</v>
      </c>
      <c r="HD56" s="167">
        <v>0.14000000000000001</v>
      </c>
      <c r="HE56" s="167">
        <v>1.56</v>
      </c>
      <c r="HF56" s="167">
        <v>-2.98</v>
      </c>
      <c r="HG56" s="167">
        <v>-1.01</v>
      </c>
      <c r="HH56" s="167">
        <v>0.85</v>
      </c>
      <c r="HI56" s="167">
        <v>3.14</v>
      </c>
    </row>
    <row r="57" spans="1:217" ht="15.75" thickBot="1" x14ac:dyDescent="0.3">
      <c r="A57" s="228">
        <v>47</v>
      </c>
      <c r="B57" s="212">
        <v>45068</v>
      </c>
      <c r="C57" s="214" t="s">
        <v>1173</v>
      </c>
      <c r="D57" t="s">
        <v>980</v>
      </c>
      <c r="E57" s="204" t="s">
        <v>957</v>
      </c>
      <c r="F57" s="197">
        <v>15.6</v>
      </c>
      <c r="G57" s="198">
        <v>11.9</v>
      </c>
      <c r="H57" s="198">
        <v>15.4</v>
      </c>
      <c r="I57" s="198">
        <v>24.5</v>
      </c>
      <c r="J57" s="198">
        <v>34.299999999999997</v>
      </c>
      <c r="K57" s="198">
        <v>32.799999999999997</v>
      </c>
      <c r="L57" s="198">
        <v>37.4</v>
      </c>
      <c r="M57" s="199">
        <v>37.4</v>
      </c>
      <c r="N57" s="200">
        <v>3.6</v>
      </c>
      <c r="O57" s="198">
        <v>2</v>
      </c>
      <c r="P57" s="198">
        <v>2.6</v>
      </c>
      <c r="Q57" s="198">
        <v>2.6</v>
      </c>
      <c r="R57" s="198">
        <v>2.2999999999999998</v>
      </c>
      <c r="S57" s="198">
        <v>3.3</v>
      </c>
      <c r="T57" s="198">
        <v>2.5</v>
      </c>
      <c r="U57" s="201">
        <v>3.8</v>
      </c>
      <c r="V57" s="163">
        <f t="shared" si="38"/>
        <v>9.6959999999999997</v>
      </c>
      <c r="W57" s="163">
        <f t="shared" si="39"/>
        <v>8.620000000000001</v>
      </c>
      <c r="X57" s="163">
        <f t="shared" si="40"/>
        <v>11.135999999999999</v>
      </c>
      <c r="Y57" s="163">
        <f t="shared" si="41"/>
        <v>20.236000000000001</v>
      </c>
      <c r="Z57" s="163">
        <f t="shared" si="42"/>
        <v>30.527999999999999</v>
      </c>
      <c r="AA57" s="163">
        <f t="shared" si="43"/>
        <v>27.387999999999998</v>
      </c>
      <c r="AB57" s="163">
        <f t="shared" si="44"/>
        <v>33.299999999999997</v>
      </c>
      <c r="AC57" s="163">
        <f t="shared" si="45"/>
        <v>31.167999999999999</v>
      </c>
      <c r="AD57" s="164">
        <f t="shared" si="34"/>
        <v>29.855719484428981</v>
      </c>
      <c r="AE57" s="164">
        <f t="shared" si="35"/>
        <v>21.978625446925495</v>
      </c>
      <c r="AF57" s="164">
        <f t="shared" si="36"/>
        <v>14.144025553810568</v>
      </c>
      <c r="AG57" s="165">
        <f t="shared" si="46"/>
        <v>55.603999999999999</v>
      </c>
      <c r="AH57" s="165">
        <f t="shared" si="47"/>
        <v>66.78</v>
      </c>
      <c r="AI57" s="165">
        <f t="shared" si="48"/>
        <v>71.76400000000001</v>
      </c>
      <c r="AJ57" s="165">
        <f t="shared" si="49"/>
        <v>68.063999999999993</v>
      </c>
      <c r="AK57" s="165">
        <f t="shared" si="50"/>
        <v>60.972000000000001</v>
      </c>
      <c r="AL57" s="165">
        <f t="shared" si="51"/>
        <v>65.312000000000012</v>
      </c>
      <c r="AM57" s="165">
        <f t="shared" si="52"/>
        <v>59.2</v>
      </c>
      <c r="AN57" s="165">
        <f t="shared" si="53"/>
        <v>59.232000000000006</v>
      </c>
      <c r="AO57" s="164">
        <f t="shared" si="54"/>
        <v>24.833329174925254</v>
      </c>
      <c r="AP57" s="166">
        <v>1</v>
      </c>
      <c r="AQ57" s="167">
        <v>51.4</v>
      </c>
      <c r="AR57" s="167">
        <v>62.6</v>
      </c>
      <c r="AS57" s="167">
        <v>70.8</v>
      </c>
      <c r="AT57" s="167">
        <v>81</v>
      </c>
      <c r="AU57" s="167">
        <v>90.4</v>
      </c>
      <c r="AV57" s="167">
        <v>96.2</v>
      </c>
      <c r="AW57" s="167">
        <v>94.7</v>
      </c>
      <c r="AX57" s="167">
        <v>92.3</v>
      </c>
      <c r="AY57" s="166">
        <v>2</v>
      </c>
      <c r="AZ57" s="167">
        <v>59.5</v>
      </c>
      <c r="BA57" s="167">
        <v>68.900000000000006</v>
      </c>
      <c r="BB57" s="167">
        <v>78.3</v>
      </c>
      <c r="BC57" s="167">
        <v>84.3</v>
      </c>
      <c r="BD57" s="167">
        <v>92.8</v>
      </c>
      <c r="BE57" s="167">
        <v>96.3</v>
      </c>
      <c r="BF57" s="167">
        <v>94</v>
      </c>
      <c r="BG57" s="167">
        <v>90</v>
      </c>
      <c r="BH57" s="166">
        <v>3</v>
      </c>
      <c r="BI57" s="167">
        <v>59.8</v>
      </c>
      <c r="BJ57" s="167">
        <v>71.099999999999994</v>
      </c>
      <c r="BK57" s="167">
        <v>80.8</v>
      </c>
      <c r="BL57" s="167">
        <v>88</v>
      </c>
      <c r="BM57" s="167">
        <v>95</v>
      </c>
      <c r="BN57" s="167">
        <v>94.4</v>
      </c>
      <c r="BO57" s="167">
        <v>94.1</v>
      </c>
      <c r="BP57" s="167">
        <v>89</v>
      </c>
      <c r="BQ57" s="166">
        <v>4</v>
      </c>
      <c r="BR57" s="167">
        <v>65.400000000000006</v>
      </c>
      <c r="BS57" s="167">
        <v>77.2</v>
      </c>
      <c r="BT57" s="167">
        <v>84.5</v>
      </c>
      <c r="BU57" s="167">
        <v>89.8</v>
      </c>
      <c r="BV57" s="167">
        <v>95.5</v>
      </c>
      <c r="BW57" s="167">
        <v>94.3</v>
      </c>
      <c r="BX57" s="167">
        <v>92.5</v>
      </c>
      <c r="BY57" s="167">
        <v>88.8</v>
      </c>
      <c r="BZ57" s="166">
        <v>5</v>
      </c>
      <c r="CA57" s="167">
        <v>65.3</v>
      </c>
      <c r="CB57" s="167">
        <v>77.400000000000006</v>
      </c>
      <c r="CC57" s="167">
        <v>86.5</v>
      </c>
      <c r="CD57" s="167">
        <v>92.5</v>
      </c>
      <c r="CE57" s="167">
        <v>96.4</v>
      </c>
      <c r="CF57" s="167">
        <v>93</v>
      </c>
      <c r="CG57" s="167">
        <v>90.4</v>
      </c>
      <c r="CH57" s="167">
        <v>83.7</v>
      </c>
      <c r="CI57" s="166">
        <v>6</v>
      </c>
      <c r="CJ57" s="167">
        <v>70.7</v>
      </c>
      <c r="CK57" s="167">
        <v>82</v>
      </c>
      <c r="CL57" s="167">
        <v>89.3</v>
      </c>
      <c r="CM57" s="167">
        <v>93.3</v>
      </c>
      <c r="CN57" s="167">
        <v>95.5</v>
      </c>
      <c r="CO57" s="167">
        <v>93</v>
      </c>
      <c r="CP57" s="167">
        <v>90.1</v>
      </c>
      <c r="CQ57" s="167">
        <v>83</v>
      </c>
      <c r="CR57" s="166">
        <v>7</v>
      </c>
      <c r="CS57" s="167">
        <v>75.599999999999994</v>
      </c>
      <c r="CT57" s="167">
        <v>84.2</v>
      </c>
      <c r="CU57" s="167">
        <v>90.1</v>
      </c>
      <c r="CV57" s="167">
        <v>93.6</v>
      </c>
      <c r="CW57" s="167">
        <v>96.2</v>
      </c>
      <c r="CX57" s="167">
        <v>91.3</v>
      </c>
      <c r="CY57" s="167">
        <v>87.9</v>
      </c>
      <c r="CZ57" s="167">
        <v>81.900000000000006</v>
      </c>
      <c r="DA57" s="166">
        <v>8</v>
      </c>
      <c r="DB57" s="167">
        <v>77.599999999999994</v>
      </c>
      <c r="DC57" s="167">
        <v>88</v>
      </c>
      <c r="DD57" s="167">
        <v>93.4</v>
      </c>
      <c r="DE57" s="167">
        <v>93.8</v>
      </c>
      <c r="DF57" s="167">
        <v>94.2</v>
      </c>
      <c r="DG57" s="167">
        <v>91.4</v>
      </c>
      <c r="DH57" s="167">
        <v>87.9</v>
      </c>
      <c r="DI57" s="167">
        <v>79.900000000000006</v>
      </c>
      <c r="DJ57" s="167">
        <v>1</v>
      </c>
      <c r="DK57" s="168">
        <f t="shared" si="55"/>
        <v>41.704000000000001</v>
      </c>
      <c r="DL57" s="168">
        <f t="shared" si="56"/>
        <v>53.980000000000004</v>
      </c>
      <c r="DM57" s="168">
        <f t="shared" si="57"/>
        <v>59.664000000000001</v>
      </c>
      <c r="DN57" s="168">
        <f t="shared" si="58"/>
        <v>60.763999999999996</v>
      </c>
      <c r="DO57" s="168">
        <f t="shared" si="59"/>
        <v>59.872000000000007</v>
      </c>
      <c r="DP57" s="168">
        <f t="shared" si="60"/>
        <v>68.812000000000012</v>
      </c>
      <c r="DQ57" s="168">
        <f t="shared" si="61"/>
        <v>61.400000000000006</v>
      </c>
      <c r="DR57" s="168">
        <f t="shared" si="62"/>
        <v>61.131999999999998</v>
      </c>
      <c r="DS57" s="167">
        <v>58</v>
      </c>
      <c r="DT57" s="168">
        <f t="shared" si="63"/>
        <v>49.804000000000002</v>
      </c>
      <c r="DU57" s="168">
        <f t="shared" si="64"/>
        <v>60.28</v>
      </c>
      <c r="DV57" s="168">
        <f t="shared" si="65"/>
        <v>67.164000000000001</v>
      </c>
      <c r="DW57" s="168">
        <f t="shared" si="66"/>
        <v>64.063999999999993</v>
      </c>
      <c r="DX57" s="168">
        <f t="shared" si="67"/>
        <v>62.271999999999998</v>
      </c>
      <c r="DY57" s="168">
        <f t="shared" si="68"/>
        <v>68.912000000000006</v>
      </c>
      <c r="DZ57" s="168">
        <f t="shared" si="69"/>
        <v>60.7</v>
      </c>
      <c r="EA57" s="168">
        <f t="shared" si="70"/>
        <v>58.832000000000001</v>
      </c>
      <c r="EB57" s="167">
        <v>59</v>
      </c>
      <c r="EC57" s="168">
        <f t="shared" si="71"/>
        <v>50.103999999999999</v>
      </c>
      <c r="ED57" s="168">
        <f t="shared" si="72"/>
        <v>62.47999999999999</v>
      </c>
      <c r="EE57" s="168">
        <f t="shared" si="73"/>
        <v>69.664000000000001</v>
      </c>
      <c r="EF57" s="168">
        <f t="shared" si="74"/>
        <v>67.763999999999996</v>
      </c>
      <c r="EG57" s="168">
        <f t="shared" si="75"/>
        <v>64.472000000000008</v>
      </c>
      <c r="EH57" s="168">
        <f t="shared" si="76"/>
        <v>67.012</v>
      </c>
      <c r="EI57" s="168">
        <f t="shared" si="77"/>
        <v>60.8</v>
      </c>
      <c r="EJ57" s="168">
        <f t="shared" si="78"/>
        <v>57.832000000000001</v>
      </c>
      <c r="EK57" s="167">
        <v>60</v>
      </c>
      <c r="EL57" s="168">
        <f t="shared" si="79"/>
        <v>55.704000000000008</v>
      </c>
      <c r="EM57" s="168">
        <f t="shared" si="80"/>
        <v>68.58</v>
      </c>
      <c r="EN57" s="168">
        <f t="shared" si="81"/>
        <v>73.364000000000004</v>
      </c>
      <c r="EO57" s="168">
        <f t="shared" si="82"/>
        <v>69.563999999999993</v>
      </c>
      <c r="EP57" s="168">
        <f t="shared" si="83"/>
        <v>64.972000000000008</v>
      </c>
      <c r="EQ57" s="168">
        <f t="shared" si="84"/>
        <v>66.912000000000006</v>
      </c>
      <c r="ER57" s="168">
        <f t="shared" si="85"/>
        <v>59.2</v>
      </c>
      <c r="ES57" s="168">
        <f t="shared" si="86"/>
        <v>57.631999999999998</v>
      </c>
      <c r="ET57" s="167">
        <v>61</v>
      </c>
      <c r="EU57" s="168">
        <f t="shared" si="87"/>
        <v>55.603999999999999</v>
      </c>
      <c r="EV57" s="168">
        <f t="shared" si="88"/>
        <v>68.78</v>
      </c>
      <c r="EW57" s="168">
        <f t="shared" si="89"/>
        <v>75.364000000000004</v>
      </c>
      <c r="EX57" s="168">
        <f t="shared" si="90"/>
        <v>72.263999999999996</v>
      </c>
      <c r="EY57" s="168">
        <f t="shared" si="91"/>
        <v>65.872000000000014</v>
      </c>
      <c r="EZ57" s="168">
        <f t="shared" si="92"/>
        <v>65.611999999999995</v>
      </c>
      <c r="FA57" s="168">
        <f t="shared" si="93"/>
        <v>57.100000000000009</v>
      </c>
      <c r="FB57" s="168">
        <f t="shared" si="94"/>
        <v>52.532000000000004</v>
      </c>
      <c r="FC57" s="167">
        <v>62</v>
      </c>
      <c r="FD57" s="168">
        <f t="shared" si="95"/>
        <v>61.004000000000005</v>
      </c>
      <c r="FE57" s="168">
        <f t="shared" si="96"/>
        <v>73.38</v>
      </c>
      <c r="FF57" s="168">
        <f t="shared" si="97"/>
        <v>78.164000000000001</v>
      </c>
      <c r="FG57" s="168">
        <f t="shared" si="98"/>
        <v>73.063999999999993</v>
      </c>
      <c r="FH57" s="168">
        <f t="shared" si="99"/>
        <v>64.972000000000008</v>
      </c>
      <c r="FI57" s="168">
        <f t="shared" si="100"/>
        <v>65.611999999999995</v>
      </c>
      <c r="FJ57" s="168">
        <f t="shared" si="101"/>
        <v>56.8</v>
      </c>
      <c r="FK57" s="168">
        <f t="shared" si="102"/>
        <v>51.832000000000001</v>
      </c>
      <c r="FL57" s="167">
        <v>63</v>
      </c>
      <c r="FM57" s="168">
        <f t="shared" si="103"/>
        <v>65.903999999999996</v>
      </c>
      <c r="FN57" s="168">
        <f t="shared" si="104"/>
        <v>75.58</v>
      </c>
      <c r="FO57" s="168">
        <f t="shared" si="105"/>
        <v>78.963999999999999</v>
      </c>
      <c r="FP57" s="168">
        <f t="shared" si="106"/>
        <v>73.36399999999999</v>
      </c>
      <c r="FQ57" s="168">
        <f t="shared" si="107"/>
        <v>65.671999999999997</v>
      </c>
      <c r="FR57" s="168">
        <f t="shared" si="108"/>
        <v>63.911999999999999</v>
      </c>
      <c r="FS57" s="168">
        <f t="shared" si="109"/>
        <v>54.600000000000009</v>
      </c>
      <c r="FT57" s="168">
        <f t="shared" si="110"/>
        <v>50.732000000000006</v>
      </c>
      <c r="FU57" s="167">
        <v>64</v>
      </c>
      <c r="FV57" s="168">
        <f t="shared" si="111"/>
        <v>67.903999999999996</v>
      </c>
      <c r="FW57" s="168">
        <f t="shared" si="112"/>
        <v>79.38</v>
      </c>
      <c r="FX57" s="168">
        <f t="shared" si="113"/>
        <v>82.26400000000001</v>
      </c>
      <c r="FY57" s="168">
        <f t="shared" si="114"/>
        <v>73.563999999999993</v>
      </c>
      <c r="FZ57" s="168">
        <f t="shared" si="115"/>
        <v>63.672000000000004</v>
      </c>
      <c r="GA57" s="168">
        <f t="shared" si="116"/>
        <v>64.012</v>
      </c>
      <c r="GB57" s="168">
        <f t="shared" si="117"/>
        <v>54.600000000000009</v>
      </c>
      <c r="GC57" s="168">
        <f t="shared" si="118"/>
        <v>48.732000000000006</v>
      </c>
      <c r="GD57" s="167">
        <v>57</v>
      </c>
      <c r="GE57" s="168">
        <f t="shared" si="119"/>
        <v>28.652298178075029</v>
      </c>
      <c r="GF57" s="168">
        <f t="shared" si="120"/>
        <v>28.657015005088937</v>
      </c>
      <c r="GG57" s="167">
        <v>58</v>
      </c>
      <c r="GH57" s="168">
        <f t="shared" si="121"/>
        <v>26.919379012576442</v>
      </c>
      <c r="GI57" s="168">
        <f t="shared" si="122"/>
        <v>26.939850310342521</v>
      </c>
      <c r="GJ57" s="167">
        <v>59</v>
      </c>
      <c r="GK57" s="168">
        <f t="shared" si="123"/>
        <v>25.728519163204425</v>
      </c>
      <c r="GL57" s="168">
        <f t="shared" si="124"/>
        <v>25.745186619841832</v>
      </c>
      <c r="GM57" s="167">
        <v>60</v>
      </c>
      <c r="GN57" s="168">
        <f t="shared" si="125"/>
        <v>23.206671129672586</v>
      </c>
      <c r="GO57" s="168">
        <f t="shared" si="126"/>
        <v>23.240598224658697</v>
      </c>
      <c r="GP57" s="167">
        <v>61</v>
      </c>
      <c r="GQ57" s="168">
        <f t="shared" si="127"/>
        <v>21.71711968317382</v>
      </c>
      <c r="GR57" s="168">
        <f t="shared" si="128"/>
        <v>21.740619839843276</v>
      </c>
      <c r="GS57" s="167">
        <v>62</v>
      </c>
      <c r="GT57" s="168">
        <f t="shared" si="129"/>
        <v>19.347047679662694</v>
      </c>
      <c r="GU57" s="168">
        <f t="shared" si="130"/>
        <v>19.394390493805105</v>
      </c>
      <c r="GV57" s="167">
        <v>63</v>
      </c>
      <c r="GW57" s="168">
        <f t="shared" si="131"/>
        <v>18.324792196917826</v>
      </c>
      <c r="GX57" s="168">
        <f t="shared" si="132"/>
        <v>18.441332873328321</v>
      </c>
      <c r="GY57" s="167">
        <v>64</v>
      </c>
      <c r="GZ57" s="168">
        <f t="shared" si="133"/>
        <v>15.387702910179954</v>
      </c>
      <c r="HA57" s="168">
        <f t="shared" si="134"/>
        <v>15.481379268946938</v>
      </c>
      <c r="HB57" s="167">
        <v>-1.2</v>
      </c>
      <c r="HC57" s="167">
        <v>-0.49</v>
      </c>
      <c r="HD57" s="167">
        <v>0.14000000000000001</v>
      </c>
      <c r="HE57" s="167">
        <v>1.56</v>
      </c>
      <c r="HF57" s="167">
        <v>-2.98</v>
      </c>
      <c r="HG57" s="167">
        <v>-1.01</v>
      </c>
      <c r="HH57" s="167">
        <v>0.85</v>
      </c>
      <c r="HI57" s="167">
        <v>3.14</v>
      </c>
    </row>
    <row r="58" spans="1:217" ht="15.75" thickBot="1" x14ac:dyDescent="0.3">
      <c r="A58" s="228">
        <v>48</v>
      </c>
      <c r="B58" s="212">
        <v>45068</v>
      </c>
      <c r="C58" s="214" t="s">
        <v>1173</v>
      </c>
      <c r="D58" t="s">
        <v>980</v>
      </c>
      <c r="E58" s="204" t="s">
        <v>958</v>
      </c>
      <c r="F58" s="197">
        <v>21.5</v>
      </c>
      <c r="G58" s="198">
        <v>22.8</v>
      </c>
      <c r="H58" s="198">
        <v>25.1</v>
      </c>
      <c r="I58" s="198">
        <v>27</v>
      </c>
      <c r="J58" s="198">
        <v>40</v>
      </c>
      <c r="K58" s="198">
        <v>35.799999999999997</v>
      </c>
      <c r="L58" s="198">
        <v>38.5</v>
      </c>
      <c r="M58" s="199">
        <v>38.9</v>
      </c>
      <c r="N58" s="200">
        <v>3</v>
      </c>
      <c r="O58" s="198">
        <v>2.1</v>
      </c>
      <c r="P58" s="198">
        <v>3.1</v>
      </c>
      <c r="Q58" s="198">
        <v>1.7</v>
      </c>
      <c r="R58" s="198">
        <v>2.8</v>
      </c>
      <c r="S58" s="198">
        <v>2.2000000000000002</v>
      </c>
      <c r="T58" s="198">
        <v>2.7</v>
      </c>
      <c r="U58" s="201">
        <v>2.9</v>
      </c>
      <c r="V58" s="163">
        <f t="shared" si="38"/>
        <v>16.579999999999998</v>
      </c>
      <c r="W58" s="163">
        <f t="shared" si="39"/>
        <v>19.356000000000002</v>
      </c>
      <c r="X58" s="163">
        <f t="shared" si="40"/>
        <v>20.016000000000002</v>
      </c>
      <c r="Y58" s="163">
        <f t="shared" si="41"/>
        <v>24.212</v>
      </c>
      <c r="Z58" s="163">
        <f t="shared" si="42"/>
        <v>35.408000000000001</v>
      </c>
      <c r="AA58" s="163">
        <f t="shared" si="43"/>
        <v>32.192</v>
      </c>
      <c r="AB58" s="163">
        <f t="shared" si="44"/>
        <v>34.072000000000003</v>
      </c>
      <c r="AC58" s="163">
        <f t="shared" si="45"/>
        <v>34.143999999999998</v>
      </c>
      <c r="AD58" s="164">
        <f t="shared" si="34"/>
        <v>33.498367662692225</v>
      </c>
      <c r="AE58" s="164">
        <f t="shared" si="35"/>
        <v>28.506450075378449</v>
      </c>
      <c r="AF58" s="164">
        <f t="shared" si="36"/>
        <v>23.10988691887064</v>
      </c>
      <c r="AG58" s="165">
        <f t="shared" si="46"/>
        <v>48.72</v>
      </c>
      <c r="AH58" s="165">
        <f t="shared" si="47"/>
        <v>56.044000000000004</v>
      </c>
      <c r="AI58" s="165">
        <f t="shared" si="48"/>
        <v>62.884</v>
      </c>
      <c r="AJ58" s="165">
        <f t="shared" si="49"/>
        <v>64.087999999999994</v>
      </c>
      <c r="AK58" s="165">
        <f t="shared" si="50"/>
        <v>56.091999999999999</v>
      </c>
      <c r="AL58" s="165">
        <f t="shared" si="51"/>
        <v>60.508000000000003</v>
      </c>
      <c r="AM58" s="165">
        <f t="shared" si="52"/>
        <v>58.427999999999997</v>
      </c>
      <c r="AN58" s="165">
        <f t="shared" si="53"/>
        <v>56.256000000000007</v>
      </c>
      <c r="AO58" s="164">
        <f t="shared" si="54"/>
        <v>31.173664805925767</v>
      </c>
      <c r="AP58" s="166">
        <v>1</v>
      </c>
      <c r="AQ58" s="167">
        <v>51.4</v>
      </c>
      <c r="AR58" s="167">
        <v>62.6</v>
      </c>
      <c r="AS58" s="167">
        <v>70.8</v>
      </c>
      <c r="AT58" s="167">
        <v>81</v>
      </c>
      <c r="AU58" s="167">
        <v>90.4</v>
      </c>
      <c r="AV58" s="167">
        <v>96.2</v>
      </c>
      <c r="AW58" s="167">
        <v>94.7</v>
      </c>
      <c r="AX58" s="167">
        <v>92.3</v>
      </c>
      <c r="AY58" s="166">
        <v>2</v>
      </c>
      <c r="AZ58" s="167">
        <v>59.5</v>
      </c>
      <c r="BA58" s="167">
        <v>68.900000000000006</v>
      </c>
      <c r="BB58" s="167">
        <v>78.3</v>
      </c>
      <c r="BC58" s="167">
        <v>84.3</v>
      </c>
      <c r="BD58" s="167">
        <v>92.8</v>
      </c>
      <c r="BE58" s="167">
        <v>96.3</v>
      </c>
      <c r="BF58" s="167">
        <v>94</v>
      </c>
      <c r="BG58" s="167">
        <v>90</v>
      </c>
      <c r="BH58" s="166">
        <v>3</v>
      </c>
      <c r="BI58" s="167">
        <v>59.8</v>
      </c>
      <c r="BJ58" s="167">
        <v>71.099999999999994</v>
      </c>
      <c r="BK58" s="167">
        <v>80.8</v>
      </c>
      <c r="BL58" s="167">
        <v>88</v>
      </c>
      <c r="BM58" s="167">
        <v>95</v>
      </c>
      <c r="BN58" s="167">
        <v>94.4</v>
      </c>
      <c r="BO58" s="167">
        <v>94.1</v>
      </c>
      <c r="BP58" s="167">
        <v>89</v>
      </c>
      <c r="BQ58" s="166">
        <v>4</v>
      </c>
      <c r="BR58" s="167">
        <v>65.400000000000006</v>
      </c>
      <c r="BS58" s="167">
        <v>77.2</v>
      </c>
      <c r="BT58" s="167">
        <v>84.5</v>
      </c>
      <c r="BU58" s="167">
        <v>89.8</v>
      </c>
      <c r="BV58" s="167">
        <v>95.5</v>
      </c>
      <c r="BW58" s="167">
        <v>94.3</v>
      </c>
      <c r="BX58" s="167">
        <v>92.5</v>
      </c>
      <c r="BY58" s="167">
        <v>88.8</v>
      </c>
      <c r="BZ58" s="166">
        <v>5</v>
      </c>
      <c r="CA58" s="167">
        <v>65.3</v>
      </c>
      <c r="CB58" s="167">
        <v>77.400000000000006</v>
      </c>
      <c r="CC58" s="167">
        <v>86.5</v>
      </c>
      <c r="CD58" s="167">
        <v>92.5</v>
      </c>
      <c r="CE58" s="167">
        <v>96.4</v>
      </c>
      <c r="CF58" s="167">
        <v>93</v>
      </c>
      <c r="CG58" s="167">
        <v>90.4</v>
      </c>
      <c r="CH58" s="167">
        <v>83.7</v>
      </c>
      <c r="CI58" s="166">
        <v>6</v>
      </c>
      <c r="CJ58" s="167">
        <v>70.7</v>
      </c>
      <c r="CK58" s="167">
        <v>82</v>
      </c>
      <c r="CL58" s="167">
        <v>89.3</v>
      </c>
      <c r="CM58" s="167">
        <v>93.3</v>
      </c>
      <c r="CN58" s="167">
        <v>95.5</v>
      </c>
      <c r="CO58" s="167">
        <v>93</v>
      </c>
      <c r="CP58" s="167">
        <v>90.1</v>
      </c>
      <c r="CQ58" s="167">
        <v>83</v>
      </c>
      <c r="CR58" s="166">
        <v>7</v>
      </c>
      <c r="CS58" s="167">
        <v>75.599999999999994</v>
      </c>
      <c r="CT58" s="167">
        <v>84.2</v>
      </c>
      <c r="CU58" s="167">
        <v>90.1</v>
      </c>
      <c r="CV58" s="167">
        <v>93.6</v>
      </c>
      <c r="CW58" s="167">
        <v>96.2</v>
      </c>
      <c r="CX58" s="167">
        <v>91.3</v>
      </c>
      <c r="CY58" s="167">
        <v>87.9</v>
      </c>
      <c r="CZ58" s="167">
        <v>81.900000000000006</v>
      </c>
      <c r="DA58" s="166">
        <v>8</v>
      </c>
      <c r="DB58" s="167">
        <v>77.599999999999994</v>
      </c>
      <c r="DC58" s="167">
        <v>88</v>
      </c>
      <c r="DD58" s="167">
        <v>93.4</v>
      </c>
      <c r="DE58" s="167">
        <v>93.8</v>
      </c>
      <c r="DF58" s="167">
        <v>94.2</v>
      </c>
      <c r="DG58" s="167">
        <v>91.4</v>
      </c>
      <c r="DH58" s="167">
        <v>87.9</v>
      </c>
      <c r="DI58" s="167">
        <v>79.900000000000006</v>
      </c>
      <c r="DJ58" s="167">
        <v>1</v>
      </c>
      <c r="DK58" s="168">
        <f t="shared" si="55"/>
        <v>34.82</v>
      </c>
      <c r="DL58" s="168">
        <f t="shared" si="56"/>
        <v>43.244</v>
      </c>
      <c r="DM58" s="168">
        <f t="shared" si="57"/>
        <v>50.783999999999992</v>
      </c>
      <c r="DN58" s="168">
        <f t="shared" si="58"/>
        <v>56.787999999999997</v>
      </c>
      <c r="DO58" s="168">
        <f t="shared" si="59"/>
        <v>54.992000000000004</v>
      </c>
      <c r="DP58" s="168">
        <f t="shared" si="60"/>
        <v>64.00800000000001</v>
      </c>
      <c r="DQ58" s="168">
        <f t="shared" si="61"/>
        <v>60.628</v>
      </c>
      <c r="DR58" s="168">
        <f t="shared" si="62"/>
        <v>58.155999999999999</v>
      </c>
      <c r="DS58" s="167">
        <v>59</v>
      </c>
      <c r="DT58" s="168">
        <f t="shared" si="63"/>
        <v>42.92</v>
      </c>
      <c r="DU58" s="168">
        <f t="shared" si="64"/>
        <v>49.544000000000004</v>
      </c>
      <c r="DV58" s="168">
        <f t="shared" si="65"/>
        <v>58.283999999999992</v>
      </c>
      <c r="DW58" s="168">
        <f t="shared" si="66"/>
        <v>60.087999999999994</v>
      </c>
      <c r="DX58" s="168">
        <f t="shared" si="67"/>
        <v>57.391999999999996</v>
      </c>
      <c r="DY58" s="168">
        <f t="shared" si="68"/>
        <v>64.108000000000004</v>
      </c>
      <c r="DZ58" s="168">
        <f t="shared" si="69"/>
        <v>59.927999999999997</v>
      </c>
      <c r="EA58" s="168">
        <f t="shared" si="70"/>
        <v>55.856000000000002</v>
      </c>
      <c r="EB58" s="167">
        <v>60</v>
      </c>
      <c r="EC58" s="168">
        <f t="shared" si="71"/>
        <v>43.22</v>
      </c>
      <c r="ED58" s="168">
        <f t="shared" si="72"/>
        <v>51.743999999999993</v>
      </c>
      <c r="EE58" s="168">
        <f t="shared" si="73"/>
        <v>60.783999999999992</v>
      </c>
      <c r="EF58" s="168">
        <f t="shared" si="74"/>
        <v>63.787999999999997</v>
      </c>
      <c r="EG58" s="168">
        <f t="shared" si="75"/>
        <v>59.591999999999999</v>
      </c>
      <c r="EH58" s="168">
        <f t="shared" si="76"/>
        <v>62.208000000000006</v>
      </c>
      <c r="EI58" s="168">
        <f t="shared" si="77"/>
        <v>60.027999999999992</v>
      </c>
      <c r="EJ58" s="168">
        <f t="shared" si="78"/>
        <v>54.856000000000002</v>
      </c>
      <c r="EK58" s="167">
        <v>61</v>
      </c>
      <c r="EL58" s="168">
        <f t="shared" si="79"/>
        <v>48.820000000000007</v>
      </c>
      <c r="EM58" s="168">
        <f t="shared" si="80"/>
        <v>57.844000000000001</v>
      </c>
      <c r="EN58" s="168">
        <f t="shared" si="81"/>
        <v>64.483999999999995</v>
      </c>
      <c r="EO58" s="168">
        <f t="shared" si="82"/>
        <v>65.587999999999994</v>
      </c>
      <c r="EP58" s="168">
        <f t="shared" si="83"/>
        <v>60.091999999999999</v>
      </c>
      <c r="EQ58" s="168">
        <f t="shared" si="84"/>
        <v>62.107999999999997</v>
      </c>
      <c r="ER58" s="168">
        <f t="shared" si="85"/>
        <v>58.427999999999997</v>
      </c>
      <c r="ES58" s="168">
        <f t="shared" si="86"/>
        <v>54.655999999999999</v>
      </c>
      <c r="ET58" s="167">
        <v>62</v>
      </c>
      <c r="EU58" s="168">
        <f t="shared" si="87"/>
        <v>48.72</v>
      </c>
      <c r="EV58" s="168">
        <f t="shared" si="88"/>
        <v>58.044000000000004</v>
      </c>
      <c r="EW58" s="168">
        <f t="shared" si="89"/>
        <v>66.483999999999995</v>
      </c>
      <c r="EX58" s="168">
        <f t="shared" si="90"/>
        <v>68.287999999999997</v>
      </c>
      <c r="EY58" s="168">
        <f t="shared" si="91"/>
        <v>60.992000000000004</v>
      </c>
      <c r="EZ58" s="168">
        <f t="shared" si="92"/>
        <v>60.808</v>
      </c>
      <c r="FA58" s="168">
        <f t="shared" si="93"/>
        <v>56.328000000000003</v>
      </c>
      <c r="FB58" s="168">
        <f t="shared" si="94"/>
        <v>49.556000000000004</v>
      </c>
      <c r="FC58" s="167">
        <v>63</v>
      </c>
      <c r="FD58" s="168">
        <f t="shared" si="95"/>
        <v>54.120000000000005</v>
      </c>
      <c r="FE58" s="168">
        <f t="shared" si="96"/>
        <v>62.643999999999998</v>
      </c>
      <c r="FF58" s="168">
        <f t="shared" si="97"/>
        <v>69.283999999999992</v>
      </c>
      <c r="FG58" s="168">
        <f t="shared" si="98"/>
        <v>69.087999999999994</v>
      </c>
      <c r="FH58" s="168">
        <f t="shared" si="99"/>
        <v>60.091999999999999</v>
      </c>
      <c r="FI58" s="168">
        <f t="shared" si="100"/>
        <v>60.808</v>
      </c>
      <c r="FJ58" s="168">
        <f t="shared" si="101"/>
        <v>56.027999999999992</v>
      </c>
      <c r="FK58" s="168">
        <f t="shared" si="102"/>
        <v>48.856000000000002</v>
      </c>
      <c r="FL58" s="167">
        <v>64</v>
      </c>
      <c r="FM58" s="168">
        <f t="shared" si="103"/>
        <v>59.019999999999996</v>
      </c>
      <c r="FN58" s="168">
        <f t="shared" si="104"/>
        <v>64.843999999999994</v>
      </c>
      <c r="FO58" s="168">
        <f t="shared" si="105"/>
        <v>70.083999999999989</v>
      </c>
      <c r="FP58" s="168">
        <f t="shared" si="106"/>
        <v>69.387999999999991</v>
      </c>
      <c r="FQ58" s="168">
        <f t="shared" si="107"/>
        <v>60.792000000000002</v>
      </c>
      <c r="FR58" s="168">
        <f t="shared" si="108"/>
        <v>59.107999999999997</v>
      </c>
      <c r="FS58" s="168">
        <f t="shared" si="109"/>
        <v>53.828000000000003</v>
      </c>
      <c r="FT58" s="168">
        <f t="shared" si="110"/>
        <v>47.756000000000007</v>
      </c>
      <c r="FU58" s="167">
        <v>65</v>
      </c>
      <c r="FV58" s="168">
        <f t="shared" si="111"/>
        <v>61.019999999999996</v>
      </c>
      <c r="FW58" s="168">
        <f t="shared" si="112"/>
        <v>68.644000000000005</v>
      </c>
      <c r="FX58" s="168">
        <f t="shared" si="113"/>
        <v>73.384</v>
      </c>
      <c r="FY58" s="168">
        <f t="shared" si="114"/>
        <v>69.587999999999994</v>
      </c>
      <c r="FZ58" s="168">
        <f t="shared" si="115"/>
        <v>58.792000000000002</v>
      </c>
      <c r="GA58" s="168">
        <f t="shared" si="116"/>
        <v>59.208000000000006</v>
      </c>
      <c r="GB58" s="168">
        <f t="shared" si="117"/>
        <v>53.828000000000003</v>
      </c>
      <c r="GC58" s="168">
        <f t="shared" si="118"/>
        <v>45.756000000000007</v>
      </c>
      <c r="GD58" s="167">
        <v>58</v>
      </c>
      <c r="GE58" s="168">
        <f t="shared" si="119"/>
        <v>32.787657750827591</v>
      </c>
      <c r="GF58" s="168">
        <f t="shared" si="120"/>
        <v>32.790161987044755</v>
      </c>
      <c r="GG58" s="167">
        <v>59</v>
      </c>
      <c r="GH58" s="168">
        <f t="shared" si="121"/>
        <v>32.009329808110181</v>
      </c>
      <c r="GI58" s="168">
        <f t="shared" si="122"/>
        <v>32.02286279826626</v>
      </c>
      <c r="GJ58" s="167">
        <v>60</v>
      </c>
      <c r="GK58" s="168">
        <f t="shared" si="123"/>
        <v>31.165756329007635</v>
      </c>
      <c r="GL58" s="168">
        <f t="shared" si="124"/>
        <v>31.177695020838215</v>
      </c>
      <c r="GM58" s="167">
        <v>61</v>
      </c>
      <c r="GN58" s="168">
        <f t="shared" si="125"/>
        <v>29.6865835827751</v>
      </c>
      <c r="GO58" s="168">
        <f t="shared" si="126"/>
        <v>29.717485601713619</v>
      </c>
      <c r="GP58" s="167">
        <v>62</v>
      </c>
      <c r="GQ58" s="168">
        <f t="shared" si="127"/>
        <v>28.272467842582302</v>
      </c>
      <c r="GR58" s="168">
        <f t="shared" si="128"/>
        <v>28.2942509481191</v>
      </c>
      <c r="GS58" s="167">
        <v>63</v>
      </c>
      <c r="GT58" s="168">
        <f t="shared" si="129"/>
        <v>26.69873895040206</v>
      </c>
      <c r="GU58" s="168">
        <f t="shared" si="130"/>
        <v>26.75149757524332</v>
      </c>
      <c r="GV58" s="167">
        <v>64</v>
      </c>
      <c r="GW58" s="168">
        <f t="shared" si="131"/>
        <v>26.012778211011934</v>
      </c>
      <c r="GX58" s="168">
        <f t="shared" si="132"/>
        <v>26.15340711893576</v>
      </c>
      <c r="GY58" s="167">
        <v>65</v>
      </c>
      <c r="GZ58" s="168">
        <f t="shared" si="133"/>
        <v>23.835820294506789</v>
      </c>
      <c r="HA58" s="168">
        <f t="shared" si="134"/>
        <v>23.970746145972029</v>
      </c>
      <c r="HB58" s="167">
        <v>-1.2</v>
      </c>
      <c r="HC58" s="167">
        <v>-0.49</v>
      </c>
      <c r="HD58" s="167">
        <v>0.14000000000000001</v>
      </c>
      <c r="HE58" s="167">
        <v>1.56</v>
      </c>
      <c r="HF58" s="167">
        <v>-2.98</v>
      </c>
      <c r="HG58" s="167">
        <v>-1.01</v>
      </c>
      <c r="HH58" s="167">
        <v>0.85</v>
      </c>
      <c r="HI58" s="167">
        <v>3.14</v>
      </c>
    </row>
    <row r="59" spans="1:217" ht="15.75" thickBot="1" x14ac:dyDescent="0.3">
      <c r="A59" s="228">
        <v>49</v>
      </c>
      <c r="B59" s="212">
        <v>45068</v>
      </c>
      <c r="C59" s="214" t="s">
        <v>1173</v>
      </c>
      <c r="D59" t="s">
        <v>980</v>
      </c>
      <c r="E59" s="204" t="s">
        <v>959</v>
      </c>
      <c r="F59" s="197">
        <v>19.600000000000001</v>
      </c>
      <c r="G59" s="198">
        <v>17.8</v>
      </c>
      <c r="H59" s="198">
        <v>22.1</v>
      </c>
      <c r="I59" s="198">
        <v>30.6</v>
      </c>
      <c r="J59" s="198">
        <v>39.5</v>
      </c>
      <c r="K59" s="198">
        <v>37.299999999999997</v>
      </c>
      <c r="L59" s="198">
        <v>43.8</v>
      </c>
      <c r="M59" s="199">
        <v>42.1</v>
      </c>
      <c r="N59" s="200">
        <v>4.0999999999999996</v>
      </c>
      <c r="O59" s="198">
        <v>2.2999999999999998</v>
      </c>
      <c r="P59" s="198">
        <v>2.5</v>
      </c>
      <c r="Q59" s="198">
        <v>1.8</v>
      </c>
      <c r="R59" s="198">
        <v>2.9</v>
      </c>
      <c r="S59" s="198">
        <v>4.0999999999999996</v>
      </c>
      <c r="T59" s="198">
        <v>2.8</v>
      </c>
      <c r="U59" s="201">
        <v>4</v>
      </c>
      <c r="V59" s="163">
        <f t="shared" si="38"/>
        <v>12.876000000000001</v>
      </c>
      <c r="W59" s="163">
        <f t="shared" si="39"/>
        <v>14.028000000000002</v>
      </c>
      <c r="X59" s="163">
        <f t="shared" si="40"/>
        <v>18</v>
      </c>
      <c r="Y59" s="163">
        <f t="shared" si="41"/>
        <v>27.648000000000003</v>
      </c>
      <c r="Z59" s="163">
        <f t="shared" si="42"/>
        <v>34.744</v>
      </c>
      <c r="AA59" s="163">
        <f t="shared" si="43"/>
        <v>30.575999999999997</v>
      </c>
      <c r="AB59" s="163">
        <f t="shared" si="44"/>
        <v>39.207999999999998</v>
      </c>
      <c r="AC59" s="163">
        <f t="shared" si="45"/>
        <v>35.54</v>
      </c>
      <c r="AD59" s="164">
        <f t="shared" si="34"/>
        <v>33.580717921505652</v>
      </c>
      <c r="AE59" s="164">
        <f t="shared" si="35"/>
        <v>28.299853918306191</v>
      </c>
      <c r="AF59" s="164">
        <f t="shared" si="36"/>
        <v>20.490943871895276</v>
      </c>
      <c r="AG59" s="165">
        <f t="shared" si="46"/>
        <v>52.423999999999992</v>
      </c>
      <c r="AH59" s="165">
        <f t="shared" si="47"/>
        <v>61.372</v>
      </c>
      <c r="AI59" s="165">
        <f t="shared" si="48"/>
        <v>64.900000000000006</v>
      </c>
      <c r="AJ59" s="165">
        <f t="shared" si="49"/>
        <v>60.651999999999994</v>
      </c>
      <c r="AK59" s="165">
        <f t="shared" si="50"/>
        <v>56.756</v>
      </c>
      <c r="AL59" s="165">
        <f t="shared" si="51"/>
        <v>62.124000000000009</v>
      </c>
      <c r="AM59" s="165">
        <f t="shared" si="52"/>
        <v>53.292000000000002</v>
      </c>
      <c r="AN59" s="165">
        <f t="shared" si="53"/>
        <v>54.860000000000007</v>
      </c>
      <c r="AO59" s="164">
        <f t="shared" si="54"/>
        <v>30.745467501541157</v>
      </c>
      <c r="AP59" s="166">
        <v>1</v>
      </c>
      <c r="AQ59" s="167">
        <v>51.4</v>
      </c>
      <c r="AR59" s="167">
        <v>62.6</v>
      </c>
      <c r="AS59" s="167">
        <v>70.8</v>
      </c>
      <c r="AT59" s="167">
        <v>81</v>
      </c>
      <c r="AU59" s="167">
        <v>90.4</v>
      </c>
      <c r="AV59" s="167">
        <v>96.2</v>
      </c>
      <c r="AW59" s="167">
        <v>94.7</v>
      </c>
      <c r="AX59" s="167">
        <v>92.3</v>
      </c>
      <c r="AY59" s="166">
        <v>2</v>
      </c>
      <c r="AZ59" s="167">
        <v>59.5</v>
      </c>
      <c r="BA59" s="167">
        <v>68.900000000000006</v>
      </c>
      <c r="BB59" s="167">
        <v>78.3</v>
      </c>
      <c r="BC59" s="167">
        <v>84.3</v>
      </c>
      <c r="BD59" s="167">
        <v>92.8</v>
      </c>
      <c r="BE59" s="167">
        <v>96.3</v>
      </c>
      <c r="BF59" s="167">
        <v>94</v>
      </c>
      <c r="BG59" s="167">
        <v>90</v>
      </c>
      <c r="BH59" s="166">
        <v>3</v>
      </c>
      <c r="BI59" s="167">
        <v>59.8</v>
      </c>
      <c r="BJ59" s="167">
        <v>71.099999999999994</v>
      </c>
      <c r="BK59" s="167">
        <v>80.8</v>
      </c>
      <c r="BL59" s="167">
        <v>88</v>
      </c>
      <c r="BM59" s="167">
        <v>95</v>
      </c>
      <c r="BN59" s="167">
        <v>94.4</v>
      </c>
      <c r="BO59" s="167">
        <v>94.1</v>
      </c>
      <c r="BP59" s="167">
        <v>89</v>
      </c>
      <c r="BQ59" s="166">
        <v>4</v>
      </c>
      <c r="BR59" s="167">
        <v>65.400000000000006</v>
      </c>
      <c r="BS59" s="167">
        <v>77.2</v>
      </c>
      <c r="BT59" s="167">
        <v>84.5</v>
      </c>
      <c r="BU59" s="167">
        <v>89.8</v>
      </c>
      <c r="BV59" s="167">
        <v>95.5</v>
      </c>
      <c r="BW59" s="167">
        <v>94.3</v>
      </c>
      <c r="BX59" s="167">
        <v>92.5</v>
      </c>
      <c r="BY59" s="167">
        <v>88.8</v>
      </c>
      <c r="BZ59" s="166">
        <v>5</v>
      </c>
      <c r="CA59" s="167">
        <v>65.3</v>
      </c>
      <c r="CB59" s="167">
        <v>77.400000000000006</v>
      </c>
      <c r="CC59" s="167">
        <v>86.5</v>
      </c>
      <c r="CD59" s="167">
        <v>92.5</v>
      </c>
      <c r="CE59" s="167">
        <v>96.4</v>
      </c>
      <c r="CF59" s="167">
        <v>93</v>
      </c>
      <c r="CG59" s="167">
        <v>90.4</v>
      </c>
      <c r="CH59" s="167">
        <v>83.7</v>
      </c>
      <c r="CI59" s="166">
        <v>6</v>
      </c>
      <c r="CJ59" s="167">
        <v>70.7</v>
      </c>
      <c r="CK59" s="167">
        <v>82</v>
      </c>
      <c r="CL59" s="167">
        <v>89.3</v>
      </c>
      <c r="CM59" s="167">
        <v>93.3</v>
      </c>
      <c r="CN59" s="167">
        <v>95.5</v>
      </c>
      <c r="CO59" s="167">
        <v>93</v>
      </c>
      <c r="CP59" s="167">
        <v>90.1</v>
      </c>
      <c r="CQ59" s="167">
        <v>83</v>
      </c>
      <c r="CR59" s="166">
        <v>7</v>
      </c>
      <c r="CS59" s="167">
        <v>75.599999999999994</v>
      </c>
      <c r="CT59" s="167">
        <v>84.2</v>
      </c>
      <c r="CU59" s="167">
        <v>90.1</v>
      </c>
      <c r="CV59" s="167">
        <v>93.6</v>
      </c>
      <c r="CW59" s="167">
        <v>96.2</v>
      </c>
      <c r="CX59" s="167">
        <v>91.3</v>
      </c>
      <c r="CY59" s="167">
        <v>87.9</v>
      </c>
      <c r="CZ59" s="167">
        <v>81.900000000000006</v>
      </c>
      <c r="DA59" s="166">
        <v>8</v>
      </c>
      <c r="DB59" s="167">
        <v>77.599999999999994</v>
      </c>
      <c r="DC59" s="167">
        <v>88</v>
      </c>
      <c r="DD59" s="167">
        <v>93.4</v>
      </c>
      <c r="DE59" s="167">
        <v>93.8</v>
      </c>
      <c r="DF59" s="167">
        <v>94.2</v>
      </c>
      <c r="DG59" s="167">
        <v>91.4</v>
      </c>
      <c r="DH59" s="167">
        <v>87.9</v>
      </c>
      <c r="DI59" s="167">
        <v>79.900000000000006</v>
      </c>
      <c r="DJ59" s="167">
        <v>1</v>
      </c>
      <c r="DK59" s="168">
        <f t="shared" si="55"/>
        <v>38.524000000000001</v>
      </c>
      <c r="DL59" s="168">
        <f t="shared" si="56"/>
        <v>48.572000000000003</v>
      </c>
      <c r="DM59" s="168">
        <f t="shared" si="57"/>
        <v>52.8</v>
      </c>
      <c r="DN59" s="168">
        <f t="shared" si="58"/>
        <v>53.351999999999997</v>
      </c>
      <c r="DO59" s="168">
        <f t="shared" si="59"/>
        <v>55.656000000000006</v>
      </c>
      <c r="DP59" s="168">
        <f t="shared" si="60"/>
        <v>65.624000000000009</v>
      </c>
      <c r="DQ59" s="168">
        <f t="shared" si="61"/>
        <v>55.492000000000004</v>
      </c>
      <c r="DR59" s="168">
        <f t="shared" si="62"/>
        <v>56.76</v>
      </c>
      <c r="DS59" s="167">
        <v>60</v>
      </c>
      <c r="DT59" s="168">
        <f t="shared" si="63"/>
        <v>46.623999999999995</v>
      </c>
      <c r="DU59" s="168">
        <f t="shared" si="64"/>
        <v>54.872</v>
      </c>
      <c r="DV59" s="168">
        <f t="shared" si="65"/>
        <v>60.3</v>
      </c>
      <c r="DW59" s="168">
        <f t="shared" si="66"/>
        <v>56.651999999999994</v>
      </c>
      <c r="DX59" s="168">
        <f t="shared" si="67"/>
        <v>58.055999999999997</v>
      </c>
      <c r="DY59" s="168">
        <f t="shared" si="68"/>
        <v>65.724000000000004</v>
      </c>
      <c r="DZ59" s="168">
        <f t="shared" si="69"/>
        <v>54.792000000000002</v>
      </c>
      <c r="EA59" s="168">
        <f t="shared" si="70"/>
        <v>54.46</v>
      </c>
      <c r="EB59" s="167">
        <v>61</v>
      </c>
      <c r="EC59" s="168">
        <f t="shared" si="71"/>
        <v>46.923999999999992</v>
      </c>
      <c r="ED59" s="168">
        <f t="shared" si="72"/>
        <v>57.071999999999989</v>
      </c>
      <c r="EE59" s="168">
        <f t="shared" si="73"/>
        <v>62.8</v>
      </c>
      <c r="EF59" s="168">
        <f t="shared" si="74"/>
        <v>60.351999999999997</v>
      </c>
      <c r="EG59" s="168">
        <f t="shared" si="75"/>
        <v>60.256</v>
      </c>
      <c r="EH59" s="168">
        <f t="shared" si="76"/>
        <v>63.824000000000012</v>
      </c>
      <c r="EI59" s="168">
        <f t="shared" si="77"/>
        <v>54.891999999999996</v>
      </c>
      <c r="EJ59" s="168">
        <f t="shared" si="78"/>
        <v>53.46</v>
      </c>
      <c r="EK59" s="167">
        <v>62</v>
      </c>
      <c r="EL59" s="168">
        <f t="shared" si="79"/>
        <v>52.524000000000001</v>
      </c>
      <c r="EM59" s="168">
        <f t="shared" si="80"/>
        <v>63.171999999999997</v>
      </c>
      <c r="EN59" s="168">
        <f t="shared" si="81"/>
        <v>66.5</v>
      </c>
      <c r="EO59" s="168">
        <f t="shared" si="82"/>
        <v>62.151999999999994</v>
      </c>
      <c r="EP59" s="168">
        <f t="shared" si="83"/>
        <v>60.756</v>
      </c>
      <c r="EQ59" s="168">
        <f t="shared" si="84"/>
        <v>63.724000000000004</v>
      </c>
      <c r="ER59" s="168">
        <f t="shared" si="85"/>
        <v>53.292000000000002</v>
      </c>
      <c r="ES59" s="168">
        <f t="shared" si="86"/>
        <v>53.26</v>
      </c>
      <c r="ET59" s="167">
        <v>63</v>
      </c>
      <c r="EU59" s="168">
        <f t="shared" si="87"/>
        <v>52.423999999999992</v>
      </c>
      <c r="EV59" s="168">
        <f t="shared" si="88"/>
        <v>63.372</v>
      </c>
      <c r="EW59" s="168">
        <f t="shared" si="89"/>
        <v>68.5</v>
      </c>
      <c r="EX59" s="168">
        <f t="shared" si="90"/>
        <v>64.852000000000004</v>
      </c>
      <c r="EY59" s="168">
        <f t="shared" si="91"/>
        <v>61.656000000000006</v>
      </c>
      <c r="EZ59" s="168">
        <f t="shared" si="92"/>
        <v>62.424000000000007</v>
      </c>
      <c r="FA59" s="168">
        <f t="shared" si="93"/>
        <v>51.192000000000007</v>
      </c>
      <c r="FB59" s="168">
        <f t="shared" si="94"/>
        <v>48.160000000000004</v>
      </c>
      <c r="FC59" s="167">
        <v>64</v>
      </c>
      <c r="FD59" s="168">
        <f t="shared" si="95"/>
        <v>57.823999999999998</v>
      </c>
      <c r="FE59" s="168">
        <f t="shared" si="96"/>
        <v>67.971999999999994</v>
      </c>
      <c r="FF59" s="168">
        <f t="shared" si="97"/>
        <v>71.3</v>
      </c>
      <c r="FG59" s="168">
        <f t="shared" si="98"/>
        <v>65.651999999999987</v>
      </c>
      <c r="FH59" s="168">
        <f t="shared" si="99"/>
        <v>60.756</v>
      </c>
      <c r="FI59" s="168">
        <f t="shared" si="100"/>
        <v>62.424000000000007</v>
      </c>
      <c r="FJ59" s="168">
        <f t="shared" si="101"/>
        <v>50.891999999999996</v>
      </c>
      <c r="FK59" s="168">
        <f t="shared" si="102"/>
        <v>47.46</v>
      </c>
      <c r="FL59" s="167">
        <v>65</v>
      </c>
      <c r="FM59" s="168">
        <f t="shared" si="103"/>
        <v>62.72399999999999</v>
      </c>
      <c r="FN59" s="168">
        <f t="shared" si="104"/>
        <v>70.171999999999997</v>
      </c>
      <c r="FO59" s="168">
        <f t="shared" si="105"/>
        <v>72.099999999999994</v>
      </c>
      <c r="FP59" s="168">
        <f t="shared" si="106"/>
        <v>65.951999999999998</v>
      </c>
      <c r="FQ59" s="168">
        <f t="shared" si="107"/>
        <v>61.456000000000003</v>
      </c>
      <c r="FR59" s="168">
        <f t="shared" si="108"/>
        <v>60.724000000000004</v>
      </c>
      <c r="FS59" s="168">
        <f t="shared" si="109"/>
        <v>48.692000000000007</v>
      </c>
      <c r="FT59" s="168">
        <f t="shared" si="110"/>
        <v>46.360000000000007</v>
      </c>
      <c r="FU59" s="167">
        <v>66</v>
      </c>
      <c r="FV59" s="168">
        <f t="shared" si="111"/>
        <v>64.72399999999999</v>
      </c>
      <c r="FW59" s="168">
        <f t="shared" si="112"/>
        <v>73.971999999999994</v>
      </c>
      <c r="FX59" s="168">
        <f t="shared" si="113"/>
        <v>75.400000000000006</v>
      </c>
      <c r="FY59" s="168">
        <f t="shared" si="114"/>
        <v>66.151999999999987</v>
      </c>
      <c r="FZ59" s="168">
        <f t="shared" si="115"/>
        <v>59.456000000000003</v>
      </c>
      <c r="GA59" s="168">
        <f t="shared" si="116"/>
        <v>60.824000000000012</v>
      </c>
      <c r="GB59" s="168">
        <f t="shared" si="117"/>
        <v>48.692000000000007</v>
      </c>
      <c r="GC59" s="168">
        <f t="shared" si="118"/>
        <v>44.360000000000007</v>
      </c>
      <c r="GD59" s="167">
        <v>59</v>
      </c>
      <c r="GE59" s="168">
        <f t="shared" si="119"/>
        <v>32.730196823967148</v>
      </c>
      <c r="GF59" s="168">
        <f t="shared" si="120"/>
        <v>32.735997705623092</v>
      </c>
      <c r="GG59" s="167">
        <v>60</v>
      </c>
      <c r="GH59" s="168">
        <f t="shared" si="121"/>
        <v>31.647598336460433</v>
      </c>
      <c r="GI59" s="168">
        <f t="shared" si="122"/>
        <v>31.676867261291505</v>
      </c>
      <c r="GJ59" s="167">
        <v>61</v>
      </c>
      <c r="GK59" s="168">
        <f t="shared" si="123"/>
        <v>31.219480050225627</v>
      </c>
      <c r="GL59" s="168">
        <f t="shared" si="124"/>
        <v>31.2478953542374</v>
      </c>
      <c r="GM59" s="167">
        <v>62</v>
      </c>
      <c r="GN59" s="168">
        <f t="shared" si="125"/>
        <v>29.088443833017379</v>
      </c>
      <c r="GO59" s="168">
        <f t="shared" si="126"/>
        <v>29.151859361010949</v>
      </c>
      <c r="GP59" s="167">
        <v>63</v>
      </c>
      <c r="GQ59" s="168">
        <f t="shared" si="127"/>
        <v>27.987966479457711</v>
      </c>
      <c r="GR59" s="168">
        <f t="shared" si="128"/>
        <v>28.03598176452428</v>
      </c>
      <c r="GS59" s="167">
        <v>64</v>
      </c>
      <c r="GT59" s="168">
        <f t="shared" si="129"/>
        <v>25.661475940775844</v>
      </c>
      <c r="GU59" s="168">
        <f t="shared" si="130"/>
        <v>25.759475168383844</v>
      </c>
      <c r="GV59" s="167">
        <v>65</v>
      </c>
      <c r="GW59" s="168">
        <f t="shared" si="131"/>
        <v>24.543371149936661</v>
      </c>
      <c r="GX59" s="168">
        <f t="shared" si="132"/>
        <v>24.781252955972221</v>
      </c>
      <c r="GY59" s="167">
        <v>66</v>
      </c>
      <c r="GZ59" s="168">
        <f t="shared" si="133"/>
        <v>21.616923029416327</v>
      </c>
      <c r="HA59" s="168">
        <f t="shared" si="134"/>
        <v>21.808084169721383</v>
      </c>
      <c r="HB59" s="167">
        <v>-1.2</v>
      </c>
      <c r="HC59" s="167">
        <v>-0.49</v>
      </c>
      <c r="HD59" s="167">
        <v>0.14000000000000001</v>
      </c>
      <c r="HE59" s="167">
        <v>1.56</v>
      </c>
      <c r="HF59" s="167">
        <v>-2.98</v>
      </c>
      <c r="HG59" s="167">
        <v>-1.01</v>
      </c>
      <c r="HH59" s="167">
        <v>0.85</v>
      </c>
      <c r="HI59" s="167">
        <v>3.14</v>
      </c>
    </row>
    <row r="60" spans="1:217" ht="15.75" thickBot="1" x14ac:dyDescent="0.3">
      <c r="A60" s="228">
        <v>50</v>
      </c>
      <c r="B60" s="212">
        <v>45068</v>
      </c>
      <c r="C60" s="214" t="s">
        <v>1173</v>
      </c>
      <c r="D60" t="s">
        <v>980</v>
      </c>
      <c r="E60" s="204" t="s">
        <v>960</v>
      </c>
      <c r="F60" s="197">
        <v>23</v>
      </c>
      <c r="G60" s="198">
        <v>22.3</v>
      </c>
      <c r="H60" s="198">
        <v>28.8</v>
      </c>
      <c r="I60" s="198">
        <v>39.700000000000003</v>
      </c>
      <c r="J60" s="198">
        <v>44.2</v>
      </c>
      <c r="K60" s="198">
        <v>39.799999999999997</v>
      </c>
      <c r="L60" s="198">
        <v>43</v>
      </c>
      <c r="M60" s="199">
        <v>40.200000000000003</v>
      </c>
      <c r="N60" s="200">
        <v>3.1</v>
      </c>
      <c r="O60" s="198">
        <v>2.4</v>
      </c>
      <c r="P60" s="198">
        <v>2.4</v>
      </c>
      <c r="Q60" s="198">
        <v>2.7</v>
      </c>
      <c r="R60" s="198">
        <v>3.4</v>
      </c>
      <c r="S60" s="198">
        <v>4.5999999999999996</v>
      </c>
      <c r="T60" s="198">
        <v>2.8</v>
      </c>
      <c r="U60" s="201">
        <v>2.9</v>
      </c>
      <c r="V60" s="163">
        <f t="shared" si="38"/>
        <v>17.916</v>
      </c>
      <c r="W60" s="163">
        <f t="shared" si="39"/>
        <v>18.364000000000001</v>
      </c>
      <c r="X60" s="163">
        <f t="shared" si="40"/>
        <v>24.864000000000001</v>
      </c>
      <c r="Y60" s="163">
        <f t="shared" si="41"/>
        <v>35.272000000000006</v>
      </c>
      <c r="Z60" s="163">
        <f t="shared" si="42"/>
        <v>38.624000000000002</v>
      </c>
      <c r="AA60" s="163">
        <f t="shared" si="43"/>
        <v>32.256</v>
      </c>
      <c r="AB60" s="163">
        <f t="shared" si="44"/>
        <v>38.408000000000001</v>
      </c>
      <c r="AC60" s="163">
        <f t="shared" si="45"/>
        <v>35.444000000000003</v>
      </c>
      <c r="AD60" s="164">
        <f t="shared" si="34"/>
        <v>34.614968650457584</v>
      </c>
      <c r="AE60" s="164">
        <f t="shared" si="35"/>
        <v>33.506457653344981</v>
      </c>
      <c r="AF60" s="164">
        <f t="shared" si="36"/>
        <v>26.198031673335677</v>
      </c>
      <c r="AG60" s="165">
        <f t="shared" si="46"/>
        <v>47.384</v>
      </c>
      <c r="AH60" s="165">
        <f t="shared" si="47"/>
        <v>57.036000000000001</v>
      </c>
      <c r="AI60" s="165">
        <f t="shared" si="48"/>
        <v>58.036000000000001</v>
      </c>
      <c r="AJ60" s="165">
        <f t="shared" si="49"/>
        <v>53.027999999999992</v>
      </c>
      <c r="AK60" s="165">
        <f t="shared" si="50"/>
        <v>52.875999999999998</v>
      </c>
      <c r="AL60" s="165">
        <f t="shared" si="51"/>
        <v>60.444000000000003</v>
      </c>
      <c r="AM60" s="165">
        <f t="shared" si="52"/>
        <v>54.091999999999999</v>
      </c>
      <c r="AN60" s="165">
        <f t="shared" si="53"/>
        <v>54.956000000000003</v>
      </c>
      <c r="AO60" s="164">
        <f t="shared" si="54"/>
        <v>34.856784706760962</v>
      </c>
      <c r="AP60" s="166">
        <v>1</v>
      </c>
      <c r="AQ60" s="167">
        <v>51.4</v>
      </c>
      <c r="AR60" s="167">
        <v>62.6</v>
      </c>
      <c r="AS60" s="167">
        <v>70.8</v>
      </c>
      <c r="AT60" s="167">
        <v>81</v>
      </c>
      <c r="AU60" s="167">
        <v>90.4</v>
      </c>
      <c r="AV60" s="167">
        <v>96.2</v>
      </c>
      <c r="AW60" s="167">
        <v>94.7</v>
      </c>
      <c r="AX60" s="167">
        <v>92.3</v>
      </c>
      <c r="AY60" s="166">
        <v>2</v>
      </c>
      <c r="AZ60" s="167">
        <v>59.5</v>
      </c>
      <c r="BA60" s="167">
        <v>68.900000000000006</v>
      </c>
      <c r="BB60" s="167">
        <v>78.3</v>
      </c>
      <c r="BC60" s="167">
        <v>84.3</v>
      </c>
      <c r="BD60" s="167">
        <v>92.8</v>
      </c>
      <c r="BE60" s="167">
        <v>96.3</v>
      </c>
      <c r="BF60" s="167">
        <v>94</v>
      </c>
      <c r="BG60" s="167">
        <v>90</v>
      </c>
      <c r="BH60" s="166">
        <v>3</v>
      </c>
      <c r="BI60" s="167">
        <v>59.8</v>
      </c>
      <c r="BJ60" s="167">
        <v>71.099999999999994</v>
      </c>
      <c r="BK60" s="167">
        <v>80.8</v>
      </c>
      <c r="BL60" s="167">
        <v>88</v>
      </c>
      <c r="BM60" s="167">
        <v>95</v>
      </c>
      <c r="BN60" s="167">
        <v>94.4</v>
      </c>
      <c r="BO60" s="167">
        <v>94.1</v>
      </c>
      <c r="BP60" s="167">
        <v>89</v>
      </c>
      <c r="BQ60" s="166">
        <v>4</v>
      </c>
      <c r="BR60" s="167">
        <v>65.400000000000006</v>
      </c>
      <c r="BS60" s="167">
        <v>77.2</v>
      </c>
      <c r="BT60" s="167">
        <v>84.5</v>
      </c>
      <c r="BU60" s="167">
        <v>89.8</v>
      </c>
      <c r="BV60" s="167">
        <v>95.5</v>
      </c>
      <c r="BW60" s="167">
        <v>94.3</v>
      </c>
      <c r="BX60" s="167">
        <v>92.5</v>
      </c>
      <c r="BY60" s="167">
        <v>88.8</v>
      </c>
      <c r="BZ60" s="166">
        <v>5</v>
      </c>
      <c r="CA60" s="167">
        <v>65.3</v>
      </c>
      <c r="CB60" s="167">
        <v>77.400000000000006</v>
      </c>
      <c r="CC60" s="167">
        <v>86.5</v>
      </c>
      <c r="CD60" s="167">
        <v>92.5</v>
      </c>
      <c r="CE60" s="167">
        <v>96.4</v>
      </c>
      <c r="CF60" s="167">
        <v>93</v>
      </c>
      <c r="CG60" s="167">
        <v>90.4</v>
      </c>
      <c r="CH60" s="167">
        <v>83.7</v>
      </c>
      <c r="CI60" s="166">
        <v>6</v>
      </c>
      <c r="CJ60" s="167">
        <v>70.7</v>
      </c>
      <c r="CK60" s="167">
        <v>82</v>
      </c>
      <c r="CL60" s="167">
        <v>89.3</v>
      </c>
      <c r="CM60" s="167">
        <v>93.3</v>
      </c>
      <c r="CN60" s="167">
        <v>95.5</v>
      </c>
      <c r="CO60" s="167">
        <v>93</v>
      </c>
      <c r="CP60" s="167">
        <v>90.1</v>
      </c>
      <c r="CQ60" s="167">
        <v>83</v>
      </c>
      <c r="CR60" s="166">
        <v>7</v>
      </c>
      <c r="CS60" s="167">
        <v>75.599999999999994</v>
      </c>
      <c r="CT60" s="167">
        <v>84.2</v>
      </c>
      <c r="CU60" s="167">
        <v>90.1</v>
      </c>
      <c r="CV60" s="167">
        <v>93.6</v>
      </c>
      <c r="CW60" s="167">
        <v>96.2</v>
      </c>
      <c r="CX60" s="167">
        <v>91.3</v>
      </c>
      <c r="CY60" s="167">
        <v>87.9</v>
      </c>
      <c r="CZ60" s="167">
        <v>81.900000000000006</v>
      </c>
      <c r="DA60" s="166">
        <v>8</v>
      </c>
      <c r="DB60" s="167">
        <v>77.599999999999994</v>
      </c>
      <c r="DC60" s="167">
        <v>88</v>
      </c>
      <c r="DD60" s="167">
        <v>93.4</v>
      </c>
      <c r="DE60" s="167">
        <v>93.8</v>
      </c>
      <c r="DF60" s="167">
        <v>94.2</v>
      </c>
      <c r="DG60" s="167">
        <v>91.4</v>
      </c>
      <c r="DH60" s="167">
        <v>87.9</v>
      </c>
      <c r="DI60" s="167">
        <v>79.900000000000006</v>
      </c>
      <c r="DJ60" s="167">
        <v>1</v>
      </c>
      <c r="DK60" s="168">
        <f t="shared" si="55"/>
        <v>33.483999999999995</v>
      </c>
      <c r="DL60" s="168">
        <f t="shared" si="56"/>
        <v>44.236000000000004</v>
      </c>
      <c r="DM60" s="168">
        <f t="shared" si="57"/>
        <v>45.935999999999993</v>
      </c>
      <c r="DN60" s="168">
        <f t="shared" si="58"/>
        <v>45.727999999999994</v>
      </c>
      <c r="DO60" s="168">
        <f t="shared" si="59"/>
        <v>51.776000000000003</v>
      </c>
      <c r="DP60" s="168">
        <f t="shared" si="60"/>
        <v>63.944000000000003</v>
      </c>
      <c r="DQ60" s="168">
        <f t="shared" si="61"/>
        <v>56.292000000000002</v>
      </c>
      <c r="DR60" s="168">
        <f t="shared" si="62"/>
        <v>56.855999999999995</v>
      </c>
      <c r="DS60" s="167">
        <v>61</v>
      </c>
      <c r="DT60" s="168">
        <f t="shared" si="63"/>
        <v>41.584000000000003</v>
      </c>
      <c r="DU60" s="168">
        <f t="shared" si="64"/>
        <v>50.536000000000001</v>
      </c>
      <c r="DV60" s="168">
        <f t="shared" si="65"/>
        <v>53.435999999999993</v>
      </c>
      <c r="DW60" s="168">
        <f t="shared" si="66"/>
        <v>49.027999999999992</v>
      </c>
      <c r="DX60" s="168">
        <f t="shared" si="67"/>
        <v>54.175999999999995</v>
      </c>
      <c r="DY60" s="168">
        <f t="shared" si="68"/>
        <v>64.043999999999997</v>
      </c>
      <c r="DZ60" s="168">
        <f t="shared" si="69"/>
        <v>55.591999999999999</v>
      </c>
      <c r="EA60" s="168">
        <f t="shared" si="70"/>
        <v>54.555999999999997</v>
      </c>
      <c r="EB60" s="167">
        <v>62</v>
      </c>
      <c r="EC60" s="168">
        <f t="shared" si="71"/>
        <v>41.884</v>
      </c>
      <c r="ED60" s="168">
        <f t="shared" si="72"/>
        <v>52.73599999999999</v>
      </c>
      <c r="EE60" s="168">
        <f t="shared" si="73"/>
        <v>55.935999999999993</v>
      </c>
      <c r="EF60" s="168">
        <f t="shared" si="74"/>
        <v>52.727999999999994</v>
      </c>
      <c r="EG60" s="168">
        <f t="shared" si="75"/>
        <v>56.375999999999998</v>
      </c>
      <c r="EH60" s="168">
        <f t="shared" si="76"/>
        <v>62.144000000000005</v>
      </c>
      <c r="EI60" s="168">
        <f t="shared" si="77"/>
        <v>55.691999999999993</v>
      </c>
      <c r="EJ60" s="168">
        <f t="shared" si="78"/>
        <v>53.555999999999997</v>
      </c>
      <c r="EK60" s="167">
        <v>63</v>
      </c>
      <c r="EL60" s="168">
        <f t="shared" si="79"/>
        <v>47.484000000000009</v>
      </c>
      <c r="EM60" s="168">
        <f t="shared" si="80"/>
        <v>58.835999999999999</v>
      </c>
      <c r="EN60" s="168">
        <f t="shared" si="81"/>
        <v>59.635999999999996</v>
      </c>
      <c r="EO60" s="168">
        <f t="shared" si="82"/>
        <v>54.527999999999992</v>
      </c>
      <c r="EP60" s="168">
        <f t="shared" si="83"/>
        <v>56.875999999999998</v>
      </c>
      <c r="EQ60" s="168">
        <f t="shared" si="84"/>
        <v>62.043999999999997</v>
      </c>
      <c r="ER60" s="168">
        <f t="shared" si="85"/>
        <v>54.091999999999999</v>
      </c>
      <c r="ES60" s="168">
        <f t="shared" si="86"/>
        <v>53.355999999999995</v>
      </c>
      <c r="ET60" s="167">
        <v>64</v>
      </c>
      <c r="EU60" s="168">
        <f t="shared" si="87"/>
        <v>47.384</v>
      </c>
      <c r="EV60" s="168">
        <f t="shared" si="88"/>
        <v>59.036000000000001</v>
      </c>
      <c r="EW60" s="168">
        <f t="shared" si="89"/>
        <v>61.635999999999996</v>
      </c>
      <c r="EX60" s="168">
        <f t="shared" si="90"/>
        <v>57.227999999999994</v>
      </c>
      <c r="EY60" s="168">
        <f t="shared" si="91"/>
        <v>57.776000000000003</v>
      </c>
      <c r="EZ60" s="168">
        <f t="shared" si="92"/>
        <v>60.744</v>
      </c>
      <c r="FA60" s="168">
        <f t="shared" si="93"/>
        <v>51.992000000000004</v>
      </c>
      <c r="FB60" s="168">
        <f t="shared" si="94"/>
        <v>48.256</v>
      </c>
      <c r="FC60" s="167">
        <v>65</v>
      </c>
      <c r="FD60" s="168">
        <f t="shared" si="95"/>
        <v>52.784000000000006</v>
      </c>
      <c r="FE60" s="168">
        <f t="shared" si="96"/>
        <v>63.635999999999996</v>
      </c>
      <c r="FF60" s="168">
        <f t="shared" si="97"/>
        <v>64.435999999999993</v>
      </c>
      <c r="FG60" s="168">
        <f t="shared" si="98"/>
        <v>58.027999999999992</v>
      </c>
      <c r="FH60" s="168">
        <f t="shared" si="99"/>
        <v>56.875999999999998</v>
      </c>
      <c r="FI60" s="168">
        <f t="shared" si="100"/>
        <v>60.744</v>
      </c>
      <c r="FJ60" s="168">
        <f t="shared" si="101"/>
        <v>51.691999999999993</v>
      </c>
      <c r="FK60" s="168">
        <f t="shared" si="102"/>
        <v>47.555999999999997</v>
      </c>
      <c r="FL60" s="167">
        <v>66</v>
      </c>
      <c r="FM60" s="168">
        <f t="shared" si="103"/>
        <v>57.683999999999997</v>
      </c>
      <c r="FN60" s="168">
        <f t="shared" si="104"/>
        <v>65.835999999999999</v>
      </c>
      <c r="FO60" s="168">
        <f t="shared" si="105"/>
        <v>65.23599999999999</v>
      </c>
      <c r="FP60" s="168">
        <f t="shared" si="106"/>
        <v>58.327999999999989</v>
      </c>
      <c r="FQ60" s="168">
        <f t="shared" si="107"/>
        <v>57.576000000000001</v>
      </c>
      <c r="FR60" s="168">
        <f t="shared" si="108"/>
        <v>59.043999999999997</v>
      </c>
      <c r="FS60" s="168">
        <f t="shared" si="109"/>
        <v>49.492000000000004</v>
      </c>
      <c r="FT60" s="168">
        <f t="shared" si="110"/>
        <v>46.456000000000003</v>
      </c>
      <c r="FU60" s="167">
        <v>67</v>
      </c>
      <c r="FV60" s="168">
        <f t="shared" si="111"/>
        <v>59.683999999999997</v>
      </c>
      <c r="FW60" s="168">
        <f t="shared" si="112"/>
        <v>69.635999999999996</v>
      </c>
      <c r="FX60" s="168">
        <f t="shared" si="113"/>
        <v>68.536000000000001</v>
      </c>
      <c r="FY60" s="168">
        <f t="shared" si="114"/>
        <v>58.527999999999992</v>
      </c>
      <c r="FZ60" s="168">
        <f t="shared" si="115"/>
        <v>55.576000000000001</v>
      </c>
      <c r="GA60" s="168">
        <f t="shared" si="116"/>
        <v>59.144000000000005</v>
      </c>
      <c r="GB60" s="168">
        <f t="shared" si="117"/>
        <v>49.492000000000004</v>
      </c>
      <c r="GC60" s="168">
        <f t="shared" si="118"/>
        <v>44.456000000000003</v>
      </c>
      <c r="GD60" s="167">
        <v>60</v>
      </c>
      <c r="GE60" s="168">
        <f t="shared" si="119"/>
        <v>34.381550605066238</v>
      </c>
      <c r="GF60" s="168">
        <f t="shared" si="120"/>
        <v>34.384208098742263</v>
      </c>
      <c r="GG60" s="167">
        <v>61</v>
      </c>
      <c r="GH60" s="168">
        <f t="shared" si="121"/>
        <v>34.117250895581762</v>
      </c>
      <c r="GI60" s="168">
        <f t="shared" si="122"/>
        <v>34.133421180203655</v>
      </c>
      <c r="GJ60" s="167">
        <v>62</v>
      </c>
      <c r="GK60" s="168">
        <f t="shared" si="123"/>
        <v>34.618096548267602</v>
      </c>
      <c r="GL60" s="168">
        <f t="shared" si="124"/>
        <v>34.637548635454223</v>
      </c>
      <c r="GM60" s="167">
        <v>63</v>
      </c>
      <c r="GN60" s="168">
        <f t="shared" si="125"/>
        <v>33.386197833542212</v>
      </c>
      <c r="GO60" s="168">
        <f t="shared" si="126"/>
        <v>33.4395891866467</v>
      </c>
      <c r="GP60" s="167">
        <v>64</v>
      </c>
      <c r="GQ60" s="168">
        <f t="shared" si="127"/>
        <v>33.140264045952875</v>
      </c>
      <c r="GR60" s="168">
        <f t="shared" si="128"/>
        <v>33.189544238446416</v>
      </c>
      <c r="GS60" s="167">
        <v>65</v>
      </c>
      <c r="GT60" s="168">
        <f t="shared" si="129"/>
        <v>31.084336693119852</v>
      </c>
      <c r="GU60" s="168">
        <f t="shared" si="130"/>
        <v>31.191479771689416</v>
      </c>
      <c r="GV60" s="167">
        <v>66</v>
      </c>
      <c r="GW60" s="168">
        <f t="shared" si="131"/>
        <v>30.022898673397705</v>
      </c>
      <c r="GX60" s="168">
        <f t="shared" si="132"/>
        <v>30.286900796018855</v>
      </c>
      <c r="GY60" s="167">
        <v>67</v>
      </c>
      <c r="GZ60" s="168">
        <f t="shared" si="133"/>
        <v>27.149875855849871</v>
      </c>
      <c r="HA60" s="168">
        <f t="shared" si="134"/>
        <v>27.364591378492022</v>
      </c>
      <c r="HB60" s="167">
        <v>-1.2</v>
      </c>
      <c r="HC60" s="167">
        <v>-0.49</v>
      </c>
      <c r="HD60" s="167">
        <v>0.14000000000000001</v>
      </c>
      <c r="HE60" s="167">
        <v>1.56</v>
      </c>
      <c r="HF60" s="167">
        <v>-2.98</v>
      </c>
      <c r="HG60" s="167">
        <v>-1.01</v>
      </c>
      <c r="HH60" s="167">
        <v>0.85</v>
      </c>
      <c r="HI60" s="167">
        <v>3.14</v>
      </c>
    </row>
    <row r="61" spans="1:217" ht="15.75" thickBot="1" x14ac:dyDescent="0.3">
      <c r="A61" s="228">
        <v>51</v>
      </c>
      <c r="B61" s="212">
        <v>45068</v>
      </c>
      <c r="C61" s="214" t="s">
        <v>1173</v>
      </c>
      <c r="D61" t="s">
        <v>921</v>
      </c>
      <c r="E61" s="203" t="s">
        <v>961</v>
      </c>
      <c r="F61" s="197">
        <v>14.7</v>
      </c>
      <c r="G61" s="198">
        <v>11.4</v>
      </c>
      <c r="H61" s="198">
        <v>15.8</v>
      </c>
      <c r="I61" s="198">
        <v>24.5</v>
      </c>
      <c r="J61" s="198">
        <v>32.5</v>
      </c>
      <c r="K61" s="198">
        <v>32</v>
      </c>
      <c r="L61" s="198">
        <v>35.6</v>
      </c>
      <c r="M61" s="199">
        <v>35.1</v>
      </c>
      <c r="N61" s="200">
        <v>3.3</v>
      </c>
      <c r="O61" s="198">
        <v>3.7</v>
      </c>
      <c r="P61" s="198">
        <v>2.4</v>
      </c>
      <c r="Q61" s="198">
        <v>2.9</v>
      </c>
      <c r="R61" s="198">
        <v>2.9</v>
      </c>
      <c r="S61" s="198">
        <v>3.7</v>
      </c>
      <c r="T61" s="198">
        <v>2.5</v>
      </c>
      <c r="U61" s="201">
        <v>4.9000000000000004</v>
      </c>
      <c r="V61" s="163">
        <f t="shared" si="38"/>
        <v>9.2880000000000003</v>
      </c>
      <c r="W61" s="163">
        <f t="shared" si="39"/>
        <v>5.3320000000000007</v>
      </c>
      <c r="X61" s="163">
        <f t="shared" si="40"/>
        <v>11.864000000000001</v>
      </c>
      <c r="Y61" s="163">
        <f t="shared" si="41"/>
        <v>19.744</v>
      </c>
      <c r="Z61" s="163">
        <f t="shared" si="42"/>
        <v>27.744</v>
      </c>
      <c r="AA61" s="163">
        <f t="shared" si="43"/>
        <v>25.932000000000002</v>
      </c>
      <c r="AB61" s="163">
        <f t="shared" si="44"/>
        <v>31.5</v>
      </c>
      <c r="AC61" s="163">
        <f t="shared" si="45"/>
        <v>27.064</v>
      </c>
      <c r="AD61" s="164">
        <f t="shared" si="34"/>
        <v>28.038451328661843</v>
      </c>
      <c r="AE61" s="164">
        <f t="shared" si="35"/>
        <v>21.356675917947996</v>
      </c>
      <c r="AF61" s="164">
        <f t="shared" si="36"/>
        <v>12.9473711901682</v>
      </c>
      <c r="AG61" s="165">
        <f t="shared" si="46"/>
        <v>56.012</v>
      </c>
      <c r="AH61" s="165">
        <f t="shared" si="47"/>
        <v>70.068000000000012</v>
      </c>
      <c r="AI61" s="165">
        <f t="shared" si="48"/>
        <v>71.036000000000001</v>
      </c>
      <c r="AJ61" s="165">
        <f t="shared" si="49"/>
        <v>68.555999999999997</v>
      </c>
      <c r="AK61" s="165">
        <f t="shared" si="50"/>
        <v>63.756</v>
      </c>
      <c r="AL61" s="165">
        <f t="shared" si="51"/>
        <v>66.768000000000001</v>
      </c>
      <c r="AM61" s="165">
        <f t="shared" si="52"/>
        <v>61</v>
      </c>
      <c r="AN61" s="165">
        <f t="shared" si="53"/>
        <v>63.336000000000006</v>
      </c>
      <c r="AO61" s="164">
        <f t="shared" si="54"/>
        <v>23.876093593981651</v>
      </c>
      <c r="AP61" s="166">
        <v>1</v>
      </c>
      <c r="AQ61" s="167">
        <v>51.4</v>
      </c>
      <c r="AR61" s="167">
        <v>62.6</v>
      </c>
      <c r="AS61" s="167">
        <v>70.8</v>
      </c>
      <c r="AT61" s="167">
        <v>81</v>
      </c>
      <c r="AU61" s="167">
        <v>90.4</v>
      </c>
      <c r="AV61" s="167">
        <v>96.2</v>
      </c>
      <c r="AW61" s="167">
        <v>94.7</v>
      </c>
      <c r="AX61" s="167">
        <v>92.3</v>
      </c>
      <c r="AY61" s="166">
        <v>2</v>
      </c>
      <c r="AZ61" s="167">
        <v>59.5</v>
      </c>
      <c r="BA61" s="167">
        <v>68.900000000000006</v>
      </c>
      <c r="BB61" s="167">
        <v>78.3</v>
      </c>
      <c r="BC61" s="167">
        <v>84.3</v>
      </c>
      <c r="BD61" s="167">
        <v>92.8</v>
      </c>
      <c r="BE61" s="167">
        <v>96.3</v>
      </c>
      <c r="BF61" s="167">
        <v>94</v>
      </c>
      <c r="BG61" s="167">
        <v>90</v>
      </c>
      <c r="BH61" s="166">
        <v>3</v>
      </c>
      <c r="BI61" s="167">
        <v>59.8</v>
      </c>
      <c r="BJ61" s="167">
        <v>71.099999999999994</v>
      </c>
      <c r="BK61" s="167">
        <v>80.8</v>
      </c>
      <c r="BL61" s="167">
        <v>88</v>
      </c>
      <c r="BM61" s="167">
        <v>95</v>
      </c>
      <c r="BN61" s="167">
        <v>94.4</v>
      </c>
      <c r="BO61" s="167">
        <v>94.1</v>
      </c>
      <c r="BP61" s="167">
        <v>89</v>
      </c>
      <c r="BQ61" s="166">
        <v>4</v>
      </c>
      <c r="BR61" s="167">
        <v>65.400000000000006</v>
      </c>
      <c r="BS61" s="167">
        <v>77.2</v>
      </c>
      <c r="BT61" s="167">
        <v>84.5</v>
      </c>
      <c r="BU61" s="167">
        <v>89.8</v>
      </c>
      <c r="BV61" s="167">
        <v>95.5</v>
      </c>
      <c r="BW61" s="167">
        <v>94.3</v>
      </c>
      <c r="BX61" s="167">
        <v>92.5</v>
      </c>
      <c r="BY61" s="167">
        <v>88.8</v>
      </c>
      <c r="BZ61" s="166">
        <v>5</v>
      </c>
      <c r="CA61" s="167">
        <v>65.3</v>
      </c>
      <c r="CB61" s="167">
        <v>77.400000000000006</v>
      </c>
      <c r="CC61" s="167">
        <v>86.5</v>
      </c>
      <c r="CD61" s="167">
        <v>92.5</v>
      </c>
      <c r="CE61" s="167">
        <v>96.4</v>
      </c>
      <c r="CF61" s="167">
        <v>93</v>
      </c>
      <c r="CG61" s="167">
        <v>90.4</v>
      </c>
      <c r="CH61" s="167">
        <v>83.7</v>
      </c>
      <c r="CI61" s="166">
        <v>6</v>
      </c>
      <c r="CJ61" s="167">
        <v>70.7</v>
      </c>
      <c r="CK61" s="167">
        <v>82</v>
      </c>
      <c r="CL61" s="167">
        <v>89.3</v>
      </c>
      <c r="CM61" s="167">
        <v>93.3</v>
      </c>
      <c r="CN61" s="167">
        <v>95.5</v>
      </c>
      <c r="CO61" s="167">
        <v>93</v>
      </c>
      <c r="CP61" s="167">
        <v>90.1</v>
      </c>
      <c r="CQ61" s="167">
        <v>83</v>
      </c>
      <c r="CR61" s="166">
        <v>7</v>
      </c>
      <c r="CS61" s="167">
        <v>75.599999999999994</v>
      </c>
      <c r="CT61" s="167">
        <v>84.2</v>
      </c>
      <c r="CU61" s="167">
        <v>90.1</v>
      </c>
      <c r="CV61" s="167">
        <v>93.6</v>
      </c>
      <c r="CW61" s="167">
        <v>96.2</v>
      </c>
      <c r="CX61" s="167">
        <v>91.3</v>
      </c>
      <c r="CY61" s="167">
        <v>87.9</v>
      </c>
      <c r="CZ61" s="167">
        <v>81.900000000000006</v>
      </c>
      <c r="DA61" s="166">
        <v>8</v>
      </c>
      <c r="DB61" s="167">
        <v>77.599999999999994</v>
      </c>
      <c r="DC61" s="167">
        <v>88</v>
      </c>
      <c r="DD61" s="167">
        <v>93.4</v>
      </c>
      <c r="DE61" s="167">
        <v>93.8</v>
      </c>
      <c r="DF61" s="167">
        <v>94.2</v>
      </c>
      <c r="DG61" s="167">
        <v>91.4</v>
      </c>
      <c r="DH61" s="167">
        <v>87.9</v>
      </c>
      <c r="DI61" s="167">
        <v>79.900000000000006</v>
      </c>
      <c r="DJ61" s="167">
        <v>1</v>
      </c>
      <c r="DK61" s="168">
        <f t="shared" si="55"/>
        <v>42.111999999999995</v>
      </c>
      <c r="DL61" s="168">
        <f t="shared" si="56"/>
        <v>57.268000000000001</v>
      </c>
      <c r="DM61" s="168">
        <f t="shared" si="57"/>
        <v>58.935999999999993</v>
      </c>
      <c r="DN61" s="168">
        <f t="shared" si="58"/>
        <v>61.256</v>
      </c>
      <c r="DO61" s="168">
        <f t="shared" si="59"/>
        <v>62.656000000000006</v>
      </c>
      <c r="DP61" s="168">
        <f t="shared" si="60"/>
        <v>70.268000000000001</v>
      </c>
      <c r="DQ61" s="168">
        <f t="shared" si="61"/>
        <v>63.2</v>
      </c>
      <c r="DR61" s="168">
        <f t="shared" si="62"/>
        <v>65.23599999999999</v>
      </c>
      <c r="DS61" s="167">
        <v>62</v>
      </c>
      <c r="DT61" s="168">
        <f t="shared" si="63"/>
        <v>50.212000000000003</v>
      </c>
      <c r="DU61" s="168">
        <f t="shared" si="64"/>
        <v>63.568000000000005</v>
      </c>
      <c r="DV61" s="168">
        <f t="shared" si="65"/>
        <v>66.435999999999993</v>
      </c>
      <c r="DW61" s="168">
        <f t="shared" si="66"/>
        <v>64.555999999999997</v>
      </c>
      <c r="DX61" s="168">
        <f t="shared" si="67"/>
        <v>65.055999999999997</v>
      </c>
      <c r="DY61" s="168">
        <f t="shared" si="68"/>
        <v>70.367999999999995</v>
      </c>
      <c r="DZ61" s="168">
        <f t="shared" si="69"/>
        <v>62.5</v>
      </c>
      <c r="EA61" s="168">
        <f t="shared" si="70"/>
        <v>62.936</v>
      </c>
      <c r="EB61" s="167">
        <v>63</v>
      </c>
      <c r="EC61" s="168">
        <f t="shared" si="71"/>
        <v>50.512</v>
      </c>
      <c r="ED61" s="168">
        <f t="shared" si="72"/>
        <v>65.768000000000001</v>
      </c>
      <c r="EE61" s="168">
        <f t="shared" si="73"/>
        <v>68.935999999999993</v>
      </c>
      <c r="EF61" s="168">
        <f t="shared" si="74"/>
        <v>68.256</v>
      </c>
      <c r="EG61" s="168">
        <f t="shared" si="75"/>
        <v>67.256</v>
      </c>
      <c r="EH61" s="168">
        <f t="shared" si="76"/>
        <v>68.468000000000004</v>
      </c>
      <c r="EI61" s="168">
        <f t="shared" si="77"/>
        <v>62.599999999999994</v>
      </c>
      <c r="EJ61" s="168">
        <f t="shared" si="78"/>
        <v>61.936</v>
      </c>
      <c r="EK61" s="167">
        <v>64</v>
      </c>
      <c r="EL61" s="168">
        <f t="shared" si="79"/>
        <v>56.112000000000009</v>
      </c>
      <c r="EM61" s="168">
        <f t="shared" si="80"/>
        <v>71.867999999999995</v>
      </c>
      <c r="EN61" s="168">
        <f t="shared" si="81"/>
        <v>72.635999999999996</v>
      </c>
      <c r="EO61" s="168">
        <f t="shared" si="82"/>
        <v>70.055999999999997</v>
      </c>
      <c r="EP61" s="168">
        <f t="shared" si="83"/>
        <v>67.756</v>
      </c>
      <c r="EQ61" s="168">
        <f t="shared" si="84"/>
        <v>68.367999999999995</v>
      </c>
      <c r="ER61" s="168">
        <f t="shared" si="85"/>
        <v>61</v>
      </c>
      <c r="ES61" s="168">
        <f t="shared" si="86"/>
        <v>61.735999999999997</v>
      </c>
      <c r="ET61" s="167">
        <v>65</v>
      </c>
      <c r="EU61" s="168">
        <f t="shared" si="87"/>
        <v>56.012</v>
      </c>
      <c r="EV61" s="168">
        <f t="shared" si="88"/>
        <v>72.068000000000012</v>
      </c>
      <c r="EW61" s="168">
        <f t="shared" si="89"/>
        <v>74.635999999999996</v>
      </c>
      <c r="EX61" s="168">
        <f t="shared" si="90"/>
        <v>72.756</v>
      </c>
      <c r="EY61" s="168">
        <f t="shared" si="91"/>
        <v>68.656000000000006</v>
      </c>
      <c r="EZ61" s="168">
        <f t="shared" si="92"/>
        <v>67.067999999999998</v>
      </c>
      <c r="FA61" s="168">
        <f t="shared" si="93"/>
        <v>58.900000000000006</v>
      </c>
      <c r="FB61" s="168">
        <f t="shared" si="94"/>
        <v>56.636000000000003</v>
      </c>
      <c r="FC61" s="167">
        <v>66</v>
      </c>
      <c r="FD61" s="168">
        <f t="shared" si="95"/>
        <v>61.412000000000006</v>
      </c>
      <c r="FE61" s="168">
        <f t="shared" si="96"/>
        <v>76.668000000000006</v>
      </c>
      <c r="FF61" s="168">
        <f t="shared" si="97"/>
        <v>77.435999999999993</v>
      </c>
      <c r="FG61" s="168">
        <f t="shared" si="98"/>
        <v>73.555999999999997</v>
      </c>
      <c r="FH61" s="168">
        <f t="shared" si="99"/>
        <v>67.756</v>
      </c>
      <c r="FI61" s="168">
        <f t="shared" si="100"/>
        <v>67.067999999999998</v>
      </c>
      <c r="FJ61" s="168">
        <f t="shared" si="101"/>
        <v>58.599999999999994</v>
      </c>
      <c r="FK61" s="168">
        <f t="shared" si="102"/>
        <v>55.936</v>
      </c>
      <c r="FL61" s="167">
        <v>67</v>
      </c>
      <c r="FM61" s="168">
        <f t="shared" si="103"/>
        <v>66.311999999999998</v>
      </c>
      <c r="FN61" s="168">
        <f t="shared" si="104"/>
        <v>78.867999999999995</v>
      </c>
      <c r="FO61" s="168">
        <f t="shared" si="105"/>
        <v>78.23599999999999</v>
      </c>
      <c r="FP61" s="168">
        <f t="shared" si="106"/>
        <v>73.855999999999995</v>
      </c>
      <c r="FQ61" s="168">
        <f t="shared" si="107"/>
        <v>68.456000000000003</v>
      </c>
      <c r="FR61" s="168">
        <f t="shared" si="108"/>
        <v>65.367999999999995</v>
      </c>
      <c r="FS61" s="168">
        <f t="shared" si="109"/>
        <v>56.400000000000006</v>
      </c>
      <c r="FT61" s="168">
        <f t="shared" si="110"/>
        <v>54.836000000000006</v>
      </c>
      <c r="FU61" s="167">
        <v>68</v>
      </c>
      <c r="FV61" s="168">
        <f t="shared" si="111"/>
        <v>68.311999999999998</v>
      </c>
      <c r="FW61" s="168">
        <f t="shared" si="112"/>
        <v>82.668000000000006</v>
      </c>
      <c r="FX61" s="168">
        <f t="shared" si="113"/>
        <v>81.536000000000001</v>
      </c>
      <c r="FY61" s="168">
        <f t="shared" si="114"/>
        <v>74.055999999999997</v>
      </c>
      <c r="FZ61" s="168">
        <f t="shared" si="115"/>
        <v>66.456000000000003</v>
      </c>
      <c r="GA61" s="168">
        <f t="shared" si="116"/>
        <v>65.468000000000004</v>
      </c>
      <c r="GB61" s="168">
        <f t="shared" si="117"/>
        <v>56.400000000000006</v>
      </c>
      <c r="GC61" s="168">
        <f t="shared" si="118"/>
        <v>52.836000000000006</v>
      </c>
      <c r="GD61" s="167">
        <v>61</v>
      </c>
      <c r="GE61" s="168">
        <f t="shared" si="119"/>
        <v>26.866507993341699</v>
      </c>
      <c r="GF61" s="168">
        <f t="shared" si="120"/>
        <v>26.869942044825621</v>
      </c>
      <c r="GG61" s="167">
        <v>62</v>
      </c>
      <c r="GH61" s="168">
        <f t="shared" si="121"/>
        <v>25.611814325048059</v>
      </c>
      <c r="GI61" s="168">
        <f t="shared" si="122"/>
        <v>25.628448343513895</v>
      </c>
      <c r="GJ61" s="167">
        <v>63</v>
      </c>
      <c r="GK61" s="168">
        <f t="shared" si="123"/>
        <v>24.668466791466273</v>
      </c>
      <c r="GL61" s="168">
        <f t="shared" si="124"/>
        <v>24.682806746546589</v>
      </c>
      <c r="GM61" s="167">
        <v>64</v>
      </c>
      <c r="GN61" s="168">
        <f t="shared" si="125"/>
        <v>22.229797420342535</v>
      </c>
      <c r="GO61" s="168">
        <f t="shared" si="126"/>
        <v>22.25954492763789</v>
      </c>
      <c r="GP61" s="167">
        <v>65</v>
      </c>
      <c r="GQ61" s="168">
        <f t="shared" si="127"/>
        <v>21.073065001395378</v>
      </c>
      <c r="GR61" s="168">
        <f t="shared" si="128"/>
        <v>21.095318742095031</v>
      </c>
      <c r="GS61" s="167">
        <v>66</v>
      </c>
      <c r="GT61" s="168">
        <f t="shared" si="129"/>
        <v>18.598813377595803</v>
      </c>
      <c r="GU61" s="168">
        <f t="shared" si="130"/>
        <v>18.642570795125962</v>
      </c>
      <c r="GV61" s="167">
        <v>67</v>
      </c>
      <c r="GW61" s="168">
        <f t="shared" si="131"/>
        <v>17.365002173254581</v>
      </c>
      <c r="GX61" s="168">
        <f t="shared" si="132"/>
        <v>17.467472464187864</v>
      </c>
      <c r="GY61" s="167">
        <v>68</v>
      </c>
      <c r="GZ61" s="168">
        <f t="shared" si="133"/>
        <v>14.340717355296974</v>
      </c>
      <c r="HA61" s="168">
        <f t="shared" si="134"/>
        <v>14.421456988898328</v>
      </c>
      <c r="HB61" s="167">
        <v>-1.2</v>
      </c>
      <c r="HC61" s="167">
        <v>-0.49</v>
      </c>
      <c r="HD61" s="167">
        <v>0.14000000000000001</v>
      </c>
      <c r="HE61" s="167">
        <v>1.56</v>
      </c>
      <c r="HF61" s="167">
        <v>-2.98</v>
      </c>
      <c r="HG61" s="167">
        <v>-1.01</v>
      </c>
      <c r="HH61" s="167">
        <v>0.85</v>
      </c>
      <c r="HI61" s="167">
        <v>3.14</v>
      </c>
    </row>
    <row r="62" spans="1:217" ht="15.75" thickBot="1" x14ac:dyDescent="0.3">
      <c r="A62" s="228">
        <v>52</v>
      </c>
      <c r="B62" s="212">
        <v>45068</v>
      </c>
      <c r="C62" s="214" t="s">
        <v>1173</v>
      </c>
      <c r="D62" t="s">
        <v>921</v>
      </c>
      <c r="E62" s="204" t="s">
        <v>962</v>
      </c>
      <c r="F62" s="197">
        <v>16.600000000000001</v>
      </c>
      <c r="G62" s="198">
        <v>16.8</v>
      </c>
      <c r="H62" s="198">
        <v>21.8</v>
      </c>
      <c r="I62" s="198">
        <v>30.6</v>
      </c>
      <c r="J62" s="198">
        <v>40.1</v>
      </c>
      <c r="K62" s="198">
        <v>36.700000000000003</v>
      </c>
      <c r="L62" s="198">
        <v>43.1</v>
      </c>
      <c r="M62" s="199">
        <v>41.9</v>
      </c>
      <c r="N62" s="200">
        <v>3.6</v>
      </c>
      <c r="O62" s="198">
        <v>2.5</v>
      </c>
      <c r="P62" s="198">
        <v>2.1</v>
      </c>
      <c r="Q62" s="198">
        <v>1.9</v>
      </c>
      <c r="R62" s="198">
        <v>2.2999999999999998</v>
      </c>
      <c r="S62" s="198">
        <v>3.7</v>
      </c>
      <c r="T62" s="198">
        <v>2.7</v>
      </c>
      <c r="U62" s="201">
        <v>4.7</v>
      </c>
      <c r="V62" s="163">
        <f t="shared" si="38"/>
        <v>10.696000000000002</v>
      </c>
      <c r="W62" s="163">
        <f t="shared" si="39"/>
        <v>12.700000000000001</v>
      </c>
      <c r="X62" s="163">
        <f t="shared" si="40"/>
        <v>18.356000000000002</v>
      </c>
      <c r="Y62" s="163">
        <f t="shared" si="41"/>
        <v>27.484000000000002</v>
      </c>
      <c r="Z62" s="163">
        <f t="shared" si="42"/>
        <v>36.328000000000003</v>
      </c>
      <c r="AA62" s="163">
        <f t="shared" si="43"/>
        <v>30.632000000000005</v>
      </c>
      <c r="AB62" s="163">
        <f t="shared" si="44"/>
        <v>38.672000000000004</v>
      </c>
      <c r="AC62" s="163">
        <f t="shared" si="45"/>
        <v>34.192</v>
      </c>
      <c r="AD62" s="164">
        <f t="shared" si="34"/>
        <v>33.592503944031733</v>
      </c>
      <c r="AE62" s="164">
        <f t="shared" si="35"/>
        <v>28.319254555244612</v>
      </c>
      <c r="AF62" s="164">
        <f t="shared" si="36"/>
        <v>19.981388427180786</v>
      </c>
      <c r="AG62" s="165">
        <f t="shared" si="46"/>
        <v>54.603999999999999</v>
      </c>
      <c r="AH62" s="165">
        <f t="shared" si="47"/>
        <v>62.7</v>
      </c>
      <c r="AI62" s="165">
        <f t="shared" si="48"/>
        <v>64.544000000000011</v>
      </c>
      <c r="AJ62" s="165">
        <f t="shared" si="49"/>
        <v>60.815999999999995</v>
      </c>
      <c r="AK62" s="165">
        <f t="shared" si="50"/>
        <v>55.171999999999997</v>
      </c>
      <c r="AL62" s="165">
        <f t="shared" si="51"/>
        <v>62.067999999999998</v>
      </c>
      <c r="AM62" s="165">
        <f t="shared" si="52"/>
        <v>53.827999999999996</v>
      </c>
      <c r="AN62" s="165">
        <f t="shared" si="53"/>
        <v>56.208000000000006</v>
      </c>
      <c r="AO62" s="164">
        <f t="shared" si="54"/>
        <v>30.553929717350087</v>
      </c>
      <c r="AP62" s="166">
        <v>1</v>
      </c>
      <c r="AQ62" s="167">
        <v>51.4</v>
      </c>
      <c r="AR62" s="167">
        <v>62.6</v>
      </c>
      <c r="AS62" s="167">
        <v>70.8</v>
      </c>
      <c r="AT62" s="167">
        <v>81</v>
      </c>
      <c r="AU62" s="167">
        <v>90.4</v>
      </c>
      <c r="AV62" s="167">
        <v>96.2</v>
      </c>
      <c r="AW62" s="167">
        <v>94.7</v>
      </c>
      <c r="AX62" s="167">
        <v>92.3</v>
      </c>
      <c r="AY62" s="166">
        <v>2</v>
      </c>
      <c r="AZ62" s="167">
        <v>59.5</v>
      </c>
      <c r="BA62" s="167">
        <v>68.900000000000006</v>
      </c>
      <c r="BB62" s="167">
        <v>78.3</v>
      </c>
      <c r="BC62" s="167">
        <v>84.3</v>
      </c>
      <c r="BD62" s="167">
        <v>92.8</v>
      </c>
      <c r="BE62" s="167">
        <v>96.3</v>
      </c>
      <c r="BF62" s="167">
        <v>94</v>
      </c>
      <c r="BG62" s="167">
        <v>90</v>
      </c>
      <c r="BH62" s="166">
        <v>3</v>
      </c>
      <c r="BI62" s="167">
        <v>59.8</v>
      </c>
      <c r="BJ62" s="167">
        <v>71.099999999999994</v>
      </c>
      <c r="BK62" s="167">
        <v>80.8</v>
      </c>
      <c r="BL62" s="167">
        <v>88</v>
      </c>
      <c r="BM62" s="167">
        <v>95</v>
      </c>
      <c r="BN62" s="167">
        <v>94.4</v>
      </c>
      <c r="BO62" s="167">
        <v>94.1</v>
      </c>
      <c r="BP62" s="167">
        <v>89</v>
      </c>
      <c r="BQ62" s="166">
        <v>4</v>
      </c>
      <c r="BR62" s="167">
        <v>65.400000000000006</v>
      </c>
      <c r="BS62" s="167">
        <v>77.2</v>
      </c>
      <c r="BT62" s="167">
        <v>84.5</v>
      </c>
      <c r="BU62" s="167">
        <v>89.8</v>
      </c>
      <c r="BV62" s="167">
        <v>95.5</v>
      </c>
      <c r="BW62" s="167">
        <v>94.3</v>
      </c>
      <c r="BX62" s="167">
        <v>92.5</v>
      </c>
      <c r="BY62" s="167">
        <v>88.8</v>
      </c>
      <c r="BZ62" s="166">
        <v>5</v>
      </c>
      <c r="CA62" s="167">
        <v>65.3</v>
      </c>
      <c r="CB62" s="167">
        <v>77.400000000000006</v>
      </c>
      <c r="CC62" s="167">
        <v>86.5</v>
      </c>
      <c r="CD62" s="167">
        <v>92.5</v>
      </c>
      <c r="CE62" s="167">
        <v>96.4</v>
      </c>
      <c r="CF62" s="167">
        <v>93</v>
      </c>
      <c r="CG62" s="167">
        <v>90.4</v>
      </c>
      <c r="CH62" s="167">
        <v>83.7</v>
      </c>
      <c r="CI62" s="166">
        <v>6</v>
      </c>
      <c r="CJ62" s="167">
        <v>70.7</v>
      </c>
      <c r="CK62" s="167">
        <v>82</v>
      </c>
      <c r="CL62" s="167">
        <v>89.3</v>
      </c>
      <c r="CM62" s="167">
        <v>93.3</v>
      </c>
      <c r="CN62" s="167">
        <v>95.5</v>
      </c>
      <c r="CO62" s="167">
        <v>93</v>
      </c>
      <c r="CP62" s="167">
        <v>90.1</v>
      </c>
      <c r="CQ62" s="167">
        <v>83</v>
      </c>
      <c r="CR62" s="166">
        <v>7</v>
      </c>
      <c r="CS62" s="167">
        <v>75.599999999999994</v>
      </c>
      <c r="CT62" s="167">
        <v>84.2</v>
      </c>
      <c r="CU62" s="167">
        <v>90.1</v>
      </c>
      <c r="CV62" s="167">
        <v>93.6</v>
      </c>
      <c r="CW62" s="167">
        <v>96.2</v>
      </c>
      <c r="CX62" s="167">
        <v>91.3</v>
      </c>
      <c r="CY62" s="167">
        <v>87.9</v>
      </c>
      <c r="CZ62" s="167">
        <v>81.900000000000006</v>
      </c>
      <c r="DA62" s="166">
        <v>8</v>
      </c>
      <c r="DB62" s="167">
        <v>77.599999999999994</v>
      </c>
      <c r="DC62" s="167">
        <v>88</v>
      </c>
      <c r="DD62" s="167">
        <v>93.4</v>
      </c>
      <c r="DE62" s="167">
        <v>93.8</v>
      </c>
      <c r="DF62" s="167">
        <v>94.2</v>
      </c>
      <c r="DG62" s="167">
        <v>91.4</v>
      </c>
      <c r="DH62" s="167">
        <v>87.9</v>
      </c>
      <c r="DI62" s="167">
        <v>79.900000000000006</v>
      </c>
      <c r="DJ62" s="167">
        <v>1</v>
      </c>
      <c r="DK62" s="168">
        <f t="shared" si="55"/>
        <v>40.703999999999994</v>
      </c>
      <c r="DL62" s="168">
        <f t="shared" si="56"/>
        <v>49.9</v>
      </c>
      <c r="DM62" s="168">
        <f t="shared" si="57"/>
        <v>52.443999999999996</v>
      </c>
      <c r="DN62" s="168">
        <f t="shared" si="58"/>
        <v>53.515999999999998</v>
      </c>
      <c r="DO62" s="168">
        <f t="shared" si="59"/>
        <v>54.072000000000003</v>
      </c>
      <c r="DP62" s="168">
        <f t="shared" si="60"/>
        <v>65.567999999999998</v>
      </c>
      <c r="DQ62" s="168">
        <f t="shared" si="61"/>
        <v>56.027999999999999</v>
      </c>
      <c r="DR62" s="168">
        <f t="shared" si="62"/>
        <v>58.107999999999997</v>
      </c>
      <c r="DS62" s="167">
        <v>63</v>
      </c>
      <c r="DT62" s="168">
        <f t="shared" si="63"/>
        <v>48.804000000000002</v>
      </c>
      <c r="DU62" s="168">
        <f t="shared" si="64"/>
        <v>56.2</v>
      </c>
      <c r="DV62" s="168">
        <f t="shared" si="65"/>
        <v>59.943999999999996</v>
      </c>
      <c r="DW62" s="168">
        <f t="shared" si="66"/>
        <v>56.815999999999995</v>
      </c>
      <c r="DX62" s="168">
        <f t="shared" si="67"/>
        <v>56.471999999999994</v>
      </c>
      <c r="DY62" s="168">
        <f t="shared" si="68"/>
        <v>65.667999999999992</v>
      </c>
      <c r="DZ62" s="168">
        <f t="shared" si="69"/>
        <v>55.327999999999996</v>
      </c>
      <c r="EA62" s="168">
        <f t="shared" si="70"/>
        <v>55.808</v>
      </c>
      <c r="EB62" s="167">
        <v>64</v>
      </c>
      <c r="EC62" s="168">
        <f t="shared" si="71"/>
        <v>49.103999999999999</v>
      </c>
      <c r="ED62" s="168">
        <f t="shared" si="72"/>
        <v>58.399999999999991</v>
      </c>
      <c r="EE62" s="168">
        <f t="shared" si="73"/>
        <v>62.443999999999996</v>
      </c>
      <c r="EF62" s="168">
        <f t="shared" si="74"/>
        <v>60.515999999999998</v>
      </c>
      <c r="EG62" s="168">
        <f t="shared" si="75"/>
        <v>58.671999999999997</v>
      </c>
      <c r="EH62" s="168">
        <f t="shared" si="76"/>
        <v>63.768000000000001</v>
      </c>
      <c r="EI62" s="168">
        <f t="shared" si="77"/>
        <v>55.42799999999999</v>
      </c>
      <c r="EJ62" s="168">
        <f t="shared" si="78"/>
        <v>54.808</v>
      </c>
      <c r="EK62" s="167">
        <v>65</v>
      </c>
      <c r="EL62" s="168">
        <f t="shared" si="79"/>
        <v>54.704000000000008</v>
      </c>
      <c r="EM62" s="168">
        <f t="shared" si="80"/>
        <v>64.5</v>
      </c>
      <c r="EN62" s="168">
        <f t="shared" si="81"/>
        <v>66.144000000000005</v>
      </c>
      <c r="EO62" s="168">
        <f t="shared" si="82"/>
        <v>62.315999999999995</v>
      </c>
      <c r="EP62" s="168">
        <f t="shared" si="83"/>
        <v>59.171999999999997</v>
      </c>
      <c r="EQ62" s="168">
        <f t="shared" si="84"/>
        <v>63.667999999999992</v>
      </c>
      <c r="ER62" s="168">
        <f t="shared" si="85"/>
        <v>53.827999999999996</v>
      </c>
      <c r="ES62" s="168">
        <f t="shared" si="86"/>
        <v>54.607999999999997</v>
      </c>
      <c r="ET62" s="167">
        <v>66</v>
      </c>
      <c r="EU62" s="168">
        <f t="shared" si="87"/>
        <v>54.603999999999999</v>
      </c>
      <c r="EV62" s="168">
        <f t="shared" si="88"/>
        <v>64.7</v>
      </c>
      <c r="EW62" s="168">
        <f t="shared" si="89"/>
        <v>68.144000000000005</v>
      </c>
      <c r="EX62" s="168">
        <f t="shared" si="90"/>
        <v>65.015999999999991</v>
      </c>
      <c r="EY62" s="168">
        <f t="shared" si="91"/>
        <v>60.072000000000003</v>
      </c>
      <c r="EZ62" s="168">
        <f t="shared" si="92"/>
        <v>62.367999999999995</v>
      </c>
      <c r="FA62" s="168">
        <f t="shared" si="93"/>
        <v>51.728000000000002</v>
      </c>
      <c r="FB62" s="168">
        <f t="shared" si="94"/>
        <v>49.508000000000003</v>
      </c>
      <c r="FC62" s="167">
        <v>67</v>
      </c>
      <c r="FD62" s="168">
        <f t="shared" si="95"/>
        <v>60.004000000000005</v>
      </c>
      <c r="FE62" s="168">
        <f t="shared" si="96"/>
        <v>69.3</v>
      </c>
      <c r="FF62" s="168">
        <f t="shared" si="97"/>
        <v>70.943999999999988</v>
      </c>
      <c r="FG62" s="168">
        <f t="shared" si="98"/>
        <v>65.816000000000003</v>
      </c>
      <c r="FH62" s="168">
        <f t="shared" si="99"/>
        <v>59.171999999999997</v>
      </c>
      <c r="FI62" s="168">
        <f t="shared" si="100"/>
        <v>62.367999999999995</v>
      </c>
      <c r="FJ62" s="168">
        <f t="shared" si="101"/>
        <v>51.42799999999999</v>
      </c>
      <c r="FK62" s="168">
        <f t="shared" si="102"/>
        <v>48.808</v>
      </c>
      <c r="FL62" s="167">
        <v>68</v>
      </c>
      <c r="FM62" s="168">
        <f t="shared" si="103"/>
        <v>64.903999999999996</v>
      </c>
      <c r="FN62" s="168">
        <f t="shared" si="104"/>
        <v>71.5</v>
      </c>
      <c r="FO62" s="168">
        <f t="shared" si="105"/>
        <v>71.744</v>
      </c>
      <c r="FP62" s="168">
        <f t="shared" si="106"/>
        <v>66.115999999999985</v>
      </c>
      <c r="FQ62" s="168">
        <f t="shared" si="107"/>
        <v>59.872</v>
      </c>
      <c r="FR62" s="168">
        <f t="shared" si="108"/>
        <v>60.667999999999992</v>
      </c>
      <c r="FS62" s="168">
        <f t="shared" si="109"/>
        <v>49.228000000000002</v>
      </c>
      <c r="FT62" s="168">
        <f t="shared" si="110"/>
        <v>47.708000000000006</v>
      </c>
      <c r="FU62" s="167">
        <v>69</v>
      </c>
      <c r="FV62" s="168">
        <f t="shared" si="111"/>
        <v>66.903999999999996</v>
      </c>
      <c r="FW62" s="168">
        <f t="shared" si="112"/>
        <v>75.3</v>
      </c>
      <c r="FX62" s="168">
        <f t="shared" si="113"/>
        <v>75.044000000000011</v>
      </c>
      <c r="FY62" s="168">
        <f t="shared" si="114"/>
        <v>66.316000000000003</v>
      </c>
      <c r="FZ62" s="168">
        <f t="shared" si="115"/>
        <v>57.872</v>
      </c>
      <c r="GA62" s="168">
        <f t="shared" si="116"/>
        <v>60.768000000000001</v>
      </c>
      <c r="GB62" s="168">
        <f t="shared" si="117"/>
        <v>49.228000000000002</v>
      </c>
      <c r="GC62" s="168">
        <f t="shared" si="118"/>
        <v>45.708000000000006</v>
      </c>
      <c r="GD62" s="167">
        <v>62</v>
      </c>
      <c r="GE62" s="168">
        <f t="shared" si="119"/>
        <v>32.662594108096258</v>
      </c>
      <c r="GF62" s="168">
        <f t="shared" si="120"/>
        <v>32.672032881830305</v>
      </c>
      <c r="GG62" s="167">
        <v>63</v>
      </c>
      <c r="GH62" s="168">
        <f t="shared" si="121"/>
        <v>31.665852273068367</v>
      </c>
      <c r="GI62" s="168">
        <f t="shared" si="122"/>
        <v>31.714515446329713</v>
      </c>
      <c r="GJ62" s="167">
        <v>64</v>
      </c>
      <c r="GK62" s="168">
        <f t="shared" si="123"/>
        <v>31.293535147456055</v>
      </c>
      <c r="GL62" s="168">
        <f t="shared" si="124"/>
        <v>31.341390264719337</v>
      </c>
      <c r="GM62" s="167">
        <v>65</v>
      </c>
      <c r="GN62" s="168">
        <f t="shared" si="125"/>
        <v>28.99030785208187</v>
      </c>
      <c r="GO62" s="168">
        <f t="shared" si="126"/>
        <v>29.093192163813086</v>
      </c>
      <c r="GP62" s="167">
        <v>66</v>
      </c>
      <c r="GQ62" s="168">
        <f t="shared" si="127"/>
        <v>27.981651686589245</v>
      </c>
      <c r="GR62" s="168">
        <f t="shared" si="128"/>
        <v>28.061142687914625</v>
      </c>
      <c r="GS62" s="167">
        <v>67</v>
      </c>
      <c r="GT62" s="168">
        <f t="shared" si="129"/>
        <v>25.448111421631751</v>
      </c>
      <c r="GU62" s="168">
        <f t="shared" si="130"/>
        <v>25.603253449201105</v>
      </c>
      <c r="GV62" s="167">
        <v>68</v>
      </c>
      <c r="GW62" s="168">
        <f t="shared" si="131"/>
        <v>24.142123343311908</v>
      </c>
      <c r="GX62" s="168">
        <f t="shared" si="132"/>
        <v>24.505571375512659</v>
      </c>
      <c r="GY62" s="167">
        <v>69</v>
      </c>
      <c r="GZ62" s="168">
        <f t="shared" si="133"/>
        <v>21.138475283088027</v>
      </c>
      <c r="HA62" s="168">
        <f t="shared" si="134"/>
        <v>21.424398600758138</v>
      </c>
      <c r="HB62" s="167">
        <v>-1.2</v>
      </c>
      <c r="HC62" s="167">
        <v>-0.49</v>
      </c>
      <c r="HD62" s="167">
        <v>0.14000000000000001</v>
      </c>
      <c r="HE62" s="167">
        <v>1.56</v>
      </c>
      <c r="HF62" s="167">
        <v>-2.98</v>
      </c>
      <c r="HG62" s="167">
        <v>-1.01</v>
      </c>
      <c r="HH62" s="167">
        <v>0.85</v>
      </c>
      <c r="HI62" s="167">
        <v>3.14</v>
      </c>
    </row>
    <row r="63" spans="1:217" ht="15.75" thickBot="1" x14ac:dyDescent="0.3">
      <c r="A63" s="228">
        <v>53</v>
      </c>
      <c r="B63" s="212">
        <v>44053</v>
      </c>
      <c r="C63" s="215" t="s">
        <v>1174</v>
      </c>
      <c r="D63" t="s">
        <v>921</v>
      </c>
      <c r="E63" s="205" t="s">
        <v>963</v>
      </c>
      <c r="F63" s="197">
        <v>20.399999999999999</v>
      </c>
      <c r="G63" s="198">
        <v>22</v>
      </c>
      <c r="H63" s="198">
        <v>26.9</v>
      </c>
      <c r="I63" s="198">
        <v>38.200000000000003</v>
      </c>
      <c r="J63" s="198">
        <v>43.5</v>
      </c>
      <c r="K63" s="198">
        <v>38.700000000000003</v>
      </c>
      <c r="L63" s="198">
        <v>41</v>
      </c>
      <c r="M63" s="199">
        <v>40.4</v>
      </c>
      <c r="N63" s="200">
        <v>3.3</v>
      </c>
      <c r="O63" s="198">
        <v>3.1</v>
      </c>
      <c r="P63" s="198">
        <v>2.2000000000000002</v>
      </c>
      <c r="Q63" s="198">
        <v>2.8</v>
      </c>
      <c r="R63" s="198">
        <v>3.4</v>
      </c>
      <c r="S63" s="198">
        <v>4.5</v>
      </c>
      <c r="T63" s="198">
        <v>2.5</v>
      </c>
      <c r="U63" s="201">
        <v>3.3</v>
      </c>
      <c r="V63" s="163">
        <f t="shared" si="38"/>
        <v>14.988</v>
      </c>
      <c r="W63" s="163">
        <f t="shared" si="39"/>
        <v>16.916</v>
      </c>
      <c r="X63" s="163">
        <f t="shared" si="40"/>
        <v>23.291999999999998</v>
      </c>
      <c r="Y63" s="163">
        <f t="shared" si="41"/>
        <v>33.608000000000004</v>
      </c>
      <c r="Z63" s="163">
        <f t="shared" si="42"/>
        <v>37.923999999999999</v>
      </c>
      <c r="AA63" s="163">
        <f t="shared" si="43"/>
        <v>31.320000000000004</v>
      </c>
      <c r="AB63" s="163">
        <f t="shared" si="44"/>
        <v>36.9</v>
      </c>
      <c r="AC63" s="163">
        <f t="shared" si="45"/>
        <v>34.988</v>
      </c>
      <c r="AD63" s="164">
        <f t="shared" si="34"/>
        <v>33.729534206721624</v>
      </c>
      <c r="AE63" s="164">
        <f t="shared" si="35"/>
        <v>32.205141224482915</v>
      </c>
      <c r="AF63" s="164">
        <f t="shared" si="36"/>
        <v>24.674193591143197</v>
      </c>
      <c r="AG63" s="165">
        <f t="shared" si="46"/>
        <v>50.311999999999998</v>
      </c>
      <c r="AH63" s="165">
        <f t="shared" si="47"/>
        <v>58.484000000000009</v>
      </c>
      <c r="AI63" s="165">
        <f t="shared" si="48"/>
        <v>59.608000000000004</v>
      </c>
      <c r="AJ63" s="165">
        <f t="shared" si="49"/>
        <v>54.691999999999993</v>
      </c>
      <c r="AK63" s="165">
        <f t="shared" si="50"/>
        <v>53.576000000000001</v>
      </c>
      <c r="AL63" s="165">
        <f t="shared" si="51"/>
        <v>61.379999999999995</v>
      </c>
      <c r="AM63" s="165">
        <f t="shared" si="52"/>
        <v>55.6</v>
      </c>
      <c r="AN63" s="165">
        <f t="shared" si="53"/>
        <v>55.412000000000006</v>
      </c>
      <c r="AO63" s="164">
        <f t="shared" si="54"/>
        <v>33.631410015578226</v>
      </c>
      <c r="AP63" s="166">
        <v>1</v>
      </c>
      <c r="AQ63" s="167">
        <v>51.4</v>
      </c>
      <c r="AR63" s="167">
        <v>62.6</v>
      </c>
      <c r="AS63" s="167">
        <v>70.8</v>
      </c>
      <c r="AT63" s="167">
        <v>81</v>
      </c>
      <c r="AU63" s="167">
        <v>90.4</v>
      </c>
      <c r="AV63" s="167">
        <v>96.2</v>
      </c>
      <c r="AW63" s="167">
        <v>94.7</v>
      </c>
      <c r="AX63" s="167">
        <v>92.3</v>
      </c>
      <c r="AY63" s="166">
        <v>2</v>
      </c>
      <c r="AZ63" s="167">
        <v>59.5</v>
      </c>
      <c r="BA63" s="167">
        <v>68.900000000000006</v>
      </c>
      <c r="BB63" s="167">
        <v>78.3</v>
      </c>
      <c r="BC63" s="167">
        <v>84.3</v>
      </c>
      <c r="BD63" s="167">
        <v>92.8</v>
      </c>
      <c r="BE63" s="167">
        <v>96.3</v>
      </c>
      <c r="BF63" s="167">
        <v>94</v>
      </c>
      <c r="BG63" s="167">
        <v>90</v>
      </c>
      <c r="BH63" s="166">
        <v>3</v>
      </c>
      <c r="BI63" s="167">
        <v>59.8</v>
      </c>
      <c r="BJ63" s="167">
        <v>71.099999999999994</v>
      </c>
      <c r="BK63" s="167">
        <v>80.8</v>
      </c>
      <c r="BL63" s="167">
        <v>88</v>
      </c>
      <c r="BM63" s="167">
        <v>95</v>
      </c>
      <c r="BN63" s="167">
        <v>94.4</v>
      </c>
      <c r="BO63" s="167">
        <v>94.1</v>
      </c>
      <c r="BP63" s="167">
        <v>89</v>
      </c>
      <c r="BQ63" s="166">
        <v>4</v>
      </c>
      <c r="BR63" s="167">
        <v>65.400000000000006</v>
      </c>
      <c r="BS63" s="167">
        <v>77.2</v>
      </c>
      <c r="BT63" s="167">
        <v>84.5</v>
      </c>
      <c r="BU63" s="167">
        <v>89.8</v>
      </c>
      <c r="BV63" s="167">
        <v>95.5</v>
      </c>
      <c r="BW63" s="167">
        <v>94.3</v>
      </c>
      <c r="BX63" s="167">
        <v>92.5</v>
      </c>
      <c r="BY63" s="167">
        <v>88.8</v>
      </c>
      <c r="BZ63" s="166">
        <v>5</v>
      </c>
      <c r="CA63" s="167">
        <v>65.3</v>
      </c>
      <c r="CB63" s="167">
        <v>77.400000000000006</v>
      </c>
      <c r="CC63" s="167">
        <v>86.5</v>
      </c>
      <c r="CD63" s="167">
        <v>92.5</v>
      </c>
      <c r="CE63" s="167">
        <v>96.4</v>
      </c>
      <c r="CF63" s="167">
        <v>93</v>
      </c>
      <c r="CG63" s="167">
        <v>90.4</v>
      </c>
      <c r="CH63" s="167">
        <v>83.7</v>
      </c>
      <c r="CI63" s="166">
        <v>6</v>
      </c>
      <c r="CJ63" s="167">
        <v>70.7</v>
      </c>
      <c r="CK63" s="167">
        <v>82</v>
      </c>
      <c r="CL63" s="167">
        <v>89.3</v>
      </c>
      <c r="CM63" s="167">
        <v>93.3</v>
      </c>
      <c r="CN63" s="167">
        <v>95.5</v>
      </c>
      <c r="CO63" s="167">
        <v>93</v>
      </c>
      <c r="CP63" s="167">
        <v>90.1</v>
      </c>
      <c r="CQ63" s="167">
        <v>83</v>
      </c>
      <c r="CR63" s="166">
        <v>7</v>
      </c>
      <c r="CS63" s="167">
        <v>75.599999999999994</v>
      </c>
      <c r="CT63" s="167">
        <v>84.2</v>
      </c>
      <c r="CU63" s="167">
        <v>90.1</v>
      </c>
      <c r="CV63" s="167">
        <v>93.6</v>
      </c>
      <c r="CW63" s="167">
        <v>96.2</v>
      </c>
      <c r="CX63" s="167">
        <v>91.3</v>
      </c>
      <c r="CY63" s="167">
        <v>87.9</v>
      </c>
      <c r="CZ63" s="167">
        <v>81.900000000000006</v>
      </c>
      <c r="DA63" s="166">
        <v>8</v>
      </c>
      <c r="DB63" s="167">
        <v>77.599999999999994</v>
      </c>
      <c r="DC63" s="167">
        <v>88</v>
      </c>
      <c r="DD63" s="167">
        <v>93.4</v>
      </c>
      <c r="DE63" s="167">
        <v>93.8</v>
      </c>
      <c r="DF63" s="167">
        <v>94.2</v>
      </c>
      <c r="DG63" s="167">
        <v>91.4</v>
      </c>
      <c r="DH63" s="167">
        <v>87.9</v>
      </c>
      <c r="DI63" s="167">
        <v>79.900000000000006</v>
      </c>
      <c r="DJ63" s="167">
        <v>1</v>
      </c>
      <c r="DK63" s="168">
        <f t="shared" si="55"/>
        <v>36.411999999999999</v>
      </c>
      <c r="DL63" s="168">
        <f t="shared" si="56"/>
        <v>45.683999999999997</v>
      </c>
      <c r="DM63" s="168">
        <f t="shared" si="57"/>
        <v>47.507999999999996</v>
      </c>
      <c r="DN63" s="168">
        <f t="shared" si="58"/>
        <v>47.391999999999996</v>
      </c>
      <c r="DO63" s="168">
        <f t="shared" si="59"/>
        <v>52.476000000000006</v>
      </c>
      <c r="DP63" s="168">
        <f t="shared" si="60"/>
        <v>64.88</v>
      </c>
      <c r="DQ63" s="168">
        <f t="shared" si="61"/>
        <v>57.800000000000004</v>
      </c>
      <c r="DR63" s="168">
        <f t="shared" si="62"/>
        <v>57.311999999999998</v>
      </c>
      <c r="DS63" s="167">
        <v>64</v>
      </c>
      <c r="DT63" s="168">
        <f t="shared" si="63"/>
        <v>44.512</v>
      </c>
      <c r="DU63" s="168">
        <f t="shared" si="64"/>
        <v>51.984000000000009</v>
      </c>
      <c r="DV63" s="168">
        <f t="shared" si="65"/>
        <v>55.007999999999996</v>
      </c>
      <c r="DW63" s="168">
        <f t="shared" si="66"/>
        <v>50.691999999999993</v>
      </c>
      <c r="DX63" s="168">
        <f t="shared" si="67"/>
        <v>54.875999999999998</v>
      </c>
      <c r="DY63" s="168">
        <f t="shared" si="68"/>
        <v>64.97999999999999</v>
      </c>
      <c r="DZ63" s="168">
        <f t="shared" si="69"/>
        <v>57.1</v>
      </c>
      <c r="EA63" s="168">
        <f t="shared" si="70"/>
        <v>55.012</v>
      </c>
      <c r="EB63" s="167">
        <v>65</v>
      </c>
      <c r="EC63" s="168">
        <f t="shared" si="71"/>
        <v>44.811999999999998</v>
      </c>
      <c r="ED63" s="168">
        <f t="shared" si="72"/>
        <v>54.183999999999997</v>
      </c>
      <c r="EE63" s="168">
        <f t="shared" si="73"/>
        <v>57.507999999999996</v>
      </c>
      <c r="EF63" s="168">
        <f t="shared" si="74"/>
        <v>54.391999999999996</v>
      </c>
      <c r="EG63" s="168">
        <f t="shared" si="75"/>
        <v>57.076000000000001</v>
      </c>
      <c r="EH63" s="168">
        <f t="shared" si="76"/>
        <v>63.08</v>
      </c>
      <c r="EI63" s="168">
        <f t="shared" si="77"/>
        <v>57.199999999999996</v>
      </c>
      <c r="EJ63" s="168">
        <f t="shared" si="78"/>
        <v>54.012</v>
      </c>
      <c r="EK63" s="167">
        <v>66</v>
      </c>
      <c r="EL63" s="168">
        <f t="shared" si="79"/>
        <v>50.412000000000006</v>
      </c>
      <c r="EM63" s="168">
        <f t="shared" si="80"/>
        <v>60.284000000000006</v>
      </c>
      <c r="EN63" s="168">
        <f t="shared" si="81"/>
        <v>61.207999999999998</v>
      </c>
      <c r="EO63" s="168">
        <f t="shared" si="82"/>
        <v>56.191999999999993</v>
      </c>
      <c r="EP63" s="168">
        <f t="shared" si="83"/>
        <v>57.576000000000001</v>
      </c>
      <c r="EQ63" s="168">
        <f t="shared" si="84"/>
        <v>62.97999999999999</v>
      </c>
      <c r="ER63" s="168">
        <f t="shared" si="85"/>
        <v>55.6</v>
      </c>
      <c r="ES63" s="168">
        <f t="shared" si="86"/>
        <v>53.811999999999998</v>
      </c>
      <c r="ET63" s="167">
        <v>67</v>
      </c>
      <c r="EU63" s="168">
        <f t="shared" si="87"/>
        <v>50.311999999999998</v>
      </c>
      <c r="EV63" s="168">
        <f t="shared" si="88"/>
        <v>60.484000000000009</v>
      </c>
      <c r="EW63" s="168">
        <f t="shared" si="89"/>
        <v>63.207999999999998</v>
      </c>
      <c r="EX63" s="168">
        <f t="shared" si="90"/>
        <v>58.891999999999996</v>
      </c>
      <c r="EY63" s="168">
        <f t="shared" si="91"/>
        <v>58.476000000000006</v>
      </c>
      <c r="EZ63" s="168">
        <f t="shared" si="92"/>
        <v>61.679999999999993</v>
      </c>
      <c r="FA63" s="168">
        <f t="shared" si="93"/>
        <v>53.500000000000007</v>
      </c>
      <c r="FB63" s="168">
        <f t="shared" si="94"/>
        <v>48.712000000000003</v>
      </c>
      <c r="FC63" s="167">
        <v>68</v>
      </c>
      <c r="FD63" s="168">
        <f t="shared" si="95"/>
        <v>55.712000000000003</v>
      </c>
      <c r="FE63" s="168">
        <f t="shared" si="96"/>
        <v>65.084000000000003</v>
      </c>
      <c r="FF63" s="168">
        <f t="shared" si="97"/>
        <v>66.007999999999996</v>
      </c>
      <c r="FG63" s="168">
        <f t="shared" si="98"/>
        <v>59.691999999999993</v>
      </c>
      <c r="FH63" s="168">
        <f t="shared" si="99"/>
        <v>57.576000000000001</v>
      </c>
      <c r="FI63" s="168">
        <f t="shared" si="100"/>
        <v>61.679999999999993</v>
      </c>
      <c r="FJ63" s="168">
        <f t="shared" si="101"/>
        <v>53.199999999999996</v>
      </c>
      <c r="FK63" s="168">
        <f t="shared" si="102"/>
        <v>48.012</v>
      </c>
      <c r="FL63" s="167">
        <v>69</v>
      </c>
      <c r="FM63" s="168">
        <f t="shared" si="103"/>
        <v>60.611999999999995</v>
      </c>
      <c r="FN63" s="168">
        <f t="shared" si="104"/>
        <v>67.284000000000006</v>
      </c>
      <c r="FO63" s="168">
        <f t="shared" si="105"/>
        <v>66.807999999999993</v>
      </c>
      <c r="FP63" s="168">
        <f t="shared" si="106"/>
        <v>59.99199999999999</v>
      </c>
      <c r="FQ63" s="168">
        <f t="shared" si="107"/>
        <v>58.276000000000003</v>
      </c>
      <c r="FR63" s="168">
        <f t="shared" si="108"/>
        <v>59.97999999999999</v>
      </c>
      <c r="FS63" s="168">
        <f t="shared" si="109"/>
        <v>51.000000000000007</v>
      </c>
      <c r="FT63" s="168">
        <f t="shared" si="110"/>
        <v>46.912000000000006</v>
      </c>
      <c r="FU63" s="167">
        <v>70</v>
      </c>
      <c r="FV63" s="168">
        <f t="shared" si="111"/>
        <v>62.611999999999995</v>
      </c>
      <c r="FW63" s="168">
        <f t="shared" si="112"/>
        <v>71.084000000000003</v>
      </c>
      <c r="FX63" s="168">
        <f t="shared" si="113"/>
        <v>70.108000000000004</v>
      </c>
      <c r="FY63" s="168">
        <f t="shared" si="114"/>
        <v>60.191999999999993</v>
      </c>
      <c r="FZ63" s="168">
        <f t="shared" si="115"/>
        <v>56.276000000000003</v>
      </c>
      <c r="GA63" s="168">
        <f t="shared" si="116"/>
        <v>60.08</v>
      </c>
      <c r="GB63" s="168">
        <f t="shared" si="117"/>
        <v>51.000000000000007</v>
      </c>
      <c r="GC63" s="168">
        <f t="shared" si="118"/>
        <v>44.912000000000006</v>
      </c>
      <c r="GD63" s="167">
        <v>63</v>
      </c>
      <c r="GE63" s="168">
        <f t="shared" si="119"/>
        <v>33.423125876144567</v>
      </c>
      <c r="GF63" s="168">
        <f t="shared" si="120"/>
        <v>33.427309051217136</v>
      </c>
      <c r="GG63" s="167">
        <v>64</v>
      </c>
      <c r="GH63" s="168">
        <f t="shared" si="121"/>
        <v>33.093351712857356</v>
      </c>
      <c r="GI63" s="168">
        <f t="shared" si="122"/>
        <v>33.118445926385121</v>
      </c>
      <c r="GJ63" s="167">
        <v>65</v>
      </c>
      <c r="GK63" s="168">
        <f t="shared" si="123"/>
        <v>33.51667323022086</v>
      </c>
      <c r="GL63" s="168">
        <f t="shared" si="124"/>
        <v>33.546330670358387</v>
      </c>
      <c r="GM63" s="167">
        <v>66</v>
      </c>
      <c r="GN63" s="168">
        <f t="shared" si="125"/>
        <v>32.163601956168137</v>
      </c>
      <c r="GO63" s="168">
        <f t="shared" si="126"/>
        <v>32.24290753730412</v>
      </c>
      <c r="GP63" s="167">
        <v>67</v>
      </c>
      <c r="GQ63" s="168">
        <f t="shared" si="127"/>
        <v>31.825752723879944</v>
      </c>
      <c r="GR63" s="168">
        <f t="shared" si="128"/>
        <v>31.89738957750005</v>
      </c>
      <c r="GS63" s="167">
        <v>68</v>
      </c>
      <c r="GT63" s="168">
        <f t="shared" si="129"/>
        <v>29.652380319824289</v>
      </c>
      <c r="GU63" s="168">
        <f t="shared" si="130"/>
        <v>29.804364858193438</v>
      </c>
      <c r="GV63" s="167">
        <v>69</v>
      </c>
      <c r="GW63" s="168">
        <f t="shared" si="131"/>
        <v>28.496134452411439</v>
      </c>
      <c r="GX63" s="168">
        <f t="shared" si="132"/>
        <v>28.865037595816972</v>
      </c>
      <c r="GY63" s="167">
        <v>70</v>
      </c>
      <c r="GZ63" s="168">
        <f t="shared" si="133"/>
        <v>25.597750401924458</v>
      </c>
      <c r="HA63" s="168">
        <f t="shared" si="134"/>
        <v>25.895294698889359</v>
      </c>
      <c r="HB63" s="167">
        <v>-1.2</v>
      </c>
      <c r="HC63" s="167">
        <v>-0.49</v>
      </c>
      <c r="HD63" s="167">
        <v>0.14000000000000001</v>
      </c>
      <c r="HE63" s="167">
        <v>1.56</v>
      </c>
      <c r="HF63" s="167">
        <v>-2.98</v>
      </c>
      <c r="HG63" s="167">
        <v>-1.01</v>
      </c>
      <c r="HH63" s="167">
        <v>0.85</v>
      </c>
      <c r="HI63" s="167">
        <v>3.14</v>
      </c>
    </row>
    <row r="64" spans="1:217" ht="15.75" thickBot="1" x14ac:dyDescent="0.3">
      <c r="A64" s="228">
        <v>54</v>
      </c>
      <c r="B64" s="212">
        <v>44452</v>
      </c>
      <c r="C64" s="213" t="s">
        <v>1175</v>
      </c>
      <c r="D64" t="s">
        <v>979</v>
      </c>
      <c r="E64" s="206" t="s">
        <v>1097</v>
      </c>
      <c r="F64" s="197"/>
      <c r="G64" s="198">
        <v>17.7</v>
      </c>
      <c r="H64" s="198">
        <v>27.1</v>
      </c>
      <c r="I64" s="198">
        <v>33.799999999999997</v>
      </c>
      <c r="J64" s="198">
        <v>38.1</v>
      </c>
      <c r="K64" s="198">
        <v>36.200000000000003</v>
      </c>
      <c r="L64" s="198">
        <v>33.6</v>
      </c>
      <c r="M64" s="199">
        <v>37.1</v>
      </c>
      <c r="N64" s="200"/>
      <c r="O64" s="200">
        <v>2.9</v>
      </c>
      <c r="P64" s="198">
        <v>2.1</v>
      </c>
      <c r="Q64" s="198">
        <v>2.4</v>
      </c>
      <c r="R64" s="198">
        <v>2.6</v>
      </c>
      <c r="S64" s="198">
        <v>2.2999999999999998</v>
      </c>
      <c r="T64" s="198">
        <v>2.5</v>
      </c>
      <c r="U64" s="198">
        <v>2.2000000000000002</v>
      </c>
      <c r="V64" s="163">
        <f t="shared" si="38"/>
        <v>0</v>
      </c>
      <c r="W64" s="163">
        <f t="shared" si="39"/>
        <v>12.943999999999999</v>
      </c>
      <c r="X64" s="163">
        <f t="shared" si="40"/>
        <v>23.656000000000002</v>
      </c>
      <c r="Y64" s="163">
        <f t="shared" si="41"/>
        <v>29.863999999999997</v>
      </c>
      <c r="Z64" s="163">
        <f t="shared" si="42"/>
        <v>33.835999999999999</v>
      </c>
      <c r="AA64" s="163">
        <f t="shared" si="43"/>
        <v>32.428000000000004</v>
      </c>
      <c r="AB64" s="163">
        <f t="shared" si="44"/>
        <v>29.5</v>
      </c>
      <c r="AC64" s="163">
        <f t="shared" si="45"/>
        <v>33.492000000000004</v>
      </c>
      <c r="AD64" s="164">
        <f t="shared" si="34"/>
        <v>31.888598981840936</v>
      </c>
      <c r="AE64" s="164">
        <f t="shared" si="35"/>
        <v>29.986238947575529</v>
      </c>
      <c r="AF64" s="164">
        <f t="shared" si="36"/>
        <v>21.96987111420124</v>
      </c>
      <c r="AG64" s="165">
        <f t="shared" si="46"/>
        <v>65.3</v>
      </c>
      <c r="AH64" s="165">
        <f t="shared" si="47"/>
        <v>62.456000000000003</v>
      </c>
      <c r="AI64" s="165">
        <f t="shared" si="48"/>
        <v>59.244</v>
      </c>
      <c r="AJ64" s="165">
        <f t="shared" si="49"/>
        <v>58.436</v>
      </c>
      <c r="AK64" s="165">
        <f t="shared" si="50"/>
        <v>57.664000000000001</v>
      </c>
      <c r="AL64" s="165">
        <f t="shared" si="51"/>
        <v>60.271999999999998</v>
      </c>
      <c r="AM64" s="165">
        <f t="shared" si="52"/>
        <v>63</v>
      </c>
      <c r="AN64" s="165">
        <f t="shared" si="53"/>
        <v>56.908000000000001</v>
      </c>
      <c r="AO64" s="164">
        <f t="shared" si="54"/>
        <v>29.657254303331513</v>
      </c>
      <c r="AP64" s="166">
        <v>1</v>
      </c>
      <c r="AQ64" s="167">
        <v>51.4</v>
      </c>
      <c r="AR64" s="167">
        <v>62.6</v>
      </c>
      <c r="AS64" s="167">
        <v>70.8</v>
      </c>
      <c r="AT64" s="167">
        <v>81</v>
      </c>
      <c r="AU64" s="167">
        <v>90.4</v>
      </c>
      <c r="AV64" s="167">
        <v>96.2</v>
      </c>
      <c r="AW64" s="167">
        <v>94.7</v>
      </c>
      <c r="AX64" s="167">
        <v>92.3</v>
      </c>
      <c r="AY64" s="166">
        <v>2</v>
      </c>
      <c r="AZ64" s="167">
        <v>59.5</v>
      </c>
      <c r="BA64" s="167">
        <v>68.900000000000006</v>
      </c>
      <c r="BB64" s="167">
        <v>78.3</v>
      </c>
      <c r="BC64" s="167">
        <v>84.3</v>
      </c>
      <c r="BD64" s="167">
        <v>92.8</v>
      </c>
      <c r="BE64" s="167">
        <v>96.3</v>
      </c>
      <c r="BF64" s="167">
        <v>94</v>
      </c>
      <c r="BG64" s="167">
        <v>90</v>
      </c>
      <c r="BH64" s="166">
        <v>3</v>
      </c>
      <c r="BI64" s="167">
        <v>59.8</v>
      </c>
      <c r="BJ64" s="167">
        <v>71.099999999999994</v>
      </c>
      <c r="BK64" s="167">
        <v>80.8</v>
      </c>
      <c r="BL64" s="167">
        <v>88</v>
      </c>
      <c r="BM64" s="167">
        <v>95</v>
      </c>
      <c r="BN64" s="167">
        <v>94.4</v>
      </c>
      <c r="BO64" s="167">
        <v>94.1</v>
      </c>
      <c r="BP64" s="167">
        <v>89</v>
      </c>
      <c r="BQ64" s="166">
        <v>4</v>
      </c>
      <c r="BR64" s="167">
        <v>65.400000000000006</v>
      </c>
      <c r="BS64" s="167">
        <v>77.2</v>
      </c>
      <c r="BT64" s="167">
        <v>84.5</v>
      </c>
      <c r="BU64" s="167">
        <v>89.8</v>
      </c>
      <c r="BV64" s="167">
        <v>95.5</v>
      </c>
      <c r="BW64" s="167">
        <v>94.3</v>
      </c>
      <c r="BX64" s="167">
        <v>92.5</v>
      </c>
      <c r="BY64" s="167">
        <v>88.8</v>
      </c>
      <c r="BZ64" s="166">
        <v>5</v>
      </c>
      <c r="CA64" s="167">
        <v>65.3</v>
      </c>
      <c r="CB64" s="167">
        <v>77.400000000000006</v>
      </c>
      <c r="CC64" s="167">
        <v>86.5</v>
      </c>
      <c r="CD64" s="167">
        <v>92.5</v>
      </c>
      <c r="CE64" s="167">
        <v>96.4</v>
      </c>
      <c r="CF64" s="167">
        <v>93</v>
      </c>
      <c r="CG64" s="167">
        <v>90.4</v>
      </c>
      <c r="CH64" s="167">
        <v>83.7</v>
      </c>
      <c r="CI64" s="166">
        <v>6</v>
      </c>
      <c r="CJ64" s="167">
        <v>70.7</v>
      </c>
      <c r="CK64" s="167">
        <v>82</v>
      </c>
      <c r="CL64" s="167">
        <v>89.3</v>
      </c>
      <c r="CM64" s="167">
        <v>93.3</v>
      </c>
      <c r="CN64" s="167">
        <v>95.5</v>
      </c>
      <c r="CO64" s="167">
        <v>93</v>
      </c>
      <c r="CP64" s="167">
        <v>90.1</v>
      </c>
      <c r="CQ64" s="167">
        <v>83</v>
      </c>
      <c r="CR64" s="166">
        <v>7</v>
      </c>
      <c r="CS64" s="167">
        <v>75.599999999999994</v>
      </c>
      <c r="CT64" s="167">
        <v>84.2</v>
      </c>
      <c r="CU64" s="167">
        <v>90.1</v>
      </c>
      <c r="CV64" s="167">
        <v>93.6</v>
      </c>
      <c r="CW64" s="167">
        <v>96.2</v>
      </c>
      <c r="CX64" s="167">
        <v>91.3</v>
      </c>
      <c r="CY64" s="167">
        <v>87.9</v>
      </c>
      <c r="CZ64" s="167">
        <v>81.900000000000006</v>
      </c>
      <c r="DA64" s="166">
        <v>8</v>
      </c>
      <c r="DB64" s="167">
        <v>77.599999999999994</v>
      </c>
      <c r="DC64" s="167">
        <v>88</v>
      </c>
      <c r="DD64" s="167">
        <v>93.4</v>
      </c>
      <c r="DE64" s="167">
        <v>93.8</v>
      </c>
      <c r="DF64" s="167">
        <v>94.2</v>
      </c>
      <c r="DG64" s="167">
        <v>91.4</v>
      </c>
      <c r="DH64" s="167">
        <v>87.9</v>
      </c>
      <c r="DI64" s="167">
        <v>79.900000000000006</v>
      </c>
      <c r="DJ64" s="167">
        <v>1</v>
      </c>
      <c r="DK64" s="168">
        <f t="shared" si="55"/>
        <v>51.4</v>
      </c>
      <c r="DL64" s="168">
        <f t="shared" si="56"/>
        <v>49.656000000000006</v>
      </c>
      <c r="DM64" s="168">
        <f t="shared" si="57"/>
        <v>47.143999999999991</v>
      </c>
      <c r="DN64" s="168">
        <f t="shared" si="58"/>
        <v>51.136000000000003</v>
      </c>
      <c r="DO64" s="168">
        <f t="shared" si="59"/>
        <v>56.564000000000007</v>
      </c>
      <c r="DP64" s="168">
        <f t="shared" si="60"/>
        <v>63.771999999999998</v>
      </c>
      <c r="DQ64" s="168">
        <f t="shared" si="61"/>
        <v>65.2</v>
      </c>
      <c r="DR64" s="168">
        <f t="shared" si="62"/>
        <v>58.807999999999993</v>
      </c>
      <c r="DS64" s="167">
        <v>65</v>
      </c>
      <c r="DT64" s="168">
        <f t="shared" si="63"/>
        <v>59.5</v>
      </c>
      <c r="DU64" s="168">
        <f t="shared" si="64"/>
        <v>55.956000000000003</v>
      </c>
      <c r="DV64" s="168">
        <f t="shared" si="65"/>
        <v>54.643999999999991</v>
      </c>
      <c r="DW64" s="168">
        <f t="shared" si="66"/>
        <v>54.436</v>
      </c>
      <c r="DX64" s="168">
        <f t="shared" si="67"/>
        <v>58.963999999999999</v>
      </c>
      <c r="DY64" s="168">
        <f t="shared" si="68"/>
        <v>63.871999999999993</v>
      </c>
      <c r="DZ64" s="168">
        <f t="shared" si="69"/>
        <v>64.5</v>
      </c>
      <c r="EA64" s="168">
        <f t="shared" si="70"/>
        <v>56.507999999999996</v>
      </c>
      <c r="EB64" s="167">
        <v>66</v>
      </c>
      <c r="EC64" s="168">
        <f t="shared" si="71"/>
        <v>59.8</v>
      </c>
      <c r="ED64" s="168">
        <f t="shared" si="72"/>
        <v>58.155999999999992</v>
      </c>
      <c r="EE64" s="168">
        <f t="shared" si="73"/>
        <v>57.143999999999991</v>
      </c>
      <c r="EF64" s="168">
        <f t="shared" si="74"/>
        <v>58.136000000000003</v>
      </c>
      <c r="EG64" s="168">
        <f t="shared" si="75"/>
        <v>61.164000000000001</v>
      </c>
      <c r="EH64" s="168">
        <f t="shared" si="76"/>
        <v>61.972000000000001</v>
      </c>
      <c r="EI64" s="168">
        <f t="shared" si="77"/>
        <v>64.599999999999994</v>
      </c>
      <c r="EJ64" s="168">
        <f t="shared" si="78"/>
        <v>55.507999999999996</v>
      </c>
      <c r="EK64" s="167">
        <v>67</v>
      </c>
      <c r="EL64" s="168">
        <f t="shared" si="79"/>
        <v>65.400000000000006</v>
      </c>
      <c r="EM64" s="168">
        <f t="shared" si="80"/>
        <v>64.256</v>
      </c>
      <c r="EN64" s="168">
        <f t="shared" si="81"/>
        <v>60.843999999999994</v>
      </c>
      <c r="EO64" s="168">
        <f t="shared" si="82"/>
        <v>59.936</v>
      </c>
      <c r="EP64" s="168">
        <f t="shared" si="83"/>
        <v>61.664000000000001</v>
      </c>
      <c r="EQ64" s="168">
        <f t="shared" si="84"/>
        <v>61.871999999999993</v>
      </c>
      <c r="ER64" s="168">
        <f t="shared" si="85"/>
        <v>63</v>
      </c>
      <c r="ES64" s="168">
        <f t="shared" si="86"/>
        <v>55.307999999999993</v>
      </c>
      <c r="ET64" s="167">
        <v>68</v>
      </c>
      <c r="EU64" s="168">
        <f t="shared" si="87"/>
        <v>65.3</v>
      </c>
      <c r="EV64" s="168">
        <f t="shared" si="88"/>
        <v>64.456000000000003</v>
      </c>
      <c r="EW64" s="168">
        <f t="shared" si="89"/>
        <v>62.843999999999994</v>
      </c>
      <c r="EX64" s="168">
        <f t="shared" si="90"/>
        <v>62.636000000000003</v>
      </c>
      <c r="EY64" s="168">
        <f t="shared" si="91"/>
        <v>62.564000000000007</v>
      </c>
      <c r="EZ64" s="168">
        <f t="shared" si="92"/>
        <v>60.571999999999996</v>
      </c>
      <c r="FA64" s="168">
        <f t="shared" si="93"/>
        <v>60.900000000000006</v>
      </c>
      <c r="FB64" s="168">
        <f t="shared" si="94"/>
        <v>50.207999999999998</v>
      </c>
      <c r="FC64" s="167">
        <v>69</v>
      </c>
      <c r="FD64" s="168">
        <f t="shared" si="95"/>
        <v>70.7</v>
      </c>
      <c r="FE64" s="168">
        <f t="shared" si="96"/>
        <v>69.055999999999997</v>
      </c>
      <c r="FF64" s="168">
        <f t="shared" si="97"/>
        <v>65.643999999999991</v>
      </c>
      <c r="FG64" s="168">
        <f t="shared" si="98"/>
        <v>63.436</v>
      </c>
      <c r="FH64" s="168">
        <f t="shared" si="99"/>
        <v>61.664000000000001</v>
      </c>
      <c r="FI64" s="168">
        <f t="shared" si="100"/>
        <v>60.571999999999996</v>
      </c>
      <c r="FJ64" s="168">
        <f t="shared" si="101"/>
        <v>60.599999999999994</v>
      </c>
      <c r="FK64" s="168">
        <f t="shared" si="102"/>
        <v>49.507999999999996</v>
      </c>
      <c r="FL64" s="167">
        <v>70</v>
      </c>
      <c r="FM64" s="168">
        <f t="shared" si="103"/>
        <v>75.599999999999994</v>
      </c>
      <c r="FN64" s="168">
        <f t="shared" si="104"/>
        <v>71.256</v>
      </c>
      <c r="FO64" s="168">
        <f t="shared" si="105"/>
        <v>66.443999999999988</v>
      </c>
      <c r="FP64" s="168">
        <f t="shared" si="106"/>
        <v>63.735999999999997</v>
      </c>
      <c r="FQ64" s="168">
        <f t="shared" si="107"/>
        <v>62.364000000000004</v>
      </c>
      <c r="FR64" s="168">
        <f t="shared" si="108"/>
        <v>58.871999999999993</v>
      </c>
      <c r="FS64" s="168">
        <f t="shared" si="109"/>
        <v>58.400000000000006</v>
      </c>
      <c r="FT64" s="168">
        <f t="shared" si="110"/>
        <v>48.408000000000001</v>
      </c>
      <c r="FU64" s="167">
        <v>71</v>
      </c>
      <c r="FV64" s="168">
        <f t="shared" si="111"/>
        <v>77.599999999999994</v>
      </c>
      <c r="FW64" s="168">
        <f t="shared" si="112"/>
        <v>75.055999999999997</v>
      </c>
      <c r="FX64" s="168">
        <f t="shared" si="113"/>
        <v>69.744</v>
      </c>
      <c r="FY64" s="168">
        <f t="shared" si="114"/>
        <v>63.936</v>
      </c>
      <c r="FZ64" s="168">
        <f t="shared" si="115"/>
        <v>60.364000000000004</v>
      </c>
      <c r="GA64" s="168">
        <f t="shared" si="116"/>
        <v>58.972000000000001</v>
      </c>
      <c r="GB64" s="168">
        <f t="shared" si="117"/>
        <v>58.400000000000006</v>
      </c>
      <c r="GC64" s="168">
        <f t="shared" si="118"/>
        <v>46.408000000000001</v>
      </c>
      <c r="GD64" s="167">
        <v>64</v>
      </c>
      <c r="GE64" s="168">
        <f t="shared" si="119"/>
        <v>31.354801433972611</v>
      </c>
      <c r="GF64" s="168">
        <f t="shared" si="120"/>
        <v>31.437479786486065</v>
      </c>
      <c r="GG64" s="167">
        <v>65</v>
      </c>
      <c r="GH64" s="168">
        <f t="shared" si="121"/>
        <v>30.784698311497436</v>
      </c>
      <c r="GI64" s="168">
        <f t="shared" si="122"/>
        <v>31.275089913530195</v>
      </c>
      <c r="GJ64" s="167">
        <v>66</v>
      </c>
      <c r="GK64" s="168">
        <f t="shared" si="123"/>
        <v>30.506236659630261</v>
      </c>
      <c r="GL64" s="168">
        <f t="shared" si="124"/>
        <v>30.999210092783599</v>
      </c>
      <c r="GM64" s="167">
        <v>67</v>
      </c>
      <c r="GN64" s="168">
        <f t="shared" si="125"/>
        <v>28.641634037764717</v>
      </c>
      <c r="GO64" s="168">
        <f t="shared" si="126"/>
        <v>29.911965823581085</v>
      </c>
      <c r="GP64" s="167">
        <v>68</v>
      </c>
      <c r="GQ64" s="168">
        <f t="shared" si="127"/>
        <v>28.471384351929174</v>
      </c>
      <c r="GR64" s="168">
        <f t="shared" si="128"/>
        <v>29.653589825402264</v>
      </c>
      <c r="GS64" s="167">
        <v>69</v>
      </c>
      <c r="GT64" s="168">
        <f t="shared" si="129"/>
        <v>25.299691865581977</v>
      </c>
      <c r="GU64" s="168">
        <f t="shared" si="130"/>
        <v>27.504296375099941</v>
      </c>
      <c r="GV64" s="167">
        <v>70</v>
      </c>
      <c r="GW64" s="168">
        <f t="shared" si="131"/>
        <v>22.240936119661157</v>
      </c>
      <c r="GX64" s="168">
        <f t="shared" si="132"/>
        <v>26.311024541327853</v>
      </c>
      <c r="GY64" s="167">
        <v>71</v>
      </c>
      <c r="GZ64" s="168">
        <f t="shared" si="133"/>
        <v>19.825822322827591</v>
      </c>
      <c r="HA64" s="168">
        <f t="shared" si="134"/>
        <v>23.320979886011685</v>
      </c>
      <c r="HB64" s="167">
        <v>-1.2</v>
      </c>
      <c r="HC64" s="167">
        <v>-0.49</v>
      </c>
      <c r="HD64" s="167">
        <v>0.14000000000000001</v>
      </c>
      <c r="HE64" s="167">
        <v>1.56</v>
      </c>
      <c r="HF64" s="167">
        <v>-2.98</v>
      </c>
      <c r="HG64" s="167">
        <v>-1.01</v>
      </c>
      <c r="HH64" s="167">
        <v>0.85</v>
      </c>
      <c r="HI64" s="167">
        <v>3.14</v>
      </c>
    </row>
    <row r="65" spans="1:217" ht="15.75" thickBot="1" x14ac:dyDescent="0.3">
      <c r="A65" s="228">
        <v>55</v>
      </c>
      <c r="B65" s="212">
        <v>44452</v>
      </c>
      <c r="C65" s="213" t="s">
        <v>1175</v>
      </c>
      <c r="D65" t="s">
        <v>921</v>
      </c>
      <c r="E65" s="206" t="s">
        <v>1098</v>
      </c>
      <c r="F65" s="197"/>
      <c r="G65" s="198">
        <v>17.2</v>
      </c>
      <c r="H65" s="198">
        <v>26.4</v>
      </c>
      <c r="I65" s="198">
        <v>33.9</v>
      </c>
      <c r="J65" s="198">
        <v>37.200000000000003</v>
      </c>
      <c r="K65" s="198">
        <v>35.4</v>
      </c>
      <c r="L65" s="198">
        <v>33.200000000000003</v>
      </c>
      <c r="M65" s="199">
        <v>37</v>
      </c>
      <c r="N65" s="200"/>
      <c r="O65" s="198">
        <v>3.1</v>
      </c>
      <c r="P65" s="198">
        <v>2.5</v>
      </c>
      <c r="Q65" s="198">
        <v>2.7</v>
      </c>
      <c r="R65" s="198">
        <v>2.2999999999999998</v>
      </c>
      <c r="S65" s="198">
        <v>2.6</v>
      </c>
      <c r="T65" s="198">
        <v>2.4</v>
      </c>
      <c r="U65" s="201">
        <v>2</v>
      </c>
      <c r="V65" s="163">
        <f t="shared" si="38"/>
        <v>0</v>
      </c>
      <c r="W65" s="163">
        <f t="shared" si="39"/>
        <v>12.116</v>
      </c>
      <c r="X65" s="163">
        <f t="shared" si="40"/>
        <v>22.299999999999997</v>
      </c>
      <c r="Y65" s="163">
        <f t="shared" si="41"/>
        <v>29.471999999999998</v>
      </c>
      <c r="Z65" s="163">
        <f t="shared" si="42"/>
        <v>33.428000000000004</v>
      </c>
      <c r="AA65" s="163">
        <f t="shared" si="43"/>
        <v>31.135999999999999</v>
      </c>
      <c r="AB65" s="163">
        <f t="shared" si="44"/>
        <v>29.264000000000003</v>
      </c>
      <c r="AC65" s="163">
        <f t="shared" si="45"/>
        <v>33.72</v>
      </c>
      <c r="AD65" s="164">
        <f t="shared" si="34"/>
        <v>31.311713938648154</v>
      </c>
      <c r="AE65" s="164">
        <f t="shared" si="35"/>
        <v>29.208008389546173</v>
      </c>
      <c r="AF65" s="164">
        <f t="shared" si="36"/>
        <v>21.023793041174699</v>
      </c>
      <c r="AG65" s="165">
        <f t="shared" si="46"/>
        <v>65.3</v>
      </c>
      <c r="AH65" s="165">
        <f t="shared" si="47"/>
        <v>63.284000000000006</v>
      </c>
      <c r="AI65" s="165">
        <f t="shared" si="48"/>
        <v>60.600000000000009</v>
      </c>
      <c r="AJ65" s="165">
        <f t="shared" si="49"/>
        <v>58.828000000000003</v>
      </c>
      <c r="AK65" s="165">
        <f t="shared" si="50"/>
        <v>58.071999999999996</v>
      </c>
      <c r="AL65" s="165">
        <f t="shared" si="51"/>
        <v>61.564000000000007</v>
      </c>
      <c r="AM65" s="165">
        <f t="shared" si="52"/>
        <v>63.235999999999997</v>
      </c>
      <c r="AN65" s="165">
        <f t="shared" si="53"/>
        <v>56.680000000000007</v>
      </c>
      <c r="AO65" s="164">
        <f t="shared" si="54"/>
        <v>29.180242167948464</v>
      </c>
      <c r="AP65" s="166">
        <v>1</v>
      </c>
      <c r="AQ65" s="167">
        <v>51.4</v>
      </c>
      <c r="AR65" s="167">
        <v>62.6</v>
      </c>
      <c r="AS65" s="167">
        <v>70.8</v>
      </c>
      <c r="AT65" s="167">
        <v>81</v>
      </c>
      <c r="AU65" s="167">
        <v>90.4</v>
      </c>
      <c r="AV65" s="167">
        <v>96.2</v>
      </c>
      <c r="AW65" s="167">
        <v>94.7</v>
      </c>
      <c r="AX65" s="167">
        <v>92.3</v>
      </c>
      <c r="AY65" s="166">
        <v>2</v>
      </c>
      <c r="AZ65" s="167">
        <v>59.5</v>
      </c>
      <c r="BA65" s="167">
        <v>68.900000000000006</v>
      </c>
      <c r="BB65" s="167">
        <v>78.3</v>
      </c>
      <c r="BC65" s="167">
        <v>84.3</v>
      </c>
      <c r="BD65" s="167">
        <v>92.8</v>
      </c>
      <c r="BE65" s="167">
        <v>96.3</v>
      </c>
      <c r="BF65" s="167">
        <v>94</v>
      </c>
      <c r="BG65" s="167">
        <v>90</v>
      </c>
      <c r="BH65" s="166">
        <v>3</v>
      </c>
      <c r="BI65" s="167">
        <v>59.8</v>
      </c>
      <c r="BJ65" s="167">
        <v>71.099999999999994</v>
      </c>
      <c r="BK65" s="167">
        <v>80.8</v>
      </c>
      <c r="BL65" s="167">
        <v>88</v>
      </c>
      <c r="BM65" s="167">
        <v>95</v>
      </c>
      <c r="BN65" s="167">
        <v>94.4</v>
      </c>
      <c r="BO65" s="167">
        <v>94.1</v>
      </c>
      <c r="BP65" s="167">
        <v>89</v>
      </c>
      <c r="BQ65" s="166">
        <v>4</v>
      </c>
      <c r="BR65" s="167">
        <v>65.400000000000006</v>
      </c>
      <c r="BS65" s="167">
        <v>77.2</v>
      </c>
      <c r="BT65" s="167">
        <v>84.5</v>
      </c>
      <c r="BU65" s="167">
        <v>89.8</v>
      </c>
      <c r="BV65" s="167">
        <v>95.5</v>
      </c>
      <c r="BW65" s="167">
        <v>94.3</v>
      </c>
      <c r="BX65" s="167">
        <v>92.5</v>
      </c>
      <c r="BY65" s="167">
        <v>88.8</v>
      </c>
      <c r="BZ65" s="166">
        <v>5</v>
      </c>
      <c r="CA65" s="167">
        <v>65.3</v>
      </c>
      <c r="CB65" s="167">
        <v>77.400000000000006</v>
      </c>
      <c r="CC65" s="167">
        <v>86.5</v>
      </c>
      <c r="CD65" s="167">
        <v>92.5</v>
      </c>
      <c r="CE65" s="167">
        <v>96.4</v>
      </c>
      <c r="CF65" s="167">
        <v>93</v>
      </c>
      <c r="CG65" s="167">
        <v>90.4</v>
      </c>
      <c r="CH65" s="167">
        <v>83.7</v>
      </c>
      <c r="CI65" s="166">
        <v>6</v>
      </c>
      <c r="CJ65" s="167">
        <v>70.7</v>
      </c>
      <c r="CK65" s="167">
        <v>82</v>
      </c>
      <c r="CL65" s="167">
        <v>89.3</v>
      </c>
      <c r="CM65" s="167">
        <v>93.3</v>
      </c>
      <c r="CN65" s="167">
        <v>95.5</v>
      </c>
      <c r="CO65" s="167">
        <v>93</v>
      </c>
      <c r="CP65" s="167">
        <v>90.1</v>
      </c>
      <c r="CQ65" s="167">
        <v>83</v>
      </c>
      <c r="CR65" s="166">
        <v>7</v>
      </c>
      <c r="CS65" s="167">
        <v>75.599999999999994</v>
      </c>
      <c r="CT65" s="167">
        <v>84.2</v>
      </c>
      <c r="CU65" s="167">
        <v>90.1</v>
      </c>
      <c r="CV65" s="167">
        <v>93.6</v>
      </c>
      <c r="CW65" s="167">
        <v>96.2</v>
      </c>
      <c r="CX65" s="167">
        <v>91.3</v>
      </c>
      <c r="CY65" s="167">
        <v>87.9</v>
      </c>
      <c r="CZ65" s="167">
        <v>81.900000000000006</v>
      </c>
      <c r="DA65" s="166">
        <v>8</v>
      </c>
      <c r="DB65" s="167">
        <v>77.599999999999994</v>
      </c>
      <c r="DC65" s="167">
        <v>88</v>
      </c>
      <c r="DD65" s="167">
        <v>93.4</v>
      </c>
      <c r="DE65" s="167">
        <v>93.8</v>
      </c>
      <c r="DF65" s="167">
        <v>94.2</v>
      </c>
      <c r="DG65" s="167">
        <v>91.4</v>
      </c>
      <c r="DH65" s="167">
        <v>87.9</v>
      </c>
      <c r="DI65" s="167">
        <v>79.900000000000006</v>
      </c>
      <c r="DJ65" s="167">
        <v>1</v>
      </c>
      <c r="DK65" s="168">
        <f t="shared" si="55"/>
        <v>51.4</v>
      </c>
      <c r="DL65" s="168">
        <f t="shared" si="56"/>
        <v>50.484000000000002</v>
      </c>
      <c r="DM65" s="168">
        <f t="shared" si="57"/>
        <v>48.5</v>
      </c>
      <c r="DN65" s="168">
        <f t="shared" si="58"/>
        <v>51.528000000000006</v>
      </c>
      <c r="DO65" s="168">
        <f t="shared" si="59"/>
        <v>56.972000000000001</v>
      </c>
      <c r="DP65" s="168">
        <f t="shared" si="60"/>
        <v>65.064000000000007</v>
      </c>
      <c r="DQ65" s="168">
        <f t="shared" si="61"/>
        <v>65.436000000000007</v>
      </c>
      <c r="DR65" s="168">
        <f t="shared" si="62"/>
        <v>58.58</v>
      </c>
      <c r="DS65" s="167">
        <v>66</v>
      </c>
      <c r="DT65" s="168">
        <f t="shared" si="63"/>
        <v>59.5</v>
      </c>
      <c r="DU65" s="168">
        <f t="shared" si="64"/>
        <v>56.784000000000006</v>
      </c>
      <c r="DV65" s="168">
        <f t="shared" si="65"/>
        <v>56</v>
      </c>
      <c r="DW65" s="168">
        <f t="shared" si="66"/>
        <v>54.828000000000003</v>
      </c>
      <c r="DX65" s="168">
        <f t="shared" si="67"/>
        <v>59.371999999999993</v>
      </c>
      <c r="DY65" s="168">
        <f t="shared" si="68"/>
        <v>65.164000000000001</v>
      </c>
      <c r="DZ65" s="168">
        <f t="shared" si="69"/>
        <v>64.73599999999999</v>
      </c>
      <c r="EA65" s="168">
        <f t="shared" si="70"/>
        <v>56.28</v>
      </c>
      <c r="EB65" s="167">
        <v>67</v>
      </c>
      <c r="EC65" s="168">
        <f t="shared" si="71"/>
        <v>59.8</v>
      </c>
      <c r="ED65" s="168">
        <f t="shared" si="72"/>
        <v>58.983999999999995</v>
      </c>
      <c r="EE65" s="168">
        <f t="shared" si="73"/>
        <v>58.5</v>
      </c>
      <c r="EF65" s="168">
        <f t="shared" si="74"/>
        <v>58.528000000000006</v>
      </c>
      <c r="EG65" s="168">
        <f t="shared" si="75"/>
        <v>61.571999999999996</v>
      </c>
      <c r="EH65" s="168">
        <f t="shared" si="76"/>
        <v>63.26400000000001</v>
      </c>
      <c r="EI65" s="168">
        <f t="shared" si="77"/>
        <v>64.835999999999984</v>
      </c>
      <c r="EJ65" s="168">
        <f t="shared" si="78"/>
        <v>55.28</v>
      </c>
      <c r="EK65" s="167">
        <v>68</v>
      </c>
      <c r="EL65" s="168">
        <f t="shared" si="79"/>
        <v>65.400000000000006</v>
      </c>
      <c r="EM65" s="168">
        <f t="shared" si="80"/>
        <v>65.084000000000003</v>
      </c>
      <c r="EN65" s="168">
        <f t="shared" si="81"/>
        <v>62.2</v>
      </c>
      <c r="EO65" s="168">
        <f t="shared" si="82"/>
        <v>60.328000000000003</v>
      </c>
      <c r="EP65" s="168">
        <f t="shared" si="83"/>
        <v>62.071999999999996</v>
      </c>
      <c r="EQ65" s="168">
        <f t="shared" si="84"/>
        <v>63.164000000000001</v>
      </c>
      <c r="ER65" s="168">
        <f t="shared" si="85"/>
        <v>63.235999999999997</v>
      </c>
      <c r="ES65" s="168">
        <f t="shared" si="86"/>
        <v>55.08</v>
      </c>
      <c r="ET65" s="167">
        <v>69</v>
      </c>
      <c r="EU65" s="168">
        <f t="shared" si="87"/>
        <v>65.3</v>
      </c>
      <c r="EV65" s="168">
        <f t="shared" si="88"/>
        <v>65.284000000000006</v>
      </c>
      <c r="EW65" s="168">
        <f t="shared" si="89"/>
        <v>64.2</v>
      </c>
      <c r="EX65" s="168">
        <f t="shared" si="90"/>
        <v>63.028000000000006</v>
      </c>
      <c r="EY65" s="168">
        <f t="shared" si="91"/>
        <v>62.972000000000001</v>
      </c>
      <c r="EZ65" s="168">
        <f t="shared" si="92"/>
        <v>61.864000000000004</v>
      </c>
      <c r="FA65" s="168">
        <f t="shared" si="93"/>
        <v>61.136000000000003</v>
      </c>
      <c r="FB65" s="168">
        <f t="shared" si="94"/>
        <v>49.980000000000004</v>
      </c>
      <c r="FC65" s="167">
        <v>70</v>
      </c>
      <c r="FD65" s="168">
        <f t="shared" si="95"/>
        <v>70.7</v>
      </c>
      <c r="FE65" s="168">
        <f t="shared" si="96"/>
        <v>69.884</v>
      </c>
      <c r="FF65" s="168">
        <f t="shared" si="97"/>
        <v>67</v>
      </c>
      <c r="FG65" s="168">
        <f t="shared" si="98"/>
        <v>63.828000000000003</v>
      </c>
      <c r="FH65" s="168">
        <f t="shared" si="99"/>
        <v>62.071999999999996</v>
      </c>
      <c r="FI65" s="168">
        <f t="shared" si="100"/>
        <v>61.864000000000004</v>
      </c>
      <c r="FJ65" s="168">
        <f t="shared" si="101"/>
        <v>60.835999999999991</v>
      </c>
      <c r="FK65" s="168">
        <f t="shared" si="102"/>
        <v>49.28</v>
      </c>
      <c r="FL65" s="167">
        <v>71</v>
      </c>
      <c r="FM65" s="168">
        <f t="shared" si="103"/>
        <v>75.599999999999994</v>
      </c>
      <c r="FN65" s="168">
        <f t="shared" si="104"/>
        <v>72.084000000000003</v>
      </c>
      <c r="FO65" s="168">
        <f t="shared" si="105"/>
        <v>67.8</v>
      </c>
      <c r="FP65" s="168">
        <f t="shared" si="106"/>
        <v>64.128</v>
      </c>
      <c r="FQ65" s="168">
        <f t="shared" si="107"/>
        <v>62.771999999999998</v>
      </c>
      <c r="FR65" s="168">
        <f t="shared" si="108"/>
        <v>60.164000000000001</v>
      </c>
      <c r="FS65" s="168">
        <f t="shared" si="109"/>
        <v>58.636000000000003</v>
      </c>
      <c r="FT65" s="168">
        <f t="shared" si="110"/>
        <v>48.180000000000007</v>
      </c>
      <c r="FU65" s="167">
        <v>72</v>
      </c>
      <c r="FV65" s="168">
        <f t="shared" si="111"/>
        <v>77.599999999999994</v>
      </c>
      <c r="FW65" s="168">
        <f t="shared" si="112"/>
        <v>75.884</v>
      </c>
      <c r="FX65" s="168">
        <f t="shared" si="113"/>
        <v>71.100000000000009</v>
      </c>
      <c r="FY65" s="168">
        <f t="shared" si="114"/>
        <v>64.328000000000003</v>
      </c>
      <c r="FZ65" s="168">
        <f t="shared" si="115"/>
        <v>60.771999999999998</v>
      </c>
      <c r="GA65" s="168">
        <f t="shared" si="116"/>
        <v>60.26400000000001</v>
      </c>
      <c r="GB65" s="168">
        <f t="shared" si="117"/>
        <v>58.636000000000003</v>
      </c>
      <c r="GC65" s="168">
        <f t="shared" si="118"/>
        <v>46.180000000000007</v>
      </c>
      <c r="GD65" s="167">
        <v>65</v>
      </c>
      <c r="GE65" s="168">
        <f t="shared" si="119"/>
        <v>30.76376928020369</v>
      </c>
      <c r="GF65" s="168">
        <f t="shared" si="120"/>
        <v>30.835840156026379</v>
      </c>
      <c r="GG65" s="167">
        <v>66</v>
      </c>
      <c r="GH65" s="168">
        <f t="shared" si="121"/>
        <v>30.168288519593872</v>
      </c>
      <c r="GI65" s="168">
        <f t="shared" si="122"/>
        <v>30.590523162871293</v>
      </c>
      <c r="GJ65" s="167">
        <v>67</v>
      </c>
      <c r="GK65" s="168">
        <f t="shared" si="123"/>
        <v>29.954331452572688</v>
      </c>
      <c r="GL65" s="168">
        <f t="shared" si="124"/>
        <v>30.385448301134346</v>
      </c>
      <c r="GM65" s="167">
        <v>68</v>
      </c>
      <c r="GN65" s="168">
        <f t="shared" si="125"/>
        <v>28.085022473015584</v>
      </c>
      <c r="GO65" s="168">
        <f t="shared" si="126"/>
        <v>29.181378946074858</v>
      </c>
      <c r="GP65" s="167">
        <v>69</v>
      </c>
      <c r="GQ65" s="168">
        <f t="shared" si="127"/>
        <v>27.872840393139455</v>
      </c>
      <c r="GR65" s="168">
        <f t="shared" si="128"/>
        <v>28.883544258572925</v>
      </c>
      <c r="GS65" s="167">
        <v>70</v>
      </c>
      <c r="GT65" s="168">
        <f t="shared" si="129"/>
        <v>24.768254430590545</v>
      </c>
      <c r="GU65" s="168">
        <f t="shared" si="130"/>
        <v>26.654041230592767</v>
      </c>
      <c r="GV65" s="167">
        <v>71</v>
      </c>
      <c r="GW65" s="168">
        <f t="shared" si="131"/>
        <v>21.883793197113334</v>
      </c>
      <c r="GX65" s="168">
        <f t="shared" si="132"/>
        <v>25.451702285926416</v>
      </c>
      <c r="GY65" s="167">
        <v>72</v>
      </c>
      <c r="GZ65" s="168">
        <f t="shared" si="133"/>
        <v>19.395815004659454</v>
      </c>
      <c r="HA65" s="168">
        <f t="shared" si="134"/>
        <v>22.412238544739395</v>
      </c>
      <c r="HB65" s="167">
        <v>-1.2</v>
      </c>
      <c r="HC65" s="167">
        <v>-0.49</v>
      </c>
      <c r="HD65" s="167">
        <v>0.14000000000000001</v>
      </c>
      <c r="HE65" s="167">
        <v>1.56</v>
      </c>
      <c r="HF65" s="167">
        <v>-2.98</v>
      </c>
      <c r="HG65" s="167">
        <v>-1.01</v>
      </c>
      <c r="HH65" s="167">
        <v>0.85</v>
      </c>
      <c r="HI65" s="167">
        <v>3.14</v>
      </c>
    </row>
    <row r="66" spans="1:217" ht="15.75" thickBot="1" x14ac:dyDescent="0.3">
      <c r="A66" s="228">
        <v>56</v>
      </c>
      <c r="B66" s="212">
        <v>44316</v>
      </c>
      <c r="C66" s="215" t="s">
        <v>1180</v>
      </c>
      <c r="D66" t="s">
        <v>921</v>
      </c>
      <c r="E66" s="207" t="s">
        <v>1099</v>
      </c>
      <c r="F66" s="197"/>
      <c r="G66" s="198">
        <v>16.899999999999999</v>
      </c>
      <c r="H66" s="198">
        <v>22</v>
      </c>
      <c r="I66" s="198">
        <v>28.4</v>
      </c>
      <c r="J66" s="198">
        <v>31.6</v>
      </c>
      <c r="K66" s="198">
        <v>33.1</v>
      </c>
      <c r="L66" s="198">
        <v>34.700000000000003</v>
      </c>
      <c r="M66" s="199">
        <v>38.6</v>
      </c>
      <c r="N66" s="200"/>
      <c r="O66" s="198">
        <v>3.6</v>
      </c>
      <c r="P66" s="198">
        <v>2.9</v>
      </c>
      <c r="Q66" s="198">
        <v>3.4</v>
      </c>
      <c r="R66" s="198">
        <v>2.9</v>
      </c>
      <c r="S66" s="198">
        <v>3.1</v>
      </c>
      <c r="T66" s="198">
        <v>3</v>
      </c>
      <c r="U66" s="201">
        <v>4</v>
      </c>
      <c r="V66" s="163">
        <f t="shared" si="38"/>
        <v>0</v>
      </c>
      <c r="W66" s="163">
        <f t="shared" si="39"/>
        <v>10.995999999999999</v>
      </c>
      <c r="X66" s="163">
        <f t="shared" si="40"/>
        <v>17.244</v>
      </c>
      <c r="Y66" s="163">
        <f t="shared" si="41"/>
        <v>22.823999999999998</v>
      </c>
      <c r="Z66" s="163">
        <f t="shared" si="42"/>
        <v>26.844000000000001</v>
      </c>
      <c r="AA66" s="163">
        <f t="shared" si="43"/>
        <v>28.016000000000002</v>
      </c>
      <c r="AB66" s="163">
        <f t="shared" si="44"/>
        <v>29.78</v>
      </c>
      <c r="AC66" s="163">
        <f t="shared" si="45"/>
        <v>32.04</v>
      </c>
      <c r="AD66" s="164">
        <f t="shared" si="34"/>
        <v>29.174544054102576</v>
      </c>
      <c r="AE66" s="164">
        <f t="shared" si="35"/>
        <v>24.800643744470214</v>
      </c>
      <c r="AF66" s="164">
        <f t="shared" si="36"/>
        <v>18.480067921457227</v>
      </c>
      <c r="AG66" s="165">
        <f t="shared" si="46"/>
        <v>65.3</v>
      </c>
      <c r="AH66" s="165">
        <f t="shared" si="47"/>
        <v>64.404000000000011</v>
      </c>
      <c r="AI66" s="165">
        <f t="shared" si="48"/>
        <v>65.656000000000006</v>
      </c>
      <c r="AJ66" s="165">
        <f t="shared" si="49"/>
        <v>65.475999999999999</v>
      </c>
      <c r="AK66" s="165">
        <f t="shared" si="50"/>
        <v>64.656000000000006</v>
      </c>
      <c r="AL66" s="165">
        <f t="shared" si="51"/>
        <v>64.683999999999997</v>
      </c>
      <c r="AM66" s="165">
        <f t="shared" si="52"/>
        <v>62.72</v>
      </c>
      <c r="AN66" s="165">
        <f t="shared" si="53"/>
        <v>58.360000000000007</v>
      </c>
      <c r="AO66" s="164">
        <f t="shared" si="54"/>
        <v>26.621480256051797</v>
      </c>
      <c r="AP66" s="166">
        <v>1</v>
      </c>
      <c r="AQ66" s="167">
        <v>51.4</v>
      </c>
      <c r="AR66" s="167">
        <v>62.6</v>
      </c>
      <c r="AS66" s="167">
        <v>70.8</v>
      </c>
      <c r="AT66" s="167">
        <v>81</v>
      </c>
      <c r="AU66" s="167">
        <v>90.4</v>
      </c>
      <c r="AV66" s="167">
        <v>96.2</v>
      </c>
      <c r="AW66" s="167">
        <v>94.7</v>
      </c>
      <c r="AX66" s="167">
        <v>92.3</v>
      </c>
      <c r="AY66" s="166">
        <v>2</v>
      </c>
      <c r="AZ66" s="167">
        <v>59.5</v>
      </c>
      <c r="BA66" s="167">
        <v>68.900000000000006</v>
      </c>
      <c r="BB66" s="167">
        <v>78.3</v>
      </c>
      <c r="BC66" s="167">
        <v>84.3</v>
      </c>
      <c r="BD66" s="167">
        <v>92.8</v>
      </c>
      <c r="BE66" s="167">
        <v>96.3</v>
      </c>
      <c r="BF66" s="167">
        <v>94</v>
      </c>
      <c r="BG66" s="167">
        <v>90</v>
      </c>
      <c r="BH66" s="166">
        <v>3</v>
      </c>
      <c r="BI66" s="167">
        <v>59.8</v>
      </c>
      <c r="BJ66" s="167">
        <v>71.099999999999994</v>
      </c>
      <c r="BK66" s="167">
        <v>80.8</v>
      </c>
      <c r="BL66" s="167">
        <v>88</v>
      </c>
      <c r="BM66" s="167">
        <v>95</v>
      </c>
      <c r="BN66" s="167">
        <v>94.4</v>
      </c>
      <c r="BO66" s="167">
        <v>94.1</v>
      </c>
      <c r="BP66" s="167">
        <v>89</v>
      </c>
      <c r="BQ66" s="166">
        <v>4</v>
      </c>
      <c r="BR66" s="167">
        <v>65.400000000000006</v>
      </c>
      <c r="BS66" s="167">
        <v>77.2</v>
      </c>
      <c r="BT66" s="167">
        <v>84.5</v>
      </c>
      <c r="BU66" s="167">
        <v>89.8</v>
      </c>
      <c r="BV66" s="167">
        <v>95.5</v>
      </c>
      <c r="BW66" s="167">
        <v>94.3</v>
      </c>
      <c r="BX66" s="167">
        <v>92.5</v>
      </c>
      <c r="BY66" s="167">
        <v>88.8</v>
      </c>
      <c r="BZ66" s="166">
        <v>5</v>
      </c>
      <c r="CA66" s="167">
        <v>65.3</v>
      </c>
      <c r="CB66" s="167">
        <v>77.400000000000006</v>
      </c>
      <c r="CC66" s="167">
        <v>86.5</v>
      </c>
      <c r="CD66" s="167">
        <v>92.5</v>
      </c>
      <c r="CE66" s="167">
        <v>96.4</v>
      </c>
      <c r="CF66" s="167">
        <v>93</v>
      </c>
      <c r="CG66" s="167">
        <v>90.4</v>
      </c>
      <c r="CH66" s="167">
        <v>83.7</v>
      </c>
      <c r="CI66" s="166">
        <v>6</v>
      </c>
      <c r="CJ66" s="167">
        <v>70.7</v>
      </c>
      <c r="CK66" s="167">
        <v>82</v>
      </c>
      <c r="CL66" s="167">
        <v>89.3</v>
      </c>
      <c r="CM66" s="167">
        <v>93.3</v>
      </c>
      <c r="CN66" s="167">
        <v>95.5</v>
      </c>
      <c r="CO66" s="167">
        <v>93</v>
      </c>
      <c r="CP66" s="167">
        <v>90.1</v>
      </c>
      <c r="CQ66" s="167">
        <v>83</v>
      </c>
      <c r="CR66" s="166">
        <v>7</v>
      </c>
      <c r="CS66" s="167">
        <v>75.599999999999994</v>
      </c>
      <c r="CT66" s="167">
        <v>84.2</v>
      </c>
      <c r="CU66" s="167">
        <v>90.1</v>
      </c>
      <c r="CV66" s="167">
        <v>93.6</v>
      </c>
      <c r="CW66" s="167">
        <v>96.2</v>
      </c>
      <c r="CX66" s="167">
        <v>91.3</v>
      </c>
      <c r="CY66" s="167">
        <v>87.9</v>
      </c>
      <c r="CZ66" s="167">
        <v>81.900000000000006</v>
      </c>
      <c r="DA66" s="166">
        <v>8</v>
      </c>
      <c r="DB66" s="167">
        <v>77.599999999999994</v>
      </c>
      <c r="DC66" s="167">
        <v>88</v>
      </c>
      <c r="DD66" s="167">
        <v>93.4</v>
      </c>
      <c r="DE66" s="167">
        <v>93.8</v>
      </c>
      <c r="DF66" s="167">
        <v>94.2</v>
      </c>
      <c r="DG66" s="167">
        <v>91.4</v>
      </c>
      <c r="DH66" s="167">
        <v>87.9</v>
      </c>
      <c r="DI66" s="167">
        <v>79.900000000000006</v>
      </c>
      <c r="DJ66" s="167">
        <v>1</v>
      </c>
      <c r="DK66" s="168">
        <f t="shared" si="55"/>
        <v>51.4</v>
      </c>
      <c r="DL66" s="168">
        <f t="shared" si="56"/>
        <v>51.603999999999999</v>
      </c>
      <c r="DM66" s="168">
        <f t="shared" si="57"/>
        <v>53.555999999999997</v>
      </c>
      <c r="DN66" s="168">
        <f t="shared" si="58"/>
        <v>58.176000000000002</v>
      </c>
      <c r="DO66" s="168">
        <f t="shared" si="59"/>
        <v>63.556000000000004</v>
      </c>
      <c r="DP66" s="168">
        <f t="shared" si="60"/>
        <v>68.183999999999997</v>
      </c>
      <c r="DQ66" s="168">
        <f t="shared" si="61"/>
        <v>64.92</v>
      </c>
      <c r="DR66" s="168">
        <f t="shared" si="62"/>
        <v>60.26</v>
      </c>
      <c r="DS66" s="167">
        <v>67</v>
      </c>
      <c r="DT66" s="168">
        <f t="shared" si="63"/>
        <v>59.5</v>
      </c>
      <c r="DU66" s="168">
        <f t="shared" si="64"/>
        <v>57.904000000000011</v>
      </c>
      <c r="DV66" s="168">
        <f t="shared" si="65"/>
        <v>61.055999999999997</v>
      </c>
      <c r="DW66" s="168">
        <f t="shared" si="66"/>
        <v>61.475999999999999</v>
      </c>
      <c r="DX66" s="168">
        <f t="shared" si="67"/>
        <v>65.955999999999989</v>
      </c>
      <c r="DY66" s="168">
        <f t="shared" si="68"/>
        <v>68.283999999999992</v>
      </c>
      <c r="DZ66" s="168">
        <f t="shared" si="69"/>
        <v>64.22</v>
      </c>
      <c r="EA66" s="168">
        <f t="shared" si="70"/>
        <v>57.96</v>
      </c>
      <c r="EB66" s="167">
        <v>68</v>
      </c>
      <c r="EC66" s="168">
        <f t="shared" si="71"/>
        <v>59.8</v>
      </c>
      <c r="ED66" s="168">
        <f t="shared" si="72"/>
        <v>60.103999999999999</v>
      </c>
      <c r="EE66" s="168">
        <f t="shared" si="73"/>
        <v>63.555999999999997</v>
      </c>
      <c r="EF66" s="168">
        <f t="shared" si="74"/>
        <v>65.176000000000002</v>
      </c>
      <c r="EG66" s="168">
        <f t="shared" si="75"/>
        <v>68.156000000000006</v>
      </c>
      <c r="EH66" s="168">
        <f t="shared" si="76"/>
        <v>66.384</v>
      </c>
      <c r="EI66" s="168">
        <f t="shared" si="77"/>
        <v>64.319999999999993</v>
      </c>
      <c r="EJ66" s="168">
        <f t="shared" si="78"/>
        <v>56.96</v>
      </c>
      <c r="EK66" s="167">
        <v>69</v>
      </c>
      <c r="EL66" s="168">
        <f t="shared" si="79"/>
        <v>65.400000000000006</v>
      </c>
      <c r="EM66" s="168">
        <f t="shared" si="80"/>
        <v>66.204000000000008</v>
      </c>
      <c r="EN66" s="168">
        <f t="shared" si="81"/>
        <v>67.256</v>
      </c>
      <c r="EO66" s="168">
        <f t="shared" si="82"/>
        <v>66.975999999999999</v>
      </c>
      <c r="EP66" s="168">
        <f t="shared" si="83"/>
        <v>68.656000000000006</v>
      </c>
      <c r="EQ66" s="168">
        <f t="shared" si="84"/>
        <v>66.283999999999992</v>
      </c>
      <c r="ER66" s="168">
        <f t="shared" si="85"/>
        <v>62.72</v>
      </c>
      <c r="ES66" s="168">
        <f t="shared" si="86"/>
        <v>56.76</v>
      </c>
      <c r="ET66" s="167">
        <v>70</v>
      </c>
      <c r="EU66" s="168">
        <f t="shared" si="87"/>
        <v>65.3</v>
      </c>
      <c r="EV66" s="168">
        <f t="shared" si="88"/>
        <v>66.404000000000011</v>
      </c>
      <c r="EW66" s="168">
        <f t="shared" si="89"/>
        <v>69.256</v>
      </c>
      <c r="EX66" s="168">
        <f t="shared" si="90"/>
        <v>69.676000000000002</v>
      </c>
      <c r="EY66" s="168">
        <f t="shared" si="91"/>
        <v>69.556000000000012</v>
      </c>
      <c r="EZ66" s="168">
        <f t="shared" si="92"/>
        <v>64.983999999999995</v>
      </c>
      <c r="FA66" s="168">
        <f t="shared" si="93"/>
        <v>60.620000000000005</v>
      </c>
      <c r="FB66" s="168">
        <f t="shared" si="94"/>
        <v>51.660000000000004</v>
      </c>
      <c r="FC66" s="167">
        <v>71</v>
      </c>
      <c r="FD66" s="168">
        <f t="shared" si="95"/>
        <v>70.7</v>
      </c>
      <c r="FE66" s="168">
        <f t="shared" si="96"/>
        <v>71.004000000000005</v>
      </c>
      <c r="FF66" s="168">
        <f t="shared" si="97"/>
        <v>72.055999999999997</v>
      </c>
      <c r="FG66" s="168">
        <f t="shared" si="98"/>
        <v>70.475999999999999</v>
      </c>
      <c r="FH66" s="168">
        <f t="shared" si="99"/>
        <v>68.656000000000006</v>
      </c>
      <c r="FI66" s="168">
        <f t="shared" si="100"/>
        <v>64.983999999999995</v>
      </c>
      <c r="FJ66" s="168">
        <f t="shared" si="101"/>
        <v>60.319999999999993</v>
      </c>
      <c r="FK66" s="168">
        <f t="shared" si="102"/>
        <v>50.96</v>
      </c>
      <c r="FL66" s="167">
        <v>72</v>
      </c>
      <c r="FM66" s="168">
        <f t="shared" si="103"/>
        <v>75.599999999999994</v>
      </c>
      <c r="FN66" s="168">
        <f t="shared" si="104"/>
        <v>73.204000000000008</v>
      </c>
      <c r="FO66" s="168">
        <f t="shared" si="105"/>
        <v>72.855999999999995</v>
      </c>
      <c r="FP66" s="168">
        <f t="shared" si="106"/>
        <v>70.775999999999996</v>
      </c>
      <c r="FQ66" s="168">
        <f t="shared" si="107"/>
        <v>69.355999999999995</v>
      </c>
      <c r="FR66" s="168">
        <f t="shared" si="108"/>
        <v>63.283999999999992</v>
      </c>
      <c r="FS66" s="168">
        <f t="shared" si="109"/>
        <v>58.120000000000005</v>
      </c>
      <c r="FT66" s="168">
        <f t="shared" si="110"/>
        <v>49.860000000000007</v>
      </c>
      <c r="FU66" s="167">
        <v>73</v>
      </c>
      <c r="FV66" s="168">
        <f t="shared" si="111"/>
        <v>77.599999999999994</v>
      </c>
      <c r="FW66" s="168">
        <f t="shared" si="112"/>
        <v>77.004000000000005</v>
      </c>
      <c r="FX66" s="168">
        <f t="shared" si="113"/>
        <v>76.156000000000006</v>
      </c>
      <c r="FY66" s="168">
        <f t="shared" si="114"/>
        <v>70.975999999999999</v>
      </c>
      <c r="FZ66" s="168">
        <f t="shared" si="115"/>
        <v>67.355999999999995</v>
      </c>
      <c r="GA66" s="168">
        <f t="shared" si="116"/>
        <v>63.384</v>
      </c>
      <c r="GB66" s="168">
        <f t="shared" si="117"/>
        <v>58.120000000000005</v>
      </c>
      <c r="GC66" s="168">
        <f t="shared" si="118"/>
        <v>47.860000000000007</v>
      </c>
      <c r="GD66" s="167">
        <v>66</v>
      </c>
      <c r="GE66" s="168">
        <f t="shared" si="119"/>
        <v>28.482253364015207</v>
      </c>
      <c r="GF66" s="168">
        <f t="shared" si="120"/>
        <v>28.524728194898074</v>
      </c>
      <c r="GG66" s="167">
        <v>67</v>
      </c>
      <c r="GH66" s="168">
        <f t="shared" si="121"/>
        <v>27.415322129300364</v>
      </c>
      <c r="GI66" s="168">
        <f t="shared" si="122"/>
        <v>27.634206513377379</v>
      </c>
      <c r="GJ66" s="167">
        <v>68</v>
      </c>
      <c r="GK66" s="168">
        <f t="shared" si="123"/>
        <v>26.649423110828366</v>
      </c>
      <c r="GL66" s="168">
        <f t="shared" si="124"/>
        <v>26.845531025420684</v>
      </c>
      <c r="GM66" s="167">
        <v>69</v>
      </c>
      <c r="GN66" s="168">
        <f t="shared" si="125"/>
        <v>24.96566854502916</v>
      </c>
      <c r="GO66" s="168">
        <f t="shared" si="126"/>
        <v>25.465841031717801</v>
      </c>
      <c r="GP66" s="167">
        <v>70</v>
      </c>
      <c r="GQ66" s="168">
        <f t="shared" si="127"/>
        <v>24.095689205116656</v>
      </c>
      <c r="GR66" s="168">
        <f t="shared" si="128"/>
        <v>24.491028761398454</v>
      </c>
      <c r="GS66" s="167">
        <v>71</v>
      </c>
      <c r="GT66" s="168">
        <f t="shared" si="129"/>
        <v>21.989186753081938</v>
      </c>
      <c r="GU66" s="168">
        <f t="shared" si="130"/>
        <v>22.881585933014719</v>
      </c>
      <c r="GV66" s="167">
        <v>72</v>
      </c>
      <c r="GW66" s="168">
        <f t="shared" si="131"/>
        <v>20.00105515445091</v>
      </c>
      <c r="GX66" s="168">
        <f t="shared" si="132"/>
        <v>21.960794632973716</v>
      </c>
      <c r="GY66" s="167">
        <v>73</v>
      </c>
      <c r="GZ66" s="168">
        <f t="shared" si="133"/>
        <v>17.699984838647708</v>
      </c>
      <c r="HA66" s="168">
        <f t="shared" si="134"/>
        <v>19.496938658882911</v>
      </c>
      <c r="HB66" s="167">
        <v>-1.2</v>
      </c>
      <c r="HC66" s="167">
        <v>-0.49</v>
      </c>
      <c r="HD66" s="167">
        <v>0.14000000000000001</v>
      </c>
      <c r="HE66" s="167">
        <v>1.56</v>
      </c>
      <c r="HF66" s="167">
        <v>-2.98</v>
      </c>
      <c r="HG66" s="167">
        <v>-1.01</v>
      </c>
      <c r="HH66" s="167">
        <v>0.85</v>
      </c>
      <c r="HI66" s="167">
        <v>3.14</v>
      </c>
    </row>
    <row r="67" spans="1:217" ht="15.75" thickBot="1" x14ac:dyDescent="0.3">
      <c r="A67" s="228">
        <v>57</v>
      </c>
      <c r="B67" s="212">
        <v>44591</v>
      </c>
      <c r="C67" s="215" t="s">
        <v>1177</v>
      </c>
      <c r="D67" t="s">
        <v>979</v>
      </c>
      <c r="E67" s="207" t="s">
        <v>1100</v>
      </c>
      <c r="F67" s="197">
        <v>18.3</v>
      </c>
      <c r="G67" s="198">
        <v>17.899999999999999</v>
      </c>
      <c r="H67" s="198">
        <v>21.9</v>
      </c>
      <c r="I67" s="198">
        <v>27.9</v>
      </c>
      <c r="J67" s="198">
        <v>32.700000000000003</v>
      </c>
      <c r="K67" s="198">
        <v>32.1</v>
      </c>
      <c r="L67" s="198">
        <v>35.4</v>
      </c>
      <c r="M67" s="199">
        <v>35.799999999999997</v>
      </c>
      <c r="N67" s="200">
        <v>5.5</v>
      </c>
      <c r="O67" s="198">
        <v>3.5</v>
      </c>
      <c r="P67" s="198">
        <v>3.2</v>
      </c>
      <c r="Q67" s="198">
        <v>3</v>
      </c>
      <c r="R67" s="198">
        <v>2.9</v>
      </c>
      <c r="S67" s="198">
        <v>2.9</v>
      </c>
      <c r="T67" s="198">
        <v>3.5</v>
      </c>
      <c r="U67" s="201">
        <v>3.8</v>
      </c>
      <c r="V67" s="163">
        <f t="shared" si="38"/>
        <v>9.2800000000000011</v>
      </c>
      <c r="W67" s="163">
        <f t="shared" si="39"/>
        <v>12.16</v>
      </c>
      <c r="X67" s="163">
        <f t="shared" si="40"/>
        <v>16.651999999999997</v>
      </c>
      <c r="Y67" s="163">
        <f t="shared" si="41"/>
        <v>22.979999999999997</v>
      </c>
      <c r="Z67" s="163">
        <f t="shared" si="42"/>
        <v>27.944000000000003</v>
      </c>
      <c r="AA67" s="163">
        <f t="shared" si="43"/>
        <v>27.344000000000001</v>
      </c>
      <c r="AB67" s="163">
        <f t="shared" si="44"/>
        <v>29.66</v>
      </c>
      <c r="AC67" s="163">
        <f t="shared" si="45"/>
        <v>29.567999999999998</v>
      </c>
      <c r="AD67" s="164">
        <f t="shared" si="34"/>
        <v>28.665157954368937</v>
      </c>
      <c r="AE67" s="164">
        <f t="shared" si="35"/>
        <v>24.966552447238964</v>
      </c>
      <c r="AF67" s="164">
        <f t="shared" si="36"/>
        <v>18.800338937601982</v>
      </c>
      <c r="AG67" s="165">
        <f t="shared" si="46"/>
        <v>56.019999999999996</v>
      </c>
      <c r="AH67" s="165">
        <f t="shared" si="47"/>
        <v>63.240000000000009</v>
      </c>
      <c r="AI67" s="165">
        <f t="shared" si="48"/>
        <v>66.248000000000005</v>
      </c>
      <c r="AJ67" s="165">
        <f t="shared" si="49"/>
        <v>65.319999999999993</v>
      </c>
      <c r="AK67" s="165">
        <f t="shared" si="50"/>
        <v>63.555999999999997</v>
      </c>
      <c r="AL67" s="165">
        <f t="shared" si="51"/>
        <v>65.355999999999995</v>
      </c>
      <c r="AM67" s="165">
        <f t="shared" si="52"/>
        <v>62.84</v>
      </c>
      <c r="AN67" s="165">
        <f t="shared" si="53"/>
        <v>60.832000000000008</v>
      </c>
      <c r="AO67" s="164">
        <f t="shared" si="54"/>
        <v>27.221131636972501</v>
      </c>
      <c r="AP67" s="166">
        <v>1</v>
      </c>
      <c r="AQ67" s="167">
        <v>51.4</v>
      </c>
      <c r="AR67" s="167">
        <v>62.6</v>
      </c>
      <c r="AS67" s="167">
        <v>70.8</v>
      </c>
      <c r="AT67" s="167">
        <v>81</v>
      </c>
      <c r="AU67" s="167">
        <v>90.4</v>
      </c>
      <c r="AV67" s="167">
        <v>96.2</v>
      </c>
      <c r="AW67" s="167">
        <v>94.7</v>
      </c>
      <c r="AX67" s="167">
        <v>92.3</v>
      </c>
      <c r="AY67" s="166">
        <v>2</v>
      </c>
      <c r="AZ67" s="167">
        <v>59.5</v>
      </c>
      <c r="BA67" s="167">
        <v>68.900000000000006</v>
      </c>
      <c r="BB67" s="167">
        <v>78.3</v>
      </c>
      <c r="BC67" s="167">
        <v>84.3</v>
      </c>
      <c r="BD67" s="167">
        <v>92.8</v>
      </c>
      <c r="BE67" s="167">
        <v>96.3</v>
      </c>
      <c r="BF67" s="167">
        <v>94</v>
      </c>
      <c r="BG67" s="167">
        <v>90</v>
      </c>
      <c r="BH67" s="166">
        <v>3</v>
      </c>
      <c r="BI67" s="167">
        <v>59.8</v>
      </c>
      <c r="BJ67" s="167">
        <v>71.099999999999994</v>
      </c>
      <c r="BK67" s="167">
        <v>80.8</v>
      </c>
      <c r="BL67" s="167">
        <v>88</v>
      </c>
      <c r="BM67" s="167">
        <v>95</v>
      </c>
      <c r="BN67" s="167">
        <v>94.4</v>
      </c>
      <c r="BO67" s="167">
        <v>94.1</v>
      </c>
      <c r="BP67" s="167">
        <v>89</v>
      </c>
      <c r="BQ67" s="166">
        <v>4</v>
      </c>
      <c r="BR67" s="167">
        <v>65.400000000000006</v>
      </c>
      <c r="BS67" s="167">
        <v>77.2</v>
      </c>
      <c r="BT67" s="167">
        <v>84.5</v>
      </c>
      <c r="BU67" s="167">
        <v>89.8</v>
      </c>
      <c r="BV67" s="167">
        <v>95.5</v>
      </c>
      <c r="BW67" s="167">
        <v>94.3</v>
      </c>
      <c r="BX67" s="167">
        <v>92.5</v>
      </c>
      <c r="BY67" s="167">
        <v>88.8</v>
      </c>
      <c r="BZ67" s="166">
        <v>5</v>
      </c>
      <c r="CA67" s="167">
        <v>65.3</v>
      </c>
      <c r="CB67" s="167">
        <v>77.400000000000006</v>
      </c>
      <c r="CC67" s="167">
        <v>86.5</v>
      </c>
      <c r="CD67" s="167">
        <v>92.5</v>
      </c>
      <c r="CE67" s="167">
        <v>96.4</v>
      </c>
      <c r="CF67" s="167">
        <v>93</v>
      </c>
      <c r="CG67" s="167">
        <v>90.4</v>
      </c>
      <c r="CH67" s="167">
        <v>83.7</v>
      </c>
      <c r="CI67" s="166">
        <v>6</v>
      </c>
      <c r="CJ67" s="167">
        <v>70.7</v>
      </c>
      <c r="CK67" s="167">
        <v>82</v>
      </c>
      <c r="CL67" s="167">
        <v>89.3</v>
      </c>
      <c r="CM67" s="167">
        <v>93.3</v>
      </c>
      <c r="CN67" s="167">
        <v>95.5</v>
      </c>
      <c r="CO67" s="167">
        <v>93</v>
      </c>
      <c r="CP67" s="167">
        <v>90.1</v>
      </c>
      <c r="CQ67" s="167">
        <v>83</v>
      </c>
      <c r="CR67" s="166">
        <v>7</v>
      </c>
      <c r="CS67" s="167">
        <v>75.599999999999994</v>
      </c>
      <c r="CT67" s="167">
        <v>84.2</v>
      </c>
      <c r="CU67" s="167">
        <v>90.1</v>
      </c>
      <c r="CV67" s="167">
        <v>93.6</v>
      </c>
      <c r="CW67" s="167">
        <v>96.2</v>
      </c>
      <c r="CX67" s="167">
        <v>91.3</v>
      </c>
      <c r="CY67" s="167">
        <v>87.9</v>
      </c>
      <c r="CZ67" s="167">
        <v>81.900000000000006</v>
      </c>
      <c r="DA67" s="166">
        <v>8</v>
      </c>
      <c r="DB67" s="167">
        <v>77.599999999999994</v>
      </c>
      <c r="DC67" s="167">
        <v>88</v>
      </c>
      <c r="DD67" s="167">
        <v>93.4</v>
      </c>
      <c r="DE67" s="167">
        <v>93.8</v>
      </c>
      <c r="DF67" s="167">
        <v>94.2</v>
      </c>
      <c r="DG67" s="167">
        <v>91.4</v>
      </c>
      <c r="DH67" s="167">
        <v>87.9</v>
      </c>
      <c r="DI67" s="167">
        <v>79.900000000000006</v>
      </c>
      <c r="DJ67" s="167">
        <v>1</v>
      </c>
      <c r="DK67" s="168">
        <f t="shared" si="55"/>
        <v>42.12</v>
      </c>
      <c r="DL67" s="168">
        <f t="shared" si="56"/>
        <v>50.44</v>
      </c>
      <c r="DM67" s="168">
        <f t="shared" si="57"/>
        <v>54.147999999999996</v>
      </c>
      <c r="DN67" s="168">
        <f t="shared" si="58"/>
        <v>58.02</v>
      </c>
      <c r="DO67" s="168">
        <f t="shared" si="59"/>
        <v>62.456000000000003</v>
      </c>
      <c r="DP67" s="168">
        <f t="shared" si="60"/>
        <v>68.855999999999995</v>
      </c>
      <c r="DQ67" s="168">
        <f t="shared" si="61"/>
        <v>65.040000000000006</v>
      </c>
      <c r="DR67" s="168">
        <f t="shared" si="62"/>
        <v>62.731999999999999</v>
      </c>
      <c r="DS67" s="167">
        <v>68</v>
      </c>
      <c r="DT67" s="168">
        <f t="shared" si="63"/>
        <v>50.22</v>
      </c>
      <c r="DU67" s="168">
        <f t="shared" si="64"/>
        <v>56.740000000000009</v>
      </c>
      <c r="DV67" s="168">
        <f t="shared" si="65"/>
        <v>61.647999999999996</v>
      </c>
      <c r="DW67" s="168">
        <f t="shared" si="66"/>
        <v>61.32</v>
      </c>
      <c r="DX67" s="168">
        <f t="shared" si="67"/>
        <v>64.855999999999995</v>
      </c>
      <c r="DY67" s="168">
        <f t="shared" si="68"/>
        <v>68.955999999999989</v>
      </c>
      <c r="DZ67" s="168">
        <f t="shared" si="69"/>
        <v>64.34</v>
      </c>
      <c r="EA67" s="168">
        <f t="shared" si="70"/>
        <v>60.432000000000002</v>
      </c>
      <c r="EB67" s="167">
        <v>69</v>
      </c>
      <c r="EC67" s="168">
        <f t="shared" si="71"/>
        <v>50.519999999999996</v>
      </c>
      <c r="ED67" s="168">
        <f t="shared" si="72"/>
        <v>58.94</v>
      </c>
      <c r="EE67" s="168">
        <f t="shared" si="73"/>
        <v>64.147999999999996</v>
      </c>
      <c r="EF67" s="168">
        <f t="shared" si="74"/>
        <v>65.02000000000001</v>
      </c>
      <c r="EG67" s="168">
        <f t="shared" si="75"/>
        <v>67.055999999999997</v>
      </c>
      <c r="EH67" s="168">
        <f t="shared" si="76"/>
        <v>67.056000000000012</v>
      </c>
      <c r="EI67" s="168">
        <f t="shared" si="77"/>
        <v>64.44</v>
      </c>
      <c r="EJ67" s="168">
        <f t="shared" si="78"/>
        <v>59.432000000000002</v>
      </c>
      <c r="EK67" s="167">
        <v>70</v>
      </c>
      <c r="EL67" s="168">
        <f t="shared" si="79"/>
        <v>56.120000000000005</v>
      </c>
      <c r="EM67" s="168">
        <f t="shared" si="80"/>
        <v>65.040000000000006</v>
      </c>
      <c r="EN67" s="168">
        <f t="shared" si="81"/>
        <v>67.847999999999999</v>
      </c>
      <c r="EO67" s="168">
        <f t="shared" si="82"/>
        <v>66.819999999999993</v>
      </c>
      <c r="EP67" s="168">
        <f t="shared" si="83"/>
        <v>67.555999999999997</v>
      </c>
      <c r="EQ67" s="168">
        <f t="shared" si="84"/>
        <v>66.955999999999989</v>
      </c>
      <c r="ER67" s="168">
        <f t="shared" si="85"/>
        <v>62.84</v>
      </c>
      <c r="ES67" s="168">
        <f t="shared" si="86"/>
        <v>59.231999999999999</v>
      </c>
      <c r="ET67" s="167">
        <v>71</v>
      </c>
      <c r="EU67" s="168">
        <f t="shared" si="87"/>
        <v>56.019999999999996</v>
      </c>
      <c r="EV67" s="168">
        <f t="shared" si="88"/>
        <v>65.240000000000009</v>
      </c>
      <c r="EW67" s="168">
        <f t="shared" si="89"/>
        <v>69.847999999999999</v>
      </c>
      <c r="EX67" s="168">
        <f t="shared" si="90"/>
        <v>69.52000000000001</v>
      </c>
      <c r="EY67" s="168">
        <f t="shared" si="91"/>
        <v>68.456000000000003</v>
      </c>
      <c r="EZ67" s="168">
        <f t="shared" si="92"/>
        <v>65.656000000000006</v>
      </c>
      <c r="FA67" s="168">
        <f t="shared" si="93"/>
        <v>60.740000000000009</v>
      </c>
      <c r="FB67" s="168">
        <f t="shared" si="94"/>
        <v>54.132000000000005</v>
      </c>
      <c r="FC67" s="167">
        <v>72</v>
      </c>
      <c r="FD67" s="168">
        <f t="shared" si="95"/>
        <v>61.42</v>
      </c>
      <c r="FE67" s="168">
        <f t="shared" si="96"/>
        <v>69.84</v>
      </c>
      <c r="FF67" s="168">
        <f t="shared" si="97"/>
        <v>72.647999999999996</v>
      </c>
      <c r="FG67" s="168">
        <f t="shared" si="98"/>
        <v>70.319999999999993</v>
      </c>
      <c r="FH67" s="168">
        <f t="shared" si="99"/>
        <v>67.555999999999997</v>
      </c>
      <c r="FI67" s="168">
        <f t="shared" si="100"/>
        <v>65.656000000000006</v>
      </c>
      <c r="FJ67" s="168">
        <f t="shared" si="101"/>
        <v>60.44</v>
      </c>
      <c r="FK67" s="168">
        <f t="shared" si="102"/>
        <v>53.432000000000002</v>
      </c>
      <c r="FL67" s="167">
        <v>73</v>
      </c>
      <c r="FM67" s="168">
        <f t="shared" si="103"/>
        <v>66.319999999999993</v>
      </c>
      <c r="FN67" s="168">
        <f t="shared" si="104"/>
        <v>72.040000000000006</v>
      </c>
      <c r="FO67" s="168">
        <f t="shared" si="105"/>
        <v>73.447999999999993</v>
      </c>
      <c r="FP67" s="168">
        <f t="shared" si="106"/>
        <v>70.62</v>
      </c>
      <c r="FQ67" s="168">
        <f t="shared" si="107"/>
        <v>68.256</v>
      </c>
      <c r="FR67" s="168">
        <f t="shared" si="108"/>
        <v>63.955999999999996</v>
      </c>
      <c r="FS67" s="168">
        <f t="shared" si="109"/>
        <v>58.240000000000009</v>
      </c>
      <c r="FT67" s="168">
        <f t="shared" si="110"/>
        <v>52.332000000000008</v>
      </c>
      <c r="FU67" s="167">
        <v>74</v>
      </c>
      <c r="FV67" s="168">
        <f t="shared" si="111"/>
        <v>68.319999999999993</v>
      </c>
      <c r="FW67" s="168">
        <f t="shared" si="112"/>
        <v>75.84</v>
      </c>
      <c r="FX67" s="168">
        <f t="shared" si="113"/>
        <v>76.748000000000005</v>
      </c>
      <c r="FY67" s="168">
        <f t="shared" si="114"/>
        <v>70.819999999999993</v>
      </c>
      <c r="FZ67" s="168">
        <f t="shared" si="115"/>
        <v>66.256</v>
      </c>
      <c r="GA67" s="168">
        <f t="shared" si="116"/>
        <v>64.056000000000012</v>
      </c>
      <c r="GB67" s="168">
        <f t="shared" si="117"/>
        <v>58.240000000000009</v>
      </c>
      <c r="GC67" s="168">
        <f t="shared" si="118"/>
        <v>50.332000000000008</v>
      </c>
      <c r="GD67" s="167">
        <v>67</v>
      </c>
      <c r="GE67" s="168">
        <f t="shared" si="119"/>
        <v>28.087531858788722</v>
      </c>
      <c r="GF67" s="168">
        <f t="shared" si="120"/>
        <v>28.092089764875723</v>
      </c>
      <c r="GG67" s="167">
        <v>68</v>
      </c>
      <c r="GH67" s="168">
        <f t="shared" si="121"/>
        <v>27.414265038768647</v>
      </c>
      <c r="GI67" s="168">
        <f t="shared" si="122"/>
        <v>27.43952736383315</v>
      </c>
      <c r="GJ67" s="167">
        <v>69</v>
      </c>
      <c r="GK67" s="168">
        <f t="shared" si="123"/>
        <v>26.88607782355021</v>
      </c>
      <c r="GL67" s="168">
        <f t="shared" si="124"/>
        <v>26.910043507450283</v>
      </c>
      <c r="GM67" s="167">
        <v>70</v>
      </c>
      <c r="GN67" s="168">
        <f t="shared" si="125"/>
        <v>25.54076705006409</v>
      </c>
      <c r="GO67" s="168">
        <f t="shared" si="126"/>
        <v>25.604897396776593</v>
      </c>
      <c r="GP67" s="167">
        <v>71</v>
      </c>
      <c r="GQ67" s="168">
        <f t="shared" si="127"/>
        <v>24.624036598153779</v>
      </c>
      <c r="GR67" s="168">
        <f t="shared" si="128"/>
        <v>24.674702855081478</v>
      </c>
      <c r="GS67" s="167">
        <v>72</v>
      </c>
      <c r="GT67" s="168">
        <f t="shared" si="129"/>
        <v>22.933653692181963</v>
      </c>
      <c r="GU67" s="168">
        <f t="shared" si="130"/>
        <v>23.053640978802136</v>
      </c>
      <c r="GV67" s="167">
        <v>73</v>
      </c>
      <c r="GW67" s="168">
        <f t="shared" si="131"/>
        <v>21.941357641293578</v>
      </c>
      <c r="GX67" s="168">
        <f t="shared" si="132"/>
        <v>22.242584984353499</v>
      </c>
      <c r="GY67" s="167">
        <v>74</v>
      </c>
      <c r="GZ67" s="168">
        <f t="shared" si="133"/>
        <v>19.504863215602072</v>
      </c>
      <c r="HA67" s="168">
        <f t="shared" si="134"/>
        <v>19.776366493365742</v>
      </c>
      <c r="HB67" s="167">
        <v>-1.2</v>
      </c>
      <c r="HC67" s="167">
        <v>-0.49</v>
      </c>
      <c r="HD67" s="167">
        <v>0.14000000000000001</v>
      </c>
      <c r="HE67" s="167">
        <v>1.56</v>
      </c>
      <c r="HF67" s="167">
        <v>-2.98</v>
      </c>
      <c r="HG67" s="167">
        <v>-1.01</v>
      </c>
      <c r="HH67" s="167">
        <v>0.85</v>
      </c>
      <c r="HI67" s="167">
        <v>3.14</v>
      </c>
    </row>
    <row r="68" spans="1:217" ht="15.75" thickBot="1" x14ac:dyDescent="0.3">
      <c r="A68" s="228">
        <v>58</v>
      </c>
      <c r="B68" s="212">
        <v>44591</v>
      </c>
      <c r="C68" s="215" t="s">
        <v>1178</v>
      </c>
      <c r="D68" t="s">
        <v>979</v>
      </c>
      <c r="E68" s="207" t="s">
        <v>1101</v>
      </c>
      <c r="F68" s="197"/>
      <c r="G68" s="198">
        <v>23.8</v>
      </c>
      <c r="H68" s="198">
        <v>28.8</v>
      </c>
      <c r="I68" s="198">
        <v>36.5</v>
      </c>
      <c r="J68" s="198">
        <v>39.9</v>
      </c>
      <c r="K68" s="198">
        <v>35.299999999999997</v>
      </c>
      <c r="L68" s="198">
        <v>39</v>
      </c>
      <c r="M68" s="199">
        <v>40.799999999999997</v>
      </c>
      <c r="N68" s="200"/>
      <c r="O68" s="198">
        <v>2.2000000000000002</v>
      </c>
      <c r="P68" s="198">
        <v>2.2999999999999998</v>
      </c>
      <c r="Q68" s="198">
        <v>2.4</v>
      </c>
      <c r="R68" s="198">
        <v>1.9</v>
      </c>
      <c r="S68" s="198">
        <v>2.2999999999999998</v>
      </c>
      <c r="T68" s="198">
        <v>2.1</v>
      </c>
      <c r="U68" s="201">
        <v>2.2999999999999998</v>
      </c>
      <c r="V68" s="163">
        <f t="shared" si="38"/>
        <v>0</v>
      </c>
      <c r="W68" s="163">
        <f t="shared" si="39"/>
        <v>20.192</v>
      </c>
      <c r="X68" s="163">
        <f t="shared" si="40"/>
        <v>25.028000000000002</v>
      </c>
      <c r="Y68" s="163">
        <f t="shared" si="41"/>
        <v>32.564</v>
      </c>
      <c r="Z68" s="163">
        <f t="shared" si="42"/>
        <v>36.783999999999999</v>
      </c>
      <c r="AA68" s="163">
        <f t="shared" si="43"/>
        <v>31.527999999999999</v>
      </c>
      <c r="AB68" s="163">
        <f t="shared" si="44"/>
        <v>35.555999999999997</v>
      </c>
      <c r="AC68" s="163">
        <f t="shared" si="45"/>
        <v>37.027999999999999</v>
      </c>
      <c r="AD68" s="164">
        <f t="shared" si="34"/>
        <v>33.58962839002622</v>
      </c>
      <c r="AE68" s="164">
        <f t="shared" si="35"/>
        <v>32.834740992930918</v>
      </c>
      <c r="AF68" s="164">
        <f t="shared" si="36"/>
        <v>27.143267470556506</v>
      </c>
      <c r="AG68" s="165">
        <f t="shared" si="46"/>
        <v>65.3</v>
      </c>
      <c r="AH68" s="165">
        <f t="shared" si="47"/>
        <v>55.208000000000006</v>
      </c>
      <c r="AI68" s="165">
        <f t="shared" si="48"/>
        <v>57.872</v>
      </c>
      <c r="AJ68" s="165">
        <f t="shared" si="49"/>
        <v>55.735999999999997</v>
      </c>
      <c r="AK68" s="165">
        <f t="shared" si="50"/>
        <v>54.716000000000001</v>
      </c>
      <c r="AL68" s="165">
        <f t="shared" si="51"/>
        <v>61.172000000000004</v>
      </c>
      <c r="AM68" s="165">
        <f t="shared" si="52"/>
        <v>56.944000000000003</v>
      </c>
      <c r="AN68" s="165">
        <f t="shared" si="53"/>
        <v>53.372000000000007</v>
      </c>
      <c r="AO68" s="164">
        <f t="shared" si="54"/>
        <v>31.533181261940058</v>
      </c>
      <c r="AP68" s="166">
        <v>1</v>
      </c>
      <c r="AQ68" s="167">
        <v>51.4</v>
      </c>
      <c r="AR68" s="167">
        <v>62.6</v>
      </c>
      <c r="AS68" s="167">
        <v>70.8</v>
      </c>
      <c r="AT68" s="167">
        <v>81</v>
      </c>
      <c r="AU68" s="167">
        <v>90.4</v>
      </c>
      <c r="AV68" s="167">
        <v>96.2</v>
      </c>
      <c r="AW68" s="167">
        <v>94.7</v>
      </c>
      <c r="AX68" s="167">
        <v>92.3</v>
      </c>
      <c r="AY68" s="166">
        <v>2</v>
      </c>
      <c r="AZ68" s="167">
        <v>59.5</v>
      </c>
      <c r="BA68" s="167">
        <v>68.900000000000006</v>
      </c>
      <c r="BB68" s="167">
        <v>78.3</v>
      </c>
      <c r="BC68" s="167">
        <v>84.3</v>
      </c>
      <c r="BD68" s="167">
        <v>92.8</v>
      </c>
      <c r="BE68" s="167">
        <v>96.3</v>
      </c>
      <c r="BF68" s="167">
        <v>94</v>
      </c>
      <c r="BG68" s="167">
        <v>90</v>
      </c>
      <c r="BH68" s="166">
        <v>3</v>
      </c>
      <c r="BI68" s="167">
        <v>59.8</v>
      </c>
      <c r="BJ68" s="167">
        <v>71.099999999999994</v>
      </c>
      <c r="BK68" s="167">
        <v>80.8</v>
      </c>
      <c r="BL68" s="167">
        <v>88</v>
      </c>
      <c r="BM68" s="167">
        <v>95</v>
      </c>
      <c r="BN68" s="167">
        <v>94.4</v>
      </c>
      <c r="BO68" s="167">
        <v>94.1</v>
      </c>
      <c r="BP68" s="167">
        <v>89</v>
      </c>
      <c r="BQ68" s="166">
        <v>4</v>
      </c>
      <c r="BR68" s="167">
        <v>65.400000000000006</v>
      </c>
      <c r="BS68" s="167">
        <v>77.2</v>
      </c>
      <c r="BT68" s="167">
        <v>84.5</v>
      </c>
      <c r="BU68" s="167">
        <v>89.8</v>
      </c>
      <c r="BV68" s="167">
        <v>95.5</v>
      </c>
      <c r="BW68" s="167">
        <v>94.3</v>
      </c>
      <c r="BX68" s="167">
        <v>92.5</v>
      </c>
      <c r="BY68" s="167">
        <v>88.8</v>
      </c>
      <c r="BZ68" s="166">
        <v>5</v>
      </c>
      <c r="CA68" s="167">
        <v>65.3</v>
      </c>
      <c r="CB68" s="167">
        <v>77.400000000000006</v>
      </c>
      <c r="CC68" s="167">
        <v>86.5</v>
      </c>
      <c r="CD68" s="167">
        <v>92.5</v>
      </c>
      <c r="CE68" s="167">
        <v>96.4</v>
      </c>
      <c r="CF68" s="167">
        <v>93</v>
      </c>
      <c r="CG68" s="167">
        <v>90.4</v>
      </c>
      <c r="CH68" s="167">
        <v>83.7</v>
      </c>
      <c r="CI68" s="166">
        <v>6</v>
      </c>
      <c r="CJ68" s="167">
        <v>70.7</v>
      </c>
      <c r="CK68" s="167">
        <v>82</v>
      </c>
      <c r="CL68" s="167">
        <v>89.3</v>
      </c>
      <c r="CM68" s="167">
        <v>93.3</v>
      </c>
      <c r="CN68" s="167">
        <v>95.5</v>
      </c>
      <c r="CO68" s="167">
        <v>93</v>
      </c>
      <c r="CP68" s="167">
        <v>90.1</v>
      </c>
      <c r="CQ68" s="167">
        <v>83</v>
      </c>
      <c r="CR68" s="166">
        <v>7</v>
      </c>
      <c r="CS68" s="167">
        <v>75.599999999999994</v>
      </c>
      <c r="CT68" s="167">
        <v>84.2</v>
      </c>
      <c r="CU68" s="167">
        <v>90.1</v>
      </c>
      <c r="CV68" s="167">
        <v>93.6</v>
      </c>
      <c r="CW68" s="167">
        <v>96.2</v>
      </c>
      <c r="CX68" s="167">
        <v>91.3</v>
      </c>
      <c r="CY68" s="167">
        <v>87.9</v>
      </c>
      <c r="CZ68" s="167">
        <v>81.900000000000006</v>
      </c>
      <c r="DA68" s="166">
        <v>8</v>
      </c>
      <c r="DB68" s="167">
        <v>77.599999999999994</v>
      </c>
      <c r="DC68" s="167">
        <v>88</v>
      </c>
      <c r="DD68" s="167">
        <v>93.4</v>
      </c>
      <c r="DE68" s="167">
        <v>93.8</v>
      </c>
      <c r="DF68" s="167">
        <v>94.2</v>
      </c>
      <c r="DG68" s="167">
        <v>91.4</v>
      </c>
      <c r="DH68" s="167">
        <v>87.9</v>
      </c>
      <c r="DI68" s="167">
        <v>79.900000000000006</v>
      </c>
      <c r="DJ68" s="167">
        <v>1</v>
      </c>
      <c r="DK68" s="168">
        <f t="shared" si="55"/>
        <v>51.4</v>
      </c>
      <c r="DL68" s="168">
        <f t="shared" si="56"/>
        <v>42.408000000000001</v>
      </c>
      <c r="DM68" s="168">
        <f t="shared" si="57"/>
        <v>45.771999999999991</v>
      </c>
      <c r="DN68" s="168">
        <f t="shared" si="58"/>
        <v>48.436</v>
      </c>
      <c r="DO68" s="168">
        <f t="shared" si="59"/>
        <v>53.616000000000007</v>
      </c>
      <c r="DP68" s="168">
        <f t="shared" si="60"/>
        <v>64.671999999999997</v>
      </c>
      <c r="DQ68" s="168">
        <f t="shared" si="61"/>
        <v>59.144000000000005</v>
      </c>
      <c r="DR68" s="168">
        <f t="shared" si="62"/>
        <v>55.271999999999998</v>
      </c>
      <c r="DS68" s="167">
        <v>69</v>
      </c>
      <c r="DT68" s="168">
        <f t="shared" si="63"/>
        <v>59.5</v>
      </c>
      <c r="DU68" s="168">
        <f t="shared" si="64"/>
        <v>48.708000000000006</v>
      </c>
      <c r="DV68" s="168">
        <f t="shared" si="65"/>
        <v>53.271999999999991</v>
      </c>
      <c r="DW68" s="168">
        <f t="shared" si="66"/>
        <v>51.735999999999997</v>
      </c>
      <c r="DX68" s="168">
        <f t="shared" si="67"/>
        <v>56.015999999999998</v>
      </c>
      <c r="DY68" s="168">
        <f t="shared" si="68"/>
        <v>64.771999999999991</v>
      </c>
      <c r="DZ68" s="168">
        <f t="shared" si="69"/>
        <v>58.444000000000003</v>
      </c>
      <c r="EA68" s="168">
        <f t="shared" si="70"/>
        <v>52.972000000000001</v>
      </c>
      <c r="EB68" s="167">
        <v>70</v>
      </c>
      <c r="EC68" s="168">
        <f t="shared" si="71"/>
        <v>59.8</v>
      </c>
      <c r="ED68" s="168">
        <f t="shared" si="72"/>
        <v>50.907999999999994</v>
      </c>
      <c r="EE68" s="168">
        <f t="shared" si="73"/>
        <v>55.771999999999991</v>
      </c>
      <c r="EF68" s="168">
        <f t="shared" si="74"/>
        <v>55.436</v>
      </c>
      <c r="EG68" s="168">
        <f t="shared" si="75"/>
        <v>58.216000000000001</v>
      </c>
      <c r="EH68" s="168">
        <f t="shared" si="76"/>
        <v>62.872000000000007</v>
      </c>
      <c r="EI68" s="168">
        <f t="shared" si="77"/>
        <v>58.543999999999997</v>
      </c>
      <c r="EJ68" s="168">
        <f t="shared" si="78"/>
        <v>51.972000000000001</v>
      </c>
      <c r="EK68" s="167">
        <v>71</v>
      </c>
      <c r="EL68" s="168">
        <f t="shared" si="79"/>
        <v>65.400000000000006</v>
      </c>
      <c r="EM68" s="168">
        <f t="shared" si="80"/>
        <v>57.008000000000003</v>
      </c>
      <c r="EN68" s="168">
        <f t="shared" si="81"/>
        <v>59.471999999999994</v>
      </c>
      <c r="EO68" s="168">
        <f t="shared" si="82"/>
        <v>57.235999999999997</v>
      </c>
      <c r="EP68" s="168">
        <f t="shared" si="83"/>
        <v>58.716000000000001</v>
      </c>
      <c r="EQ68" s="168">
        <f t="shared" si="84"/>
        <v>62.771999999999998</v>
      </c>
      <c r="ER68" s="168">
        <f t="shared" si="85"/>
        <v>56.944000000000003</v>
      </c>
      <c r="ES68" s="168">
        <f t="shared" si="86"/>
        <v>51.771999999999998</v>
      </c>
      <c r="ET68" s="167">
        <v>72</v>
      </c>
      <c r="EU68" s="168">
        <f t="shared" si="87"/>
        <v>65.3</v>
      </c>
      <c r="EV68" s="168">
        <f t="shared" si="88"/>
        <v>57.208000000000006</v>
      </c>
      <c r="EW68" s="168">
        <f t="shared" si="89"/>
        <v>61.471999999999994</v>
      </c>
      <c r="EX68" s="168">
        <f t="shared" si="90"/>
        <v>59.936</v>
      </c>
      <c r="EY68" s="168">
        <f t="shared" si="91"/>
        <v>59.616000000000007</v>
      </c>
      <c r="EZ68" s="168">
        <f t="shared" si="92"/>
        <v>61.472000000000001</v>
      </c>
      <c r="FA68" s="168">
        <f t="shared" si="93"/>
        <v>54.844000000000008</v>
      </c>
      <c r="FB68" s="168">
        <f t="shared" si="94"/>
        <v>46.672000000000004</v>
      </c>
      <c r="FC68" s="167">
        <v>73</v>
      </c>
      <c r="FD68" s="168">
        <f t="shared" si="95"/>
        <v>70.7</v>
      </c>
      <c r="FE68" s="168">
        <f t="shared" si="96"/>
        <v>61.808</v>
      </c>
      <c r="FF68" s="168">
        <f t="shared" si="97"/>
        <v>64.271999999999991</v>
      </c>
      <c r="FG68" s="168">
        <f t="shared" si="98"/>
        <v>60.735999999999997</v>
      </c>
      <c r="FH68" s="168">
        <f t="shared" si="99"/>
        <v>58.716000000000001</v>
      </c>
      <c r="FI68" s="168">
        <f t="shared" si="100"/>
        <v>61.472000000000001</v>
      </c>
      <c r="FJ68" s="168">
        <f t="shared" si="101"/>
        <v>54.543999999999997</v>
      </c>
      <c r="FK68" s="168">
        <f t="shared" si="102"/>
        <v>45.972000000000001</v>
      </c>
      <c r="FL68" s="167">
        <v>74</v>
      </c>
      <c r="FM68" s="168">
        <f t="shared" si="103"/>
        <v>75.599999999999994</v>
      </c>
      <c r="FN68" s="168">
        <f t="shared" si="104"/>
        <v>64.00800000000001</v>
      </c>
      <c r="FO68" s="168">
        <f t="shared" si="105"/>
        <v>65.071999999999989</v>
      </c>
      <c r="FP68" s="168">
        <f t="shared" si="106"/>
        <v>61.035999999999994</v>
      </c>
      <c r="FQ68" s="168">
        <f t="shared" si="107"/>
        <v>59.416000000000004</v>
      </c>
      <c r="FR68" s="168">
        <f t="shared" si="108"/>
        <v>59.771999999999998</v>
      </c>
      <c r="FS68" s="168">
        <f t="shared" si="109"/>
        <v>52.344000000000008</v>
      </c>
      <c r="FT68" s="168">
        <f t="shared" si="110"/>
        <v>44.872000000000007</v>
      </c>
      <c r="FU68" s="167">
        <v>75</v>
      </c>
      <c r="FV68" s="168">
        <f t="shared" si="111"/>
        <v>77.599999999999994</v>
      </c>
      <c r="FW68" s="168">
        <f t="shared" si="112"/>
        <v>67.807999999999993</v>
      </c>
      <c r="FX68" s="168">
        <f t="shared" si="113"/>
        <v>68.372</v>
      </c>
      <c r="FY68" s="168">
        <f t="shared" si="114"/>
        <v>61.235999999999997</v>
      </c>
      <c r="FZ68" s="168">
        <f t="shared" si="115"/>
        <v>57.416000000000004</v>
      </c>
      <c r="GA68" s="168">
        <f t="shared" si="116"/>
        <v>59.872000000000007</v>
      </c>
      <c r="GB68" s="168">
        <f t="shared" si="117"/>
        <v>52.344000000000008</v>
      </c>
      <c r="GC68" s="168">
        <f t="shared" si="118"/>
        <v>42.872000000000007</v>
      </c>
      <c r="GD68" s="167">
        <v>68</v>
      </c>
      <c r="GE68" s="168">
        <f t="shared" si="119"/>
        <v>33.388566172732993</v>
      </c>
      <c r="GF68" s="168">
        <f t="shared" si="120"/>
        <v>33.521386647166182</v>
      </c>
      <c r="GG68" s="167">
        <v>69</v>
      </c>
      <c r="GH68" s="168">
        <f t="shared" si="121"/>
        <v>32.499297280056524</v>
      </c>
      <c r="GI68" s="168">
        <f t="shared" si="122"/>
        <v>33.248568617501832</v>
      </c>
      <c r="GJ68" s="167">
        <v>70</v>
      </c>
      <c r="GK68" s="168">
        <f t="shared" si="123"/>
        <v>32.774741012462442</v>
      </c>
      <c r="GL68" s="168">
        <f t="shared" si="124"/>
        <v>33.641450235514156</v>
      </c>
      <c r="GM68" s="167">
        <v>71</v>
      </c>
      <c r="GN68" s="168">
        <f t="shared" si="125"/>
        <v>30.621517383104887</v>
      </c>
      <c r="GO68" s="168">
        <f t="shared" si="126"/>
        <v>32.840616633514273</v>
      </c>
      <c r="GP68" s="167">
        <v>72</v>
      </c>
      <c r="GQ68" s="168">
        <f t="shared" si="127"/>
        <v>30.470416088350532</v>
      </c>
      <c r="GR68" s="168">
        <f t="shared" si="128"/>
        <v>32.52977863202409</v>
      </c>
      <c r="GS68" s="167">
        <v>73</v>
      </c>
      <c r="GT68" s="168">
        <f t="shared" si="129"/>
        <v>27.078323131635102</v>
      </c>
      <c r="GU68" s="168">
        <f t="shared" si="130"/>
        <v>31.052943547404411</v>
      </c>
      <c r="GV68" s="167">
        <v>74</v>
      </c>
      <c r="GW68" s="168">
        <f t="shared" si="131"/>
        <v>23.435744262650999</v>
      </c>
      <c r="GX68" s="168">
        <f t="shared" si="132"/>
        <v>30.444876095839717</v>
      </c>
      <c r="GY68" s="167">
        <v>75</v>
      </c>
      <c r="GZ68" s="168">
        <f t="shared" si="133"/>
        <v>21.337290216135216</v>
      </c>
      <c r="HA68" s="168">
        <f t="shared" si="134"/>
        <v>27.971511711020511</v>
      </c>
      <c r="HB68" s="167">
        <v>-1.2</v>
      </c>
      <c r="HC68" s="167">
        <v>-0.49</v>
      </c>
      <c r="HD68" s="167">
        <v>0.14000000000000001</v>
      </c>
      <c r="HE68" s="167">
        <v>1.56</v>
      </c>
      <c r="HF68" s="167">
        <v>-2.98</v>
      </c>
      <c r="HG68" s="167">
        <v>-1.01</v>
      </c>
      <c r="HH68" s="167">
        <v>0.85</v>
      </c>
      <c r="HI68" s="167">
        <v>3.14</v>
      </c>
    </row>
    <row r="69" spans="1:217" ht="15.75" thickBot="1" x14ac:dyDescent="0.3">
      <c r="A69" s="228">
        <v>59</v>
      </c>
      <c r="B69" s="212">
        <v>44591</v>
      </c>
      <c r="C69" s="215" t="s">
        <v>1178</v>
      </c>
      <c r="D69" t="s">
        <v>921</v>
      </c>
      <c r="E69" s="207" t="s">
        <v>1102</v>
      </c>
      <c r="F69" s="197">
        <v>17.5</v>
      </c>
      <c r="G69" s="198">
        <v>22.3</v>
      </c>
      <c r="H69" s="198">
        <v>25.3</v>
      </c>
      <c r="I69" s="198">
        <v>29</v>
      </c>
      <c r="J69" s="198">
        <v>34.9</v>
      </c>
      <c r="K69" s="198">
        <v>31.8</v>
      </c>
      <c r="L69" s="198">
        <v>37.9</v>
      </c>
      <c r="M69" s="199">
        <v>34.6</v>
      </c>
      <c r="N69" s="200">
        <v>3.6</v>
      </c>
      <c r="O69" s="198">
        <v>3.6</v>
      </c>
      <c r="P69" s="198">
        <v>2.6</v>
      </c>
      <c r="Q69" s="198">
        <v>2.6</v>
      </c>
      <c r="R69" s="198">
        <v>3</v>
      </c>
      <c r="S69" s="198">
        <v>3.2</v>
      </c>
      <c r="T69" s="198">
        <v>4.3</v>
      </c>
      <c r="U69" s="201">
        <v>3.6</v>
      </c>
      <c r="V69" s="163">
        <f t="shared" si="38"/>
        <v>11.596</v>
      </c>
      <c r="W69" s="163">
        <f t="shared" si="39"/>
        <v>16.396000000000001</v>
      </c>
      <c r="X69" s="163">
        <f t="shared" si="40"/>
        <v>21.036000000000001</v>
      </c>
      <c r="Y69" s="163">
        <f t="shared" si="41"/>
        <v>24.736000000000001</v>
      </c>
      <c r="Z69" s="163">
        <f t="shared" si="42"/>
        <v>29.979999999999997</v>
      </c>
      <c r="AA69" s="163">
        <f t="shared" si="43"/>
        <v>26.552</v>
      </c>
      <c r="AB69" s="163">
        <f t="shared" si="44"/>
        <v>30.847999999999999</v>
      </c>
      <c r="AC69" s="163">
        <f t="shared" si="45"/>
        <v>28.696000000000002</v>
      </c>
      <c r="AD69" s="164">
        <f t="shared" si="34"/>
        <v>28.204606527112023</v>
      </c>
      <c r="AE69" s="164">
        <f t="shared" si="35"/>
        <v>27.07939044961898</v>
      </c>
      <c r="AF69" s="164">
        <f t="shared" si="36"/>
        <v>22.749949987733515</v>
      </c>
      <c r="AG69" s="165">
        <f t="shared" si="46"/>
        <v>53.703999999999994</v>
      </c>
      <c r="AH69" s="165">
        <f t="shared" si="47"/>
        <v>59.004000000000005</v>
      </c>
      <c r="AI69" s="165">
        <f t="shared" si="48"/>
        <v>61.864000000000004</v>
      </c>
      <c r="AJ69" s="165">
        <f t="shared" si="49"/>
        <v>63.563999999999993</v>
      </c>
      <c r="AK69" s="165">
        <f t="shared" si="50"/>
        <v>61.52</v>
      </c>
      <c r="AL69" s="165">
        <f t="shared" si="51"/>
        <v>66.147999999999996</v>
      </c>
      <c r="AM69" s="165">
        <f t="shared" si="52"/>
        <v>61.652000000000001</v>
      </c>
      <c r="AN69" s="165">
        <f t="shared" si="53"/>
        <v>61.704000000000008</v>
      </c>
      <c r="AO69" s="164">
        <f t="shared" si="54"/>
        <v>28.755236871153727</v>
      </c>
      <c r="AP69" s="166">
        <v>1</v>
      </c>
      <c r="AQ69" s="167">
        <v>51.4</v>
      </c>
      <c r="AR69" s="167">
        <v>62.6</v>
      </c>
      <c r="AS69" s="167">
        <v>70.8</v>
      </c>
      <c r="AT69" s="167">
        <v>81</v>
      </c>
      <c r="AU69" s="167">
        <v>90.4</v>
      </c>
      <c r="AV69" s="167">
        <v>96.2</v>
      </c>
      <c r="AW69" s="167">
        <v>94.7</v>
      </c>
      <c r="AX69" s="167">
        <v>92.3</v>
      </c>
      <c r="AY69" s="166">
        <v>2</v>
      </c>
      <c r="AZ69" s="167">
        <v>59.5</v>
      </c>
      <c r="BA69" s="167">
        <v>68.900000000000006</v>
      </c>
      <c r="BB69" s="167">
        <v>78.3</v>
      </c>
      <c r="BC69" s="167">
        <v>84.3</v>
      </c>
      <c r="BD69" s="167">
        <v>92.8</v>
      </c>
      <c r="BE69" s="167">
        <v>96.3</v>
      </c>
      <c r="BF69" s="167">
        <v>94</v>
      </c>
      <c r="BG69" s="167">
        <v>90</v>
      </c>
      <c r="BH69" s="166">
        <v>3</v>
      </c>
      <c r="BI69" s="167">
        <v>59.8</v>
      </c>
      <c r="BJ69" s="167">
        <v>71.099999999999994</v>
      </c>
      <c r="BK69" s="167">
        <v>80.8</v>
      </c>
      <c r="BL69" s="167">
        <v>88</v>
      </c>
      <c r="BM69" s="167">
        <v>95</v>
      </c>
      <c r="BN69" s="167">
        <v>94.4</v>
      </c>
      <c r="BO69" s="167">
        <v>94.1</v>
      </c>
      <c r="BP69" s="167">
        <v>89</v>
      </c>
      <c r="BQ69" s="166">
        <v>4</v>
      </c>
      <c r="BR69" s="167">
        <v>65.400000000000006</v>
      </c>
      <c r="BS69" s="167">
        <v>77.2</v>
      </c>
      <c r="BT69" s="167">
        <v>84.5</v>
      </c>
      <c r="BU69" s="167">
        <v>89.8</v>
      </c>
      <c r="BV69" s="167">
        <v>95.5</v>
      </c>
      <c r="BW69" s="167">
        <v>94.3</v>
      </c>
      <c r="BX69" s="167">
        <v>92.5</v>
      </c>
      <c r="BY69" s="167">
        <v>88.8</v>
      </c>
      <c r="BZ69" s="166">
        <v>5</v>
      </c>
      <c r="CA69" s="167">
        <v>65.3</v>
      </c>
      <c r="CB69" s="167">
        <v>77.400000000000006</v>
      </c>
      <c r="CC69" s="167">
        <v>86.5</v>
      </c>
      <c r="CD69" s="167">
        <v>92.5</v>
      </c>
      <c r="CE69" s="167">
        <v>96.4</v>
      </c>
      <c r="CF69" s="167">
        <v>93</v>
      </c>
      <c r="CG69" s="167">
        <v>90.4</v>
      </c>
      <c r="CH69" s="167">
        <v>83.7</v>
      </c>
      <c r="CI69" s="166">
        <v>6</v>
      </c>
      <c r="CJ69" s="167">
        <v>70.7</v>
      </c>
      <c r="CK69" s="167">
        <v>82</v>
      </c>
      <c r="CL69" s="167">
        <v>89.3</v>
      </c>
      <c r="CM69" s="167">
        <v>93.3</v>
      </c>
      <c r="CN69" s="167">
        <v>95.5</v>
      </c>
      <c r="CO69" s="167">
        <v>93</v>
      </c>
      <c r="CP69" s="167">
        <v>90.1</v>
      </c>
      <c r="CQ69" s="167">
        <v>83</v>
      </c>
      <c r="CR69" s="166">
        <v>7</v>
      </c>
      <c r="CS69" s="167">
        <v>75.599999999999994</v>
      </c>
      <c r="CT69" s="167">
        <v>84.2</v>
      </c>
      <c r="CU69" s="167">
        <v>90.1</v>
      </c>
      <c r="CV69" s="167">
        <v>93.6</v>
      </c>
      <c r="CW69" s="167">
        <v>96.2</v>
      </c>
      <c r="CX69" s="167">
        <v>91.3</v>
      </c>
      <c r="CY69" s="167">
        <v>87.9</v>
      </c>
      <c r="CZ69" s="167">
        <v>81.900000000000006</v>
      </c>
      <c r="DA69" s="166">
        <v>8</v>
      </c>
      <c r="DB69" s="167">
        <v>77.599999999999994</v>
      </c>
      <c r="DC69" s="167">
        <v>88</v>
      </c>
      <c r="DD69" s="167">
        <v>93.4</v>
      </c>
      <c r="DE69" s="167">
        <v>93.8</v>
      </c>
      <c r="DF69" s="167">
        <v>94.2</v>
      </c>
      <c r="DG69" s="167">
        <v>91.4</v>
      </c>
      <c r="DH69" s="167">
        <v>87.9</v>
      </c>
      <c r="DI69" s="167">
        <v>79.900000000000006</v>
      </c>
      <c r="DJ69" s="167">
        <v>1</v>
      </c>
      <c r="DK69" s="168">
        <f t="shared" si="55"/>
        <v>39.804000000000002</v>
      </c>
      <c r="DL69" s="168">
        <f t="shared" si="56"/>
        <v>46.204000000000001</v>
      </c>
      <c r="DM69" s="168">
        <f t="shared" si="57"/>
        <v>49.763999999999996</v>
      </c>
      <c r="DN69" s="168">
        <f t="shared" si="58"/>
        <v>56.263999999999996</v>
      </c>
      <c r="DO69" s="168">
        <f t="shared" si="59"/>
        <v>60.420000000000009</v>
      </c>
      <c r="DP69" s="168">
        <f t="shared" si="60"/>
        <v>69.647999999999996</v>
      </c>
      <c r="DQ69" s="168">
        <f t="shared" si="61"/>
        <v>63.852000000000004</v>
      </c>
      <c r="DR69" s="168">
        <f t="shared" si="62"/>
        <v>63.603999999999999</v>
      </c>
      <c r="DS69" s="167">
        <v>70</v>
      </c>
      <c r="DT69" s="168">
        <f t="shared" si="63"/>
        <v>47.903999999999996</v>
      </c>
      <c r="DU69" s="168">
        <f t="shared" si="64"/>
        <v>52.504000000000005</v>
      </c>
      <c r="DV69" s="168">
        <f t="shared" si="65"/>
        <v>57.263999999999996</v>
      </c>
      <c r="DW69" s="168">
        <f t="shared" si="66"/>
        <v>59.563999999999993</v>
      </c>
      <c r="DX69" s="168">
        <f t="shared" si="67"/>
        <v>62.82</v>
      </c>
      <c r="DY69" s="168">
        <f t="shared" si="68"/>
        <v>69.74799999999999</v>
      </c>
      <c r="DZ69" s="168">
        <f t="shared" si="69"/>
        <v>63.152000000000001</v>
      </c>
      <c r="EA69" s="168">
        <f t="shared" si="70"/>
        <v>61.304000000000002</v>
      </c>
      <c r="EB69" s="167">
        <v>71</v>
      </c>
      <c r="EC69" s="168">
        <f t="shared" si="71"/>
        <v>48.203999999999994</v>
      </c>
      <c r="ED69" s="168">
        <f t="shared" si="72"/>
        <v>54.703999999999994</v>
      </c>
      <c r="EE69" s="168">
        <f t="shared" si="73"/>
        <v>59.763999999999996</v>
      </c>
      <c r="EF69" s="168">
        <f t="shared" si="74"/>
        <v>63.263999999999996</v>
      </c>
      <c r="EG69" s="168">
        <f t="shared" si="75"/>
        <v>65.02000000000001</v>
      </c>
      <c r="EH69" s="168">
        <f t="shared" si="76"/>
        <v>67.848000000000013</v>
      </c>
      <c r="EI69" s="168">
        <f t="shared" si="77"/>
        <v>63.251999999999995</v>
      </c>
      <c r="EJ69" s="168">
        <f t="shared" si="78"/>
        <v>60.304000000000002</v>
      </c>
      <c r="EK69" s="167">
        <v>72</v>
      </c>
      <c r="EL69" s="168">
        <f t="shared" si="79"/>
        <v>53.804000000000002</v>
      </c>
      <c r="EM69" s="168">
        <f t="shared" si="80"/>
        <v>60.804000000000002</v>
      </c>
      <c r="EN69" s="168">
        <f t="shared" si="81"/>
        <v>63.463999999999999</v>
      </c>
      <c r="EO69" s="168">
        <f t="shared" si="82"/>
        <v>65.063999999999993</v>
      </c>
      <c r="EP69" s="168">
        <f t="shared" si="83"/>
        <v>65.52000000000001</v>
      </c>
      <c r="EQ69" s="168">
        <f t="shared" si="84"/>
        <v>67.74799999999999</v>
      </c>
      <c r="ER69" s="168">
        <f t="shared" si="85"/>
        <v>61.652000000000001</v>
      </c>
      <c r="ES69" s="168">
        <f t="shared" si="86"/>
        <v>60.103999999999999</v>
      </c>
      <c r="ET69" s="167">
        <v>73</v>
      </c>
      <c r="EU69" s="168">
        <f t="shared" si="87"/>
        <v>53.703999999999994</v>
      </c>
      <c r="EV69" s="168">
        <f t="shared" si="88"/>
        <v>61.004000000000005</v>
      </c>
      <c r="EW69" s="168">
        <f t="shared" si="89"/>
        <v>65.463999999999999</v>
      </c>
      <c r="EX69" s="168">
        <f t="shared" si="90"/>
        <v>67.763999999999996</v>
      </c>
      <c r="EY69" s="168">
        <f t="shared" si="91"/>
        <v>66.420000000000016</v>
      </c>
      <c r="EZ69" s="168">
        <f t="shared" si="92"/>
        <v>66.448000000000008</v>
      </c>
      <c r="FA69" s="168">
        <f t="shared" si="93"/>
        <v>59.552000000000007</v>
      </c>
      <c r="FB69" s="168">
        <f t="shared" si="94"/>
        <v>55.004000000000005</v>
      </c>
      <c r="FC69" s="167">
        <v>74</v>
      </c>
      <c r="FD69" s="168">
        <f t="shared" si="95"/>
        <v>59.103999999999999</v>
      </c>
      <c r="FE69" s="168">
        <f t="shared" si="96"/>
        <v>65.603999999999999</v>
      </c>
      <c r="FF69" s="168">
        <f t="shared" si="97"/>
        <v>68.263999999999996</v>
      </c>
      <c r="FG69" s="168">
        <f t="shared" si="98"/>
        <v>68.563999999999993</v>
      </c>
      <c r="FH69" s="168">
        <f t="shared" si="99"/>
        <v>65.52000000000001</v>
      </c>
      <c r="FI69" s="168">
        <f t="shared" si="100"/>
        <v>66.448000000000008</v>
      </c>
      <c r="FJ69" s="168">
        <f t="shared" si="101"/>
        <v>59.251999999999995</v>
      </c>
      <c r="FK69" s="168">
        <f t="shared" si="102"/>
        <v>54.304000000000002</v>
      </c>
      <c r="FL69" s="167">
        <v>75</v>
      </c>
      <c r="FM69" s="168">
        <f t="shared" si="103"/>
        <v>64.003999999999991</v>
      </c>
      <c r="FN69" s="168">
        <f t="shared" si="104"/>
        <v>67.804000000000002</v>
      </c>
      <c r="FO69" s="168">
        <f t="shared" si="105"/>
        <v>69.063999999999993</v>
      </c>
      <c r="FP69" s="168">
        <f t="shared" si="106"/>
        <v>68.86399999999999</v>
      </c>
      <c r="FQ69" s="168">
        <f t="shared" si="107"/>
        <v>66.22</v>
      </c>
      <c r="FR69" s="168">
        <f t="shared" si="108"/>
        <v>64.74799999999999</v>
      </c>
      <c r="FS69" s="168">
        <f t="shared" si="109"/>
        <v>57.052000000000007</v>
      </c>
      <c r="FT69" s="168">
        <f t="shared" si="110"/>
        <v>53.204000000000008</v>
      </c>
      <c r="FU69" s="167">
        <v>76</v>
      </c>
      <c r="FV69" s="168">
        <f t="shared" si="111"/>
        <v>66.003999999999991</v>
      </c>
      <c r="FW69" s="168">
        <f t="shared" si="112"/>
        <v>71.603999999999999</v>
      </c>
      <c r="FX69" s="168">
        <f t="shared" si="113"/>
        <v>72.364000000000004</v>
      </c>
      <c r="FY69" s="168">
        <f t="shared" si="114"/>
        <v>69.063999999999993</v>
      </c>
      <c r="FZ69" s="168">
        <f t="shared" si="115"/>
        <v>64.22</v>
      </c>
      <c r="GA69" s="168">
        <f t="shared" si="116"/>
        <v>64.848000000000013</v>
      </c>
      <c r="GB69" s="168">
        <f t="shared" si="117"/>
        <v>57.052000000000007</v>
      </c>
      <c r="GC69" s="168">
        <f t="shared" si="118"/>
        <v>51.204000000000008</v>
      </c>
      <c r="GD69" s="167">
        <v>69</v>
      </c>
      <c r="GE69" s="168">
        <f t="shared" si="119"/>
        <v>28.065201640511191</v>
      </c>
      <c r="GF69" s="168">
        <f t="shared" si="120"/>
        <v>28.067861369918134</v>
      </c>
      <c r="GG69" s="167">
        <v>70</v>
      </c>
      <c r="GH69" s="168">
        <f t="shared" si="121"/>
        <v>27.839966418149501</v>
      </c>
      <c r="GI69" s="168">
        <f t="shared" si="122"/>
        <v>27.856296833018902</v>
      </c>
      <c r="GJ69" s="167">
        <v>71</v>
      </c>
      <c r="GK69" s="168">
        <f t="shared" si="123"/>
        <v>27.990031796893589</v>
      </c>
      <c r="GL69" s="168">
        <f t="shared" si="124"/>
        <v>28.008149078721971</v>
      </c>
      <c r="GM69" s="167">
        <v>72</v>
      </c>
      <c r="GN69" s="168">
        <f t="shared" si="125"/>
        <v>27.240344102808763</v>
      </c>
      <c r="GO69" s="168">
        <f t="shared" si="126"/>
        <v>27.295933920231562</v>
      </c>
      <c r="GP69" s="167">
        <v>73</v>
      </c>
      <c r="GQ69" s="168">
        <f t="shared" si="127"/>
        <v>26.776378969848025</v>
      </c>
      <c r="GR69" s="168">
        <f t="shared" si="128"/>
        <v>26.825160904708611</v>
      </c>
      <c r="GS69" s="167">
        <v>74</v>
      </c>
      <c r="GT69" s="168">
        <f t="shared" si="129"/>
        <v>25.618272589426596</v>
      </c>
      <c r="GU69" s="168">
        <f t="shared" si="130"/>
        <v>25.749050396925412</v>
      </c>
      <c r="GV69" s="167">
        <v>75</v>
      </c>
      <c r="GW69" s="168">
        <f t="shared" si="131"/>
        <v>24.922353582815873</v>
      </c>
      <c r="GX69" s="168">
        <f t="shared" si="132"/>
        <v>25.275502153523405</v>
      </c>
      <c r="GY69" s="167">
        <v>76</v>
      </c>
      <c r="GZ69" s="168">
        <f t="shared" si="133"/>
        <v>23.003069819606225</v>
      </c>
      <c r="HA69" s="168">
        <f t="shared" si="134"/>
        <v>23.363125534070548</v>
      </c>
      <c r="HB69" s="167">
        <v>-1.2</v>
      </c>
      <c r="HC69" s="167">
        <v>-0.49</v>
      </c>
      <c r="HD69" s="167">
        <v>0.14000000000000001</v>
      </c>
      <c r="HE69" s="167">
        <v>1.56</v>
      </c>
      <c r="HF69" s="167">
        <v>-2.98</v>
      </c>
      <c r="HG69" s="167">
        <v>-1.01</v>
      </c>
      <c r="HH69" s="167">
        <v>0.85</v>
      </c>
      <c r="HI69" s="167">
        <v>3.14</v>
      </c>
    </row>
    <row r="70" spans="1:217" ht="15.75" thickBot="1" x14ac:dyDescent="0.3">
      <c r="A70" s="228">
        <v>60</v>
      </c>
      <c r="B70" s="212">
        <v>44591</v>
      </c>
      <c r="C70" s="215" t="s">
        <v>1178</v>
      </c>
      <c r="D70" t="s">
        <v>979</v>
      </c>
      <c r="E70" s="207" t="s">
        <v>1103</v>
      </c>
      <c r="F70" s="197"/>
      <c r="G70" s="198">
        <v>18.399999999999999</v>
      </c>
      <c r="H70" s="198">
        <v>23.1</v>
      </c>
      <c r="I70" s="198">
        <v>28.1</v>
      </c>
      <c r="J70" s="198">
        <v>32.1</v>
      </c>
      <c r="K70" s="198">
        <v>33.799999999999997</v>
      </c>
      <c r="L70" s="198">
        <v>37</v>
      </c>
      <c r="M70" s="199">
        <v>37.6</v>
      </c>
      <c r="N70" s="200"/>
      <c r="O70" s="198">
        <v>3.1</v>
      </c>
      <c r="P70" s="198">
        <v>2.2000000000000002</v>
      </c>
      <c r="Q70" s="198">
        <v>2.6</v>
      </c>
      <c r="R70" s="198">
        <v>2.2000000000000002</v>
      </c>
      <c r="S70" s="198">
        <v>2.5</v>
      </c>
      <c r="T70" s="198">
        <v>2.8</v>
      </c>
      <c r="U70" s="201">
        <v>2.4</v>
      </c>
      <c r="V70" s="163">
        <f t="shared" si="38"/>
        <v>0</v>
      </c>
      <c r="W70" s="163">
        <f t="shared" si="39"/>
        <v>13.315999999999999</v>
      </c>
      <c r="X70" s="163">
        <f t="shared" si="40"/>
        <v>19.492000000000001</v>
      </c>
      <c r="Y70" s="163">
        <f t="shared" si="41"/>
        <v>23.836000000000002</v>
      </c>
      <c r="Z70" s="163">
        <f t="shared" si="42"/>
        <v>28.492000000000001</v>
      </c>
      <c r="AA70" s="163">
        <f t="shared" si="43"/>
        <v>29.699999999999996</v>
      </c>
      <c r="AB70" s="163">
        <f t="shared" si="44"/>
        <v>32.408000000000001</v>
      </c>
      <c r="AC70" s="163">
        <f t="shared" si="45"/>
        <v>33.664000000000001</v>
      </c>
      <c r="AD70" s="164">
        <f t="shared" si="34"/>
        <v>31.002963998543578</v>
      </c>
      <c r="AE70" s="164">
        <f t="shared" si="35"/>
        <v>26.498339213173974</v>
      </c>
      <c r="AF70" s="164">
        <f t="shared" si="36"/>
        <v>20.644398651618182</v>
      </c>
      <c r="AG70" s="165">
        <f t="shared" si="46"/>
        <v>65.3</v>
      </c>
      <c r="AH70" s="165">
        <f t="shared" si="47"/>
        <v>62.084000000000003</v>
      </c>
      <c r="AI70" s="165">
        <f t="shared" si="48"/>
        <v>63.408000000000001</v>
      </c>
      <c r="AJ70" s="165">
        <f t="shared" si="49"/>
        <v>64.463999999999999</v>
      </c>
      <c r="AK70" s="165">
        <f t="shared" si="50"/>
        <v>63.007999999999996</v>
      </c>
      <c r="AL70" s="165">
        <f t="shared" si="51"/>
        <v>63.000000000000007</v>
      </c>
      <c r="AM70" s="165">
        <f t="shared" si="52"/>
        <v>60.091999999999999</v>
      </c>
      <c r="AN70" s="165">
        <f t="shared" si="53"/>
        <v>56.736000000000004</v>
      </c>
      <c r="AO70" s="164">
        <f t="shared" si="54"/>
        <v>28.102727638868913</v>
      </c>
      <c r="AP70" s="166">
        <v>1</v>
      </c>
      <c r="AQ70" s="167">
        <v>51.4</v>
      </c>
      <c r="AR70" s="167">
        <v>62.6</v>
      </c>
      <c r="AS70" s="167">
        <v>70.8</v>
      </c>
      <c r="AT70" s="167">
        <v>81</v>
      </c>
      <c r="AU70" s="167">
        <v>90.4</v>
      </c>
      <c r="AV70" s="167">
        <v>96.2</v>
      </c>
      <c r="AW70" s="167">
        <v>94.7</v>
      </c>
      <c r="AX70" s="167">
        <v>92.3</v>
      </c>
      <c r="AY70" s="166">
        <v>2</v>
      </c>
      <c r="AZ70" s="167">
        <v>59.5</v>
      </c>
      <c r="BA70" s="167">
        <v>68.900000000000006</v>
      </c>
      <c r="BB70" s="167">
        <v>78.3</v>
      </c>
      <c r="BC70" s="167">
        <v>84.3</v>
      </c>
      <c r="BD70" s="167">
        <v>92.8</v>
      </c>
      <c r="BE70" s="167">
        <v>96.3</v>
      </c>
      <c r="BF70" s="167">
        <v>94</v>
      </c>
      <c r="BG70" s="167">
        <v>90</v>
      </c>
      <c r="BH70" s="166">
        <v>3</v>
      </c>
      <c r="BI70" s="167">
        <v>59.8</v>
      </c>
      <c r="BJ70" s="167">
        <v>71.099999999999994</v>
      </c>
      <c r="BK70" s="167">
        <v>80.8</v>
      </c>
      <c r="BL70" s="167">
        <v>88</v>
      </c>
      <c r="BM70" s="167">
        <v>95</v>
      </c>
      <c r="BN70" s="167">
        <v>94.4</v>
      </c>
      <c r="BO70" s="167">
        <v>94.1</v>
      </c>
      <c r="BP70" s="167">
        <v>89</v>
      </c>
      <c r="BQ70" s="166">
        <v>4</v>
      </c>
      <c r="BR70" s="167">
        <v>65.400000000000006</v>
      </c>
      <c r="BS70" s="167">
        <v>77.2</v>
      </c>
      <c r="BT70" s="167">
        <v>84.5</v>
      </c>
      <c r="BU70" s="167">
        <v>89.8</v>
      </c>
      <c r="BV70" s="167">
        <v>95.5</v>
      </c>
      <c r="BW70" s="167">
        <v>94.3</v>
      </c>
      <c r="BX70" s="167">
        <v>92.5</v>
      </c>
      <c r="BY70" s="167">
        <v>88.8</v>
      </c>
      <c r="BZ70" s="166">
        <v>5</v>
      </c>
      <c r="CA70" s="167">
        <v>65.3</v>
      </c>
      <c r="CB70" s="167">
        <v>77.400000000000006</v>
      </c>
      <c r="CC70" s="167">
        <v>86.5</v>
      </c>
      <c r="CD70" s="167">
        <v>92.5</v>
      </c>
      <c r="CE70" s="167">
        <v>96.4</v>
      </c>
      <c r="CF70" s="167">
        <v>93</v>
      </c>
      <c r="CG70" s="167">
        <v>90.4</v>
      </c>
      <c r="CH70" s="167">
        <v>83.7</v>
      </c>
      <c r="CI70" s="166">
        <v>6</v>
      </c>
      <c r="CJ70" s="167">
        <v>70.7</v>
      </c>
      <c r="CK70" s="167">
        <v>82</v>
      </c>
      <c r="CL70" s="167">
        <v>89.3</v>
      </c>
      <c r="CM70" s="167">
        <v>93.3</v>
      </c>
      <c r="CN70" s="167">
        <v>95.5</v>
      </c>
      <c r="CO70" s="167">
        <v>93</v>
      </c>
      <c r="CP70" s="167">
        <v>90.1</v>
      </c>
      <c r="CQ70" s="167">
        <v>83</v>
      </c>
      <c r="CR70" s="166">
        <v>7</v>
      </c>
      <c r="CS70" s="167">
        <v>75.599999999999994</v>
      </c>
      <c r="CT70" s="167">
        <v>84.2</v>
      </c>
      <c r="CU70" s="167">
        <v>90.1</v>
      </c>
      <c r="CV70" s="167">
        <v>93.6</v>
      </c>
      <c r="CW70" s="167">
        <v>96.2</v>
      </c>
      <c r="CX70" s="167">
        <v>91.3</v>
      </c>
      <c r="CY70" s="167">
        <v>87.9</v>
      </c>
      <c r="CZ70" s="167">
        <v>81.900000000000006</v>
      </c>
      <c r="DA70" s="166">
        <v>8</v>
      </c>
      <c r="DB70" s="167">
        <v>77.599999999999994</v>
      </c>
      <c r="DC70" s="167">
        <v>88</v>
      </c>
      <c r="DD70" s="167">
        <v>93.4</v>
      </c>
      <c r="DE70" s="167">
        <v>93.8</v>
      </c>
      <c r="DF70" s="167">
        <v>94.2</v>
      </c>
      <c r="DG70" s="167">
        <v>91.4</v>
      </c>
      <c r="DH70" s="167">
        <v>87.9</v>
      </c>
      <c r="DI70" s="167">
        <v>79.900000000000006</v>
      </c>
      <c r="DJ70" s="167">
        <v>1</v>
      </c>
      <c r="DK70" s="168">
        <f t="shared" si="55"/>
        <v>51.4</v>
      </c>
      <c r="DL70" s="168">
        <f t="shared" si="56"/>
        <v>49.284000000000006</v>
      </c>
      <c r="DM70" s="168">
        <f t="shared" si="57"/>
        <v>51.307999999999993</v>
      </c>
      <c r="DN70" s="168">
        <f t="shared" si="58"/>
        <v>57.164000000000001</v>
      </c>
      <c r="DO70" s="168">
        <f t="shared" si="59"/>
        <v>61.908000000000001</v>
      </c>
      <c r="DP70" s="168">
        <f t="shared" si="60"/>
        <v>66.5</v>
      </c>
      <c r="DQ70" s="168">
        <f t="shared" si="61"/>
        <v>62.292000000000002</v>
      </c>
      <c r="DR70" s="168">
        <f t="shared" si="62"/>
        <v>58.635999999999996</v>
      </c>
      <c r="DS70" s="167">
        <v>71</v>
      </c>
      <c r="DT70" s="168">
        <f t="shared" si="63"/>
        <v>59.5</v>
      </c>
      <c r="DU70" s="168">
        <f t="shared" si="64"/>
        <v>55.584000000000003</v>
      </c>
      <c r="DV70" s="168">
        <f t="shared" si="65"/>
        <v>58.807999999999993</v>
      </c>
      <c r="DW70" s="168">
        <f t="shared" si="66"/>
        <v>60.463999999999999</v>
      </c>
      <c r="DX70" s="168">
        <f t="shared" si="67"/>
        <v>64.307999999999993</v>
      </c>
      <c r="DY70" s="168">
        <f t="shared" si="68"/>
        <v>66.599999999999994</v>
      </c>
      <c r="DZ70" s="168">
        <f t="shared" si="69"/>
        <v>61.591999999999999</v>
      </c>
      <c r="EA70" s="168">
        <f t="shared" si="70"/>
        <v>56.335999999999999</v>
      </c>
      <c r="EB70" s="167">
        <v>72</v>
      </c>
      <c r="EC70" s="168">
        <f t="shared" si="71"/>
        <v>59.8</v>
      </c>
      <c r="ED70" s="168">
        <f t="shared" si="72"/>
        <v>57.783999999999992</v>
      </c>
      <c r="EE70" s="168">
        <f t="shared" si="73"/>
        <v>61.307999999999993</v>
      </c>
      <c r="EF70" s="168">
        <f t="shared" si="74"/>
        <v>64.164000000000001</v>
      </c>
      <c r="EG70" s="168">
        <f t="shared" si="75"/>
        <v>66.507999999999996</v>
      </c>
      <c r="EH70" s="168">
        <f t="shared" si="76"/>
        <v>64.700000000000017</v>
      </c>
      <c r="EI70" s="168">
        <f t="shared" si="77"/>
        <v>61.691999999999993</v>
      </c>
      <c r="EJ70" s="168">
        <f t="shared" si="78"/>
        <v>55.335999999999999</v>
      </c>
      <c r="EK70" s="167">
        <v>73</v>
      </c>
      <c r="EL70" s="168">
        <f t="shared" si="79"/>
        <v>65.400000000000006</v>
      </c>
      <c r="EM70" s="168">
        <f t="shared" si="80"/>
        <v>63.884</v>
      </c>
      <c r="EN70" s="168">
        <f t="shared" si="81"/>
        <v>65.007999999999996</v>
      </c>
      <c r="EO70" s="168">
        <f t="shared" si="82"/>
        <v>65.963999999999999</v>
      </c>
      <c r="EP70" s="168">
        <f t="shared" si="83"/>
        <v>67.007999999999996</v>
      </c>
      <c r="EQ70" s="168">
        <f t="shared" si="84"/>
        <v>64.599999999999994</v>
      </c>
      <c r="ER70" s="168">
        <f t="shared" si="85"/>
        <v>60.091999999999999</v>
      </c>
      <c r="ES70" s="168">
        <f t="shared" si="86"/>
        <v>55.135999999999996</v>
      </c>
      <c r="ET70" s="167">
        <v>74</v>
      </c>
      <c r="EU70" s="168">
        <f t="shared" si="87"/>
        <v>65.3</v>
      </c>
      <c r="EV70" s="168">
        <f t="shared" si="88"/>
        <v>64.084000000000003</v>
      </c>
      <c r="EW70" s="168">
        <f t="shared" si="89"/>
        <v>67.007999999999996</v>
      </c>
      <c r="EX70" s="168">
        <f t="shared" si="90"/>
        <v>68.664000000000001</v>
      </c>
      <c r="EY70" s="168">
        <f t="shared" si="91"/>
        <v>67.908000000000001</v>
      </c>
      <c r="EZ70" s="168">
        <f t="shared" si="92"/>
        <v>63.300000000000004</v>
      </c>
      <c r="FA70" s="168">
        <f t="shared" si="93"/>
        <v>57.992000000000004</v>
      </c>
      <c r="FB70" s="168">
        <f t="shared" si="94"/>
        <v>50.036000000000001</v>
      </c>
      <c r="FC70" s="167">
        <v>75</v>
      </c>
      <c r="FD70" s="168">
        <f t="shared" si="95"/>
        <v>70.7</v>
      </c>
      <c r="FE70" s="168">
        <f t="shared" si="96"/>
        <v>68.683999999999997</v>
      </c>
      <c r="FF70" s="168">
        <f t="shared" si="97"/>
        <v>69.807999999999993</v>
      </c>
      <c r="FG70" s="168">
        <f t="shared" si="98"/>
        <v>69.463999999999999</v>
      </c>
      <c r="FH70" s="168">
        <f t="shared" si="99"/>
        <v>67.007999999999996</v>
      </c>
      <c r="FI70" s="168">
        <f t="shared" si="100"/>
        <v>63.300000000000004</v>
      </c>
      <c r="FJ70" s="168">
        <f t="shared" si="101"/>
        <v>57.691999999999993</v>
      </c>
      <c r="FK70" s="168">
        <f t="shared" si="102"/>
        <v>49.335999999999999</v>
      </c>
      <c r="FL70" s="167">
        <v>76</v>
      </c>
      <c r="FM70" s="168">
        <f t="shared" si="103"/>
        <v>75.599999999999994</v>
      </c>
      <c r="FN70" s="168">
        <f t="shared" si="104"/>
        <v>70.884</v>
      </c>
      <c r="FO70" s="168">
        <f t="shared" si="105"/>
        <v>70.60799999999999</v>
      </c>
      <c r="FP70" s="168">
        <f t="shared" si="106"/>
        <v>69.763999999999996</v>
      </c>
      <c r="FQ70" s="168">
        <f t="shared" si="107"/>
        <v>67.707999999999998</v>
      </c>
      <c r="FR70" s="168">
        <f t="shared" si="108"/>
        <v>61.6</v>
      </c>
      <c r="FS70" s="168">
        <f t="shared" si="109"/>
        <v>55.492000000000004</v>
      </c>
      <c r="FT70" s="168">
        <f t="shared" si="110"/>
        <v>48.236000000000004</v>
      </c>
      <c r="FU70" s="167">
        <v>77</v>
      </c>
      <c r="FV70" s="168">
        <f t="shared" si="111"/>
        <v>77.599999999999994</v>
      </c>
      <c r="FW70" s="168">
        <f t="shared" si="112"/>
        <v>74.683999999999997</v>
      </c>
      <c r="FX70" s="168">
        <f t="shared" si="113"/>
        <v>73.908000000000001</v>
      </c>
      <c r="FY70" s="168">
        <f t="shared" si="114"/>
        <v>69.963999999999999</v>
      </c>
      <c r="FZ70" s="168">
        <f t="shared" si="115"/>
        <v>65.707999999999998</v>
      </c>
      <c r="GA70" s="168">
        <f t="shared" si="116"/>
        <v>61.70000000000001</v>
      </c>
      <c r="GB70" s="168">
        <f t="shared" si="117"/>
        <v>55.492000000000004</v>
      </c>
      <c r="GC70" s="168">
        <f t="shared" si="118"/>
        <v>46.236000000000004</v>
      </c>
      <c r="GD70" s="167">
        <v>70</v>
      </c>
      <c r="GE70" s="168">
        <f t="shared" si="119"/>
        <v>30.304651934684031</v>
      </c>
      <c r="GF70" s="168">
        <f t="shared" si="120"/>
        <v>30.369438477431544</v>
      </c>
      <c r="GG70" s="167">
        <v>71</v>
      </c>
      <c r="GH70" s="168">
        <f t="shared" si="121"/>
        <v>29.11296496968653</v>
      </c>
      <c r="GI70" s="168">
        <f t="shared" si="122"/>
        <v>29.440575903272062</v>
      </c>
      <c r="GJ70" s="167">
        <v>72</v>
      </c>
      <c r="GK70" s="168">
        <f t="shared" si="123"/>
        <v>28.309232568737769</v>
      </c>
      <c r="GL70" s="168">
        <f t="shared" si="124"/>
        <v>28.599736352506312</v>
      </c>
      <c r="GM70" s="167">
        <v>73</v>
      </c>
      <c r="GN70" s="168">
        <f t="shared" si="125"/>
        <v>26.520417760672785</v>
      </c>
      <c r="GO70" s="168">
        <f t="shared" si="126"/>
        <v>27.254994822214584</v>
      </c>
      <c r="GP70" s="167">
        <v>74</v>
      </c>
      <c r="GQ70" s="168">
        <f t="shared" si="127"/>
        <v>25.62751952064805</v>
      </c>
      <c r="GR70" s="168">
        <f t="shared" si="128"/>
        <v>26.201531268852548</v>
      </c>
      <c r="GS70" s="167">
        <v>75</v>
      </c>
      <c r="GT70" s="168">
        <f t="shared" si="129"/>
        <v>23.431934634273176</v>
      </c>
      <c r="GU70" s="168">
        <f t="shared" si="130"/>
        <v>24.733381065642504</v>
      </c>
      <c r="GV70" s="167">
        <v>76</v>
      </c>
      <c r="GW70" s="168">
        <f t="shared" si="131"/>
        <v>21.117948818768852</v>
      </c>
      <c r="GX70" s="168">
        <f t="shared" si="132"/>
        <v>23.872505121067078</v>
      </c>
      <c r="GY70" s="167">
        <v>77</v>
      </c>
      <c r="GZ70" s="168">
        <f t="shared" si="133"/>
        <v>18.960087094330731</v>
      </c>
      <c r="HA70" s="168">
        <f t="shared" si="134"/>
        <v>21.57947283458067</v>
      </c>
      <c r="HB70" s="167">
        <v>-1.2</v>
      </c>
      <c r="HC70" s="167">
        <v>-0.49</v>
      </c>
      <c r="HD70" s="167">
        <v>0.14000000000000001</v>
      </c>
      <c r="HE70" s="167">
        <v>1.56</v>
      </c>
      <c r="HF70" s="167">
        <v>-2.98</v>
      </c>
      <c r="HG70" s="167">
        <v>-1.01</v>
      </c>
      <c r="HH70" s="167">
        <v>0.85</v>
      </c>
      <c r="HI70" s="167">
        <v>3.14</v>
      </c>
    </row>
    <row r="71" spans="1:217" ht="15.75" thickBot="1" x14ac:dyDescent="0.3">
      <c r="A71" s="228">
        <v>61</v>
      </c>
      <c r="B71" s="212">
        <v>44591</v>
      </c>
      <c r="C71" s="218" t="s">
        <v>1178</v>
      </c>
      <c r="D71" t="s">
        <v>979</v>
      </c>
      <c r="E71" s="207" t="s">
        <v>1104</v>
      </c>
      <c r="F71" s="197"/>
      <c r="G71" s="198">
        <v>18.8</v>
      </c>
      <c r="H71" s="198">
        <v>22.5</v>
      </c>
      <c r="I71" s="198">
        <v>26.7</v>
      </c>
      <c r="J71" s="198">
        <v>31.1</v>
      </c>
      <c r="K71" s="198">
        <v>32.200000000000003</v>
      </c>
      <c r="L71" s="198">
        <v>37.5</v>
      </c>
      <c r="M71" s="199">
        <v>36.299999999999997</v>
      </c>
      <c r="N71" s="200"/>
      <c r="O71" s="198">
        <v>3.5</v>
      </c>
      <c r="P71" s="198">
        <v>2.8</v>
      </c>
      <c r="Q71" s="198">
        <v>2.4</v>
      </c>
      <c r="R71" s="198">
        <v>2.2000000000000002</v>
      </c>
      <c r="S71" s="198">
        <v>2.5</v>
      </c>
      <c r="T71" s="198">
        <v>2.2999999999999998</v>
      </c>
      <c r="U71" s="201">
        <v>3.7</v>
      </c>
      <c r="V71" s="163">
        <f t="shared" si="38"/>
        <v>0</v>
      </c>
      <c r="W71" s="163">
        <f t="shared" si="39"/>
        <v>13.060000000000002</v>
      </c>
      <c r="X71" s="163">
        <f t="shared" si="40"/>
        <v>17.908000000000001</v>
      </c>
      <c r="Y71" s="163">
        <f t="shared" si="41"/>
        <v>22.763999999999999</v>
      </c>
      <c r="Z71" s="163">
        <f t="shared" si="42"/>
        <v>27.492000000000001</v>
      </c>
      <c r="AA71" s="163">
        <f t="shared" si="43"/>
        <v>28.1</v>
      </c>
      <c r="AB71" s="163">
        <f t="shared" si="44"/>
        <v>33.728000000000002</v>
      </c>
      <c r="AC71" s="163">
        <f t="shared" si="45"/>
        <v>30.231999999999999</v>
      </c>
      <c r="AD71" s="164">
        <f t="shared" si="34"/>
        <v>29.754067315225619</v>
      </c>
      <c r="AE71" s="164">
        <f t="shared" si="35"/>
        <v>25.384244546371853</v>
      </c>
      <c r="AF71" s="164">
        <f t="shared" si="36"/>
        <v>19.738022487776298</v>
      </c>
      <c r="AG71" s="165">
        <f t="shared" si="46"/>
        <v>65.3</v>
      </c>
      <c r="AH71" s="165">
        <f t="shared" si="47"/>
        <v>62.34</v>
      </c>
      <c r="AI71" s="165">
        <f t="shared" si="48"/>
        <v>64.992000000000004</v>
      </c>
      <c r="AJ71" s="165">
        <f t="shared" si="49"/>
        <v>65.536000000000001</v>
      </c>
      <c r="AK71" s="165">
        <f t="shared" si="50"/>
        <v>64.007999999999996</v>
      </c>
      <c r="AL71" s="165">
        <f t="shared" si="51"/>
        <v>64.599999999999994</v>
      </c>
      <c r="AM71" s="165">
        <f t="shared" si="52"/>
        <v>58.771999999999998</v>
      </c>
      <c r="AN71" s="165">
        <f t="shared" si="53"/>
        <v>60.168000000000006</v>
      </c>
      <c r="AO71" s="164">
        <f t="shared" si="54"/>
        <v>27.205562440300895</v>
      </c>
      <c r="AP71" s="166">
        <v>1</v>
      </c>
      <c r="AQ71" s="167">
        <v>51.4</v>
      </c>
      <c r="AR71" s="167">
        <v>62.6</v>
      </c>
      <c r="AS71" s="167">
        <v>70.8</v>
      </c>
      <c r="AT71" s="167">
        <v>81</v>
      </c>
      <c r="AU71" s="167">
        <v>90.4</v>
      </c>
      <c r="AV71" s="167">
        <v>96.2</v>
      </c>
      <c r="AW71" s="167">
        <v>94.7</v>
      </c>
      <c r="AX71" s="167">
        <v>92.3</v>
      </c>
      <c r="AY71" s="166">
        <v>2</v>
      </c>
      <c r="AZ71" s="167">
        <v>59.5</v>
      </c>
      <c r="BA71" s="167">
        <v>68.900000000000006</v>
      </c>
      <c r="BB71" s="167">
        <v>78.3</v>
      </c>
      <c r="BC71" s="167">
        <v>84.3</v>
      </c>
      <c r="BD71" s="167">
        <v>92.8</v>
      </c>
      <c r="BE71" s="167">
        <v>96.3</v>
      </c>
      <c r="BF71" s="167">
        <v>94</v>
      </c>
      <c r="BG71" s="167">
        <v>90</v>
      </c>
      <c r="BH71" s="166">
        <v>3</v>
      </c>
      <c r="BI71" s="167">
        <v>59.8</v>
      </c>
      <c r="BJ71" s="167">
        <v>71.099999999999994</v>
      </c>
      <c r="BK71" s="167">
        <v>80.8</v>
      </c>
      <c r="BL71" s="167">
        <v>88</v>
      </c>
      <c r="BM71" s="167">
        <v>95</v>
      </c>
      <c r="BN71" s="167">
        <v>94.4</v>
      </c>
      <c r="BO71" s="167">
        <v>94.1</v>
      </c>
      <c r="BP71" s="167">
        <v>89</v>
      </c>
      <c r="BQ71" s="166">
        <v>4</v>
      </c>
      <c r="BR71" s="167">
        <v>65.400000000000006</v>
      </c>
      <c r="BS71" s="167">
        <v>77.2</v>
      </c>
      <c r="BT71" s="167">
        <v>84.5</v>
      </c>
      <c r="BU71" s="167">
        <v>89.8</v>
      </c>
      <c r="BV71" s="167">
        <v>95.5</v>
      </c>
      <c r="BW71" s="167">
        <v>94.3</v>
      </c>
      <c r="BX71" s="167">
        <v>92.5</v>
      </c>
      <c r="BY71" s="167">
        <v>88.8</v>
      </c>
      <c r="BZ71" s="166">
        <v>5</v>
      </c>
      <c r="CA71" s="167">
        <v>65.3</v>
      </c>
      <c r="CB71" s="167">
        <v>77.400000000000006</v>
      </c>
      <c r="CC71" s="167">
        <v>86.5</v>
      </c>
      <c r="CD71" s="167">
        <v>92.5</v>
      </c>
      <c r="CE71" s="167">
        <v>96.4</v>
      </c>
      <c r="CF71" s="167">
        <v>93</v>
      </c>
      <c r="CG71" s="167">
        <v>90.4</v>
      </c>
      <c r="CH71" s="167">
        <v>83.7</v>
      </c>
      <c r="CI71" s="166">
        <v>6</v>
      </c>
      <c r="CJ71" s="167">
        <v>70.7</v>
      </c>
      <c r="CK71" s="167">
        <v>82</v>
      </c>
      <c r="CL71" s="167">
        <v>89.3</v>
      </c>
      <c r="CM71" s="167">
        <v>93.3</v>
      </c>
      <c r="CN71" s="167">
        <v>95.5</v>
      </c>
      <c r="CO71" s="167">
        <v>93</v>
      </c>
      <c r="CP71" s="167">
        <v>90.1</v>
      </c>
      <c r="CQ71" s="167">
        <v>83</v>
      </c>
      <c r="CR71" s="166">
        <v>7</v>
      </c>
      <c r="CS71" s="167">
        <v>75.599999999999994</v>
      </c>
      <c r="CT71" s="167">
        <v>84.2</v>
      </c>
      <c r="CU71" s="167">
        <v>90.1</v>
      </c>
      <c r="CV71" s="167">
        <v>93.6</v>
      </c>
      <c r="CW71" s="167">
        <v>96.2</v>
      </c>
      <c r="CX71" s="167">
        <v>91.3</v>
      </c>
      <c r="CY71" s="167">
        <v>87.9</v>
      </c>
      <c r="CZ71" s="167">
        <v>81.900000000000006</v>
      </c>
      <c r="DA71" s="166">
        <v>8</v>
      </c>
      <c r="DB71" s="167">
        <v>77.599999999999994</v>
      </c>
      <c r="DC71" s="167">
        <v>88</v>
      </c>
      <c r="DD71" s="167">
        <v>93.4</v>
      </c>
      <c r="DE71" s="167">
        <v>93.8</v>
      </c>
      <c r="DF71" s="167">
        <v>94.2</v>
      </c>
      <c r="DG71" s="167">
        <v>91.4</v>
      </c>
      <c r="DH71" s="167">
        <v>87.9</v>
      </c>
      <c r="DI71" s="167">
        <v>79.900000000000006</v>
      </c>
      <c r="DJ71" s="167">
        <v>1</v>
      </c>
      <c r="DK71" s="168">
        <f t="shared" si="55"/>
        <v>51.4</v>
      </c>
      <c r="DL71" s="168">
        <f t="shared" si="56"/>
        <v>49.54</v>
      </c>
      <c r="DM71" s="168">
        <f t="shared" si="57"/>
        <v>52.891999999999996</v>
      </c>
      <c r="DN71" s="168">
        <f t="shared" si="58"/>
        <v>58.236000000000004</v>
      </c>
      <c r="DO71" s="168">
        <f t="shared" si="59"/>
        <v>62.908000000000001</v>
      </c>
      <c r="DP71" s="168">
        <f t="shared" si="60"/>
        <v>68.099999999999994</v>
      </c>
      <c r="DQ71" s="168">
        <f t="shared" si="61"/>
        <v>60.972000000000001</v>
      </c>
      <c r="DR71" s="168">
        <f t="shared" si="62"/>
        <v>62.067999999999998</v>
      </c>
      <c r="DS71" s="167">
        <v>72</v>
      </c>
      <c r="DT71" s="168">
        <f t="shared" si="63"/>
        <v>59.5</v>
      </c>
      <c r="DU71" s="168">
        <f t="shared" si="64"/>
        <v>55.84</v>
      </c>
      <c r="DV71" s="168">
        <f t="shared" si="65"/>
        <v>60.391999999999996</v>
      </c>
      <c r="DW71" s="168">
        <f t="shared" si="66"/>
        <v>61.536000000000001</v>
      </c>
      <c r="DX71" s="168">
        <f t="shared" si="67"/>
        <v>65.307999999999993</v>
      </c>
      <c r="DY71" s="168">
        <f t="shared" si="68"/>
        <v>68.199999999999989</v>
      </c>
      <c r="DZ71" s="168">
        <f t="shared" si="69"/>
        <v>60.271999999999998</v>
      </c>
      <c r="EA71" s="168">
        <f t="shared" si="70"/>
        <v>59.768000000000001</v>
      </c>
      <c r="EB71" s="167">
        <v>73</v>
      </c>
      <c r="EC71" s="168">
        <f t="shared" si="71"/>
        <v>59.8</v>
      </c>
      <c r="ED71" s="168">
        <f t="shared" si="72"/>
        <v>58.039999999999992</v>
      </c>
      <c r="EE71" s="168">
        <f t="shared" si="73"/>
        <v>62.891999999999996</v>
      </c>
      <c r="EF71" s="168">
        <f t="shared" si="74"/>
        <v>65.236000000000004</v>
      </c>
      <c r="EG71" s="168">
        <f t="shared" si="75"/>
        <v>67.507999999999996</v>
      </c>
      <c r="EH71" s="168">
        <f t="shared" si="76"/>
        <v>66.300000000000011</v>
      </c>
      <c r="EI71" s="168">
        <f t="shared" si="77"/>
        <v>60.371999999999993</v>
      </c>
      <c r="EJ71" s="168">
        <f t="shared" si="78"/>
        <v>58.768000000000001</v>
      </c>
      <c r="EK71" s="167">
        <v>74</v>
      </c>
      <c r="EL71" s="168">
        <f t="shared" si="79"/>
        <v>65.400000000000006</v>
      </c>
      <c r="EM71" s="168">
        <f t="shared" si="80"/>
        <v>64.14</v>
      </c>
      <c r="EN71" s="168">
        <f t="shared" si="81"/>
        <v>66.591999999999999</v>
      </c>
      <c r="EO71" s="168">
        <f t="shared" si="82"/>
        <v>67.036000000000001</v>
      </c>
      <c r="EP71" s="168">
        <f t="shared" si="83"/>
        <v>68.007999999999996</v>
      </c>
      <c r="EQ71" s="168">
        <f t="shared" si="84"/>
        <v>66.199999999999989</v>
      </c>
      <c r="ER71" s="168">
        <f t="shared" si="85"/>
        <v>58.771999999999998</v>
      </c>
      <c r="ES71" s="168">
        <f t="shared" si="86"/>
        <v>58.567999999999998</v>
      </c>
      <c r="ET71" s="167">
        <v>75</v>
      </c>
      <c r="EU71" s="168">
        <f t="shared" si="87"/>
        <v>65.3</v>
      </c>
      <c r="EV71" s="168">
        <f t="shared" si="88"/>
        <v>64.34</v>
      </c>
      <c r="EW71" s="168">
        <f t="shared" si="89"/>
        <v>68.591999999999999</v>
      </c>
      <c r="EX71" s="168">
        <f t="shared" si="90"/>
        <v>69.736000000000004</v>
      </c>
      <c r="EY71" s="168">
        <f t="shared" si="91"/>
        <v>68.908000000000001</v>
      </c>
      <c r="EZ71" s="168">
        <f t="shared" si="92"/>
        <v>64.900000000000006</v>
      </c>
      <c r="FA71" s="168">
        <f t="shared" si="93"/>
        <v>56.672000000000004</v>
      </c>
      <c r="FB71" s="168">
        <f t="shared" si="94"/>
        <v>53.468000000000004</v>
      </c>
      <c r="FC71" s="167">
        <v>76</v>
      </c>
      <c r="FD71" s="168">
        <f t="shared" si="95"/>
        <v>70.7</v>
      </c>
      <c r="FE71" s="168">
        <f t="shared" si="96"/>
        <v>68.94</v>
      </c>
      <c r="FF71" s="168">
        <f t="shared" si="97"/>
        <v>71.391999999999996</v>
      </c>
      <c r="FG71" s="168">
        <f t="shared" si="98"/>
        <v>70.536000000000001</v>
      </c>
      <c r="FH71" s="168">
        <f t="shared" si="99"/>
        <v>68.007999999999996</v>
      </c>
      <c r="FI71" s="168">
        <f t="shared" si="100"/>
        <v>64.900000000000006</v>
      </c>
      <c r="FJ71" s="168">
        <f t="shared" si="101"/>
        <v>56.371999999999993</v>
      </c>
      <c r="FK71" s="168">
        <f t="shared" si="102"/>
        <v>52.768000000000001</v>
      </c>
      <c r="FL71" s="167">
        <v>77</v>
      </c>
      <c r="FM71" s="168">
        <f t="shared" si="103"/>
        <v>75.599999999999994</v>
      </c>
      <c r="FN71" s="168">
        <f t="shared" si="104"/>
        <v>71.14</v>
      </c>
      <c r="FO71" s="168">
        <f t="shared" si="105"/>
        <v>72.191999999999993</v>
      </c>
      <c r="FP71" s="168">
        <f t="shared" si="106"/>
        <v>70.835999999999999</v>
      </c>
      <c r="FQ71" s="168">
        <f t="shared" si="107"/>
        <v>68.707999999999998</v>
      </c>
      <c r="FR71" s="168">
        <f t="shared" si="108"/>
        <v>63.199999999999996</v>
      </c>
      <c r="FS71" s="168">
        <f t="shared" si="109"/>
        <v>54.172000000000004</v>
      </c>
      <c r="FT71" s="168">
        <f t="shared" si="110"/>
        <v>51.668000000000006</v>
      </c>
      <c r="FU71" s="167">
        <v>78</v>
      </c>
      <c r="FV71" s="168">
        <f t="shared" si="111"/>
        <v>77.599999999999994</v>
      </c>
      <c r="FW71" s="168">
        <f t="shared" si="112"/>
        <v>74.94</v>
      </c>
      <c r="FX71" s="168">
        <f t="shared" si="113"/>
        <v>75.492000000000004</v>
      </c>
      <c r="FY71" s="168">
        <f t="shared" si="114"/>
        <v>71.036000000000001</v>
      </c>
      <c r="FZ71" s="168">
        <f t="shared" si="115"/>
        <v>66.707999999999998</v>
      </c>
      <c r="GA71" s="168">
        <f t="shared" si="116"/>
        <v>63.300000000000004</v>
      </c>
      <c r="GB71" s="168">
        <f t="shared" si="117"/>
        <v>54.172000000000004</v>
      </c>
      <c r="GC71" s="168">
        <f t="shared" si="118"/>
        <v>49.668000000000006</v>
      </c>
      <c r="GD71" s="167">
        <v>71</v>
      </c>
      <c r="GE71" s="168">
        <f t="shared" si="119"/>
        <v>29.079981264966477</v>
      </c>
      <c r="GF71" s="168">
        <f t="shared" si="120"/>
        <v>29.128758707649624</v>
      </c>
      <c r="GG71" s="167">
        <v>72</v>
      </c>
      <c r="GH71" s="168">
        <f t="shared" si="121"/>
        <v>28.011243876653907</v>
      </c>
      <c r="GI71" s="168">
        <f t="shared" si="122"/>
        <v>28.263272096343883</v>
      </c>
      <c r="GJ71" s="167">
        <v>73</v>
      </c>
      <c r="GK71" s="168">
        <f t="shared" si="123"/>
        <v>27.300451614112731</v>
      </c>
      <c r="GL71" s="168">
        <f t="shared" si="124"/>
        <v>27.529123568300648</v>
      </c>
      <c r="GM71" s="167">
        <v>74</v>
      </c>
      <c r="GN71" s="168">
        <f t="shared" si="125"/>
        <v>25.584567989408583</v>
      </c>
      <c r="GO71" s="168">
        <f t="shared" si="126"/>
        <v>26.166701657426572</v>
      </c>
      <c r="GP71" s="167">
        <v>75</v>
      </c>
      <c r="GQ71" s="168">
        <f t="shared" si="127"/>
        <v>24.647037326716074</v>
      </c>
      <c r="GR71" s="168">
        <f t="shared" si="128"/>
        <v>25.098767163087473</v>
      </c>
      <c r="GS71" s="167">
        <v>76</v>
      </c>
      <c r="GT71" s="168">
        <f t="shared" si="129"/>
        <v>22.619360706846777</v>
      </c>
      <c r="GU71" s="168">
        <f t="shared" si="130"/>
        <v>23.669289182115264</v>
      </c>
      <c r="GV71" s="167">
        <v>77</v>
      </c>
      <c r="GW71" s="168">
        <f t="shared" si="131"/>
        <v>20.559035592150195</v>
      </c>
      <c r="GX71" s="168">
        <f t="shared" si="132"/>
        <v>22.872327499136802</v>
      </c>
      <c r="GY71" s="167">
        <v>78</v>
      </c>
      <c r="GZ71" s="168">
        <f t="shared" si="133"/>
        <v>18.415745161067477</v>
      </c>
      <c r="HA71" s="168">
        <f t="shared" si="134"/>
        <v>20.630999168067987</v>
      </c>
      <c r="HB71" s="167">
        <v>-1.2</v>
      </c>
      <c r="HC71" s="167">
        <v>-0.49</v>
      </c>
      <c r="HD71" s="167">
        <v>0.14000000000000001</v>
      </c>
      <c r="HE71" s="167">
        <v>1.56</v>
      </c>
      <c r="HF71" s="167">
        <v>-2.98</v>
      </c>
      <c r="HG71" s="167">
        <v>-1.01</v>
      </c>
      <c r="HH71" s="167">
        <v>0.85</v>
      </c>
      <c r="HI71" s="167">
        <v>3.14</v>
      </c>
    </row>
    <row r="72" spans="1:217" ht="15.75" thickBot="1" x14ac:dyDescent="0.3">
      <c r="A72" s="228">
        <v>62</v>
      </c>
      <c r="B72" s="212">
        <v>44591</v>
      </c>
      <c r="C72" s="218" t="s">
        <v>1178</v>
      </c>
      <c r="D72" t="s">
        <v>979</v>
      </c>
      <c r="E72" s="207" t="s">
        <v>1105</v>
      </c>
      <c r="F72" s="197"/>
      <c r="G72" s="198">
        <v>18.8</v>
      </c>
      <c r="H72" s="198">
        <v>22.8</v>
      </c>
      <c r="I72" s="198">
        <v>27.4</v>
      </c>
      <c r="J72" s="198">
        <v>32.5</v>
      </c>
      <c r="K72" s="198">
        <v>32</v>
      </c>
      <c r="L72" s="198">
        <v>36.799999999999997</v>
      </c>
      <c r="M72" s="199">
        <v>36.1</v>
      </c>
      <c r="N72" s="200"/>
      <c r="O72" s="198">
        <v>3.6</v>
      </c>
      <c r="P72" s="198">
        <v>3</v>
      </c>
      <c r="Q72" s="198">
        <v>2.7</v>
      </c>
      <c r="R72" s="198">
        <v>2.1</v>
      </c>
      <c r="S72" s="198">
        <v>2.7</v>
      </c>
      <c r="T72" s="198">
        <v>2.7</v>
      </c>
      <c r="U72" s="201">
        <v>2.2000000000000002</v>
      </c>
      <c r="V72" s="163">
        <f t="shared" si="38"/>
        <v>0</v>
      </c>
      <c r="W72" s="163">
        <f t="shared" si="39"/>
        <v>12.896000000000001</v>
      </c>
      <c r="X72" s="163">
        <f t="shared" si="40"/>
        <v>17.880000000000003</v>
      </c>
      <c r="Y72" s="163">
        <f t="shared" si="41"/>
        <v>22.971999999999998</v>
      </c>
      <c r="Z72" s="163">
        <f t="shared" si="42"/>
        <v>29.056000000000001</v>
      </c>
      <c r="AA72" s="163">
        <f t="shared" si="43"/>
        <v>27.571999999999999</v>
      </c>
      <c r="AB72" s="163">
        <f t="shared" si="44"/>
        <v>32.372</v>
      </c>
      <c r="AC72" s="163">
        <f t="shared" si="45"/>
        <v>32.492000000000004</v>
      </c>
      <c r="AD72" s="164">
        <f t="shared" si="34"/>
        <v>29.693969196023765</v>
      </c>
      <c r="AE72" s="164">
        <f t="shared" si="35"/>
        <v>25.694894356591419</v>
      </c>
      <c r="AF72" s="164">
        <f t="shared" si="36"/>
        <v>19.688445050003786</v>
      </c>
      <c r="AG72" s="165">
        <f t="shared" si="46"/>
        <v>65.3</v>
      </c>
      <c r="AH72" s="165">
        <f t="shared" si="47"/>
        <v>62.504000000000005</v>
      </c>
      <c r="AI72" s="165">
        <f t="shared" si="48"/>
        <v>65.02000000000001</v>
      </c>
      <c r="AJ72" s="165">
        <f t="shared" si="49"/>
        <v>65.328000000000003</v>
      </c>
      <c r="AK72" s="165">
        <f t="shared" si="50"/>
        <v>62.444000000000003</v>
      </c>
      <c r="AL72" s="165">
        <f t="shared" si="51"/>
        <v>65.128</v>
      </c>
      <c r="AM72" s="165">
        <f t="shared" si="52"/>
        <v>60.128</v>
      </c>
      <c r="AN72" s="165">
        <f t="shared" si="53"/>
        <v>57.908000000000001</v>
      </c>
      <c r="AO72" s="164">
        <f t="shared" si="54"/>
        <v>27.34814152538371</v>
      </c>
      <c r="AP72" s="166">
        <v>1</v>
      </c>
      <c r="AQ72" s="167">
        <v>51.4</v>
      </c>
      <c r="AR72" s="167">
        <v>62.6</v>
      </c>
      <c r="AS72" s="167">
        <v>70.8</v>
      </c>
      <c r="AT72" s="167">
        <v>81</v>
      </c>
      <c r="AU72" s="167">
        <v>90.4</v>
      </c>
      <c r="AV72" s="167">
        <v>96.2</v>
      </c>
      <c r="AW72" s="167">
        <v>94.7</v>
      </c>
      <c r="AX72" s="167">
        <v>92.3</v>
      </c>
      <c r="AY72" s="166">
        <v>2</v>
      </c>
      <c r="AZ72" s="167">
        <v>59.5</v>
      </c>
      <c r="BA72" s="167">
        <v>68.900000000000006</v>
      </c>
      <c r="BB72" s="167">
        <v>78.3</v>
      </c>
      <c r="BC72" s="167">
        <v>84.3</v>
      </c>
      <c r="BD72" s="167">
        <v>92.8</v>
      </c>
      <c r="BE72" s="167">
        <v>96.3</v>
      </c>
      <c r="BF72" s="167">
        <v>94</v>
      </c>
      <c r="BG72" s="167">
        <v>90</v>
      </c>
      <c r="BH72" s="166">
        <v>3</v>
      </c>
      <c r="BI72" s="167">
        <v>59.8</v>
      </c>
      <c r="BJ72" s="167">
        <v>71.099999999999994</v>
      </c>
      <c r="BK72" s="167">
        <v>80.8</v>
      </c>
      <c r="BL72" s="167">
        <v>88</v>
      </c>
      <c r="BM72" s="167">
        <v>95</v>
      </c>
      <c r="BN72" s="167">
        <v>94.4</v>
      </c>
      <c r="BO72" s="167">
        <v>94.1</v>
      </c>
      <c r="BP72" s="167">
        <v>89</v>
      </c>
      <c r="BQ72" s="166">
        <v>4</v>
      </c>
      <c r="BR72" s="167">
        <v>65.400000000000006</v>
      </c>
      <c r="BS72" s="167">
        <v>77.2</v>
      </c>
      <c r="BT72" s="167">
        <v>84.5</v>
      </c>
      <c r="BU72" s="167">
        <v>89.8</v>
      </c>
      <c r="BV72" s="167">
        <v>95.5</v>
      </c>
      <c r="BW72" s="167">
        <v>94.3</v>
      </c>
      <c r="BX72" s="167">
        <v>92.5</v>
      </c>
      <c r="BY72" s="167">
        <v>88.8</v>
      </c>
      <c r="BZ72" s="166">
        <v>5</v>
      </c>
      <c r="CA72" s="167">
        <v>65.3</v>
      </c>
      <c r="CB72" s="167">
        <v>77.400000000000006</v>
      </c>
      <c r="CC72" s="167">
        <v>86.5</v>
      </c>
      <c r="CD72" s="167">
        <v>92.5</v>
      </c>
      <c r="CE72" s="167">
        <v>96.4</v>
      </c>
      <c r="CF72" s="167">
        <v>93</v>
      </c>
      <c r="CG72" s="167">
        <v>90.4</v>
      </c>
      <c r="CH72" s="167">
        <v>83.7</v>
      </c>
      <c r="CI72" s="166">
        <v>6</v>
      </c>
      <c r="CJ72" s="167">
        <v>70.7</v>
      </c>
      <c r="CK72" s="167">
        <v>82</v>
      </c>
      <c r="CL72" s="167">
        <v>89.3</v>
      </c>
      <c r="CM72" s="167">
        <v>93.3</v>
      </c>
      <c r="CN72" s="167">
        <v>95.5</v>
      </c>
      <c r="CO72" s="167">
        <v>93</v>
      </c>
      <c r="CP72" s="167">
        <v>90.1</v>
      </c>
      <c r="CQ72" s="167">
        <v>83</v>
      </c>
      <c r="CR72" s="166">
        <v>7</v>
      </c>
      <c r="CS72" s="167">
        <v>75.599999999999994</v>
      </c>
      <c r="CT72" s="167">
        <v>84.2</v>
      </c>
      <c r="CU72" s="167">
        <v>90.1</v>
      </c>
      <c r="CV72" s="167">
        <v>93.6</v>
      </c>
      <c r="CW72" s="167">
        <v>96.2</v>
      </c>
      <c r="CX72" s="167">
        <v>91.3</v>
      </c>
      <c r="CY72" s="167">
        <v>87.9</v>
      </c>
      <c r="CZ72" s="167">
        <v>81.900000000000006</v>
      </c>
      <c r="DA72" s="166">
        <v>8</v>
      </c>
      <c r="DB72" s="167">
        <v>77.599999999999994</v>
      </c>
      <c r="DC72" s="167">
        <v>88</v>
      </c>
      <c r="DD72" s="167">
        <v>93.4</v>
      </c>
      <c r="DE72" s="167">
        <v>93.8</v>
      </c>
      <c r="DF72" s="167">
        <v>94.2</v>
      </c>
      <c r="DG72" s="167">
        <v>91.4</v>
      </c>
      <c r="DH72" s="167">
        <v>87.9</v>
      </c>
      <c r="DI72" s="167">
        <v>79.900000000000006</v>
      </c>
      <c r="DJ72" s="167">
        <v>1</v>
      </c>
      <c r="DK72" s="168">
        <f t="shared" si="55"/>
        <v>51.4</v>
      </c>
      <c r="DL72" s="168">
        <f t="shared" si="56"/>
        <v>49.704000000000001</v>
      </c>
      <c r="DM72" s="168">
        <f t="shared" si="57"/>
        <v>52.919999999999995</v>
      </c>
      <c r="DN72" s="168">
        <f t="shared" si="58"/>
        <v>58.028000000000006</v>
      </c>
      <c r="DO72" s="168">
        <f t="shared" si="59"/>
        <v>61.344000000000008</v>
      </c>
      <c r="DP72" s="168">
        <f t="shared" si="60"/>
        <v>68.628</v>
      </c>
      <c r="DQ72" s="168">
        <f t="shared" si="61"/>
        <v>62.328000000000003</v>
      </c>
      <c r="DR72" s="168">
        <f t="shared" si="62"/>
        <v>59.807999999999993</v>
      </c>
      <c r="DS72" s="167">
        <v>73</v>
      </c>
      <c r="DT72" s="168">
        <f t="shared" si="63"/>
        <v>59.5</v>
      </c>
      <c r="DU72" s="168">
        <f t="shared" si="64"/>
        <v>56.004000000000005</v>
      </c>
      <c r="DV72" s="168">
        <f t="shared" si="65"/>
        <v>60.419999999999995</v>
      </c>
      <c r="DW72" s="168">
        <f t="shared" si="66"/>
        <v>61.328000000000003</v>
      </c>
      <c r="DX72" s="168">
        <f t="shared" si="67"/>
        <v>63.744</v>
      </c>
      <c r="DY72" s="168">
        <f t="shared" si="68"/>
        <v>68.727999999999994</v>
      </c>
      <c r="DZ72" s="168">
        <f t="shared" si="69"/>
        <v>61.628</v>
      </c>
      <c r="EA72" s="168">
        <f t="shared" si="70"/>
        <v>57.507999999999996</v>
      </c>
      <c r="EB72" s="167">
        <v>74</v>
      </c>
      <c r="EC72" s="168">
        <f t="shared" si="71"/>
        <v>59.8</v>
      </c>
      <c r="ED72" s="168">
        <f t="shared" si="72"/>
        <v>58.203999999999994</v>
      </c>
      <c r="EE72" s="168">
        <f t="shared" si="73"/>
        <v>62.919999999999995</v>
      </c>
      <c r="EF72" s="168">
        <f t="shared" si="74"/>
        <v>65.028000000000006</v>
      </c>
      <c r="EG72" s="168">
        <f t="shared" si="75"/>
        <v>65.944000000000003</v>
      </c>
      <c r="EH72" s="168">
        <f t="shared" si="76"/>
        <v>66.828000000000003</v>
      </c>
      <c r="EI72" s="168">
        <f t="shared" si="77"/>
        <v>61.727999999999994</v>
      </c>
      <c r="EJ72" s="168">
        <f t="shared" si="78"/>
        <v>56.507999999999996</v>
      </c>
      <c r="EK72" s="167">
        <v>75</v>
      </c>
      <c r="EL72" s="168">
        <f t="shared" si="79"/>
        <v>65.400000000000006</v>
      </c>
      <c r="EM72" s="168">
        <f t="shared" si="80"/>
        <v>64.304000000000002</v>
      </c>
      <c r="EN72" s="168">
        <f t="shared" si="81"/>
        <v>66.62</v>
      </c>
      <c r="EO72" s="168">
        <f t="shared" si="82"/>
        <v>66.828000000000003</v>
      </c>
      <c r="EP72" s="168">
        <f t="shared" si="83"/>
        <v>66.444000000000003</v>
      </c>
      <c r="EQ72" s="168">
        <f t="shared" si="84"/>
        <v>66.727999999999994</v>
      </c>
      <c r="ER72" s="168">
        <f t="shared" si="85"/>
        <v>60.128</v>
      </c>
      <c r="ES72" s="168">
        <f t="shared" si="86"/>
        <v>56.307999999999993</v>
      </c>
      <c r="ET72" s="167">
        <v>76</v>
      </c>
      <c r="EU72" s="168">
        <f t="shared" si="87"/>
        <v>65.3</v>
      </c>
      <c r="EV72" s="168">
        <f t="shared" si="88"/>
        <v>64.504000000000005</v>
      </c>
      <c r="EW72" s="168">
        <f t="shared" si="89"/>
        <v>68.62</v>
      </c>
      <c r="EX72" s="168">
        <f t="shared" si="90"/>
        <v>69.528000000000006</v>
      </c>
      <c r="EY72" s="168">
        <f t="shared" si="91"/>
        <v>67.344000000000008</v>
      </c>
      <c r="EZ72" s="168">
        <f t="shared" si="92"/>
        <v>65.427999999999997</v>
      </c>
      <c r="FA72" s="168">
        <f t="shared" si="93"/>
        <v>58.028000000000006</v>
      </c>
      <c r="FB72" s="168">
        <f t="shared" si="94"/>
        <v>51.207999999999998</v>
      </c>
      <c r="FC72" s="167">
        <v>77</v>
      </c>
      <c r="FD72" s="168">
        <f t="shared" si="95"/>
        <v>70.7</v>
      </c>
      <c r="FE72" s="168">
        <f t="shared" si="96"/>
        <v>69.103999999999999</v>
      </c>
      <c r="FF72" s="168">
        <f t="shared" si="97"/>
        <v>71.419999999999987</v>
      </c>
      <c r="FG72" s="168">
        <f t="shared" si="98"/>
        <v>70.328000000000003</v>
      </c>
      <c r="FH72" s="168">
        <f t="shared" si="99"/>
        <v>66.444000000000003</v>
      </c>
      <c r="FI72" s="168">
        <f t="shared" si="100"/>
        <v>65.427999999999997</v>
      </c>
      <c r="FJ72" s="168">
        <f t="shared" si="101"/>
        <v>57.727999999999994</v>
      </c>
      <c r="FK72" s="168">
        <f t="shared" si="102"/>
        <v>50.507999999999996</v>
      </c>
      <c r="FL72" s="167">
        <v>78</v>
      </c>
      <c r="FM72" s="168">
        <f t="shared" si="103"/>
        <v>75.599999999999994</v>
      </c>
      <c r="FN72" s="168">
        <f t="shared" si="104"/>
        <v>71.304000000000002</v>
      </c>
      <c r="FO72" s="168">
        <f t="shared" si="105"/>
        <v>72.22</v>
      </c>
      <c r="FP72" s="168">
        <f t="shared" si="106"/>
        <v>70.628</v>
      </c>
      <c r="FQ72" s="168">
        <f t="shared" si="107"/>
        <v>67.144000000000005</v>
      </c>
      <c r="FR72" s="168">
        <f t="shared" si="108"/>
        <v>63.727999999999994</v>
      </c>
      <c r="FS72" s="168">
        <f t="shared" si="109"/>
        <v>55.528000000000006</v>
      </c>
      <c r="FT72" s="168">
        <f t="shared" si="110"/>
        <v>49.408000000000001</v>
      </c>
      <c r="FU72" s="167">
        <v>79</v>
      </c>
      <c r="FV72" s="168">
        <f t="shared" si="111"/>
        <v>77.599999999999994</v>
      </c>
      <c r="FW72" s="168">
        <f t="shared" si="112"/>
        <v>75.103999999999999</v>
      </c>
      <c r="FX72" s="168">
        <f t="shared" si="113"/>
        <v>75.52000000000001</v>
      </c>
      <c r="FY72" s="168">
        <f t="shared" si="114"/>
        <v>70.828000000000003</v>
      </c>
      <c r="FZ72" s="168">
        <f t="shared" si="115"/>
        <v>65.144000000000005</v>
      </c>
      <c r="GA72" s="168">
        <f t="shared" si="116"/>
        <v>63.828000000000003</v>
      </c>
      <c r="GB72" s="168">
        <f t="shared" si="117"/>
        <v>55.528000000000006</v>
      </c>
      <c r="GC72" s="168">
        <f t="shared" si="118"/>
        <v>47.408000000000001</v>
      </c>
      <c r="GD72" s="167">
        <v>72</v>
      </c>
      <c r="GE72" s="168">
        <f t="shared" si="119"/>
        <v>29.071997334699674</v>
      </c>
      <c r="GF72" s="168">
        <f t="shared" si="120"/>
        <v>29.120684684814904</v>
      </c>
      <c r="GG72" s="167">
        <v>73</v>
      </c>
      <c r="GH72" s="168">
        <f t="shared" si="121"/>
        <v>28.069792524965081</v>
      </c>
      <c r="GI72" s="168">
        <f t="shared" si="122"/>
        <v>28.325344055475824</v>
      </c>
      <c r="GJ72" s="167">
        <v>74</v>
      </c>
      <c r="GK72" s="168">
        <f t="shared" si="123"/>
        <v>27.584191564219182</v>
      </c>
      <c r="GL72" s="168">
        <f t="shared" si="124"/>
        <v>27.828744996215732</v>
      </c>
      <c r="GM72" s="167">
        <v>75</v>
      </c>
      <c r="GN72" s="168">
        <f t="shared" si="125"/>
        <v>25.826094708581437</v>
      </c>
      <c r="GO72" s="168">
        <f t="shared" si="126"/>
        <v>26.444001352563049</v>
      </c>
      <c r="GP72" s="167">
        <v>76</v>
      </c>
      <c r="GQ72" s="168">
        <f t="shared" si="127"/>
        <v>24.929638339968662</v>
      </c>
      <c r="GR72" s="168">
        <f t="shared" si="128"/>
        <v>25.413494603667118</v>
      </c>
      <c r="GS72" s="167">
        <v>77</v>
      </c>
      <c r="GT72" s="168">
        <f t="shared" si="129"/>
        <v>22.745678793840767</v>
      </c>
      <c r="GU72" s="168">
        <f t="shared" si="130"/>
        <v>23.830802534620204</v>
      </c>
      <c r="GV72" s="167">
        <v>78</v>
      </c>
      <c r="GW72" s="168">
        <f t="shared" si="131"/>
        <v>20.653867753622364</v>
      </c>
      <c r="GX72" s="168">
        <f t="shared" si="132"/>
        <v>23.035132095040922</v>
      </c>
      <c r="GY72" s="167">
        <v>79</v>
      </c>
      <c r="GZ72" s="168">
        <f t="shared" si="133"/>
        <v>18.423193472735804</v>
      </c>
      <c r="HA72" s="168">
        <f t="shared" si="134"/>
        <v>20.643410869406438</v>
      </c>
      <c r="HB72" s="167">
        <v>-1.2</v>
      </c>
      <c r="HC72" s="167">
        <v>-0.49</v>
      </c>
      <c r="HD72" s="167">
        <v>0.14000000000000001</v>
      </c>
      <c r="HE72" s="167">
        <v>1.56</v>
      </c>
      <c r="HF72" s="167">
        <v>-2.98</v>
      </c>
      <c r="HG72" s="167">
        <v>-1.01</v>
      </c>
      <c r="HH72" s="167">
        <v>0.85</v>
      </c>
      <c r="HI72" s="167">
        <v>3.14</v>
      </c>
    </row>
    <row r="73" spans="1:217" ht="15.75" thickBot="1" x14ac:dyDescent="0.3">
      <c r="A73" s="228">
        <v>63</v>
      </c>
      <c r="B73" s="212">
        <v>44470</v>
      </c>
      <c r="C73" s="218" t="s">
        <v>1179</v>
      </c>
      <c r="D73" t="s">
        <v>979</v>
      </c>
      <c r="E73" s="207" t="s">
        <v>1106</v>
      </c>
      <c r="F73" s="197"/>
      <c r="G73" s="198">
        <v>23.8</v>
      </c>
      <c r="H73" s="198">
        <v>28.7</v>
      </c>
      <c r="I73" s="198">
        <v>32.9</v>
      </c>
      <c r="J73" s="198">
        <v>36.700000000000003</v>
      </c>
      <c r="K73" s="198">
        <v>36</v>
      </c>
      <c r="L73" s="198">
        <v>39.6</v>
      </c>
      <c r="M73" s="199">
        <v>40.4</v>
      </c>
      <c r="N73" s="200"/>
      <c r="O73" s="198">
        <v>2.5</v>
      </c>
      <c r="P73" s="198">
        <v>2.2999999999999998</v>
      </c>
      <c r="Q73" s="198">
        <v>2.4</v>
      </c>
      <c r="R73" s="198">
        <v>2</v>
      </c>
      <c r="S73" s="198">
        <v>2.5</v>
      </c>
      <c r="T73" s="198">
        <v>2.8</v>
      </c>
      <c r="U73" s="201">
        <v>2.8</v>
      </c>
      <c r="V73" s="163">
        <f t="shared" si="38"/>
        <v>0</v>
      </c>
      <c r="W73" s="163">
        <f t="shared" si="39"/>
        <v>19.700000000000003</v>
      </c>
      <c r="X73" s="163">
        <f t="shared" si="40"/>
        <v>24.928000000000001</v>
      </c>
      <c r="Y73" s="163">
        <f t="shared" si="41"/>
        <v>28.963999999999999</v>
      </c>
      <c r="Z73" s="163">
        <f t="shared" si="42"/>
        <v>33.42</v>
      </c>
      <c r="AA73" s="163">
        <f t="shared" si="43"/>
        <v>31.9</v>
      </c>
      <c r="AB73" s="163">
        <f t="shared" si="44"/>
        <v>35.008000000000003</v>
      </c>
      <c r="AC73" s="163">
        <f t="shared" si="45"/>
        <v>35.808</v>
      </c>
      <c r="AD73" s="164">
        <f t="shared" si="34"/>
        <v>33.458035029183883</v>
      </c>
      <c r="AE73" s="164">
        <f t="shared" si="35"/>
        <v>31.264772423890619</v>
      </c>
      <c r="AF73" s="164">
        <f t="shared" si="36"/>
        <v>26.467676732105375</v>
      </c>
      <c r="AG73" s="165">
        <f t="shared" si="46"/>
        <v>65.3</v>
      </c>
      <c r="AH73" s="165">
        <f t="shared" si="47"/>
        <v>55.7</v>
      </c>
      <c r="AI73" s="165">
        <f t="shared" si="48"/>
        <v>57.972000000000008</v>
      </c>
      <c r="AJ73" s="165">
        <f t="shared" si="49"/>
        <v>59.335999999999999</v>
      </c>
      <c r="AK73" s="165">
        <f t="shared" si="50"/>
        <v>58.08</v>
      </c>
      <c r="AL73" s="165">
        <f t="shared" si="51"/>
        <v>60.800000000000004</v>
      </c>
      <c r="AM73" s="165">
        <f t="shared" si="52"/>
        <v>57.491999999999997</v>
      </c>
      <c r="AN73" s="165">
        <f t="shared" si="53"/>
        <v>54.592000000000006</v>
      </c>
      <c r="AO73" s="164">
        <f t="shared" si="54"/>
        <v>31.002214558535769</v>
      </c>
      <c r="AP73" s="166">
        <v>1</v>
      </c>
      <c r="AQ73" s="167">
        <v>51.4</v>
      </c>
      <c r="AR73" s="167">
        <v>62.6</v>
      </c>
      <c r="AS73" s="167">
        <v>70.8</v>
      </c>
      <c r="AT73" s="167">
        <v>81</v>
      </c>
      <c r="AU73" s="167">
        <v>90.4</v>
      </c>
      <c r="AV73" s="167">
        <v>96.2</v>
      </c>
      <c r="AW73" s="167">
        <v>94.7</v>
      </c>
      <c r="AX73" s="167">
        <v>92.3</v>
      </c>
      <c r="AY73" s="166">
        <v>2</v>
      </c>
      <c r="AZ73" s="167">
        <v>59.5</v>
      </c>
      <c r="BA73" s="167">
        <v>68.900000000000006</v>
      </c>
      <c r="BB73" s="167">
        <v>78.3</v>
      </c>
      <c r="BC73" s="167">
        <v>84.3</v>
      </c>
      <c r="BD73" s="167">
        <v>92.8</v>
      </c>
      <c r="BE73" s="167">
        <v>96.3</v>
      </c>
      <c r="BF73" s="167">
        <v>94</v>
      </c>
      <c r="BG73" s="167">
        <v>90</v>
      </c>
      <c r="BH73" s="166">
        <v>3</v>
      </c>
      <c r="BI73" s="167">
        <v>59.8</v>
      </c>
      <c r="BJ73" s="167">
        <v>71.099999999999994</v>
      </c>
      <c r="BK73" s="167">
        <v>80.8</v>
      </c>
      <c r="BL73" s="167">
        <v>88</v>
      </c>
      <c r="BM73" s="167">
        <v>95</v>
      </c>
      <c r="BN73" s="167">
        <v>94.4</v>
      </c>
      <c r="BO73" s="167">
        <v>94.1</v>
      </c>
      <c r="BP73" s="167">
        <v>89</v>
      </c>
      <c r="BQ73" s="166">
        <v>4</v>
      </c>
      <c r="BR73" s="167">
        <v>65.400000000000006</v>
      </c>
      <c r="BS73" s="167">
        <v>77.2</v>
      </c>
      <c r="BT73" s="167">
        <v>84.5</v>
      </c>
      <c r="BU73" s="167">
        <v>89.8</v>
      </c>
      <c r="BV73" s="167">
        <v>95.5</v>
      </c>
      <c r="BW73" s="167">
        <v>94.3</v>
      </c>
      <c r="BX73" s="167">
        <v>92.5</v>
      </c>
      <c r="BY73" s="167">
        <v>88.8</v>
      </c>
      <c r="BZ73" s="166">
        <v>5</v>
      </c>
      <c r="CA73" s="167">
        <v>65.3</v>
      </c>
      <c r="CB73" s="167">
        <v>77.400000000000006</v>
      </c>
      <c r="CC73" s="167">
        <v>86.5</v>
      </c>
      <c r="CD73" s="167">
        <v>92.5</v>
      </c>
      <c r="CE73" s="167">
        <v>96.4</v>
      </c>
      <c r="CF73" s="167">
        <v>93</v>
      </c>
      <c r="CG73" s="167">
        <v>90.4</v>
      </c>
      <c r="CH73" s="167">
        <v>83.7</v>
      </c>
      <c r="CI73" s="166">
        <v>6</v>
      </c>
      <c r="CJ73" s="167">
        <v>70.7</v>
      </c>
      <c r="CK73" s="167">
        <v>82</v>
      </c>
      <c r="CL73" s="167">
        <v>89.3</v>
      </c>
      <c r="CM73" s="167">
        <v>93.3</v>
      </c>
      <c r="CN73" s="167">
        <v>95.5</v>
      </c>
      <c r="CO73" s="167">
        <v>93</v>
      </c>
      <c r="CP73" s="167">
        <v>90.1</v>
      </c>
      <c r="CQ73" s="167">
        <v>83</v>
      </c>
      <c r="CR73" s="166">
        <v>7</v>
      </c>
      <c r="CS73" s="167">
        <v>75.599999999999994</v>
      </c>
      <c r="CT73" s="167">
        <v>84.2</v>
      </c>
      <c r="CU73" s="167">
        <v>90.1</v>
      </c>
      <c r="CV73" s="167">
        <v>93.6</v>
      </c>
      <c r="CW73" s="167">
        <v>96.2</v>
      </c>
      <c r="CX73" s="167">
        <v>91.3</v>
      </c>
      <c r="CY73" s="167">
        <v>87.9</v>
      </c>
      <c r="CZ73" s="167">
        <v>81.900000000000006</v>
      </c>
      <c r="DA73" s="166">
        <v>8</v>
      </c>
      <c r="DB73" s="167">
        <v>77.599999999999994</v>
      </c>
      <c r="DC73" s="167">
        <v>88</v>
      </c>
      <c r="DD73" s="167">
        <v>93.4</v>
      </c>
      <c r="DE73" s="167">
        <v>93.8</v>
      </c>
      <c r="DF73" s="167">
        <v>94.2</v>
      </c>
      <c r="DG73" s="167">
        <v>91.4</v>
      </c>
      <c r="DH73" s="167">
        <v>87.9</v>
      </c>
      <c r="DI73" s="167">
        <v>79.900000000000006</v>
      </c>
      <c r="DJ73" s="167">
        <v>1</v>
      </c>
      <c r="DK73" s="168">
        <f t="shared" si="55"/>
        <v>51.4</v>
      </c>
      <c r="DL73" s="168">
        <f t="shared" si="56"/>
        <v>42.9</v>
      </c>
      <c r="DM73" s="168">
        <f t="shared" si="57"/>
        <v>45.872</v>
      </c>
      <c r="DN73" s="168">
        <f t="shared" si="58"/>
        <v>52.036000000000001</v>
      </c>
      <c r="DO73" s="168">
        <f t="shared" si="59"/>
        <v>56.980000000000004</v>
      </c>
      <c r="DP73" s="168">
        <f t="shared" si="60"/>
        <v>64.300000000000011</v>
      </c>
      <c r="DQ73" s="168">
        <f t="shared" si="61"/>
        <v>59.692</v>
      </c>
      <c r="DR73" s="168">
        <f t="shared" si="62"/>
        <v>56.491999999999997</v>
      </c>
      <c r="DS73" s="167">
        <v>74</v>
      </c>
      <c r="DT73" s="168">
        <f t="shared" si="63"/>
        <v>59.5</v>
      </c>
      <c r="DU73" s="168">
        <f t="shared" si="64"/>
        <v>49.2</v>
      </c>
      <c r="DV73" s="168">
        <f t="shared" si="65"/>
        <v>53.372</v>
      </c>
      <c r="DW73" s="168">
        <f t="shared" si="66"/>
        <v>55.335999999999999</v>
      </c>
      <c r="DX73" s="168">
        <f t="shared" si="67"/>
        <v>59.379999999999995</v>
      </c>
      <c r="DY73" s="168">
        <f t="shared" si="68"/>
        <v>64.400000000000006</v>
      </c>
      <c r="DZ73" s="168">
        <f t="shared" si="69"/>
        <v>58.991999999999997</v>
      </c>
      <c r="EA73" s="168">
        <f t="shared" si="70"/>
        <v>54.192</v>
      </c>
      <c r="EB73" s="167">
        <v>75</v>
      </c>
      <c r="EC73" s="168">
        <f t="shared" si="71"/>
        <v>59.8</v>
      </c>
      <c r="ED73" s="168">
        <f t="shared" si="72"/>
        <v>51.399999999999991</v>
      </c>
      <c r="EE73" s="168">
        <f t="shared" si="73"/>
        <v>55.872</v>
      </c>
      <c r="EF73" s="168">
        <f t="shared" si="74"/>
        <v>59.036000000000001</v>
      </c>
      <c r="EG73" s="168">
        <f t="shared" si="75"/>
        <v>61.58</v>
      </c>
      <c r="EH73" s="168">
        <f t="shared" si="76"/>
        <v>62.500000000000007</v>
      </c>
      <c r="EI73" s="168">
        <f t="shared" si="77"/>
        <v>59.091999999999992</v>
      </c>
      <c r="EJ73" s="168">
        <f t="shared" si="78"/>
        <v>53.192</v>
      </c>
      <c r="EK73" s="167">
        <v>76</v>
      </c>
      <c r="EL73" s="168">
        <f t="shared" si="79"/>
        <v>65.400000000000006</v>
      </c>
      <c r="EM73" s="168">
        <f t="shared" si="80"/>
        <v>57.5</v>
      </c>
      <c r="EN73" s="168">
        <f t="shared" si="81"/>
        <v>59.572000000000003</v>
      </c>
      <c r="EO73" s="168">
        <f t="shared" si="82"/>
        <v>60.835999999999999</v>
      </c>
      <c r="EP73" s="168">
        <f t="shared" si="83"/>
        <v>62.08</v>
      </c>
      <c r="EQ73" s="168">
        <f t="shared" si="84"/>
        <v>62.4</v>
      </c>
      <c r="ER73" s="168">
        <f t="shared" si="85"/>
        <v>57.491999999999997</v>
      </c>
      <c r="ES73" s="168">
        <f t="shared" si="86"/>
        <v>52.991999999999997</v>
      </c>
      <c r="ET73" s="167">
        <v>77</v>
      </c>
      <c r="EU73" s="168">
        <f t="shared" si="87"/>
        <v>65.3</v>
      </c>
      <c r="EV73" s="168">
        <f t="shared" si="88"/>
        <v>57.7</v>
      </c>
      <c r="EW73" s="168">
        <f t="shared" si="89"/>
        <v>61.572000000000003</v>
      </c>
      <c r="EX73" s="168">
        <f t="shared" si="90"/>
        <v>63.536000000000001</v>
      </c>
      <c r="EY73" s="168">
        <f t="shared" si="91"/>
        <v>62.980000000000004</v>
      </c>
      <c r="EZ73" s="168">
        <f t="shared" si="92"/>
        <v>61.1</v>
      </c>
      <c r="FA73" s="168">
        <f t="shared" si="93"/>
        <v>55.392000000000003</v>
      </c>
      <c r="FB73" s="168">
        <f t="shared" si="94"/>
        <v>47.892000000000003</v>
      </c>
      <c r="FC73" s="167">
        <v>78</v>
      </c>
      <c r="FD73" s="168">
        <f t="shared" si="95"/>
        <v>70.7</v>
      </c>
      <c r="FE73" s="168">
        <f t="shared" si="96"/>
        <v>62.3</v>
      </c>
      <c r="FF73" s="168">
        <f t="shared" si="97"/>
        <v>64.372</v>
      </c>
      <c r="FG73" s="168">
        <f t="shared" si="98"/>
        <v>64.335999999999999</v>
      </c>
      <c r="FH73" s="168">
        <f t="shared" si="99"/>
        <v>62.08</v>
      </c>
      <c r="FI73" s="168">
        <f t="shared" si="100"/>
        <v>61.1</v>
      </c>
      <c r="FJ73" s="168">
        <f t="shared" si="101"/>
        <v>55.091999999999992</v>
      </c>
      <c r="FK73" s="168">
        <f t="shared" si="102"/>
        <v>47.192</v>
      </c>
      <c r="FL73" s="167">
        <v>79</v>
      </c>
      <c r="FM73" s="168">
        <f t="shared" si="103"/>
        <v>75.599999999999994</v>
      </c>
      <c r="FN73" s="168">
        <f t="shared" si="104"/>
        <v>64.5</v>
      </c>
      <c r="FO73" s="168">
        <f t="shared" si="105"/>
        <v>65.171999999999997</v>
      </c>
      <c r="FP73" s="168">
        <f t="shared" si="106"/>
        <v>64.635999999999996</v>
      </c>
      <c r="FQ73" s="168">
        <f t="shared" si="107"/>
        <v>62.78</v>
      </c>
      <c r="FR73" s="168">
        <f t="shared" si="108"/>
        <v>59.4</v>
      </c>
      <c r="FS73" s="168">
        <f t="shared" si="109"/>
        <v>52.892000000000003</v>
      </c>
      <c r="FT73" s="168">
        <f t="shared" si="110"/>
        <v>46.092000000000006</v>
      </c>
      <c r="FU73" s="167">
        <v>80</v>
      </c>
      <c r="FV73" s="168">
        <f t="shared" si="111"/>
        <v>77.599999999999994</v>
      </c>
      <c r="FW73" s="168">
        <f t="shared" si="112"/>
        <v>68.3</v>
      </c>
      <c r="FX73" s="168">
        <f t="shared" si="113"/>
        <v>68.472000000000008</v>
      </c>
      <c r="FY73" s="168">
        <f t="shared" si="114"/>
        <v>64.835999999999999</v>
      </c>
      <c r="FZ73" s="168">
        <f t="shared" si="115"/>
        <v>60.78</v>
      </c>
      <c r="GA73" s="168">
        <f t="shared" si="116"/>
        <v>59.500000000000007</v>
      </c>
      <c r="GB73" s="168">
        <f t="shared" si="117"/>
        <v>52.892000000000003</v>
      </c>
      <c r="GC73" s="168">
        <f t="shared" si="118"/>
        <v>44.092000000000006</v>
      </c>
      <c r="GD73" s="167">
        <v>73</v>
      </c>
      <c r="GE73" s="168">
        <f t="shared" si="119"/>
        <v>33.07698052661388</v>
      </c>
      <c r="GF73" s="168">
        <f t="shared" si="120"/>
        <v>33.200473538593926</v>
      </c>
      <c r="GG73" s="167">
        <v>74</v>
      </c>
      <c r="GH73" s="168">
        <f t="shared" si="121"/>
        <v>32.069040770799205</v>
      </c>
      <c r="GI73" s="168">
        <f t="shared" si="122"/>
        <v>32.741854520814414</v>
      </c>
      <c r="GJ73" s="167">
        <v>75</v>
      </c>
      <c r="GK73" s="168">
        <f t="shared" si="123"/>
        <v>31.859207134730894</v>
      </c>
      <c r="GL73" s="168">
        <f t="shared" si="124"/>
        <v>32.547314514917034</v>
      </c>
      <c r="GM73" s="167">
        <v>76</v>
      </c>
      <c r="GN73" s="168">
        <f t="shared" si="125"/>
        <v>29.888206293178087</v>
      </c>
      <c r="GO73" s="168">
        <f t="shared" si="126"/>
        <v>31.679135967363038</v>
      </c>
      <c r="GP73" s="167">
        <v>77</v>
      </c>
      <c r="GQ73" s="168">
        <f t="shared" si="127"/>
        <v>29.448977474823891</v>
      </c>
      <c r="GR73" s="168">
        <f t="shared" si="128"/>
        <v>30.988502496665348</v>
      </c>
      <c r="GS73" s="167">
        <v>78</v>
      </c>
      <c r="GT73" s="168">
        <f t="shared" si="129"/>
        <v>26.541231178696435</v>
      </c>
      <c r="GU73" s="168">
        <f t="shared" si="130"/>
        <v>29.818530724094529</v>
      </c>
      <c r="GV73" s="167">
        <v>79</v>
      </c>
      <c r="GW73" s="168">
        <f t="shared" si="131"/>
        <v>23.158082303257459</v>
      </c>
      <c r="GX73" s="168">
        <f t="shared" si="132"/>
        <v>29.201168620279446</v>
      </c>
      <c r="GY73" s="167">
        <v>80</v>
      </c>
      <c r="GZ73" s="168">
        <f t="shared" si="133"/>
        <v>21.152490982754003</v>
      </c>
      <c r="HA73" s="168">
        <f t="shared" si="134"/>
        <v>27.178730821849925</v>
      </c>
      <c r="HB73" s="167">
        <v>-1.2</v>
      </c>
      <c r="HC73" s="167">
        <v>-0.49</v>
      </c>
      <c r="HD73" s="167">
        <v>0.14000000000000001</v>
      </c>
      <c r="HE73" s="167">
        <v>1.56</v>
      </c>
      <c r="HF73" s="167">
        <v>-2.98</v>
      </c>
      <c r="HG73" s="167">
        <v>-1.01</v>
      </c>
      <c r="HH73" s="167">
        <v>0.85</v>
      </c>
      <c r="HI73" s="167">
        <v>3.14</v>
      </c>
    </row>
    <row r="74" spans="1:217" ht="15.75" thickBot="1" x14ac:dyDescent="0.3">
      <c r="A74" s="228">
        <v>64</v>
      </c>
      <c r="B74" s="212">
        <v>44470</v>
      </c>
      <c r="C74" s="218" t="s">
        <v>1179</v>
      </c>
      <c r="D74" t="s">
        <v>979</v>
      </c>
      <c r="E74" s="207" t="s">
        <v>1107</v>
      </c>
      <c r="F74" s="197"/>
      <c r="G74" s="198">
        <v>20.9</v>
      </c>
      <c r="H74" s="198">
        <v>26.5</v>
      </c>
      <c r="I74" s="198">
        <v>31.1</v>
      </c>
      <c r="J74" s="198">
        <v>36.6</v>
      </c>
      <c r="K74" s="198">
        <v>34.4</v>
      </c>
      <c r="L74" s="198">
        <v>38.700000000000003</v>
      </c>
      <c r="M74" s="199">
        <v>38.799999999999997</v>
      </c>
      <c r="N74" s="200"/>
      <c r="O74" s="198">
        <v>4.2</v>
      </c>
      <c r="P74" s="198">
        <v>2.7</v>
      </c>
      <c r="Q74" s="198">
        <v>3.1</v>
      </c>
      <c r="R74" s="198">
        <v>2</v>
      </c>
      <c r="S74" s="198">
        <v>2.2999999999999998</v>
      </c>
      <c r="T74" s="198">
        <v>1.8</v>
      </c>
      <c r="U74" s="201">
        <v>2.9</v>
      </c>
      <c r="V74" s="163">
        <f t="shared" si="38"/>
        <v>0</v>
      </c>
      <c r="W74" s="163">
        <f t="shared" si="39"/>
        <v>14.011999999999999</v>
      </c>
      <c r="X74" s="163">
        <f t="shared" si="40"/>
        <v>22.071999999999999</v>
      </c>
      <c r="Y74" s="163">
        <f t="shared" si="41"/>
        <v>26.016000000000002</v>
      </c>
      <c r="Z74" s="163">
        <f t="shared" si="42"/>
        <v>33.32</v>
      </c>
      <c r="AA74" s="163">
        <f t="shared" si="43"/>
        <v>30.628</v>
      </c>
      <c r="AB74" s="163">
        <f t="shared" si="44"/>
        <v>35.748000000000005</v>
      </c>
      <c r="AC74" s="163">
        <f t="shared" si="45"/>
        <v>34.043999999999997</v>
      </c>
      <c r="AD74" s="164">
        <f t="shared" si="34"/>
        <v>32.816834273895111</v>
      </c>
      <c r="AE74" s="164">
        <f t="shared" si="35"/>
        <v>28.976918011423532</v>
      </c>
      <c r="AF74" s="164">
        <f t="shared" si="36"/>
        <v>22.12344717432007</v>
      </c>
      <c r="AG74" s="165">
        <f t="shared" si="46"/>
        <v>65.3</v>
      </c>
      <c r="AH74" s="165">
        <f t="shared" si="47"/>
        <v>61.388000000000005</v>
      </c>
      <c r="AI74" s="165">
        <f t="shared" si="48"/>
        <v>60.828000000000003</v>
      </c>
      <c r="AJ74" s="165">
        <f t="shared" si="49"/>
        <v>62.283999999999992</v>
      </c>
      <c r="AK74" s="165">
        <f t="shared" si="50"/>
        <v>58.18</v>
      </c>
      <c r="AL74" s="165">
        <f t="shared" si="51"/>
        <v>62.072000000000003</v>
      </c>
      <c r="AM74" s="165">
        <f t="shared" si="52"/>
        <v>56.751999999999995</v>
      </c>
      <c r="AN74" s="165">
        <f t="shared" si="53"/>
        <v>56.356000000000009</v>
      </c>
      <c r="AO74" s="164">
        <f t="shared" si="54"/>
        <v>29.649071591181681</v>
      </c>
      <c r="AP74" s="166">
        <v>1</v>
      </c>
      <c r="AQ74" s="167">
        <v>51.4</v>
      </c>
      <c r="AR74" s="167">
        <v>62.6</v>
      </c>
      <c r="AS74" s="167">
        <v>70.8</v>
      </c>
      <c r="AT74" s="167">
        <v>81</v>
      </c>
      <c r="AU74" s="167">
        <v>90.4</v>
      </c>
      <c r="AV74" s="167">
        <v>96.2</v>
      </c>
      <c r="AW74" s="167">
        <v>94.7</v>
      </c>
      <c r="AX74" s="167">
        <v>92.3</v>
      </c>
      <c r="AY74" s="166">
        <v>2</v>
      </c>
      <c r="AZ74" s="167">
        <v>59.5</v>
      </c>
      <c r="BA74" s="167">
        <v>68.900000000000006</v>
      </c>
      <c r="BB74" s="167">
        <v>78.3</v>
      </c>
      <c r="BC74" s="167">
        <v>84.3</v>
      </c>
      <c r="BD74" s="167">
        <v>92.8</v>
      </c>
      <c r="BE74" s="167">
        <v>96.3</v>
      </c>
      <c r="BF74" s="167">
        <v>94</v>
      </c>
      <c r="BG74" s="167">
        <v>90</v>
      </c>
      <c r="BH74" s="166">
        <v>3</v>
      </c>
      <c r="BI74" s="167">
        <v>59.8</v>
      </c>
      <c r="BJ74" s="167">
        <v>71.099999999999994</v>
      </c>
      <c r="BK74" s="167">
        <v>80.8</v>
      </c>
      <c r="BL74" s="167">
        <v>88</v>
      </c>
      <c r="BM74" s="167">
        <v>95</v>
      </c>
      <c r="BN74" s="167">
        <v>94.4</v>
      </c>
      <c r="BO74" s="167">
        <v>94.1</v>
      </c>
      <c r="BP74" s="167">
        <v>89</v>
      </c>
      <c r="BQ74" s="166">
        <v>4</v>
      </c>
      <c r="BR74" s="167">
        <v>65.400000000000006</v>
      </c>
      <c r="BS74" s="167">
        <v>77.2</v>
      </c>
      <c r="BT74" s="167">
        <v>84.5</v>
      </c>
      <c r="BU74" s="167">
        <v>89.8</v>
      </c>
      <c r="BV74" s="167">
        <v>95.5</v>
      </c>
      <c r="BW74" s="167">
        <v>94.3</v>
      </c>
      <c r="BX74" s="167">
        <v>92.5</v>
      </c>
      <c r="BY74" s="167">
        <v>88.8</v>
      </c>
      <c r="BZ74" s="166">
        <v>5</v>
      </c>
      <c r="CA74" s="167">
        <v>65.3</v>
      </c>
      <c r="CB74" s="167">
        <v>77.400000000000006</v>
      </c>
      <c r="CC74" s="167">
        <v>86.5</v>
      </c>
      <c r="CD74" s="167">
        <v>92.5</v>
      </c>
      <c r="CE74" s="167">
        <v>96.4</v>
      </c>
      <c r="CF74" s="167">
        <v>93</v>
      </c>
      <c r="CG74" s="167">
        <v>90.4</v>
      </c>
      <c r="CH74" s="167">
        <v>83.7</v>
      </c>
      <c r="CI74" s="166">
        <v>6</v>
      </c>
      <c r="CJ74" s="167">
        <v>70.7</v>
      </c>
      <c r="CK74" s="167">
        <v>82</v>
      </c>
      <c r="CL74" s="167">
        <v>89.3</v>
      </c>
      <c r="CM74" s="167">
        <v>93.3</v>
      </c>
      <c r="CN74" s="167">
        <v>95.5</v>
      </c>
      <c r="CO74" s="167">
        <v>93</v>
      </c>
      <c r="CP74" s="167">
        <v>90.1</v>
      </c>
      <c r="CQ74" s="167">
        <v>83</v>
      </c>
      <c r="CR74" s="166">
        <v>7</v>
      </c>
      <c r="CS74" s="167">
        <v>75.599999999999994</v>
      </c>
      <c r="CT74" s="167">
        <v>84.2</v>
      </c>
      <c r="CU74" s="167">
        <v>90.1</v>
      </c>
      <c r="CV74" s="167">
        <v>93.6</v>
      </c>
      <c r="CW74" s="167">
        <v>96.2</v>
      </c>
      <c r="CX74" s="167">
        <v>91.3</v>
      </c>
      <c r="CY74" s="167">
        <v>87.9</v>
      </c>
      <c r="CZ74" s="167">
        <v>81.900000000000006</v>
      </c>
      <c r="DA74" s="166">
        <v>8</v>
      </c>
      <c r="DB74" s="167">
        <v>77.599999999999994</v>
      </c>
      <c r="DC74" s="167">
        <v>88</v>
      </c>
      <c r="DD74" s="167">
        <v>93.4</v>
      </c>
      <c r="DE74" s="167">
        <v>93.8</v>
      </c>
      <c r="DF74" s="167">
        <v>94.2</v>
      </c>
      <c r="DG74" s="167">
        <v>91.4</v>
      </c>
      <c r="DH74" s="167">
        <v>87.9</v>
      </c>
      <c r="DI74" s="167">
        <v>79.900000000000006</v>
      </c>
      <c r="DJ74" s="167">
        <v>1</v>
      </c>
      <c r="DK74" s="168">
        <f t="shared" si="55"/>
        <v>51.4</v>
      </c>
      <c r="DL74" s="168">
        <f t="shared" si="56"/>
        <v>48.588000000000001</v>
      </c>
      <c r="DM74" s="168">
        <f t="shared" si="57"/>
        <v>48.727999999999994</v>
      </c>
      <c r="DN74" s="168">
        <f t="shared" si="58"/>
        <v>54.983999999999995</v>
      </c>
      <c r="DO74" s="168">
        <f t="shared" si="59"/>
        <v>57.080000000000005</v>
      </c>
      <c r="DP74" s="168">
        <f t="shared" si="60"/>
        <v>65.572000000000003</v>
      </c>
      <c r="DQ74" s="168">
        <f t="shared" si="61"/>
        <v>58.951999999999998</v>
      </c>
      <c r="DR74" s="168">
        <f t="shared" si="62"/>
        <v>58.256</v>
      </c>
      <c r="DS74" s="167">
        <v>75</v>
      </c>
      <c r="DT74" s="168">
        <f t="shared" si="63"/>
        <v>59.5</v>
      </c>
      <c r="DU74" s="168">
        <f t="shared" si="64"/>
        <v>54.888000000000005</v>
      </c>
      <c r="DV74" s="168">
        <f t="shared" si="65"/>
        <v>56.227999999999994</v>
      </c>
      <c r="DW74" s="168">
        <f t="shared" si="66"/>
        <v>58.283999999999992</v>
      </c>
      <c r="DX74" s="168">
        <f t="shared" si="67"/>
        <v>59.48</v>
      </c>
      <c r="DY74" s="168">
        <f t="shared" si="68"/>
        <v>65.671999999999997</v>
      </c>
      <c r="DZ74" s="168">
        <f t="shared" si="69"/>
        <v>58.251999999999995</v>
      </c>
      <c r="EA74" s="168">
        <f t="shared" si="70"/>
        <v>55.956000000000003</v>
      </c>
      <c r="EB74" s="167">
        <v>76</v>
      </c>
      <c r="EC74" s="168">
        <f t="shared" si="71"/>
        <v>59.8</v>
      </c>
      <c r="ED74" s="168">
        <f t="shared" si="72"/>
        <v>57.087999999999994</v>
      </c>
      <c r="EE74" s="168">
        <f t="shared" si="73"/>
        <v>58.727999999999994</v>
      </c>
      <c r="EF74" s="168">
        <f t="shared" si="74"/>
        <v>61.983999999999995</v>
      </c>
      <c r="EG74" s="168">
        <f t="shared" si="75"/>
        <v>61.68</v>
      </c>
      <c r="EH74" s="168">
        <f t="shared" si="76"/>
        <v>63.772000000000006</v>
      </c>
      <c r="EI74" s="168">
        <f t="shared" si="77"/>
        <v>58.35199999999999</v>
      </c>
      <c r="EJ74" s="168">
        <f t="shared" si="78"/>
        <v>54.956000000000003</v>
      </c>
      <c r="EK74" s="167">
        <v>77</v>
      </c>
      <c r="EL74" s="168">
        <f t="shared" si="79"/>
        <v>65.400000000000006</v>
      </c>
      <c r="EM74" s="168">
        <f t="shared" si="80"/>
        <v>63.188000000000002</v>
      </c>
      <c r="EN74" s="168">
        <f t="shared" si="81"/>
        <v>62.427999999999997</v>
      </c>
      <c r="EO74" s="168">
        <f t="shared" si="82"/>
        <v>63.783999999999992</v>
      </c>
      <c r="EP74" s="168">
        <f t="shared" si="83"/>
        <v>62.18</v>
      </c>
      <c r="EQ74" s="168">
        <f t="shared" si="84"/>
        <v>63.671999999999997</v>
      </c>
      <c r="ER74" s="168">
        <f t="shared" si="85"/>
        <v>56.751999999999995</v>
      </c>
      <c r="ES74" s="168">
        <f t="shared" si="86"/>
        <v>54.756</v>
      </c>
      <c r="ET74" s="167">
        <v>78</v>
      </c>
      <c r="EU74" s="168">
        <f t="shared" si="87"/>
        <v>65.3</v>
      </c>
      <c r="EV74" s="168">
        <f t="shared" si="88"/>
        <v>63.388000000000005</v>
      </c>
      <c r="EW74" s="168">
        <f t="shared" si="89"/>
        <v>64.427999999999997</v>
      </c>
      <c r="EX74" s="168">
        <f t="shared" si="90"/>
        <v>66.483999999999995</v>
      </c>
      <c r="EY74" s="168">
        <f t="shared" si="91"/>
        <v>63.080000000000005</v>
      </c>
      <c r="EZ74" s="168">
        <f t="shared" si="92"/>
        <v>62.372</v>
      </c>
      <c r="FA74" s="168">
        <f t="shared" si="93"/>
        <v>54.652000000000001</v>
      </c>
      <c r="FB74" s="168">
        <f t="shared" si="94"/>
        <v>49.656000000000006</v>
      </c>
      <c r="FC74" s="167">
        <v>79</v>
      </c>
      <c r="FD74" s="168">
        <f t="shared" si="95"/>
        <v>70.7</v>
      </c>
      <c r="FE74" s="168">
        <f t="shared" si="96"/>
        <v>67.988</v>
      </c>
      <c r="FF74" s="168">
        <f t="shared" si="97"/>
        <v>67.227999999999994</v>
      </c>
      <c r="FG74" s="168">
        <f t="shared" si="98"/>
        <v>67.283999999999992</v>
      </c>
      <c r="FH74" s="168">
        <f t="shared" si="99"/>
        <v>62.18</v>
      </c>
      <c r="FI74" s="168">
        <f t="shared" si="100"/>
        <v>62.372</v>
      </c>
      <c r="FJ74" s="168">
        <f t="shared" si="101"/>
        <v>54.35199999999999</v>
      </c>
      <c r="FK74" s="168">
        <f t="shared" si="102"/>
        <v>48.956000000000003</v>
      </c>
      <c r="FL74" s="167">
        <v>80</v>
      </c>
      <c r="FM74" s="168">
        <f t="shared" si="103"/>
        <v>75.599999999999994</v>
      </c>
      <c r="FN74" s="168">
        <f t="shared" si="104"/>
        <v>70.188000000000002</v>
      </c>
      <c r="FO74" s="168">
        <f t="shared" si="105"/>
        <v>68.027999999999992</v>
      </c>
      <c r="FP74" s="168">
        <f t="shared" si="106"/>
        <v>67.583999999999989</v>
      </c>
      <c r="FQ74" s="168">
        <f t="shared" si="107"/>
        <v>62.88</v>
      </c>
      <c r="FR74" s="168">
        <f t="shared" si="108"/>
        <v>60.671999999999997</v>
      </c>
      <c r="FS74" s="168">
        <f t="shared" si="109"/>
        <v>52.152000000000001</v>
      </c>
      <c r="FT74" s="168">
        <f t="shared" si="110"/>
        <v>47.856000000000009</v>
      </c>
      <c r="FU74" s="167">
        <v>81</v>
      </c>
      <c r="FV74" s="168">
        <f t="shared" si="111"/>
        <v>77.599999999999994</v>
      </c>
      <c r="FW74" s="168">
        <f t="shared" si="112"/>
        <v>73.988</v>
      </c>
      <c r="FX74" s="168">
        <f t="shared" si="113"/>
        <v>71.328000000000003</v>
      </c>
      <c r="FY74" s="168">
        <f t="shared" si="114"/>
        <v>67.783999999999992</v>
      </c>
      <c r="FZ74" s="168">
        <f t="shared" si="115"/>
        <v>60.88</v>
      </c>
      <c r="GA74" s="168">
        <f t="shared" si="116"/>
        <v>60.772000000000006</v>
      </c>
      <c r="GB74" s="168">
        <f t="shared" si="117"/>
        <v>52.152000000000001</v>
      </c>
      <c r="GC74" s="168">
        <f t="shared" si="118"/>
        <v>45.856000000000009</v>
      </c>
      <c r="GD74" s="167">
        <v>74</v>
      </c>
      <c r="GE74" s="168">
        <f t="shared" si="119"/>
        <v>32.095195459548492</v>
      </c>
      <c r="GF74" s="168">
        <f t="shared" si="120"/>
        <v>32.193416756930063</v>
      </c>
      <c r="GG74" s="167">
        <v>75</v>
      </c>
      <c r="GH74" s="168">
        <f t="shared" si="121"/>
        <v>31.005095661694696</v>
      </c>
      <c r="GI74" s="168">
        <f t="shared" si="122"/>
        <v>31.522597708776658</v>
      </c>
      <c r="GJ74" s="167">
        <v>76</v>
      </c>
      <c r="GK74" s="168">
        <f t="shared" si="123"/>
        <v>30.632548457346161</v>
      </c>
      <c r="GL74" s="168">
        <f t="shared" si="124"/>
        <v>31.140955491695152</v>
      </c>
      <c r="GM74" s="167">
        <v>77</v>
      </c>
      <c r="GN74" s="168">
        <f t="shared" si="125"/>
        <v>28.403306248116223</v>
      </c>
      <c r="GO74" s="168">
        <f t="shared" si="126"/>
        <v>29.595547392761475</v>
      </c>
      <c r="GP74" s="167">
        <v>78</v>
      </c>
      <c r="GQ74" s="168">
        <f t="shared" si="127"/>
        <v>27.711924588368262</v>
      </c>
      <c r="GR74" s="168">
        <f t="shared" si="128"/>
        <v>28.681430971359759</v>
      </c>
      <c r="GS74" s="167">
        <v>79</v>
      </c>
      <c r="GT74" s="168">
        <f t="shared" si="129"/>
        <v>24.894100847233332</v>
      </c>
      <c r="GU74" s="168">
        <f t="shared" si="130"/>
        <v>26.849879482925843</v>
      </c>
      <c r="GV74" s="167">
        <v>80</v>
      </c>
      <c r="GW74" s="168">
        <f t="shared" si="131"/>
        <v>22.064385132488809</v>
      </c>
      <c r="GX74" s="168">
        <f t="shared" si="132"/>
        <v>25.873812164886829</v>
      </c>
      <c r="GY74" s="167">
        <v>81</v>
      </c>
      <c r="GZ74" s="168">
        <f t="shared" si="133"/>
        <v>19.796566727035753</v>
      </c>
      <c r="HA74" s="168">
        <f t="shared" si="134"/>
        <v>23.255828052813456</v>
      </c>
      <c r="HB74" s="167">
        <v>-1.2</v>
      </c>
      <c r="HC74" s="167">
        <v>-0.49</v>
      </c>
      <c r="HD74" s="167">
        <v>0.14000000000000001</v>
      </c>
      <c r="HE74" s="167">
        <v>1.56</v>
      </c>
      <c r="HF74" s="167">
        <v>-2.98</v>
      </c>
      <c r="HG74" s="167">
        <v>-1.01</v>
      </c>
      <c r="HH74" s="167">
        <v>0.85</v>
      </c>
      <c r="HI74" s="167">
        <v>3.14</v>
      </c>
    </row>
    <row r="75" spans="1:217" ht="15.75" thickBot="1" x14ac:dyDescent="0.3">
      <c r="A75" s="228">
        <v>65</v>
      </c>
      <c r="B75" s="212">
        <v>44470</v>
      </c>
      <c r="C75" s="218" t="s">
        <v>1179</v>
      </c>
      <c r="D75" t="s">
        <v>979</v>
      </c>
      <c r="E75" s="207" t="s">
        <v>1108</v>
      </c>
      <c r="F75" s="197"/>
      <c r="G75" s="198">
        <v>22.2</v>
      </c>
      <c r="H75" s="198">
        <v>26.3</v>
      </c>
      <c r="I75" s="198">
        <v>31.8</v>
      </c>
      <c r="J75" s="198">
        <v>36.700000000000003</v>
      </c>
      <c r="K75" s="198">
        <v>35.200000000000003</v>
      </c>
      <c r="L75" s="198">
        <v>39</v>
      </c>
      <c r="M75" s="199">
        <v>38.1</v>
      </c>
      <c r="N75" s="200"/>
      <c r="O75" s="198">
        <v>2.9</v>
      </c>
      <c r="P75" s="198">
        <v>3.2</v>
      </c>
      <c r="Q75" s="198">
        <v>3.2</v>
      </c>
      <c r="R75" s="198">
        <v>2.1</v>
      </c>
      <c r="S75" s="198">
        <v>2.7</v>
      </c>
      <c r="T75" s="198">
        <v>2.8</v>
      </c>
      <c r="U75" s="201">
        <v>2.6</v>
      </c>
      <c r="V75" s="163">
        <f t="shared" si="38"/>
        <v>0</v>
      </c>
      <c r="W75" s="163">
        <f t="shared" si="39"/>
        <v>17.443999999999999</v>
      </c>
      <c r="X75" s="163">
        <f t="shared" si="40"/>
        <v>21.052</v>
      </c>
      <c r="Y75" s="163">
        <f t="shared" si="41"/>
        <v>26.552</v>
      </c>
      <c r="Z75" s="163">
        <f t="shared" si="42"/>
        <v>33.256</v>
      </c>
      <c r="AA75" s="163">
        <f t="shared" si="43"/>
        <v>30.772000000000002</v>
      </c>
      <c r="AB75" s="163">
        <f t="shared" si="44"/>
        <v>34.408000000000001</v>
      </c>
      <c r="AC75" s="163">
        <f t="shared" si="45"/>
        <v>33.835999999999999</v>
      </c>
      <c r="AD75" s="164">
        <f t="shared" si="34"/>
        <v>32.561258999940833</v>
      </c>
      <c r="AE75" s="164">
        <f t="shared" si="35"/>
        <v>29.246041168079614</v>
      </c>
      <c r="AF75" s="164">
        <f t="shared" si="36"/>
        <v>23.476792571292766</v>
      </c>
      <c r="AG75" s="165">
        <f t="shared" si="46"/>
        <v>65.3</v>
      </c>
      <c r="AH75" s="165">
        <f t="shared" si="47"/>
        <v>57.956000000000003</v>
      </c>
      <c r="AI75" s="165">
        <f t="shared" si="48"/>
        <v>61.848000000000006</v>
      </c>
      <c r="AJ75" s="165">
        <f t="shared" si="49"/>
        <v>61.747999999999998</v>
      </c>
      <c r="AK75" s="165">
        <f t="shared" si="50"/>
        <v>58.244</v>
      </c>
      <c r="AL75" s="165">
        <f t="shared" si="51"/>
        <v>61.927999999999997</v>
      </c>
      <c r="AM75" s="165">
        <f t="shared" si="52"/>
        <v>58.091999999999999</v>
      </c>
      <c r="AN75" s="165">
        <f t="shared" si="53"/>
        <v>56.564000000000007</v>
      </c>
      <c r="AO75" s="164">
        <f t="shared" si="54"/>
        <v>29.84514309851717</v>
      </c>
      <c r="AP75" s="166">
        <v>1</v>
      </c>
      <c r="AQ75" s="167">
        <v>51.4</v>
      </c>
      <c r="AR75" s="167">
        <v>62.6</v>
      </c>
      <c r="AS75" s="167">
        <v>70.8</v>
      </c>
      <c r="AT75" s="167">
        <v>81</v>
      </c>
      <c r="AU75" s="167">
        <v>90.4</v>
      </c>
      <c r="AV75" s="167">
        <v>96.2</v>
      </c>
      <c r="AW75" s="167">
        <v>94.7</v>
      </c>
      <c r="AX75" s="167">
        <v>92.3</v>
      </c>
      <c r="AY75" s="166">
        <v>2</v>
      </c>
      <c r="AZ75" s="167">
        <v>59.5</v>
      </c>
      <c r="BA75" s="167">
        <v>68.900000000000006</v>
      </c>
      <c r="BB75" s="167">
        <v>78.3</v>
      </c>
      <c r="BC75" s="167">
        <v>84.3</v>
      </c>
      <c r="BD75" s="167">
        <v>92.8</v>
      </c>
      <c r="BE75" s="167">
        <v>96.3</v>
      </c>
      <c r="BF75" s="167">
        <v>94</v>
      </c>
      <c r="BG75" s="167">
        <v>90</v>
      </c>
      <c r="BH75" s="166">
        <v>3</v>
      </c>
      <c r="BI75" s="167">
        <v>59.8</v>
      </c>
      <c r="BJ75" s="167">
        <v>71.099999999999994</v>
      </c>
      <c r="BK75" s="167">
        <v>80.8</v>
      </c>
      <c r="BL75" s="167">
        <v>88</v>
      </c>
      <c r="BM75" s="167">
        <v>95</v>
      </c>
      <c r="BN75" s="167">
        <v>94.4</v>
      </c>
      <c r="BO75" s="167">
        <v>94.1</v>
      </c>
      <c r="BP75" s="167">
        <v>89</v>
      </c>
      <c r="BQ75" s="166">
        <v>4</v>
      </c>
      <c r="BR75" s="167">
        <v>65.400000000000006</v>
      </c>
      <c r="BS75" s="167">
        <v>77.2</v>
      </c>
      <c r="BT75" s="167">
        <v>84.5</v>
      </c>
      <c r="BU75" s="167">
        <v>89.8</v>
      </c>
      <c r="BV75" s="167">
        <v>95.5</v>
      </c>
      <c r="BW75" s="167">
        <v>94.3</v>
      </c>
      <c r="BX75" s="167">
        <v>92.5</v>
      </c>
      <c r="BY75" s="167">
        <v>88.8</v>
      </c>
      <c r="BZ75" s="166">
        <v>5</v>
      </c>
      <c r="CA75" s="167">
        <v>65.3</v>
      </c>
      <c r="CB75" s="167">
        <v>77.400000000000006</v>
      </c>
      <c r="CC75" s="167">
        <v>86.5</v>
      </c>
      <c r="CD75" s="167">
        <v>92.5</v>
      </c>
      <c r="CE75" s="167">
        <v>96.4</v>
      </c>
      <c r="CF75" s="167">
        <v>93</v>
      </c>
      <c r="CG75" s="167">
        <v>90.4</v>
      </c>
      <c r="CH75" s="167">
        <v>83.7</v>
      </c>
      <c r="CI75" s="166">
        <v>6</v>
      </c>
      <c r="CJ75" s="167">
        <v>70.7</v>
      </c>
      <c r="CK75" s="167">
        <v>82</v>
      </c>
      <c r="CL75" s="167">
        <v>89.3</v>
      </c>
      <c r="CM75" s="167">
        <v>93.3</v>
      </c>
      <c r="CN75" s="167">
        <v>95.5</v>
      </c>
      <c r="CO75" s="167">
        <v>93</v>
      </c>
      <c r="CP75" s="167">
        <v>90.1</v>
      </c>
      <c r="CQ75" s="167">
        <v>83</v>
      </c>
      <c r="CR75" s="166">
        <v>7</v>
      </c>
      <c r="CS75" s="167">
        <v>75.599999999999994</v>
      </c>
      <c r="CT75" s="167">
        <v>84.2</v>
      </c>
      <c r="CU75" s="167">
        <v>90.1</v>
      </c>
      <c r="CV75" s="167">
        <v>93.6</v>
      </c>
      <c r="CW75" s="167">
        <v>96.2</v>
      </c>
      <c r="CX75" s="167">
        <v>91.3</v>
      </c>
      <c r="CY75" s="167">
        <v>87.9</v>
      </c>
      <c r="CZ75" s="167">
        <v>81.900000000000006</v>
      </c>
      <c r="DA75" s="166">
        <v>8</v>
      </c>
      <c r="DB75" s="167">
        <v>77.599999999999994</v>
      </c>
      <c r="DC75" s="167">
        <v>88</v>
      </c>
      <c r="DD75" s="167">
        <v>93.4</v>
      </c>
      <c r="DE75" s="167">
        <v>93.8</v>
      </c>
      <c r="DF75" s="167">
        <v>94.2</v>
      </c>
      <c r="DG75" s="167">
        <v>91.4</v>
      </c>
      <c r="DH75" s="167">
        <v>87.9</v>
      </c>
      <c r="DI75" s="167">
        <v>79.900000000000006</v>
      </c>
      <c r="DJ75" s="167">
        <v>1</v>
      </c>
      <c r="DK75" s="168">
        <f t="shared" si="55"/>
        <v>51.4</v>
      </c>
      <c r="DL75" s="168">
        <f t="shared" si="56"/>
        <v>45.156000000000006</v>
      </c>
      <c r="DM75" s="168">
        <f t="shared" si="57"/>
        <v>49.747999999999998</v>
      </c>
      <c r="DN75" s="168">
        <f t="shared" si="58"/>
        <v>54.448</v>
      </c>
      <c r="DO75" s="168">
        <f t="shared" si="59"/>
        <v>57.144000000000005</v>
      </c>
      <c r="DP75" s="168">
        <f t="shared" si="60"/>
        <v>65.427999999999997</v>
      </c>
      <c r="DQ75" s="168">
        <f t="shared" si="61"/>
        <v>60.292000000000002</v>
      </c>
      <c r="DR75" s="168">
        <f t="shared" si="62"/>
        <v>58.463999999999999</v>
      </c>
      <c r="DS75" s="167">
        <v>76</v>
      </c>
      <c r="DT75" s="168">
        <f t="shared" si="63"/>
        <v>59.5</v>
      </c>
      <c r="DU75" s="168">
        <f t="shared" si="64"/>
        <v>51.456000000000003</v>
      </c>
      <c r="DV75" s="168">
        <f t="shared" si="65"/>
        <v>57.247999999999998</v>
      </c>
      <c r="DW75" s="168">
        <f t="shared" si="66"/>
        <v>57.747999999999998</v>
      </c>
      <c r="DX75" s="168">
        <f t="shared" si="67"/>
        <v>59.543999999999997</v>
      </c>
      <c r="DY75" s="168">
        <f t="shared" si="68"/>
        <v>65.527999999999992</v>
      </c>
      <c r="DZ75" s="168">
        <f t="shared" si="69"/>
        <v>59.591999999999999</v>
      </c>
      <c r="EA75" s="168">
        <f t="shared" si="70"/>
        <v>56.164000000000001</v>
      </c>
      <c r="EB75" s="167">
        <v>77</v>
      </c>
      <c r="EC75" s="168">
        <f t="shared" si="71"/>
        <v>59.8</v>
      </c>
      <c r="ED75" s="168">
        <f t="shared" si="72"/>
        <v>53.655999999999992</v>
      </c>
      <c r="EE75" s="168">
        <f t="shared" si="73"/>
        <v>59.747999999999998</v>
      </c>
      <c r="EF75" s="168">
        <f t="shared" si="74"/>
        <v>61.448</v>
      </c>
      <c r="EG75" s="168">
        <f t="shared" si="75"/>
        <v>61.744</v>
      </c>
      <c r="EH75" s="168">
        <f t="shared" si="76"/>
        <v>63.628</v>
      </c>
      <c r="EI75" s="168">
        <f t="shared" si="77"/>
        <v>59.691999999999993</v>
      </c>
      <c r="EJ75" s="168">
        <f t="shared" si="78"/>
        <v>55.164000000000001</v>
      </c>
      <c r="EK75" s="167">
        <v>78</v>
      </c>
      <c r="EL75" s="168">
        <f t="shared" si="79"/>
        <v>65.400000000000006</v>
      </c>
      <c r="EM75" s="168">
        <f t="shared" si="80"/>
        <v>59.756</v>
      </c>
      <c r="EN75" s="168">
        <f t="shared" si="81"/>
        <v>63.448</v>
      </c>
      <c r="EO75" s="168">
        <f t="shared" si="82"/>
        <v>63.247999999999998</v>
      </c>
      <c r="EP75" s="168">
        <f t="shared" si="83"/>
        <v>62.244</v>
      </c>
      <c r="EQ75" s="168">
        <f t="shared" si="84"/>
        <v>63.527999999999992</v>
      </c>
      <c r="ER75" s="168">
        <f t="shared" si="85"/>
        <v>58.091999999999999</v>
      </c>
      <c r="ES75" s="168">
        <f t="shared" si="86"/>
        <v>54.963999999999999</v>
      </c>
      <c r="ET75" s="167">
        <v>79</v>
      </c>
      <c r="EU75" s="168">
        <f t="shared" si="87"/>
        <v>65.3</v>
      </c>
      <c r="EV75" s="168">
        <f t="shared" si="88"/>
        <v>59.956000000000003</v>
      </c>
      <c r="EW75" s="168">
        <f t="shared" si="89"/>
        <v>65.448000000000008</v>
      </c>
      <c r="EX75" s="168">
        <f t="shared" si="90"/>
        <v>65.948000000000008</v>
      </c>
      <c r="EY75" s="168">
        <f t="shared" si="91"/>
        <v>63.144000000000005</v>
      </c>
      <c r="EZ75" s="168">
        <f t="shared" si="92"/>
        <v>62.227999999999994</v>
      </c>
      <c r="FA75" s="168">
        <f t="shared" si="93"/>
        <v>55.992000000000004</v>
      </c>
      <c r="FB75" s="168">
        <f t="shared" si="94"/>
        <v>49.864000000000004</v>
      </c>
      <c r="FC75" s="167">
        <v>80</v>
      </c>
      <c r="FD75" s="168">
        <f t="shared" si="95"/>
        <v>70.7</v>
      </c>
      <c r="FE75" s="168">
        <f t="shared" si="96"/>
        <v>64.555999999999997</v>
      </c>
      <c r="FF75" s="168">
        <f t="shared" si="97"/>
        <v>68.24799999999999</v>
      </c>
      <c r="FG75" s="168">
        <f t="shared" si="98"/>
        <v>66.74799999999999</v>
      </c>
      <c r="FH75" s="168">
        <f t="shared" si="99"/>
        <v>62.244</v>
      </c>
      <c r="FI75" s="168">
        <f t="shared" si="100"/>
        <v>62.227999999999994</v>
      </c>
      <c r="FJ75" s="168">
        <f t="shared" si="101"/>
        <v>55.691999999999993</v>
      </c>
      <c r="FK75" s="168">
        <f t="shared" si="102"/>
        <v>49.164000000000001</v>
      </c>
      <c r="FL75" s="167">
        <v>81</v>
      </c>
      <c r="FM75" s="168">
        <f t="shared" si="103"/>
        <v>75.599999999999994</v>
      </c>
      <c r="FN75" s="168">
        <f t="shared" si="104"/>
        <v>66.756</v>
      </c>
      <c r="FO75" s="168">
        <f t="shared" si="105"/>
        <v>69.048000000000002</v>
      </c>
      <c r="FP75" s="168">
        <f t="shared" si="106"/>
        <v>67.048000000000002</v>
      </c>
      <c r="FQ75" s="168">
        <f t="shared" si="107"/>
        <v>62.944000000000003</v>
      </c>
      <c r="FR75" s="168">
        <f t="shared" si="108"/>
        <v>60.527999999999992</v>
      </c>
      <c r="FS75" s="168">
        <f t="shared" si="109"/>
        <v>53.492000000000004</v>
      </c>
      <c r="FT75" s="168">
        <f t="shared" si="110"/>
        <v>48.064000000000007</v>
      </c>
      <c r="FU75" s="167">
        <v>82</v>
      </c>
      <c r="FV75" s="168">
        <f t="shared" si="111"/>
        <v>77.599999999999994</v>
      </c>
      <c r="FW75" s="168">
        <f t="shared" si="112"/>
        <v>70.555999999999997</v>
      </c>
      <c r="FX75" s="168">
        <f t="shared" si="113"/>
        <v>72.348000000000013</v>
      </c>
      <c r="FY75" s="168">
        <f t="shared" si="114"/>
        <v>67.24799999999999</v>
      </c>
      <c r="FZ75" s="168">
        <f t="shared" si="115"/>
        <v>60.944000000000003</v>
      </c>
      <c r="GA75" s="168">
        <f t="shared" si="116"/>
        <v>60.628</v>
      </c>
      <c r="GB75" s="168">
        <f t="shared" si="117"/>
        <v>53.492000000000004</v>
      </c>
      <c r="GC75" s="168">
        <f t="shared" si="118"/>
        <v>46.064000000000007</v>
      </c>
      <c r="GD75" s="167">
        <v>75</v>
      </c>
      <c r="GE75" s="168">
        <f t="shared" si="119"/>
        <v>31.990635866549326</v>
      </c>
      <c r="GF75" s="168">
        <f t="shared" si="120"/>
        <v>32.086494674146948</v>
      </c>
      <c r="GG75" s="167">
        <v>76</v>
      </c>
      <c r="GH75" s="168">
        <f t="shared" si="121"/>
        <v>30.995083841603972</v>
      </c>
      <c r="GI75" s="168">
        <f t="shared" si="122"/>
        <v>31.511320543421391</v>
      </c>
      <c r="GJ75" s="167">
        <v>77</v>
      </c>
      <c r="GK75" s="168">
        <f t="shared" si="123"/>
        <v>30.66199323905721</v>
      </c>
      <c r="GL75" s="168">
        <f t="shared" si="124"/>
        <v>31.174071071403205</v>
      </c>
      <c r="GM75" s="167">
        <v>78</v>
      </c>
      <c r="GN75" s="168">
        <f t="shared" si="125"/>
        <v>28.656603917447342</v>
      </c>
      <c r="GO75" s="168">
        <f t="shared" si="126"/>
        <v>29.932033922263642</v>
      </c>
      <c r="GP75" s="167">
        <v>79</v>
      </c>
      <c r="GQ75" s="168">
        <f t="shared" si="127"/>
        <v>27.946576958259641</v>
      </c>
      <c r="GR75" s="168">
        <f t="shared" si="128"/>
        <v>28.976810970814171</v>
      </c>
      <c r="GS75" s="167">
        <v>80</v>
      </c>
      <c r="GT75" s="168">
        <f t="shared" si="129"/>
        <v>25.255829536094552</v>
      </c>
      <c r="GU75" s="168">
        <f t="shared" si="130"/>
        <v>27.431667287079492</v>
      </c>
      <c r="GV75" s="167">
        <v>81</v>
      </c>
      <c r="GW75" s="168">
        <f t="shared" si="131"/>
        <v>22.400945906056563</v>
      </c>
      <c r="GX75" s="168">
        <f t="shared" si="132"/>
        <v>26.731797945501924</v>
      </c>
      <c r="GY75" s="167">
        <v>82</v>
      </c>
      <c r="GZ75" s="168">
        <f t="shared" si="133"/>
        <v>20.266430179260496</v>
      </c>
      <c r="HA75" s="168">
        <f t="shared" si="134"/>
        <v>24.376403592144456</v>
      </c>
      <c r="HB75" s="167">
        <v>-1.2</v>
      </c>
      <c r="HC75" s="167">
        <v>-0.49</v>
      </c>
      <c r="HD75" s="167">
        <v>0.14000000000000001</v>
      </c>
      <c r="HE75" s="167">
        <v>1.56</v>
      </c>
      <c r="HF75" s="167">
        <v>-2.98</v>
      </c>
      <c r="HG75" s="167">
        <v>-1.01</v>
      </c>
      <c r="HH75" s="167">
        <v>0.85</v>
      </c>
      <c r="HI75" s="167">
        <v>3.14</v>
      </c>
    </row>
    <row r="76" spans="1:217" ht="15.75" thickBot="1" x14ac:dyDescent="0.3">
      <c r="A76" s="228">
        <v>66</v>
      </c>
      <c r="B76" s="212">
        <v>44316</v>
      </c>
      <c r="C76" s="215" t="s">
        <v>1180</v>
      </c>
      <c r="D76" t="s">
        <v>921</v>
      </c>
      <c r="E76" s="207" t="s">
        <v>1109</v>
      </c>
      <c r="F76" s="197"/>
      <c r="G76" s="198">
        <v>20.7</v>
      </c>
      <c r="H76" s="198">
        <v>26.9</v>
      </c>
      <c r="I76" s="198">
        <v>31.6</v>
      </c>
      <c r="J76" s="198">
        <v>34.1</v>
      </c>
      <c r="K76" s="198">
        <v>34.9</v>
      </c>
      <c r="L76" s="198">
        <v>36.6</v>
      </c>
      <c r="M76" s="199">
        <v>39.6</v>
      </c>
      <c r="N76" s="200"/>
      <c r="O76" s="198">
        <v>3.5</v>
      </c>
      <c r="P76" s="198">
        <v>3.8</v>
      </c>
      <c r="Q76" s="198">
        <v>3.7</v>
      </c>
      <c r="R76" s="198">
        <v>3.7</v>
      </c>
      <c r="S76" s="198">
        <v>3.5</v>
      </c>
      <c r="T76" s="198">
        <v>3.2</v>
      </c>
      <c r="U76" s="201">
        <v>3.5</v>
      </c>
      <c r="V76" s="163">
        <f t="shared" si="38"/>
        <v>0</v>
      </c>
      <c r="W76" s="163">
        <f t="shared" si="39"/>
        <v>14.96</v>
      </c>
      <c r="X76" s="163">
        <f t="shared" si="40"/>
        <v>20.667999999999999</v>
      </c>
      <c r="Y76" s="163">
        <f t="shared" si="41"/>
        <v>25.532000000000004</v>
      </c>
      <c r="Z76" s="163">
        <f t="shared" si="42"/>
        <v>28.032000000000004</v>
      </c>
      <c r="AA76" s="163">
        <f t="shared" si="43"/>
        <v>29.16</v>
      </c>
      <c r="AB76" s="163">
        <f t="shared" si="44"/>
        <v>31.352</v>
      </c>
      <c r="AC76" s="163">
        <f t="shared" si="45"/>
        <v>33.86</v>
      </c>
      <c r="AD76" s="164">
        <f t="shared" ref="AD76:AD130" si="135">0.25*(SUM(GF76+GI76+GL76+GO76))-0.48*(SUM(HB76*GF76,HC76*GI76,HD76*GL76,HE76*GO76))</f>
        <v>30.341308159778503</v>
      </c>
      <c r="AE76" s="164">
        <f t="shared" ref="AE76:AE130" si="136">0.25*(SUM(GR76+GU76+GX76+HA76))-0.16*(SUM(HF76*GR76,HG76*GU76,HH76*GX76,HI76*HA76))</f>
        <v>27.134517177537134</v>
      </c>
      <c r="AF76" s="164">
        <f t="shared" ref="AF76:AF130" si="137">0.25*(SUM(GR76+GU76+GX76+HA76))+0.23*(SUM(HF76*GR76,HG76*GU76,HH76*GX76,HI76*HA76))</f>
        <v>22.081564652173032</v>
      </c>
      <c r="AG76" s="165">
        <f t="shared" si="46"/>
        <v>65.3</v>
      </c>
      <c r="AH76" s="165">
        <f t="shared" si="47"/>
        <v>60.440000000000005</v>
      </c>
      <c r="AI76" s="165">
        <f t="shared" si="48"/>
        <v>62.232000000000006</v>
      </c>
      <c r="AJ76" s="165">
        <f t="shared" si="49"/>
        <v>62.767999999999994</v>
      </c>
      <c r="AK76" s="165">
        <f t="shared" si="50"/>
        <v>63.467999999999996</v>
      </c>
      <c r="AL76" s="165">
        <f t="shared" si="51"/>
        <v>63.540000000000006</v>
      </c>
      <c r="AM76" s="165">
        <f t="shared" si="52"/>
        <v>61.147999999999996</v>
      </c>
      <c r="AN76" s="165">
        <f t="shared" si="53"/>
        <v>56.540000000000006</v>
      </c>
      <c r="AO76" s="164">
        <f t="shared" si="54"/>
        <v>28.448613052021742</v>
      </c>
      <c r="AP76" s="166">
        <v>1</v>
      </c>
      <c r="AQ76" s="167">
        <v>51.4</v>
      </c>
      <c r="AR76" s="167">
        <v>62.6</v>
      </c>
      <c r="AS76" s="167">
        <v>70.8</v>
      </c>
      <c r="AT76" s="167">
        <v>81</v>
      </c>
      <c r="AU76" s="167">
        <v>90.4</v>
      </c>
      <c r="AV76" s="167">
        <v>96.2</v>
      </c>
      <c r="AW76" s="167">
        <v>94.7</v>
      </c>
      <c r="AX76" s="167">
        <v>92.3</v>
      </c>
      <c r="AY76" s="166">
        <v>2</v>
      </c>
      <c r="AZ76" s="167">
        <v>59.5</v>
      </c>
      <c r="BA76" s="167">
        <v>68.900000000000006</v>
      </c>
      <c r="BB76" s="167">
        <v>78.3</v>
      </c>
      <c r="BC76" s="167">
        <v>84.3</v>
      </c>
      <c r="BD76" s="167">
        <v>92.8</v>
      </c>
      <c r="BE76" s="167">
        <v>96.3</v>
      </c>
      <c r="BF76" s="167">
        <v>94</v>
      </c>
      <c r="BG76" s="167">
        <v>90</v>
      </c>
      <c r="BH76" s="166">
        <v>3</v>
      </c>
      <c r="BI76" s="167">
        <v>59.8</v>
      </c>
      <c r="BJ76" s="167">
        <v>71.099999999999994</v>
      </c>
      <c r="BK76" s="167">
        <v>80.8</v>
      </c>
      <c r="BL76" s="167">
        <v>88</v>
      </c>
      <c r="BM76" s="167">
        <v>95</v>
      </c>
      <c r="BN76" s="167">
        <v>94.4</v>
      </c>
      <c r="BO76" s="167">
        <v>94.1</v>
      </c>
      <c r="BP76" s="167">
        <v>89</v>
      </c>
      <c r="BQ76" s="166">
        <v>4</v>
      </c>
      <c r="BR76" s="167">
        <v>65.400000000000006</v>
      </c>
      <c r="BS76" s="167">
        <v>77.2</v>
      </c>
      <c r="BT76" s="167">
        <v>84.5</v>
      </c>
      <c r="BU76" s="167">
        <v>89.8</v>
      </c>
      <c r="BV76" s="167">
        <v>95.5</v>
      </c>
      <c r="BW76" s="167">
        <v>94.3</v>
      </c>
      <c r="BX76" s="167">
        <v>92.5</v>
      </c>
      <c r="BY76" s="167">
        <v>88.8</v>
      </c>
      <c r="BZ76" s="166">
        <v>5</v>
      </c>
      <c r="CA76" s="167">
        <v>65.3</v>
      </c>
      <c r="CB76" s="167">
        <v>77.400000000000006</v>
      </c>
      <c r="CC76" s="167">
        <v>86.5</v>
      </c>
      <c r="CD76" s="167">
        <v>92.5</v>
      </c>
      <c r="CE76" s="167">
        <v>96.4</v>
      </c>
      <c r="CF76" s="167">
        <v>93</v>
      </c>
      <c r="CG76" s="167">
        <v>90.4</v>
      </c>
      <c r="CH76" s="167">
        <v>83.7</v>
      </c>
      <c r="CI76" s="166">
        <v>6</v>
      </c>
      <c r="CJ76" s="167">
        <v>70.7</v>
      </c>
      <c r="CK76" s="167">
        <v>82</v>
      </c>
      <c r="CL76" s="167">
        <v>89.3</v>
      </c>
      <c r="CM76" s="167">
        <v>93.3</v>
      </c>
      <c r="CN76" s="167">
        <v>95.5</v>
      </c>
      <c r="CO76" s="167">
        <v>93</v>
      </c>
      <c r="CP76" s="167">
        <v>90.1</v>
      </c>
      <c r="CQ76" s="167">
        <v>83</v>
      </c>
      <c r="CR76" s="166">
        <v>7</v>
      </c>
      <c r="CS76" s="167">
        <v>75.599999999999994</v>
      </c>
      <c r="CT76" s="167">
        <v>84.2</v>
      </c>
      <c r="CU76" s="167">
        <v>90.1</v>
      </c>
      <c r="CV76" s="167">
        <v>93.6</v>
      </c>
      <c r="CW76" s="167">
        <v>96.2</v>
      </c>
      <c r="CX76" s="167">
        <v>91.3</v>
      </c>
      <c r="CY76" s="167">
        <v>87.9</v>
      </c>
      <c r="CZ76" s="167">
        <v>81.900000000000006</v>
      </c>
      <c r="DA76" s="166">
        <v>8</v>
      </c>
      <c r="DB76" s="167">
        <v>77.599999999999994</v>
      </c>
      <c r="DC76" s="167">
        <v>88</v>
      </c>
      <c r="DD76" s="167">
        <v>93.4</v>
      </c>
      <c r="DE76" s="167">
        <v>93.8</v>
      </c>
      <c r="DF76" s="167">
        <v>94.2</v>
      </c>
      <c r="DG76" s="167">
        <v>91.4</v>
      </c>
      <c r="DH76" s="167">
        <v>87.9</v>
      </c>
      <c r="DI76" s="167">
        <v>79.900000000000006</v>
      </c>
      <c r="DJ76" s="167">
        <v>1</v>
      </c>
      <c r="DK76" s="168">
        <f t="shared" si="55"/>
        <v>51.4</v>
      </c>
      <c r="DL76" s="168">
        <f t="shared" si="56"/>
        <v>47.64</v>
      </c>
      <c r="DM76" s="168">
        <f t="shared" si="57"/>
        <v>50.131999999999998</v>
      </c>
      <c r="DN76" s="168">
        <f t="shared" si="58"/>
        <v>55.467999999999996</v>
      </c>
      <c r="DO76" s="168">
        <f t="shared" si="59"/>
        <v>62.368000000000002</v>
      </c>
      <c r="DP76" s="168">
        <f t="shared" si="60"/>
        <v>67.040000000000006</v>
      </c>
      <c r="DQ76" s="168">
        <f t="shared" si="61"/>
        <v>63.347999999999999</v>
      </c>
      <c r="DR76" s="168">
        <f t="shared" si="62"/>
        <v>58.44</v>
      </c>
      <c r="DS76" s="167">
        <v>77</v>
      </c>
      <c r="DT76" s="168">
        <f t="shared" si="63"/>
        <v>59.5</v>
      </c>
      <c r="DU76" s="168">
        <f t="shared" si="64"/>
        <v>53.940000000000005</v>
      </c>
      <c r="DV76" s="168">
        <f t="shared" si="65"/>
        <v>57.631999999999998</v>
      </c>
      <c r="DW76" s="168">
        <f t="shared" si="66"/>
        <v>58.767999999999994</v>
      </c>
      <c r="DX76" s="168">
        <f t="shared" si="67"/>
        <v>64.768000000000001</v>
      </c>
      <c r="DY76" s="168">
        <f t="shared" si="68"/>
        <v>67.14</v>
      </c>
      <c r="DZ76" s="168">
        <f t="shared" si="69"/>
        <v>62.647999999999996</v>
      </c>
      <c r="EA76" s="168">
        <f t="shared" si="70"/>
        <v>56.14</v>
      </c>
      <c r="EB76" s="167">
        <v>78</v>
      </c>
      <c r="EC76" s="168">
        <f t="shared" si="71"/>
        <v>59.8</v>
      </c>
      <c r="ED76" s="168">
        <f t="shared" si="72"/>
        <v>56.139999999999993</v>
      </c>
      <c r="EE76" s="168">
        <f t="shared" si="73"/>
        <v>60.131999999999998</v>
      </c>
      <c r="EF76" s="168">
        <f t="shared" si="74"/>
        <v>62.467999999999996</v>
      </c>
      <c r="EG76" s="168">
        <f t="shared" si="75"/>
        <v>66.967999999999989</v>
      </c>
      <c r="EH76" s="168">
        <f t="shared" si="76"/>
        <v>65.240000000000009</v>
      </c>
      <c r="EI76" s="168">
        <f t="shared" si="77"/>
        <v>62.74799999999999</v>
      </c>
      <c r="EJ76" s="168">
        <f t="shared" si="78"/>
        <v>55.14</v>
      </c>
      <c r="EK76" s="167">
        <v>79</v>
      </c>
      <c r="EL76" s="168">
        <f t="shared" si="79"/>
        <v>65.400000000000006</v>
      </c>
      <c r="EM76" s="168">
        <f t="shared" si="80"/>
        <v>62.24</v>
      </c>
      <c r="EN76" s="168">
        <f t="shared" si="81"/>
        <v>63.832000000000001</v>
      </c>
      <c r="EO76" s="168">
        <f t="shared" si="82"/>
        <v>64.268000000000001</v>
      </c>
      <c r="EP76" s="168">
        <f t="shared" si="83"/>
        <v>67.467999999999989</v>
      </c>
      <c r="EQ76" s="168">
        <f t="shared" si="84"/>
        <v>65.14</v>
      </c>
      <c r="ER76" s="168">
        <f t="shared" si="85"/>
        <v>61.147999999999996</v>
      </c>
      <c r="ES76" s="168">
        <f t="shared" si="86"/>
        <v>54.94</v>
      </c>
      <c r="ET76" s="167">
        <v>80</v>
      </c>
      <c r="EU76" s="168">
        <f t="shared" si="87"/>
        <v>65.3</v>
      </c>
      <c r="EV76" s="168">
        <f t="shared" si="88"/>
        <v>62.440000000000005</v>
      </c>
      <c r="EW76" s="168">
        <f t="shared" si="89"/>
        <v>65.831999999999994</v>
      </c>
      <c r="EX76" s="168">
        <f t="shared" si="90"/>
        <v>66.967999999999989</v>
      </c>
      <c r="EY76" s="168">
        <f t="shared" si="91"/>
        <v>68.367999999999995</v>
      </c>
      <c r="EZ76" s="168">
        <f t="shared" si="92"/>
        <v>63.84</v>
      </c>
      <c r="FA76" s="168">
        <f t="shared" si="93"/>
        <v>59.048000000000002</v>
      </c>
      <c r="FB76" s="168">
        <f t="shared" si="94"/>
        <v>49.84</v>
      </c>
      <c r="FC76" s="167">
        <v>81</v>
      </c>
      <c r="FD76" s="168">
        <f t="shared" si="95"/>
        <v>70.7</v>
      </c>
      <c r="FE76" s="168">
        <f t="shared" si="96"/>
        <v>67.039999999999992</v>
      </c>
      <c r="FF76" s="168">
        <f t="shared" si="97"/>
        <v>68.632000000000005</v>
      </c>
      <c r="FG76" s="168">
        <f t="shared" si="98"/>
        <v>67.768000000000001</v>
      </c>
      <c r="FH76" s="168">
        <f t="shared" si="99"/>
        <v>67.467999999999989</v>
      </c>
      <c r="FI76" s="168">
        <f t="shared" si="100"/>
        <v>63.84</v>
      </c>
      <c r="FJ76" s="168">
        <f t="shared" si="101"/>
        <v>58.74799999999999</v>
      </c>
      <c r="FK76" s="168">
        <f t="shared" si="102"/>
        <v>49.14</v>
      </c>
      <c r="FL76" s="167">
        <v>82</v>
      </c>
      <c r="FM76" s="168">
        <f t="shared" si="103"/>
        <v>75.599999999999994</v>
      </c>
      <c r="FN76" s="168">
        <f t="shared" si="104"/>
        <v>69.240000000000009</v>
      </c>
      <c r="FO76" s="168">
        <f t="shared" si="105"/>
        <v>69.431999999999988</v>
      </c>
      <c r="FP76" s="168">
        <f t="shared" si="106"/>
        <v>68.067999999999984</v>
      </c>
      <c r="FQ76" s="168">
        <f t="shared" si="107"/>
        <v>68.168000000000006</v>
      </c>
      <c r="FR76" s="168">
        <f t="shared" si="108"/>
        <v>62.14</v>
      </c>
      <c r="FS76" s="168">
        <f t="shared" si="109"/>
        <v>56.548000000000002</v>
      </c>
      <c r="FT76" s="168">
        <f t="shared" si="110"/>
        <v>48.040000000000006</v>
      </c>
      <c r="FU76" s="167">
        <v>83</v>
      </c>
      <c r="FV76" s="168">
        <f t="shared" si="111"/>
        <v>77.599999999999994</v>
      </c>
      <c r="FW76" s="168">
        <f t="shared" si="112"/>
        <v>73.039999999999992</v>
      </c>
      <c r="FX76" s="168">
        <f t="shared" si="113"/>
        <v>72.731999999999999</v>
      </c>
      <c r="FY76" s="168">
        <f t="shared" si="114"/>
        <v>68.268000000000001</v>
      </c>
      <c r="FZ76" s="168">
        <f t="shared" si="115"/>
        <v>66.168000000000006</v>
      </c>
      <c r="GA76" s="168">
        <f t="shared" si="116"/>
        <v>62.240000000000009</v>
      </c>
      <c r="GB76" s="168">
        <f t="shared" si="117"/>
        <v>56.548000000000002</v>
      </c>
      <c r="GC76" s="168">
        <f t="shared" si="118"/>
        <v>46.040000000000006</v>
      </c>
      <c r="GD76" s="167">
        <v>76</v>
      </c>
      <c r="GE76" s="168">
        <f t="shared" si="119"/>
        <v>29.873882164625613</v>
      </c>
      <c r="GF76" s="168">
        <f t="shared" si="120"/>
        <v>29.932509559940854</v>
      </c>
      <c r="GG76" s="167">
        <v>77</v>
      </c>
      <c r="GH76" s="168">
        <f t="shared" si="121"/>
        <v>28.895240408980115</v>
      </c>
      <c r="GI76" s="168">
        <f t="shared" si="122"/>
        <v>29.206244248527341</v>
      </c>
      <c r="GJ76" s="167">
        <v>78</v>
      </c>
      <c r="GK76" s="168">
        <f t="shared" si="123"/>
        <v>28.330187960162093</v>
      </c>
      <c r="GL76" s="168">
        <f t="shared" si="124"/>
        <v>28.62214516105351</v>
      </c>
      <c r="GM76" s="167">
        <v>79</v>
      </c>
      <c r="GN76" s="168">
        <f t="shared" si="125"/>
        <v>26.841739122167468</v>
      </c>
      <c r="GO76" s="168">
        <f t="shared" si="126"/>
        <v>27.638216883638108</v>
      </c>
      <c r="GP76" s="167">
        <v>80</v>
      </c>
      <c r="GQ76" s="168">
        <f t="shared" si="127"/>
        <v>26.173436769021905</v>
      </c>
      <c r="GR76" s="168">
        <f t="shared" si="128"/>
        <v>26.83043443193597</v>
      </c>
      <c r="GS76" s="167">
        <v>81</v>
      </c>
      <c r="GT76" s="168">
        <f t="shared" si="129"/>
        <v>24.098130868730664</v>
      </c>
      <c r="GU76" s="168">
        <f t="shared" si="130"/>
        <v>25.658738163659393</v>
      </c>
      <c r="GV76" s="167">
        <v>82</v>
      </c>
      <c r="GW76" s="168">
        <f t="shared" si="131"/>
        <v>21.637001164189073</v>
      </c>
      <c r="GX76" s="168">
        <f t="shared" si="132"/>
        <v>24.909539192489987</v>
      </c>
      <c r="GY76" s="167">
        <v>83</v>
      </c>
      <c r="GZ76" s="168">
        <f t="shared" si="133"/>
        <v>19.607609202008049</v>
      </c>
      <c r="HA76" s="168">
        <f t="shared" si="134"/>
        <v>22.847332265055428</v>
      </c>
      <c r="HB76" s="167">
        <v>-1.2</v>
      </c>
      <c r="HC76" s="167">
        <v>-0.49</v>
      </c>
      <c r="HD76" s="167">
        <v>0.14000000000000001</v>
      </c>
      <c r="HE76" s="167">
        <v>1.56</v>
      </c>
      <c r="HF76" s="167">
        <v>-2.98</v>
      </c>
      <c r="HG76" s="167">
        <v>-1.01</v>
      </c>
      <c r="HH76" s="167">
        <v>0.85</v>
      </c>
      <c r="HI76" s="167">
        <v>3.14</v>
      </c>
    </row>
    <row r="77" spans="1:217" ht="15.75" thickBot="1" x14ac:dyDescent="0.3">
      <c r="A77" s="153">
        <v>67</v>
      </c>
      <c r="B77" s="212">
        <v>44316</v>
      </c>
      <c r="C77" s="229" t="s">
        <v>1176</v>
      </c>
      <c r="D77" t="s">
        <v>979</v>
      </c>
      <c r="E77" s="207" t="s">
        <v>1110</v>
      </c>
      <c r="F77" s="197">
        <v>16.399999999999999</v>
      </c>
      <c r="G77" s="198">
        <v>18.3</v>
      </c>
      <c r="H77" s="198">
        <v>23.3</v>
      </c>
      <c r="I77" s="198">
        <v>26.6</v>
      </c>
      <c r="J77" s="198">
        <v>32.9</v>
      </c>
      <c r="K77" s="198">
        <v>33.799999999999997</v>
      </c>
      <c r="L77" s="198">
        <v>36</v>
      </c>
      <c r="M77" s="199">
        <v>37.9</v>
      </c>
      <c r="N77" s="200">
        <v>5.4</v>
      </c>
      <c r="O77" s="198">
        <v>4.3</v>
      </c>
      <c r="P77" s="198">
        <v>2.7</v>
      </c>
      <c r="Q77" s="198">
        <v>2.2999999999999998</v>
      </c>
      <c r="R77" s="198">
        <v>2.2999999999999998</v>
      </c>
      <c r="S77" s="198">
        <v>2.9</v>
      </c>
      <c r="T77" s="198">
        <v>2.2999999999999998</v>
      </c>
      <c r="U77" s="201">
        <v>3.2</v>
      </c>
      <c r="V77" s="163">
        <f t="shared" si="38"/>
        <v>7.5439999999999987</v>
      </c>
      <c r="W77" s="163">
        <f t="shared" si="39"/>
        <v>11.248000000000001</v>
      </c>
      <c r="X77" s="163">
        <f t="shared" si="40"/>
        <v>18.872</v>
      </c>
      <c r="Y77" s="163">
        <f t="shared" si="41"/>
        <v>22.828000000000003</v>
      </c>
      <c r="Z77" s="163">
        <f t="shared" si="42"/>
        <v>29.128</v>
      </c>
      <c r="AA77" s="163">
        <f t="shared" si="43"/>
        <v>29.043999999999997</v>
      </c>
      <c r="AB77" s="163">
        <f t="shared" si="44"/>
        <v>32.228000000000002</v>
      </c>
      <c r="AC77" s="163">
        <f t="shared" si="45"/>
        <v>32.652000000000001</v>
      </c>
      <c r="AD77" s="164">
        <f t="shared" si="135"/>
        <v>30.670836936379523</v>
      </c>
      <c r="AE77" s="164">
        <f t="shared" si="136"/>
        <v>25.857672276443196</v>
      </c>
      <c r="AF77" s="164">
        <f t="shared" si="137"/>
        <v>19.185592566561876</v>
      </c>
      <c r="AG77" s="165">
        <f t="shared" si="46"/>
        <v>57.756</v>
      </c>
      <c r="AH77" s="165">
        <f t="shared" si="47"/>
        <v>64.152000000000001</v>
      </c>
      <c r="AI77" s="165">
        <f t="shared" si="48"/>
        <v>64.028000000000006</v>
      </c>
      <c r="AJ77" s="165">
        <f t="shared" si="49"/>
        <v>65.471999999999994</v>
      </c>
      <c r="AK77" s="165">
        <f t="shared" si="50"/>
        <v>62.372</v>
      </c>
      <c r="AL77" s="165">
        <f t="shared" si="51"/>
        <v>63.656000000000006</v>
      </c>
      <c r="AM77" s="165">
        <f t="shared" si="52"/>
        <v>60.271999999999998</v>
      </c>
      <c r="AN77" s="165">
        <f t="shared" si="53"/>
        <v>57.748000000000005</v>
      </c>
      <c r="AO77" s="164">
        <f t="shared" si="54"/>
        <v>28.251101949881388</v>
      </c>
      <c r="AP77" s="166">
        <v>1</v>
      </c>
      <c r="AQ77" s="167">
        <v>51.4</v>
      </c>
      <c r="AR77" s="167">
        <v>62.6</v>
      </c>
      <c r="AS77" s="167">
        <v>70.8</v>
      </c>
      <c r="AT77" s="167">
        <v>81</v>
      </c>
      <c r="AU77" s="167">
        <v>90.4</v>
      </c>
      <c r="AV77" s="167">
        <v>96.2</v>
      </c>
      <c r="AW77" s="167">
        <v>94.7</v>
      </c>
      <c r="AX77" s="167">
        <v>92.3</v>
      </c>
      <c r="AY77" s="166">
        <v>2</v>
      </c>
      <c r="AZ77" s="167">
        <v>59.5</v>
      </c>
      <c r="BA77" s="167">
        <v>68.900000000000006</v>
      </c>
      <c r="BB77" s="167">
        <v>78.3</v>
      </c>
      <c r="BC77" s="167">
        <v>84.3</v>
      </c>
      <c r="BD77" s="167">
        <v>92.8</v>
      </c>
      <c r="BE77" s="167">
        <v>96.3</v>
      </c>
      <c r="BF77" s="167">
        <v>94</v>
      </c>
      <c r="BG77" s="167">
        <v>90</v>
      </c>
      <c r="BH77" s="166">
        <v>3</v>
      </c>
      <c r="BI77" s="167">
        <v>59.8</v>
      </c>
      <c r="BJ77" s="167">
        <v>71.099999999999994</v>
      </c>
      <c r="BK77" s="167">
        <v>80.8</v>
      </c>
      <c r="BL77" s="167">
        <v>88</v>
      </c>
      <c r="BM77" s="167">
        <v>95</v>
      </c>
      <c r="BN77" s="167">
        <v>94.4</v>
      </c>
      <c r="BO77" s="167">
        <v>94.1</v>
      </c>
      <c r="BP77" s="167">
        <v>89</v>
      </c>
      <c r="BQ77" s="166">
        <v>4</v>
      </c>
      <c r="BR77" s="167">
        <v>65.400000000000006</v>
      </c>
      <c r="BS77" s="167">
        <v>77.2</v>
      </c>
      <c r="BT77" s="167">
        <v>84.5</v>
      </c>
      <c r="BU77" s="167">
        <v>89.8</v>
      </c>
      <c r="BV77" s="167">
        <v>95.5</v>
      </c>
      <c r="BW77" s="167">
        <v>94.3</v>
      </c>
      <c r="BX77" s="167">
        <v>92.5</v>
      </c>
      <c r="BY77" s="167">
        <v>88.8</v>
      </c>
      <c r="BZ77" s="166">
        <v>5</v>
      </c>
      <c r="CA77" s="167">
        <v>65.3</v>
      </c>
      <c r="CB77" s="167">
        <v>77.400000000000006</v>
      </c>
      <c r="CC77" s="167">
        <v>86.5</v>
      </c>
      <c r="CD77" s="167">
        <v>92.5</v>
      </c>
      <c r="CE77" s="167">
        <v>96.4</v>
      </c>
      <c r="CF77" s="167">
        <v>93</v>
      </c>
      <c r="CG77" s="167">
        <v>90.4</v>
      </c>
      <c r="CH77" s="167">
        <v>83.7</v>
      </c>
      <c r="CI77" s="166">
        <v>6</v>
      </c>
      <c r="CJ77" s="167">
        <v>70.7</v>
      </c>
      <c r="CK77" s="167">
        <v>82</v>
      </c>
      <c r="CL77" s="167">
        <v>89.3</v>
      </c>
      <c r="CM77" s="167">
        <v>93.3</v>
      </c>
      <c r="CN77" s="167">
        <v>95.5</v>
      </c>
      <c r="CO77" s="167">
        <v>93</v>
      </c>
      <c r="CP77" s="167">
        <v>90.1</v>
      </c>
      <c r="CQ77" s="167">
        <v>83</v>
      </c>
      <c r="CR77" s="166">
        <v>7</v>
      </c>
      <c r="CS77" s="167">
        <v>75.599999999999994</v>
      </c>
      <c r="CT77" s="167">
        <v>84.2</v>
      </c>
      <c r="CU77" s="167">
        <v>90.1</v>
      </c>
      <c r="CV77" s="167">
        <v>93.6</v>
      </c>
      <c r="CW77" s="167">
        <v>96.2</v>
      </c>
      <c r="CX77" s="167">
        <v>91.3</v>
      </c>
      <c r="CY77" s="167">
        <v>87.9</v>
      </c>
      <c r="CZ77" s="167">
        <v>81.900000000000006</v>
      </c>
      <c r="DA77" s="166">
        <v>8</v>
      </c>
      <c r="DB77" s="167">
        <v>77.599999999999994</v>
      </c>
      <c r="DC77" s="167">
        <v>88</v>
      </c>
      <c r="DD77" s="167">
        <v>93.4</v>
      </c>
      <c r="DE77" s="167">
        <v>93.8</v>
      </c>
      <c r="DF77" s="167">
        <v>94.2</v>
      </c>
      <c r="DG77" s="167">
        <v>91.4</v>
      </c>
      <c r="DH77" s="167">
        <v>87.9</v>
      </c>
      <c r="DI77" s="167">
        <v>79.900000000000006</v>
      </c>
      <c r="DJ77" s="167">
        <v>1</v>
      </c>
      <c r="DK77" s="168">
        <f t="shared" si="55"/>
        <v>43.856000000000002</v>
      </c>
      <c r="DL77" s="168">
        <f t="shared" si="56"/>
        <v>51.352000000000004</v>
      </c>
      <c r="DM77" s="168">
        <f t="shared" si="57"/>
        <v>51.927999999999997</v>
      </c>
      <c r="DN77" s="168">
        <f t="shared" si="58"/>
        <v>58.171999999999997</v>
      </c>
      <c r="DO77" s="168">
        <f t="shared" si="59"/>
        <v>61.272000000000006</v>
      </c>
      <c r="DP77" s="168">
        <f t="shared" si="60"/>
        <v>67.156000000000006</v>
      </c>
      <c r="DQ77" s="168">
        <f t="shared" si="61"/>
        <v>62.472000000000001</v>
      </c>
      <c r="DR77" s="168">
        <f t="shared" si="62"/>
        <v>59.647999999999996</v>
      </c>
      <c r="DS77" s="167">
        <v>78</v>
      </c>
      <c r="DT77" s="168">
        <f t="shared" si="63"/>
        <v>51.956000000000003</v>
      </c>
      <c r="DU77" s="168">
        <f t="shared" si="64"/>
        <v>57.652000000000001</v>
      </c>
      <c r="DV77" s="168">
        <f t="shared" si="65"/>
        <v>59.427999999999997</v>
      </c>
      <c r="DW77" s="168">
        <f t="shared" si="66"/>
        <v>61.471999999999994</v>
      </c>
      <c r="DX77" s="168">
        <f t="shared" si="67"/>
        <v>63.671999999999997</v>
      </c>
      <c r="DY77" s="168">
        <f t="shared" si="68"/>
        <v>67.256</v>
      </c>
      <c r="DZ77" s="168">
        <f t="shared" si="69"/>
        <v>61.771999999999998</v>
      </c>
      <c r="EA77" s="168">
        <f t="shared" si="70"/>
        <v>57.347999999999999</v>
      </c>
      <c r="EB77" s="167">
        <v>79</v>
      </c>
      <c r="EC77" s="168">
        <f t="shared" si="71"/>
        <v>52.256</v>
      </c>
      <c r="ED77" s="168">
        <f t="shared" si="72"/>
        <v>59.85199999999999</v>
      </c>
      <c r="EE77" s="168">
        <f t="shared" si="73"/>
        <v>61.927999999999997</v>
      </c>
      <c r="EF77" s="168">
        <f t="shared" si="74"/>
        <v>65.171999999999997</v>
      </c>
      <c r="EG77" s="168">
        <f t="shared" si="75"/>
        <v>65.872</v>
      </c>
      <c r="EH77" s="168">
        <f t="shared" si="76"/>
        <v>65.356000000000009</v>
      </c>
      <c r="EI77" s="168">
        <f t="shared" si="77"/>
        <v>61.871999999999993</v>
      </c>
      <c r="EJ77" s="168">
        <f t="shared" si="78"/>
        <v>56.347999999999999</v>
      </c>
      <c r="EK77" s="167">
        <v>80</v>
      </c>
      <c r="EL77" s="168">
        <f t="shared" si="79"/>
        <v>57.856000000000009</v>
      </c>
      <c r="EM77" s="168">
        <f t="shared" si="80"/>
        <v>65.951999999999998</v>
      </c>
      <c r="EN77" s="168">
        <f t="shared" si="81"/>
        <v>65.628</v>
      </c>
      <c r="EO77" s="168">
        <f t="shared" si="82"/>
        <v>66.971999999999994</v>
      </c>
      <c r="EP77" s="168">
        <f t="shared" si="83"/>
        <v>66.372</v>
      </c>
      <c r="EQ77" s="168">
        <f t="shared" si="84"/>
        <v>65.256</v>
      </c>
      <c r="ER77" s="168">
        <f t="shared" si="85"/>
        <v>60.271999999999998</v>
      </c>
      <c r="ES77" s="168">
        <f t="shared" si="86"/>
        <v>56.147999999999996</v>
      </c>
      <c r="ET77" s="167">
        <v>81</v>
      </c>
      <c r="EU77" s="168">
        <f t="shared" si="87"/>
        <v>57.756</v>
      </c>
      <c r="EV77" s="168">
        <f t="shared" si="88"/>
        <v>66.152000000000001</v>
      </c>
      <c r="EW77" s="168">
        <f t="shared" si="89"/>
        <v>67.628</v>
      </c>
      <c r="EX77" s="168">
        <f t="shared" si="90"/>
        <v>69.671999999999997</v>
      </c>
      <c r="EY77" s="168">
        <f t="shared" si="91"/>
        <v>67.272000000000006</v>
      </c>
      <c r="EZ77" s="168">
        <f t="shared" si="92"/>
        <v>63.956000000000003</v>
      </c>
      <c r="FA77" s="168">
        <f t="shared" si="93"/>
        <v>58.172000000000004</v>
      </c>
      <c r="FB77" s="168">
        <f t="shared" si="94"/>
        <v>51.048000000000002</v>
      </c>
      <c r="FC77" s="167">
        <v>82</v>
      </c>
      <c r="FD77" s="168">
        <f t="shared" si="95"/>
        <v>63.156000000000006</v>
      </c>
      <c r="FE77" s="168">
        <f t="shared" si="96"/>
        <v>70.751999999999995</v>
      </c>
      <c r="FF77" s="168">
        <f t="shared" si="97"/>
        <v>70.427999999999997</v>
      </c>
      <c r="FG77" s="168">
        <f t="shared" si="98"/>
        <v>70.471999999999994</v>
      </c>
      <c r="FH77" s="168">
        <f t="shared" si="99"/>
        <v>66.372</v>
      </c>
      <c r="FI77" s="168">
        <f t="shared" si="100"/>
        <v>63.956000000000003</v>
      </c>
      <c r="FJ77" s="168">
        <f t="shared" si="101"/>
        <v>57.871999999999993</v>
      </c>
      <c r="FK77" s="168">
        <f t="shared" si="102"/>
        <v>50.347999999999999</v>
      </c>
      <c r="FL77" s="167">
        <v>83</v>
      </c>
      <c r="FM77" s="168">
        <f t="shared" si="103"/>
        <v>68.055999999999997</v>
      </c>
      <c r="FN77" s="168">
        <f t="shared" si="104"/>
        <v>72.951999999999998</v>
      </c>
      <c r="FO77" s="168">
        <f t="shared" si="105"/>
        <v>71.227999999999994</v>
      </c>
      <c r="FP77" s="168">
        <f t="shared" si="106"/>
        <v>70.771999999999991</v>
      </c>
      <c r="FQ77" s="168">
        <f t="shared" si="107"/>
        <v>67.072000000000003</v>
      </c>
      <c r="FR77" s="168">
        <f t="shared" si="108"/>
        <v>62.256</v>
      </c>
      <c r="FS77" s="168">
        <f t="shared" si="109"/>
        <v>55.672000000000004</v>
      </c>
      <c r="FT77" s="168">
        <f t="shared" si="110"/>
        <v>49.248000000000005</v>
      </c>
      <c r="FU77" s="167">
        <v>84</v>
      </c>
      <c r="FV77" s="168">
        <f t="shared" si="111"/>
        <v>70.055999999999997</v>
      </c>
      <c r="FW77" s="168">
        <f t="shared" si="112"/>
        <v>76.751999999999995</v>
      </c>
      <c r="FX77" s="168">
        <f t="shared" si="113"/>
        <v>74.528000000000006</v>
      </c>
      <c r="FY77" s="168">
        <f t="shared" si="114"/>
        <v>70.971999999999994</v>
      </c>
      <c r="FZ77" s="168">
        <f t="shared" si="115"/>
        <v>65.072000000000003</v>
      </c>
      <c r="GA77" s="168">
        <f t="shared" si="116"/>
        <v>62.356000000000009</v>
      </c>
      <c r="GB77" s="168">
        <f t="shared" si="117"/>
        <v>55.672000000000004</v>
      </c>
      <c r="GC77" s="168">
        <f t="shared" si="118"/>
        <v>47.248000000000005</v>
      </c>
      <c r="GD77" s="167">
        <v>77</v>
      </c>
      <c r="GE77" s="168">
        <f t="shared" si="119"/>
        <v>29.91501331555169</v>
      </c>
      <c r="GF77" s="168">
        <f t="shared" si="120"/>
        <v>29.925374361320351</v>
      </c>
      <c r="GG77" s="167">
        <v>78</v>
      </c>
      <c r="GH77" s="168">
        <f t="shared" si="121"/>
        <v>28.95803125963613</v>
      </c>
      <c r="GI77" s="168">
        <f t="shared" si="122"/>
        <v>29.011967598431397</v>
      </c>
      <c r="GJ77" s="167">
        <v>79</v>
      </c>
      <c r="GK77" s="168">
        <f t="shared" si="123"/>
        <v>28.166867697222045</v>
      </c>
      <c r="GL77" s="168">
        <f t="shared" si="124"/>
        <v>28.215004328000504</v>
      </c>
      <c r="GM77" s="167">
        <v>80</v>
      </c>
      <c r="GN77" s="168">
        <f t="shared" si="125"/>
        <v>26.507311535151487</v>
      </c>
      <c r="GO77" s="168">
        <f t="shared" si="126"/>
        <v>26.627569679207085</v>
      </c>
      <c r="GP77" s="167">
        <v>81</v>
      </c>
      <c r="GQ77" s="168">
        <f t="shared" si="127"/>
        <v>25.468398615646976</v>
      </c>
      <c r="GR77" s="168">
        <f t="shared" si="128"/>
        <v>25.560619022488936</v>
      </c>
      <c r="GS77" s="167">
        <v>82</v>
      </c>
      <c r="GT77" s="168">
        <f t="shared" si="129"/>
        <v>23.596461847922228</v>
      </c>
      <c r="GU77" s="168">
        <f t="shared" si="130"/>
        <v>23.807091452815442</v>
      </c>
      <c r="GV77" s="167">
        <v>83</v>
      </c>
      <c r="GW77" s="168">
        <f t="shared" si="131"/>
        <v>22.323395042848631</v>
      </c>
      <c r="GX77" s="168">
        <f t="shared" si="132"/>
        <v>22.825246002211159</v>
      </c>
      <c r="GY77" s="167">
        <v>84</v>
      </c>
      <c r="GZ77" s="168">
        <f t="shared" si="133"/>
        <v>19.842262303212976</v>
      </c>
      <c r="HA77" s="168">
        <f t="shared" si="134"/>
        <v>20.28867874537508</v>
      </c>
      <c r="HB77" s="167">
        <v>-1.2</v>
      </c>
      <c r="HC77" s="167">
        <v>-0.49</v>
      </c>
      <c r="HD77" s="167">
        <v>0.14000000000000001</v>
      </c>
      <c r="HE77" s="167">
        <v>1.56</v>
      </c>
      <c r="HF77" s="167">
        <v>-2.98</v>
      </c>
      <c r="HG77" s="167">
        <v>-1.01</v>
      </c>
      <c r="HH77" s="167">
        <v>0.85</v>
      </c>
      <c r="HI77" s="167">
        <v>3.14</v>
      </c>
    </row>
    <row r="78" spans="1:217" ht="15.75" thickBot="1" x14ac:dyDescent="0.3">
      <c r="A78" s="228">
        <v>68</v>
      </c>
      <c r="B78" s="212">
        <v>44591</v>
      </c>
      <c r="C78" s="213" t="s">
        <v>1178</v>
      </c>
      <c r="D78" t="s">
        <v>979</v>
      </c>
      <c r="E78" s="208" t="s">
        <v>1111</v>
      </c>
      <c r="F78" s="197"/>
      <c r="G78" s="198">
        <v>9.3000000000000007</v>
      </c>
      <c r="H78" s="198">
        <v>14.5</v>
      </c>
      <c r="I78" s="198">
        <v>23.2</v>
      </c>
      <c r="J78" s="198">
        <v>29.6</v>
      </c>
      <c r="K78" s="198">
        <v>30.7</v>
      </c>
      <c r="L78" s="198">
        <v>31.7</v>
      </c>
      <c r="M78" s="199">
        <v>31.9</v>
      </c>
      <c r="N78" s="200"/>
      <c r="O78" s="198">
        <v>3.2</v>
      </c>
      <c r="P78" s="198">
        <v>2.6</v>
      </c>
      <c r="Q78" s="198">
        <v>2.8</v>
      </c>
      <c r="R78" s="198">
        <v>3.2</v>
      </c>
      <c r="S78" s="198">
        <v>3</v>
      </c>
      <c r="T78" s="198">
        <v>2.9</v>
      </c>
      <c r="U78" s="201">
        <v>2.8</v>
      </c>
      <c r="V78" s="163">
        <f t="shared" si="38"/>
        <v>0</v>
      </c>
      <c r="W78" s="163">
        <f t="shared" si="39"/>
        <v>4.0520000000000005</v>
      </c>
      <c r="X78" s="163">
        <f t="shared" si="40"/>
        <v>10.236000000000001</v>
      </c>
      <c r="Y78" s="163">
        <f t="shared" si="41"/>
        <v>18.608000000000001</v>
      </c>
      <c r="Z78" s="163">
        <f t="shared" si="42"/>
        <v>24.352</v>
      </c>
      <c r="AA78" s="163">
        <f t="shared" si="43"/>
        <v>25.78</v>
      </c>
      <c r="AB78" s="163">
        <f t="shared" si="44"/>
        <v>26.943999999999999</v>
      </c>
      <c r="AC78" s="163">
        <f t="shared" si="45"/>
        <v>27.308</v>
      </c>
      <c r="AD78" s="164">
        <f t="shared" si="135"/>
        <v>26.724361263918123</v>
      </c>
      <c r="AE78" s="164">
        <f t="shared" si="136"/>
        <v>19.767878686235029</v>
      </c>
      <c r="AF78" s="164">
        <f t="shared" si="137"/>
        <v>11.556851260277991</v>
      </c>
      <c r="AG78" s="165">
        <f t="shared" si="46"/>
        <v>65.3</v>
      </c>
      <c r="AH78" s="165">
        <f t="shared" si="47"/>
        <v>71.347999999999999</v>
      </c>
      <c r="AI78" s="165">
        <f t="shared" si="48"/>
        <v>72.664000000000001</v>
      </c>
      <c r="AJ78" s="165">
        <f t="shared" si="49"/>
        <v>69.691999999999993</v>
      </c>
      <c r="AK78" s="165">
        <f t="shared" si="50"/>
        <v>67.147999999999996</v>
      </c>
      <c r="AL78" s="165">
        <f t="shared" si="51"/>
        <v>66.92</v>
      </c>
      <c r="AM78" s="165">
        <f t="shared" si="52"/>
        <v>65.555999999999997</v>
      </c>
      <c r="AN78" s="165">
        <f t="shared" si="53"/>
        <v>63.092000000000006</v>
      </c>
      <c r="AO78" s="164">
        <f t="shared" si="54"/>
        <v>22.178953051682257</v>
      </c>
      <c r="AP78" s="166">
        <v>1</v>
      </c>
      <c r="AQ78" s="167">
        <v>51.4</v>
      </c>
      <c r="AR78" s="167">
        <v>62.6</v>
      </c>
      <c r="AS78" s="167">
        <v>70.8</v>
      </c>
      <c r="AT78" s="167">
        <v>81</v>
      </c>
      <c r="AU78" s="167">
        <v>90.4</v>
      </c>
      <c r="AV78" s="167">
        <v>96.2</v>
      </c>
      <c r="AW78" s="167">
        <v>94.7</v>
      </c>
      <c r="AX78" s="167">
        <v>92.3</v>
      </c>
      <c r="AY78" s="166">
        <v>2</v>
      </c>
      <c r="AZ78" s="167">
        <v>59.5</v>
      </c>
      <c r="BA78" s="167">
        <v>68.900000000000006</v>
      </c>
      <c r="BB78" s="167">
        <v>78.3</v>
      </c>
      <c r="BC78" s="167">
        <v>84.3</v>
      </c>
      <c r="BD78" s="167">
        <v>92.8</v>
      </c>
      <c r="BE78" s="167">
        <v>96.3</v>
      </c>
      <c r="BF78" s="167">
        <v>94</v>
      </c>
      <c r="BG78" s="167">
        <v>90</v>
      </c>
      <c r="BH78" s="166">
        <v>3</v>
      </c>
      <c r="BI78" s="167">
        <v>59.8</v>
      </c>
      <c r="BJ78" s="167">
        <v>71.099999999999994</v>
      </c>
      <c r="BK78" s="167">
        <v>80.8</v>
      </c>
      <c r="BL78" s="167">
        <v>88</v>
      </c>
      <c r="BM78" s="167">
        <v>95</v>
      </c>
      <c r="BN78" s="167">
        <v>94.4</v>
      </c>
      <c r="BO78" s="167">
        <v>94.1</v>
      </c>
      <c r="BP78" s="167">
        <v>89</v>
      </c>
      <c r="BQ78" s="166">
        <v>4</v>
      </c>
      <c r="BR78" s="167">
        <v>65.400000000000006</v>
      </c>
      <c r="BS78" s="167">
        <v>77.2</v>
      </c>
      <c r="BT78" s="167">
        <v>84.5</v>
      </c>
      <c r="BU78" s="167">
        <v>89.8</v>
      </c>
      <c r="BV78" s="167">
        <v>95.5</v>
      </c>
      <c r="BW78" s="167">
        <v>94.3</v>
      </c>
      <c r="BX78" s="167">
        <v>92.5</v>
      </c>
      <c r="BY78" s="167">
        <v>88.8</v>
      </c>
      <c r="BZ78" s="166">
        <v>5</v>
      </c>
      <c r="CA78" s="167">
        <v>65.3</v>
      </c>
      <c r="CB78" s="167">
        <v>77.400000000000006</v>
      </c>
      <c r="CC78" s="167">
        <v>86.5</v>
      </c>
      <c r="CD78" s="167">
        <v>92.5</v>
      </c>
      <c r="CE78" s="167">
        <v>96.4</v>
      </c>
      <c r="CF78" s="167">
        <v>93</v>
      </c>
      <c r="CG78" s="167">
        <v>90.4</v>
      </c>
      <c r="CH78" s="167">
        <v>83.7</v>
      </c>
      <c r="CI78" s="166">
        <v>6</v>
      </c>
      <c r="CJ78" s="167">
        <v>70.7</v>
      </c>
      <c r="CK78" s="167">
        <v>82</v>
      </c>
      <c r="CL78" s="167">
        <v>89.3</v>
      </c>
      <c r="CM78" s="167">
        <v>93.3</v>
      </c>
      <c r="CN78" s="167">
        <v>95.5</v>
      </c>
      <c r="CO78" s="167">
        <v>93</v>
      </c>
      <c r="CP78" s="167">
        <v>90.1</v>
      </c>
      <c r="CQ78" s="167">
        <v>83</v>
      </c>
      <c r="CR78" s="166">
        <v>7</v>
      </c>
      <c r="CS78" s="167">
        <v>75.599999999999994</v>
      </c>
      <c r="CT78" s="167">
        <v>84.2</v>
      </c>
      <c r="CU78" s="167">
        <v>90.1</v>
      </c>
      <c r="CV78" s="167">
        <v>93.6</v>
      </c>
      <c r="CW78" s="167">
        <v>96.2</v>
      </c>
      <c r="CX78" s="167">
        <v>91.3</v>
      </c>
      <c r="CY78" s="167">
        <v>87.9</v>
      </c>
      <c r="CZ78" s="167">
        <v>81.900000000000006</v>
      </c>
      <c r="DA78" s="166">
        <v>8</v>
      </c>
      <c r="DB78" s="167">
        <v>77.599999999999994</v>
      </c>
      <c r="DC78" s="167">
        <v>88</v>
      </c>
      <c r="DD78" s="167">
        <v>93.4</v>
      </c>
      <c r="DE78" s="167">
        <v>93.8</v>
      </c>
      <c r="DF78" s="167">
        <v>94.2</v>
      </c>
      <c r="DG78" s="167">
        <v>91.4</v>
      </c>
      <c r="DH78" s="167">
        <v>87.9</v>
      </c>
      <c r="DI78" s="167">
        <v>79.900000000000006</v>
      </c>
      <c r="DJ78" s="167">
        <v>1</v>
      </c>
      <c r="DK78" s="168">
        <f t="shared" si="55"/>
        <v>51.4</v>
      </c>
      <c r="DL78" s="168">
        <f t="shared" si="56"/>
        <v>58.548000000000002</v>
      </c>
      <c r="DM78" s="168">
        <f t="shared" si="57"/>
        <v>60.563999999999993</v>
      </c>
      <c r="DN78" s="168">
        <f t="shared" si="58"/>
        <v>62.391999999999996</v>
      </c>
      <c r="DO78" s="168">
        <f t="shared" si="59"/>
        <v>66.048000000000002</v>
      </c>
      <c r="DP78" s="168">
        <f t="shared" si="60"/>
        <v>70.42</v>
      </c>
      <c r="DQ78" s="168">
        <f t="shared" si="61"/>
        <v>67.756</v>
      </c>
      <c r="DR78" s="168">
        <f t="shared" si="62"/>
        <v>64.99199999999999</v>
      </c>
      <c r="DS78" s="167">
        <v>79</v>
      </c>
      <c r="DT78" s="168">
        <f t="shared" si="63"/>
        <v>59.5</v>
      </c>
      <c r="DU78" s="168">
        <f t="shared" si="64"/>
        <v>64.847999999999999</v>
      </c>
      <c r="DV78" s="168">
        <f t="shared" si="65"/>
        <v>68.063999999999993</v>
      </c>
      <c r="DW78" s="168">
        <f t="shared" si="66"/>
        <v>65.691999999999993</v>
      </c>
      <c r="DX78" s="168">
        <f t="shared" si="67"/>
        <v>68.447999999999993</v>
      </c>
      <c r="DY78" s="168">
        <f t="shared" si="68"/>
        <v>70.52</v>
      </c>
      <c r="DZ78" s="168">
        <f t="shared" si="69"/>
        <v>67.055999999999997</v>
      </c>
      <c r="EA78" s="168">
        <f t="shared" si="70"/>
        <v>62.692</v>
      </c>
      <c r="EB78" s="167">
        <v>80</v>
      </c>
      <c r="EC78" s="168">
        <f t="shared" si="71"/>
        <v>59.8</v>
      </c>
      <c r="ED78" s="168">
        <f t="shared" si="72"/>
        <v>67.047999999999988</v>
      </c>
      <c r="EE78" s="168">
        <f t="shared" si="73"/>
        <v>70.563999999999993</v>
      </c>
      <c r="EF78" s="168">
        <f t="shared" si="74"/>
        <v>69.391999999999996</v>
      </c>
      <c r="EG78" s="168">
        <f t="shared" si="75"/>
        <v>70.647999999999996</v>
      </c>
      <c r="EH78" s="168">
        <f t="shared" si="76"/>
        <v>68.62</v>
      </c>
      <c r="EI78" s="168">
        <f t="shared" si="77"/>
        <v>67.155999999999992</v>
      </c>
      <c r="EJ78" s="168">
        <f t="shared" si="78"/>
        <v>61.692</v>
      </c>
      <c r="EK78" s="167">
        <v>81</v>
      </c>
      <c r="EL78" s="168">
        <f t="shared" si="79"/>
        <v>65.400000000000006</v>
      </c>
      <c r="EM78" s="168">
        <f t="shared" si="80"/>
        <v>73.147999999999996</v>
      </c>
      <c r="EN78" s="168">
        <f t="shared" si="81"/>
        <v>74.263999999999996</v>
      </c>
      <c r="EO78" s="168">
        <f t="shared" si="82"/>
        <v>71.191999999999993</v>
      </c>
      <c r="EP78" s="168">
        <f t="shared" si="83"/>
        <v>71.147999999999996</v>
      </c>
      <c r="EQ78" s="168">
        <f t="shared" si="84"/>
        <v>68.52</v>
      </c>
      <c r="ER78" s="168">
        <f t="shared" si="85"/>
        <v>65.555999999999997</v>
      </c>
      <c r="ES78" s="168">
        <f t="shared" si="86"/>
        <v>61.491999999999997</v>
      </c>
      <c r="ET78" s="167">
        <v>82</v>
      </c>
      <c r="EU78" s="168">
        <f t="shared" si="87"/>
        <v>65.3</v>
      </c>
      <c r="EV78" s="168">
        <f t="shared" si="88"/>
        <v>73.347999999999999</v>
      </c>
      <c r="EW78" s="168">
        <f t="shared" si="89"/>
        <v>76.263999999999996</v>
      </c>
      <c r="EX78" s="168">
        <f t="shared" si="90"/>
        <v>73.891999999999996</v>
      </c>
      <c r="EY78" s="168">
        <f t="shared" si="91"/>
        <v>72.048000000000002</v>
      </c>
      <c r="EZ78" s="168">
        <f t="shared" si="92"/>
        <v>67.22</v>
      </c>
      <c r="FA78" s="168">
        <f t="shared" si="93"/>
        <v>63.456000000000003</v>
      </c>
      <c r="FB78" s="168">
        <f t="shared" si="94"/>
        <v>56.392000000000003</v>
      </c>
      <c r="FC78" s="167">
        <v>83</v>
      </c>
      <c r="FD78" s="168">
        <f t="shared" si="95"/>
        <v>70.7</v>
      </c>
      <c r="FE78" s="168">
        <f t="shared" si="96"/>
        <v>77.947999999999993</v>
      </c>
      <c r="FF78" s="168">
        <f t="shared" si="97"/>
        <v>79.063999999999993</v>
      </c>
      <c r="FG78" s="168">
        <f t="shared" si="98"/>
        <v>74.691999999999993</v>
      </c>
      <c r="FH78" s="168">
        <f t="shared" si="99"/>
        <v>71.147999999999996</v>
      </c>
      <c r="FI78" s="168">
        <f t="shared" si="100"/>
        <v>67.22</v>
      </c>
      <c r="FJ78" s="168">
        <f t="shared" si="101"/>
        <v>63.155999999999992</v>
      </c>
      <c r="FK78" s="168">
        <f t="shared" si="102"/>
        <v>55.692</v>
      </c>
      <c r="FL78" s="167">
        <v>84</v>
      </c>
      <c r="FM78" s="168">
        <f t="shared" si="103"/>
        <v>75.599999999999994</v>
      </c>
      <c r="FN78" s="168">
        <f t="shared" si="104"/>
        <v>80.147999999999996</v>
      </c>
      <c r="FO78" s="168">
        <f t="shared" si="105"/>
        <v>79.86399999999999</v>
      </c>
      <c r="FP78" s="168">
        <f t="shared" si="106"/>
        <v>74.99199999999999</v>
      </c>
      <c r="FQ78" s="168">
        <f t="shared" si="107"/>
        <v>71.847999999999999</v>
      </c>
      <c r="FR78" s="168">
        <f t="shared" si="108"/>
        <v>65.52</v>
      </c>
      <c r="FS78" s="168">
        <f t="shared" si="109"/>
        <v>60.956000000000003</v>
      </c>
      <c r="FT78" s="168">
        <f t="shared" si="110"/>
        <v>54.592000000000006</v>
      </c>
      <c r="FU78" s="167">
        <v>85</v>
      </c>
      <c r="FV78" s="168">
        <f t="shared" si="111"/>
        <v>77.599999999999994</v>
      </c>
      <c r="FW78" s="168">
        <f t="shared" si="112"/>
        <v>83.947999999999993</v>
      </c>
      <c r="FX78" s="168">
        <f t="shared" si="113"/>
        <v>83.164000000000001</v>
      </c>
      <c r="FY78" s="168">
        <f t="shared" si="114"/>
        <v>75.191999999999993</v>
      </c>
      <c r="FZ78" s="168">
        <f t="shared" si="115"/>
        <v>69.847999999999999</v>
      </c>
      <c r="GA78" s="168">
        <f t="shared" si="116"/>
        <v>65.62</v>
      </c>
      <c r="GB78" s="168">
        <f t="shared" si="117"/>
        <v>60.956000000000003</v>
      </c>
      <c r="GC78" s="168">
        <f t="shared" si="118"/>
        <v>52.592000000000006</v>
      </c>
      <c r="GD78" s="167">
        <v>78</v>
      </c>
      <c r="GE78" s="168">
        <f t="shared" si="119"/>
        <v>25.545646598675745</v>
      </c>
      <c r="GF78" s="168">
        <f t="shared" si="120"/>
        <v>25.567195541696876</v>
      </c>
      <c r="GG78" s="167">
        <v>79</v>
      </c>
      <c r="GH78" s="168">
        <f t="shared" si="121"/>
        <v>24.060577549736863</v>
      </c>
      <c r="GI78" s="168">
        <f t="shared" si="122"/>
        <v>24.16030597129236</v>
      </c>
      <c r="GJ78" s="167">
        <v>80</v>
      </c>
      <c r="GK78" s="168">
        <f t="shared" si="123"/>
        <v>22.868336285220096</v>
      </c>
      <c r="GL78" s="168">
        <f t="shared" si="124"/>
        <v>22.949369543691091</v>
      </c>
      <c r="GM78" s="167">
        <v>81</v>
      </c>
      <c r="GN78" s="168">
        <f t="shared" si="125"/>
        <v>20.50097679704713</v>
      </c>
      <c r="GO78" s="168">
        <f t="shared" si="126"/>
        <v>20.673350969088375</v>
      </c>
      <c r="GP78" s="167">
        <v>82</v>
      </c>
      <c r="GQ78" s="168">
        <f t="shared" si="127"/>
        <v>19.36431618231255</v>
      </c>
      <c r="GR78" s="168">
        <f t="shared" si="128"/>
        <v>19.493334349464362</v>
      </c>
      <c r="GS78" s="167">
        <v>83</v>
      </c>
      <c r="GT78" s="168">
        <f t="shared" si="129"/>
        <v>16.884567050864433</v>
      </c>
      <c r="GU78" s="168">
        <f t="shared" si="130"/>
        <v>17.141015662560505</v>
      </c>
      <c r="GV78" s="167">
        <v>84</v>
      </c>
      <c r="GW78" s="168">
        <f t="shared" si="131"/>
        <v>15.39615808125744</v>
      </c>
      <c r="GX78" s="168">
        <f t="shared" si="132"/>
        <v>15.979956771080197</v>
      </c>
      <c r="GY78" s="167">
        <v>85</v>
      </c>
      <c r="GZ78" s="168">
        <f t="shared" si="133"/>
        <v>12.512450379998768</v>
      </c>
      <c r="HA78" s="168">
        <f t="shared" si="134"/>
        <v>12.982701416674786</v>
      </c>
      <c r="HB78" s="167">
        <v>-1.2</v>
      </c>
      <c r="HC78" s="167">
        <v>-0.49</v>
      </c>
      <c r="HD78" s="167">
        <v>0.14000000000000001</v>
      </c>
      <c r="HE78" s="167">
        <v>1.56</v>
      </c>
      <c r="HF78" s="167">
        <v>-2.98</v>
      </c>
      <c r="HG78" s="167">
        <v>-1.01</v>
      </c>
      <c r="HH78" s="167">
        <v>0.85</v>
      </c>
      <c r="HI78" s="167">
        <v>3.14</v>
      </c>
    </row>
    <row r="79" spans="1:217" ht="15.75" thickBot="1" x14ac:dyDescent="0.3">
      <c r="A79" s="228">
        <v>69</v>
      </c>
      <c r="B79" s="212">
        <v>44234</v>
      </c>
      <c r="C79" s="215" t="s">
        <v>1181</v>
      </c>
      <c r="D79" t="s">
        <v>979</v>
      </c>
      <c r="E79" s="202" t="s">
        <v>964</v>
      </c>
      <c r="F79" s="197"/>
      <c r="G79" s="198">
        <v>18.5</v>
      </c>
      <c r="H79" s="198">
        <v>20.6</v>
      </c>
      <c r="I79" s="198">
        <v>29.7</v>
      </c>
      <c r="J79" s="198">
        <v>36.9</v>
      </c>
      <c r="K79" s="198">
        <v>36.299999999999997</v>
      </c>
      <c r="L79" s="198">
        <v>35.700000000000003</v>
      </c>
      <c r="M79" s="199">
        <v>36.799999999999997</v>
      </c>
      <c r="N79" s="200"/>
      <c r="O79" s="198">
        <v>3</v>
      </c>
      <c r="P79" s="198">
        <v>2.6</v>
      </c>
      <c r="Q79" s="198">
        <v>3.6</v>
      </c>
      <c r="R79" s="198">
        <v>3.8</v>
      </c>
      <c r="S79" s="198">
        <v>2.5</v>
      </c>
      <c r="T79" s="198">
        <v>2.7</v>
      </c>
      <c r="U79" s="201">
        <v>4.0999999999999996</v>
      </c>
      <c r="V79" s="163">
        <f t="shared" si="38"/>
        <v>0</v>
      </c>
      <c r="W79" s="163">
        <f t="shared" si="39"/>
        <v>13.58</v>
      </c>
      <c r="X79" s="163">
        <f t="shared" si="40"/>
        <v>16.336000000000002</v>
      </c>
      <c r="Y79" s="163">
        <f t="shared" si="41"/>
        <v>23.795999999999999</v>
      </c>
      <c r="Z79" s="163">
        <f t="shared" si="42"/>
        <v>30.667999999999999</v>
      </c>
      <c r="AA79" s="163">
        <f t="shared" si="43"/>
        <v>32.199999999999996</v>
      </c>
      <c r="AB79" s="163">
        <f t="shared" si="44"/>
        <v>31.272000000000002</v>
      </c>
      <c r="AC79" s="163">
        <f t="shared" si="45"/>
        <v>30.075999999999997</v>
      </c>
      <c r="AD79" s="164">
        <f t="shared" si="135"/>
        <v>31.787424304343599</v>
      </c>
      <c r="AE79" s="164">
        <f t="shared" si="136"/>
        <v>26.081692350764122</v>
      </c>
      <c r="AF79" s="164">
        <f t="shared" si="137"/>
        <v>19.225887895119648</v>
      </c>
      <c r="AG79" s="165">
        <f t="shared" si="46"/>
        <v>65.3</v>
      </c>
      <c r="AH79" s="165">
        <f t="shared" si="47"/>
        <v>61.820000000000007</v>
      </c>
      <c r="AI79" s="165">
        <f t="shared" si="48"/>
        <v>66.564000000000007</v>
      </c>
      <c r="AJ79" s="165">
        <f t="shared" si="49"/>
        <v>64.503999999999991</v>
      </c>
      <c r="AK79" s="165">
        <f t="shared" si="50"/>
        <v>60.832000000000001</v>
      </c>
      <c r="AL79" s="165">
        <f t="shared" si="51"/>
        <v>60.500000000000007</v>
      </c>
      <c r="AM79" s="165">
        <f t="shared" si="52"/>
        <v>61.227999999999994</v>
      </c>
      <c r="AN79" s="165">
        <f t="shared" si="53"/>
        <v>60.324000000000012</v>
      </c>
      <c r="AO79" s="164">
        <f t="shared" si="54"/>
        <v>27.695374684108046</v>
      </c>
      <c r="AP79" s="166">
        <v>1</v>
      </c>
      <c r="AQ79" s="167">
        <v>51.4</v>
      </c>
      <c r="AR79" s="167">
        <v>62.6</v>
      </c>
      <c r="AS79" s="167">
        <v>70.8</v>
      </c>
      <c r="AT79" s="167">
        <v>81</v>
      </c>
      <c r="AU79" s="167">
        <v>90.4</v>
      </c>
      <c r="AV79" s="167">
        <v>96.2</v>
      </c>
      <c r="AW79" s="167">
        <v>94.7</v>
      </c>
      <c r="AX79" s="167">
        <v>92.3</v>
      </c>
      <c r="AY79" s="166">
        <v>2</v>
      </c>
      <c r="AZ79" s="167">
        <v>59.5</v>
      </c>
      <c r="BA79" s="167">
        <v>68.900000000000006</v>
      </c>
      <c r="BB79" s="167">
        <v>78.3</v>
      </c>
      <c r="BC79" s="167">
        <v>84.3</v>
      </c>
      <c r="BD79" s="167">
        <v>92.8</v>
      </c>
      <c r="BE79" s="167">
        <v>96.3</v>
      </c>
      <c r="BF79" s="167">
        <v>94</v>
      </c>
      <c r="BG79" s="167">
        <v>90</v>
      </c>
      <c r="BH79" s="166">
        <v>3</v>
      </c>
      <c r="BI79" s="167">
        <v>59.8</v>
      </c>
      <c r="BJ79" s="167">
        <v>71.099999999999994</v>
      </c>
      <c r="BK79" s="167">
        <v>80.8</v>
      </c>
      <c r="BL79" s="167">
        <v>88</v>
      </c>
      <c r="BM79" s="167">
        <v>95</v>
      </c>
      <c r="BN79" s="167">
        <v>94.4</v>
      </c>
      <c r="BO79" s="167">
        <v>94.1</v>
      </c>
      <c r="BP79" s="167">
        <v>89</v>
      </c>
      <c r="BQ79" s="166">
        <v>4</v>
      </c>
      <c r="BR79" s="167">
        <v>65.400000000000006</v>
      </c>
      <c r="BS79" s="167">
        <v>77.2</v>
      </c>
      <c r="BT79" s="167">
        <v>84.5</v>
      </c>
      <c r="BU79" s="167">
        <v>89.8</v>
      </c>
      <c r="BV79" s="167">
        <v>95.5</v>
      </c>
      <c r="BW79" s="167">
        <v>94.3</v>
      </c>
      <c r="BX79" s="167">
        <v>92.5</v>
      </c>
      <c r="BY79" s="167">
        <v>88.8</v>
      </c>
      <c r="BZ79" s="166">
        <v>5</v>
      </c>
      <c r="CA79" s="167">
        <v>65.3</v>
      </c>
      <c r="CB79" s="167">
        <v>77.400000000000006</v>
      </c>
      <c r="CC79" s="167">
        <v>86.5</v>
      </c>
      <c r="CD79" s="167">
        <v>92.5</v>
      </c>
      <c r="CE79" s="167">
        <v>96.4</v>
      </c>
      <c r="CF79" s="167">
        <v>93</v>
      </c>
      <c r="CG79" s="167">
        <v>90.4</v>
      </c>
      <c r="CH79" s="167">
        <v>83.7</v>
      </c>
      <c r="CI79" s="166">
        <v>6</v>
      </c>
      <c r="CJ79" s="167">
        <v>70.7</v>
      </c>
      <c r="CK79" s="167">
        <v>82</v>
      </c>
      <c r="CL79" s="167">
        <v>89.3</v>
      </c>
      <c r="CM79" s="167">
        <v>93.3</v>
      </c>
      <c r="CN79" s="167">
        <v>95.5</v>
      </c>
      <c r="CO79" s="167">
        <v>93</v>
      </c>
      <c r="CP79" s="167">
        <v>90.1</v>
      </c>
      <c r="CQ79" s="167">
        <v>83</v>
      </c>
      <c r="CR79" s="166">
        <v>7</v>
      </c>
      <c r="CS79" s="167">
        <v>75.599999999999994</v>
      </c>
      <c r="CT79" s="167">
        <v>84.2</v>
      </c>
      <c r="CU79" s="167">
        <v>90.1</v>
      </c>
      <c r="CV79" s="167">
        <v>93.6</v>
      </c>
      <c r="CW79" s="167">
        <v>96.2</v>
      </c>
      <c r="CX79" s="167">
        <v>91.3</v>
      </c>
      <c r="CY79" s="167">
        <v>87.9</v>
      </c>
      <c r="CZ79" s="167">
        <v>81.900000000000006</v>
      </c>
      <c r="DA79" s="166">
        <v>8</v>
      </c>
      <c r="DB79" s="167">
        <v>77.599999999999994</v>
      </c>
      <c r="DC79" s="167">
        <v>88</v>
      </c>
      <c r="DD79" s="167">
        <v>93.4</v>
      </c>
      <c r="DE79" s="167">
        <v>93.8</v>
      </c>
      <c r="DF79" s="167">
        <v>94.2</v>
      </c>
      <c r="DG79" s="167">
        <v>91.4</v>
      </c>
      <c r="DH79" s="167">
        <v>87.9</v>
      </c>
      <c r="DI79" s="167">
        <v>79.900000000000006</v>
      </c>
      <c r="DJ79" s="167">
        <v>1</v>
      </c>
      <c r="DK79" s="168">
        <f t="shared" si="55"/>
        <v>51.4</v>
      </c>
      <c r="DL79" s="168">
        <f t="shared" si="56"/>
        <v>49.02</v>
      </c>
      <c r="DM79" s="168">
        <f t="shared" si="57"/>
        <v>54.463999999999999</v>
      </c>
      <c r="DN79" s="168">
        <f t="shared" si="58"/>
        <v>57.204000000000001</v>
      </c>
      <c r="DO79" s="168">
        <f t="shared" si="59"/>
        <v>59.732000000000006</v>
      </c>
      <c r="DP79" s="168">
        <f t="shared" si="60"/>
        <v>64</v>
      </c>
      <c r="DQ79" s="168">
        <f t="shared" si="61"/>
        <v>63.427999999999997</v>
      </c>
      <c r="DR79" s="168">
        <f t="shared" si="62"/>
        <v>62.224000000000004</v>
      </c>
      <c r="DS79" s="167">
        <v>80</v>
      </c>
      <c r="DT79" s="168">
        <f t="shared" si="63"/>
        <v>59.5</v>
      </c>
      <c r="DU79" s="168">
        <f t="shared" si="64"/>
        <v>55.320000000000007</v>
      </c>
      <c r="DV79" s="168">
        <f t="shared" si="65"/>
        <v>61.963999999999999</v>
      </c>
      <c r="DW79" s="168">
        <f t="shared" si="66"/>
        <v>60.503999999999998</v>
      </c>
      <c r="DX79" s="168">
        <f t="shared" si="67"/>
        <v>62.131999999999998</v>
      </c>
      <c r="DY79" s="168">
        <f t="shared" si="68"/>
        <v>64.099999999999994</v>
      </c>
      <c r="DZ79" s="168">
        <f t="shared" si="69"/>
        <v>62.727999999999994</v>
      </c>
      <c r="EA79" s="168">
        <f t="shared" si="70"/>
        <v>59.924000000000007</v>
      </c>
      <c r="EB79" s="167">
        <v>81</v>
      </c>
      <c r="EC79" s="168">
        <f t="shared" si="71"/>
        <v>59.8</v>
      </c>
      <c r="ED79" s="168">
        <f t="shared" si="72"/>
        <v>57.519999999999996</v>
      </c>
      <c r="EE79" s="168">
        <f t="shared" si="73"/>
        <v>64.463999999999999</v>
      </c>
      <c r="EF79" s="168">
        <f t="shared" si="74"/>
        <v>64.204000000000008</v>
      </c>
      <c r="EG79" s="168">
        <f t="shared" si="75"/>
        <v>64.331999999999994</v>
      </c>
      <c r="EH79" s="168">
        <f t="shared" si="76"/>
        <v>62.20000000000001</v>
      </c>
      <c r="EI79" s="168">
        <f t="shared" si="77"/>
        <v>62.827999999999989</v>
      </c>
      <c r="EJ79" s="168">
        <f t="shared" si="78"/>
        <v>58.924000000000007</v>
      </c>
      <c r="EK79" s="167">
        <v>82</v>
      </c>
      <c r="EL79" s="168">
        <f t="shared" si="79"/>
        <v>65.400000000000006</v>
      </c>
      <c r="EM79" s="168">
        <f t="shared" si="80"/>
        <v>63.620000000000005</v>
      </c>
      <c r="EN79" s="168">
        <f t="shared" si="81"/>
        <v>68.164000000000001</v>
      </c>
      <c r="EO79" s="168">
        <f t="shared" si="82"/>
        <v>66.003999999999991</v>
      </c>
      <c r="EP79" s="168">
        <f t="shared" si="83"/>
        <v>64.831999999999994</v>
      </c>
      <c r="EQ79" s="168">
        <f t="shared" si="84"/>
        <v>62.1</v>
      </c>
      <c r="ER79" s="168">
        <f t="shared" si="85"/>
        <v>61.227999999999994</v>
      </c>
      <c r="ES79" s="168">
        <f t="shared" si="86"/>
        <v>58.724000000000004</v>
      </c>
      <c r="ET79" s="167">
        <v>83</v>
      </c>
      <c r="EU79" s="168">
        <f t="shared" si="87"/>
        <v>65.3</v>
      </c>
      <c r="EV79" s="168">
        <f t="shared" si="88"/>
        <v>63.820000000000007</v>
      </c>
      <c r="EW79" s="168">
        <f t="shared" si="89"/>
        <v>70.164000000000001</v>
      </c>
      <c r="EX79" s="168">
        <f t="shared" si="90"/>
        <v>68.704000000000008</v>
      </c>
      <c r="EY79" s="168">
        <f t="shared" si="91"/>
        <v>65.731999999999999</v>
      </c>
      <c r="EZ79" s="168">
        <f t="shared" si="92"/>
        <v>60.800000000000004</v>
      </c>
      <c r="FA79" s="168">
        <f t="shared" si="93"/>
        <v>59.128</v>
      </c>
      <c r="FB79" s="168">
        <f t="shared" si="94"/>
        <v>53.624000000000009</v>
      </c>
      <c r="FC79" s="167">
        <v>84</v>
      </c>
      <c r="FD79" s="168">
        <f t="shared" si="95"/>
        <v>70.7</v>
      </c>
      <c r="FE79" s="168">
        <f t="shared" si="96"/>
        <v>68.42</v>
      </c>
      <c r="FF79" s="168">
        <f t="shared" si="97"/>
        <v>72.963999999999999</v>
      </c>
      <c r="FG79" s="168">
        <f t="shared" si="98"/>
        <v>69.503999999999991</v>
      </c>
      <c r="FH79" s="168">
        <f t="shared" si="99"/>
        <v>64.831999999999994</v>
      </c>
      <c r="FI79" s="168">
        <f t="shared" si="100"/>
        <v>60.800000000000004</v>
      </c>
      <c r="FJ79" s="168">
        <f t="shared" si="101"/>
        <v>58.827999999999989</v>
      </c>
      <c r="FK79" s="168">
        <f t="shared" si="102"/>
        <v>52.924000000000007</v>
      </c>
      <c r="FL79" s="167">
        <v>85</v>
      </c>
      <c r="FM79" s="168">
        <f t="shared" si="103"/>
        <v>75.599999999999994</v>
      </c>
      <c r="FN79" s="168">
        <f t="shared" si="104"/>
        <v>70.62</v>
      </c>
      <c r="FO79" s="168">
        <f t="shared" si="105"/>
        <v>73.763999999999996</v>
      </c>
      <c r="FP79" s="168">
        <f t="shared" si="106"/>
        <v>69.804000000000002</v>
      </c>
      <c r="FQ79" s="168">
        <f t="shared" si="107"/>
        <v>65.532000000000011</v>
      </c>
      <c r="FR79" s="168">
        <f t="shared" si="108"/>
        <v>59.1</v>
      </c>
      <c r="FS79" s="168">
        <f t="shared" si="109"/>
        <v>56.628</v>
      </c>
      <c r="FT79" s="168">
        <f t="shared" si="110"/>
        <v>51.824000000000012</v>
      </c>
      <c r="FU79" s="167">
        <v>86</v>
      </c>
      <c r="FV79" s="168">
        <f t="shared" si="111"/>
        <v>77.599999999999994</v>
      </c>
      <c r="FW79" s="168">
        <f t="shared" si="112"/>
        <v>74.42</v>
      </c>
      <c r="FX79" s="168">
        <f t="shared" si="113"/>
        <v>77.064000000000007</v>
      </c>
      <c r="FY79" s="168">
        <f t="shared" si="114"/>
        <v>70.003999999999991</v>
      </c>
      <c r="FZ79" s="168">
        <f t="shared" si="115"/>
        <v>63.532000000000004</v>
      </c>
      <c r="GA79" s="168">
        <f t="shared" si="116"/>
        <v>59.20000000000001</v>
      </c>
      <c r="GB79" s="168">
        <f t="shared" si="117"/>
        <v>56.628</v>
      </c>
      <c r="GC79" s="168">
        <f t="shared" si="118"/>
        <v>49.824000000000012</v>
      </c>
      <c r="GD79" s="167">
        <v>79</v>
      </c>
      <c r="GE79" s="168">
        <f t="shared" si="119"/>
        <v>30.785539367800709</v>
      </c>
      <c r="GF79" s="168">
        <f t="shared" si="120"/>
        <v>30.857975460982686</v>
      </c>
      <c r="GG79" s="167">
        <v>80</v>
      </c>
      <c r="GH79" s="168">
        <f t="shared" si="121"/>
        <v>29.591009111860004</v>
      </c>
      <c r="GI79" s="168">
        <f t="shared" si="122"/>
        <v>29.958397260129487</v>
      </c>
      <c r="GJ79" s="167">
        <v>81</v>
      </c>
      <c r="GK79" s="168">
        <f t="shared" si="123"/>
        <v>28.533418512218034</v>
      </c>
      <c r="GL79" s="168">
        <f t="shared" si="124"/>
        <v>28.8398677378174</v>
      </c>
      <c r="GM79" s="167">
        <v>82</v>
      </c>
      <c r="GN79" s="168">
        <f t="shared" si="125"/>
        <v>26.374752720305679</v>
      </c>
      <c r="GO79" s="168">
        <f t="shared" si="126"/>
        <v>27.083010424049604</v>
      </c>
      <c r="GP79" s="167">
        <v>83</v>
      </c>
      <c r="GQ79" s="168">
        <f t="shared" si="127"/>
        <v>25.287572586534125</v>
      </c>
      <c r="GR79" s="168">
        <f t="shared" si="128"/>
        <v>25.815624573708732</v>
      </c>
      <c r="GS79" s="167">
        <v>84</v>
      </c>
      <c r="GT79" s="168">
        <f t="shared" si="129"/>
        <v>22.789155748850561</v>
      </c>
      <c r="GU79" s="168">
        <f t="shared" si="130"/>
        <v>23.886699898909981</v>
      </c>
      <c r="GV79" s="167">
        <v>85</v>
      </c>
      <c r="GW79" s="168">
        <f t="shared" si="131"/>
        <v>20.645390260700083</v>
      </c>
      <c r="GX79" s="168">
        <f t="shared" si="132"/>
        <v>23.020473758426277</v>
      </c>
      <c r="GY79" s="167">
        <v>86</v>
      </c>
      <c r="GZ79" s="168">
        <f t="shared" si="133"/>
        <v>18.246955022135978</v>
      </c>
      <c r="HA79" s="168">
        <f t="shared" si="134"/>
        <v>20.353420270441077</v>
      </c>
      <c r="HB79" s="167">
        <v>-1.2</v>
      </c>
      <c r="HC79" s="167">
        <v>-0.49</v>
      </c>
      <c r="HD79" s="167">
        <v>0.14000000000000001</v>
      </c>
      <c r="HE79" s="167">
        <v>1.56</v>
      </c>
      <c r="HF79" s="167">
        <v>-2.98</v>
      </c>
      <c r="HG79" s="167">
        <v>-1.01</v>
      </c>
      <c r="HH79" s="167">
        <v>0.85</v>
      </c>
      <c r="HI79" s="167">
        <v>3.14</v>
      </c>
    </row>
    <row r="80" spans="1:217" ht="15.75" thickBot="1" x14ac:dyDescent="0.3">
      <c r="A80" s="228">
        <v>70</v>
      </c>
      <c r="B80" s="212">
        <v>44234</v>
      </c>
      <c r="C80" s="215" t="s">
        <v>1181</v>
      </c>
      <c r="D80" t="s">
        <v>979</v>
      </c>
      <c r="E80" s="204" t="s">
        <v>965</v>
      </c>
      <c r="F80" s="197"/>
      <c r="G80" s="198">
        <v>18.899999999999999</v>
      </c>
      <c r="H80" s="198">
        <v>24.8</v>
      </c>
      <c r="I80" s="198">
        <v>33.4</v>
      </c>
      <c r="J80" s="198">
        <v>41.3</v>
      </c>
      <c r="K80" s="198">
        <v>37.200000000000003</v>
      </c>
      <c r="L80" s="198">
        <v>38.4</v>
      </c>
      <c r="M80" s="199">
        <v>37.4</v>
      </c>
      <c r="N80" s="200"/>
      <c r="O80" s="198">
        <v>2.8</v>
      </c>
      <c r="P80" s="198">
        <v>2</v>
      </c>
      <c r="Q80" s="198">
        <v>2</v>
      </c>
      <c r="R80" s="198">
        <v>3.1</v>
      </c>
      <c r="S80" s="198">
        <v>2.4</v>
      </c>
      <c r="T80" s="198">
        <v>2.5</v>
      </c>
      <c r="U80" s="201">
        <v>3.6</v>
      </c>
      <c r="V80" s="163">
        <f t="shared" si="38"/>
        <v>0</v>
      </c>
      <c r="W80" s="163">
        <f t="shared" si="39"/>
        <v>14.308</v>
      </c>
      <c r="X80" s="163">
        <f t="shared" si="40"/>
        <v>21.52</v>
      </c>
      <c r="Y80" s="163">
        <f t="shared" si="41"/>
        <v>30.119999999999997</v>
      </c>
      <c r="Z80" s="163">
        <f t="shared" si="42"/>
        <v>36.215999999999994</v>
      </c>
      <c r="AA80" s="163">
        <f t="shared" si="43"/>
        <v>33.264000000000003</v>
      </c>
      <c r="AB80" s="163">
        <f t="shared" si="44"/>
        <v>34.299999999999997</v>
      </c>
      <c r="AC80" s="163">
        <f t="shared" si="45"/>
        <v>31.495999999999999</v>
      </c>
      <c r="AD80" s="164">
        <f t="shared" si="135"/>
        <v>33.928305534463362</v>
      </c>
      <c r="AE80" s="164">
        <f t="shared" si="136"/>
        <v>30.521862731478993</v>
      </c>
      <c r="AF80" s="164">
        <f t="shared" si="137"/>
        <v>22.277895884796905</v>
      </c>
      <c r="AG80" s="165">
        <f t="shared" si="46"/>
        <v>65.3</v>
      </c>
      <c r="AH80" s="165">
        <f t="shared" si="47"/>
        <v>61.092000000000006</v>
      </c>
      <c r="AI80" s="165">
        <f t="shared" si="48"/>
        <v>61.38000000000001</v>
      </c>
      <c r="AJ80" s="165">
        <f t="shared" si="49"/>
        <v>58.18</v>
      </c>
      <c r="AK80" s="165">
        <f t="shared" si="50"/>
        <v>55.284000000000006</v>
      </c>
      <c r="AL80" s="165">
        <f t="shared" si="51"/>
        <v>59.436</v>
      </c>
      <c r="AM80" s="165">
        <f t="shared" si="52"/>
        <v>58.2</v>
      </c>
      <c r="AN80" s="165">
        <f t="shared" si="53"/>
        <v>58.904000000000011</v>
      </c>
      <c r="AO80" s="164">
        <f t="shared" si="54"/>
        <v>30.28747940897243</v>
      </c>
      <c r="AP80" s="166">
        <v>1</v>
      </c>
      <c r="AQ80" s="167">
        <v>51.4</v>
      </c>
      <c r="AR80" s="167">
        <v>62.6</v>
      </c>
      <c r="AS80" s="167">
        <v>70.8</v>
      </c>
      <c r="AT80" s="167">
        <v>81</v>
      </c>
      <c r="AU80" s="167">
        <v>90.4</v>
      </c>
      <c r="AV80" s="167">
        <v>96.2</v>
      </c>
      <c r="AW80" s="167">
        <v>94.7</v>
      </c>
      <c r="AX80" s="167">
        <v>92.3</v>
      </c>
      <c r="AY80" s="166">
        <v>2</v>
      </c>
      <c r="AZ80" s="167">
        <v>59.5</v>
      </c>
      <c r="BA80" s="167">
        <v>68.900000000000006</v>
      </c>
      <c r="BB80" s="167">
        <v>78.3</v>
      </c>
      <c r="BC80" s="167">
        <v>84.3</v>
      </c>
      <c r="BD80" s="167">
        <v>92.8</v>
      </c>
      <c r="BE80" s="167">
        <v>96.3</v>
      </c>
      <c r="BF80" s="167">
        <v>94</v>
      </c>
      <c r="BG80" s="167">
        <v>90</v>
      </c>
      <c r="BH80" s="166">
        <v>3</v>
      </c>
      <c r="BI80" s="167">
        <v>59.8</v>
      </c>
      <c r="BJ80" s="167">
        <v>71.099999999999994</v>
      </c>
      <c r="BK80" s="167">
        <v>80.8</v>
      </c>
      <c r="BL80" s="167">
        <v>88</v>
      </c>
      <c r="BM80" s="167">
        <v>95</v>
      </c>
      <c r="BN80" s="167">
        <v>94.4</v>
      </c>
      <c r="BO80" s="167">
        <v>94.1</v>
      </c>
      <c r="BP80" s="167">
        <v>89</v>
      </c>
      <c r="BQ80" s="166">
        <v>4</v>
      </c>
      <c r="BR80" s="167">
        <v>65.400000000000006</v>
      </c>
      <c r="BS80" s="167">
        <v>77.2</v>
      </c>
      <c r="BT80" s="167">
        <v>84.5</v>
      </c>
      <c r="BU80" s="167">
        <v>89.8</v>
      </c>
      <c r="BV80" s="167">
        <v>95.5</v>
      </c>
      <c r="BW80" s="167">
        <v>94.3</v>
      </c>
      <c r="BX80" s="167">
        <v>92.5</v>
      </c>
      <c r="BY80" s="167">
        <v>88.8</v>
      </c>
      <c r="BZ80" s="166">
        <v>5</v>
      </c>
      <c r="CA80" s="167">
        <v>65.3</v>
      </c>
      <c r="CB80" s="167">
        <v>77.400000000000006</v>
      </c>
      <c r="CC80" s="167">
        <v>86.5</v>
      </c>
      <c r="CD80" s="167">
        <v>92.5</v>
      </c>
      <c r="CE80" s="167">
        <v>96.4</v>
      </c>
      <c r="CF80" s="167">
        <v>93</v>
      </c>
      <c r="CG80" s="167">
        <v>90.4</v>
      </c>
      <c r="CH80" s="167">
        <v>83.7</v>
      </c>
      <c r="CI80" s="166">
        <v>6</v>
      </c>
      <c r="CJ80" s="167">
        <v>70.7</v>
      </c>
      <c r="CK80" s="167">
        <v>82</v>
      </c>
      <c r="CL80" s="167">
        <v>89.3</v>
      </c>
      <c r="CM80" s="167">
        <v>93.3</v>
      </c>
      <c r="CN80" s="167">
        <v>95.5</v>
      </c>
      <c r="CO80" s="167">
        <v>93</v>
      </c>
      <c r="CP80" s="167">
        <v>90.1</v>
      </c>
      <c r="CQ80" s="167">
        <v>83</v>
      </c>
      <c r="CR80" s="166">
        <v>7</v>
      </c>
      <c r="CS80" s="167">
        <v>75.599999999999994</v>
      </c>
      <c r="CT80" s="167">
        <v>84.2</v>
      </c>
      <c r="CU80" s="167">
        <v>90.1</v>
      </c>
      <c r="CV80" s="167">
        <v>93.6</v>
      </c>
      <c r="CW80" s="167">
        <v>96.2</v>
      </c>
      <c r="CX80" s="167">
        <v>91.3</v>
      </c>
      <c r="CY80" s="167">
        <v>87.9</v>
      </c>
      <c r="CZ80" s="167">
        <v>81.900000000000006</v>
      </c>
      <c r="DA80" s="166">
        <v>8</v>
      </c>
      <c r="DB80" s="167">
        <v>77.599999999999994</v>
      </c>
      <c r="DC80" s="167">
        <v>88</v>
      </c>
      <c r="DD80" s="167">
        <v>93.4</v>
      </c>
      <c r="DE80" s="167">
        <v>93.8</v>
      </c>
      <c r="DF80" s="167">
        <v>94.2</v>
      </c>
      <c r="DG80" s="167">
        <v>91.4</v>
      </c>
      <c r="DH80" s="167">
        <v>87.9</v>
      </c>
      <c r="DI80" s="167">
        <v>79.900000000000006</v>
      </c>
      <c r="DJ80" s="167">
        <v>1</v>
      </c>
      <c r="DK80" s="168">
        <f t="shared" si="55"/>
        <v>51.4</v>
      </c>
      <c r="DL80" s="168">
        <f t="shared" si="56"/>
        <v>48.292000000000002</v>
      </c>
      <c r="DM80" s="168">
        <f t="shared" si="57"/>
        <v>49.28</v>
      </c>
      <c r="DN80" s="168">
        <f t="shared" si="58"/>
        <v>50.88</v>
      </c>
      <c r="DO80" s="168">
        <f t="shared" si="59"/>
        <v>54.184000000000012</v>
      </c>
      <c r="DP80" s="168">
        <f t="shared" si="60"/>
        <v>62.936</v>
      </c>
      <c r="DQ80" s="168">
        <f t="shared" si="61"/>
        <v>60.400000000000006</v>
      </c>
      <c r="DR80" s="168">
        <f t="shared" si="62"/>
        <v>60.804000000000002</v>
      </c>
      <c r="DS80" s="167">
        <v>81</v>
      </c>
      <c r="DT80" s="168">
        <f t="shared" si="63"/>
        <v>59.5</v>
      </c>
      <c r="DU80" s="168">
        <f t="shared" si="64"/>
        <v>54.592000000000006</v>
      </c>
      <c r="DV80" s="168">
        <f t="shared" si="65"/>
        <v>56.78</v>
      </c>
      <c r="DW80" s="168">
        <f t="shared" si="66"/>
        <v>54.18</v>
      </c>
      <c r="DX80" s="168">
        <f t="shared" si="67"/>
        <v>56.584000000000003</v>
      </c>
      <c r="DY80" s="168">
        <f t="shared" si="68"/>
        <v>63.035999999999994</v>
      </c>
      <c r="DZ80" s="168">
        <f t="shared" si="69"/>
        <v>59.7</v>
      </c>
      <c r="EA80" s="168">
        <f t="shared" si="70"/>
        <v>58.504000000000005</v>
      </c>
      <c r="EB80" s="167">
        <v>82</v>
      </c>
      <c r="EC80" s="168">
        <f t="shared" si="71"/>
        <v>59.8</v>
      </c>
      <c r="ED80" s="168">
        <f t="shared" si="72"/>
        <v>56.791999999999994</v>
      </c>
      <c r="EE80" s="168">
        <f t="shared" si="73"/>
        <v>59.28</v>
      </c>
      <c r="EF80" s="168">
        <f t="shared" si="74"/>
        <v>57.88</v>
      </c>
      <c r="EG80" s="168">
        <f t="shared" si="75"/>
        <v>58.784000000000006</v>
      </c>
      <c r="EH80" s="168">
        <f t="shared" si="76"/>
        <v>61.136000000000003</v>
      </c>
      <c r="EI80" s="168">
        <f t="shared" si="77"/>
        <v>59.8</v>
      </c>
      <c r="EJ80" s="168">
        <f t="shared" si="78"/>
        <v>57.504000000000005</v>
      </c>
      <c r="EK80" s="167">
        <v>83</v>
      </c>
      <c r="EL80" s="168">
        <f t="shared" si="79"/>
        <v>65.400000000000006</v>
      </c>
      <c r="EM80" s="168">
        <f t="shared" si="80"/>
        <v>62.892000000000003</v>
      </c>
      <c r="EN80" s="168">
        <f t="shared" si="81"/>
        <v>62.980000000000004</v>
      </c>
      <c r="EO80" s="168">
        <f t="shared" si="82"/>
        <v>59.68</v>
      </c>
      <c r="EP80" s="168">
        <f t="shared" si="83"/>
        <v>59.284000000000006</v>
      </c>
      <c r="EQ80" s="168">
        <f t="shared" si="84"/>
        <v>61.035999999999994</v>
      </c>
      <c r="ER80" s="168">
        <f t="shared" si="85"/>
        <v>58.2</v>
      </c>
      <c r="ES80" s="168">
        <f t="shared" si="86"/>
        <v>57.304000000000002</v>
      </c>
      <c r="ET80" s="167">
        <v>84</v>
      </c>
      <c r="EU80" s="168">
        <f t="shared" si="87"/>
        <v>65.3</v>
      </c>
      <c r="EV80" s="168">
        <f t="shared" si="88"/>
        <v>63.092000000000006</v>
      </c>
      <c r="EW80" s="168">
        <f t="shared" si="89"/>
        <v>64.98</v>
      </c>
      <c r="EX80" s="168">
        <f t="shared" si="90"/>
        <v>62.38</v>
      </c>
      <c r="EY80" s="168">
        <f t="shared" si="91"/>
        <v>60.184000000000012</v>
      </c>
      <c r="EZ80" s="168">
        <f t="shared" si="92"/>
        <v>59.735999999999997</v>
      </c>
      <c r="FA80" s="168">
        <f t="shared" si="93"/>
        <v>56.100000000000009</v>
      </c>
      <c r="FB80" s="168">
        <f t="shared" si="94"/>
        <v>52.204000000000008</v>
      </c>
      <c r="FC80" s="167">
        <v>85</v>
      </c>
      <c r="FD80" s="168">
        <f t="shared" si="95"/>
        <v>70.7</v>
      </c>
      <c r="FE80" s="168">
        <f t="shared" si="96"/>
        <v>67.692000000000007</v>
      </c>
      <c r="FF80" s="168">
        <f t="shared" si="97"/>
        <v>67.78</v>
      </c>
      <c r="FG80" s="168">
        <f t="shared" si="98"/>
        <v>63.18</v>
      </c>
      <c r="FH80" s="168">
        <f t="shared" si="99"/>
        <v>59.284000000000006</v>
      </c>
      <c r="FI80" s="168">
        <f t="shared" si="100"/>
        <v>59.735999999999997</v>
      </c>
      <c r="FJ80" s="168">
        <f t="shared" si="101"/>
        <v>55.8</v>
      </c>
      <c r="FK80" s="168">
        <f t="shared" si="102"/>
        <v>51.504000000000005</v>
      </c>
      <c r="FL80" s="167">
        <v>86</v>
      </c>
      <c r="FM80" s="168">
        <f t="shared" si="103"/>
        <v>75.599999999999994</v>
      </c>
      <c r="FN80" s="168">
        <f t="shared" si="104"/>
        <v>69.891999999999996</v>
      </c>
      <c r="FO80" s="168">
        <f t="shared" si="105"/>
        <v>68.58</v>
      </c>
      <c r="FP80" s="168">
        <f t="shared" si="106"/>
        <v>63.48</v>
      </c>
      <c r="FQ80" s="168">
        <f t="shared" si="107"/>
        <v>59.984000000000009</v>
      </c>
      <c r="FR80" s="168">
        <f t="shared" si="108"/>
        <v>58.035999999999994</v>
      </c>
      <c r="FS80" s="168">
        <f t="shared" si="109"/>
        <v>53.600000000000009</v>
      </c>
      <c r="FT80" s="168">
        <f t="shared" si="110"/>
        <v>50.404000000000011</v>
      </c>
      <c r="FU80" s="167">
        <v>87</v>
      </c>
      <c r="FV80" s="168">
        <f t="shared" si="111"/>
        <v>77.599999999999994</v>
      </c>
      <c r="FW80" s="168">
        <f t="shared" si="112"/>
        <v>73.692000000000007</v>
      </c>
      <c r="FX80" s="168">
        <f t="shared" si="113"/>
        <v>71.88000000000001</v>
      </c>
      <c r="FY80" s="168">
        <f t="shared" si="114"/>
        <v>63.68</v>
      </c>
      <c r="FZ80" s="168">
        <f t="shared" si="115"/>
        <v>57.984000000000009</v>
      </c>
      <c r="GA80" s="168">
        <f t="shared" si="116"/>
        <v>58.136000000000003</v>
      </c>
      <c r="GB80" s="168">
        <f t="shared" si="117"/>
        <v>53.600000000000009</v>
      </c>
      <c r="GC80" s="168">
        <f t="shared" si="118"/>
        <v>48.404000000000011</v>
      </c>
      <c r="GD80" s="167">
        <v>80</v>
      </c>
      <c r="GE80" s="168">
        <f t="shared" si="119"/>
        <v>33.062122789309427</v>
      </c>
      <c r="GF80" s="168">
        <f t="shared" si="120"/>
        <v>33.185188006033371</v>
      </c>
      <c r="GG80" s="167">
        <v>81</v>
      </c>
      <c r="GH80" s="168">
        <f t="shared" si="121"/>
        <v>32.1993464147466</v>
      </c>
      <c r="GI80" s="168">
        <f t="shared" si="122"/>
        <v>32.894382561527237</v>
      </c>
      <c r="GJ80" s="167">
        <v>82</v>
      </c>
      <c r="GK80" s="168">
        <f t="shared" si="123"/>
        <v>31.89341197439586</v>
      </c>
      <c r="GL80" s="168">
        <f t="shared" si="124"/>
        <v>32.587418992027295</v>
      </c>
      <c r="GM80" s="167">
        <v>83</v>
      </c>
      <c r="GN80" s="168">
        <f t="shared" si="125"/>
        <v>29.338859216272539</v>
      </c>
      <c r="GO80" s="168">
        <f t="shared" si="126"/>
        <v>30.874086545941879</v>
      </c>
      <c r="GP80" s="167">
        <v>84</v>
      </c>
      <c r="GQ80" s="168">
        <f t="shared" si="127"/>
        <v>28.906989611389321</v>
      </c>
      <c r="GR80" s="168">
        <f t="shared" si="128"/>
        <v>30.234969984943859</v>
      </c>
      <c r="GS80" s="167">
        <v>85</v>
      </c>
      <c r="GT80" s="168">
        <f t="shared" si="129"/>
        <v>25.526126824894646</v>
      </c>
      <c r="GU80" s="168">
        <f t="shared" si="130"/>
        <v>27.887242788332344</v>
      </c>
      <c r="GV80" s="167">
        <v>86</v>
      </c>
      <c r="GW80" s="168">
        <f t="shared" si="131"/>
        <v>22.405356010685395</v>
      </c>
      <c r="GX80" s="168">
        <f t="shared" si="132"/>
        <v>26.74376291847112</v>
      </c>
      <c r="GY80" s="167">
        <v>87</v>
      </c>
      <c r="GZ80" s="168">
        <f t="shared" si="133"/>
        <v>19.988220501990213</v>
      </c>
      <c r="HA80" s="168">
        <f t="shared" si="134"/>
        <v>23.692914254998044</v>
      </c>
      <c r="HB80" s="167">
        <v>-1.2</v>
      </c>
      <c r="HC80" s="167">
        <v>-0.49</v>
      </c>
      <c r="HD80" s="167">
        <v>0.14000000000000001</v>
      </c>
      <c r="HE80" s="167">
        <v>1.56</v>
      </c>
      <c r="HF80" s="167">
        <v>-2.98</v>
      </c>
      <c r="HG80" s="167">
        <v>-1.01</v>
      </c>
      <c r="HH80" s="167">
        <v>0.85</v>
      </c>
      <c r="HI80" s="167">
        <v>3.14</v>
      </c>
    </row>
    <row r="81" spans="1:217" ht="15.75" thickBot="1" x14ac:dyDescent="0.3">
      <c r="A81" s="228">
        <v>71</v>
      </c>
      <c r="B81" s="212">
        <v>44234</v>
      </c>
      <c r="C81" s="215" t="s">
        <v>1181</v>
      </c>
      <c r="D81" t="s">
        <v>921</v>
      </c>
      <c r="E81" s="204" t="s">
        <v>966</v>
      </c>
      <c r="F81" s="197"/>
      <c r="G81" s="198">
        <v>13</v>
      </c>
      <c r="H81" s="198">
        <v>17.399999999999999</v>
      </c>
      <c r="I81" s="198">
        <v>27.4</v>
      </c>
      <c r="J81" s="198">
        <v>33</v>
      </c>
      <c r="K81" s="198">
        <v>34.5</v>
      </c>
      <c r="L81" s="198">
        <v>35</v>
      </c>
      <c r="M81" s="199">
        <v>34.799999999999997</v>
      </c>
      <c r="N81" s="200"/>
      <c r="O81" s="198">
        <v>2.6</v>
      </c>
      <c r="P81" s="198">
        <v>2.2999999999999998</v>
      </c>
      <c r="Q81" s="198">
        <v>3.7</v>
      </c>
      <c r="R81" s="198">
        <v>3.3</v>
      </c>
      <c r="S81" s="198">
        <v>3.3</v>
      </c>
      <c r="T81" s="198">
        <v>3.7</v>
      </c>
      <c r="U81" s="201">
        <v>4.8</v>
      </c>
      <c r="V81" s="163">
        <f t="shared" si="38"/>
        <v>0</v>
      </c>
      <c r="W81" s="163">
        <f t="shared" si="39"/>
        <v>8.7360000000000007</v>
      </c>
      <c r="X81" s="163">
        <f t="shared" si="40"/>
        <v>13.628</v>
      </c>
      <c r="Y81" s="163">
        <f t="shared" si="41"/>
        <v>21.332000000000001</v>
      </c>
      <c r="Z81" s="163">
        <f t="shared" si="42"/>
        <v>27.588000000000001</v>
      </c>
      <c r="AA81" s="163">
        <f t="shared" si="43"/>
        <v>29.088000000000001</v>
      </c>
      <c r="AB81" s="163">
        <f t="shared" si="44"/>
        <v>28.932000000000002</v>
      </c>
      <c r="AC81" s="163">
        <f t="shared" si="45"/>
        <v>26.927999999999997</v>
      </c>
      <c r="AD81" s="164">
        <f t="shared" si="135"/>
        <v>28.982321093248601</v>
      </c>
      <c r="AE81" s="164">
        <f t="shared" si="136"/>
        <v>23.137834859823396</v>
      </c>
      <c r="AF81" s="164">
        <f t="shared" si="137"/>
        <v>15.631913335215755</v>
      </c>
      <c r="AG81" s="165">
        <f t="shared" si="46"/>
        <v>65.3</v>
      </c>
      <c r="AH81" s="165">
        <f t="shared" si="47"/>
        <v>66.664000000000001</v>
      </c>
      <c r="AI81" s="165">
        <f t="shared" si="48"/>
        <v>69.272000000000006</v>
      </c>
      <c r="AJ81" s="165">
        <f t="shared" si="49"/>
        <v>66.967999999999989</v>
      </c>
      <c r="AK81" s="165">
        <f t="shared" si="50"/>
        <v>63.911999999999999</v>
      </c>
      <c r="AL81" s="165">
        <f t="shared" si="51"/>
        <v>63.612000000000002</v>
      </c>
      <c r="AM81" s="165">
        <f t="shared" si="52"/>
        <v>63.567999999999998</v>
      </c>
      <c r="AN81" s="165">
        <f t="shared" si="53"/>
        <v>63.472000000000008</v>
      </c>
      <c r="AO81" s="164">
        <f t="shared" si="54"/>
        <v>25.126348659237465</v>
      </c>
      <c r="AP81" s="166">
        <v>1</v>
      </c>
      <c r="AQ81" s="167">
        <v>51.4</v>
      </c>
      <c r="AR81" s="167">
        <v>62.6</v>
      </c>
      <c r="AS81" s="167">
        <v>70.8</v>
      </c>
      <c r="AT81" s="167">
        <v>81</v>
      </c>
      <c r="AU81" s="167">
        <v>90.4</v>
      </c>
      <c r="AV81" s="167">
        <v>96.2</v>
      </c>
      <c r="AW81" s="167">
        <v>94.7</v>
      </c>
      <c r="AX81" s="167">
        <v>92.3</v>
      </c>
      <c r="AY81" s="166">
        <v>2</v>
      </c>
      <c r="AZ81" s="167">
        <v>59.5</v>
      </c>
      <c r="BA81" s="167">
        <v>68.900000000000006</v>
      </c>
      <c r="BB81" s="167">
        <v>78.3</v>
      </c>
      <c r="BC81" s="167">
        <v>84.3</v>
      </c>
      <c r="BD81" s="167">
        <v>92.8</v>
      </c>
      <c r="BE81" s="167">
        <v>96.3</v>
      </c>
      <c r="BF81" s="167">
        <v>94</v>
      </c>
      <c r="BG81" s="167">
        <v>90</v>
      </c>
      <c r="BH81" s="166">
        <v>3</v>
      </c>
      <c r="BI81" s="167">
        <v>59.8</v>
      </c>
      <c r="BJ81" s="167">
        <v>71.099999999999994</v>
      </c>
      <c r="BK81" s="167">
        <v>80.8</v>
      </c>
      <c r="BL81" s="167">
        <v>88</v>
      </c>
      <c r="BM81" s="167">
        <v>95</v>
      </c>
      <c r="BN81" s="167">
        <v>94.4</v>
      </c>
      <c r="BO81" s="167">
        <v>94.1</v>
      </c>
      <c r="BP81" s="167">
        <v>89</v>
      </c>
      <c r="BQ81" s="166">
        <v>4</v>
      </c>
      <c r="BR81" s="167">
        <v>65.400000000000006</v>
      </c>
      <c r="BS81" s="167">
        <v>77.2</v>
      </c>
      <c r="BT81" s="167">
        <v>84.5</v>
      </c>
      <c r="BU81" s="167">
        <v>89.8</v>
      </c>
      <c r="BV81" s="167">
        <v>95.5</v>
      </c>
      <c r="BW81" s="167">
        <v>94.3</v>
      </c>
      <c r="BX81" s="167">
        <v>92.5</v>
      </c>
      <c r="BY81" s="167">
        <v>88.8</v>
      </c>
      <c r="BZ81" s="166">
        <v>5</v>
      </c>
      <c r="CA81" s="167">
        <v>65.3</v>
      </c>
      <c r="CB81" s="167">
        <v>77.400000000000006</v>
      </c>
      <c r="CC81" s="167">
        <v>86.5</v>
      </c>
      <c r="CD81" s="167">
        <v>92.5</v>
      </c>
      <c r="CE81" s="167">
        <v>96.4</v>
      </c>
      <c r="CF81" s="167">
        <v>93</v>
      </c>
      <c r="CG81" s="167">
        <v>90.4</v>
      </c>
      <c r="CH81" s="167">
        <v>83.7</v>
      </c>
      <c r="CI81" s="166">
        <v>6</v>
      </c>
      <c r="CJ81" s="167">
        <v>70.7</v>
      </c>
      <c r="CK81" s="167">
        <v>82</v>
      </c>
      <c r="CL81" s="167">
        <v>89.3</v>
      </c>
      <c r="CM81" s="167">
        <v>93.3</v>
      </c>
      <c r="CN81" s="167">
        <v>95.5</v>
      </c>
      <c r="CO81" s="167">
        <v>93</v>
      </c>
      <c r="CP81" s="167">
        <v>90.1</v>
      </c>
      <c r="CQ81" s="167">
        <v>83</v>
      </c>
      <c r="CR81" s="166">
        <v>7</v>
      </c>
      <c r="CS81" s="167">
        <v>75.599999999999994</v>
      </c>
      <c r="CT81" s="167">
        <v>84.2</v>
      </c>
      <c r="CU81" s="167">
        <v>90.1</v>
      </c>
      <c r="CV81" s="167">
        <v>93.6</v>
      </c>
      <c r="CW81" s="167">
        <v>96.2</v>
      </c>
      <c r="CX81" s="167">
        <v>91.3</v>
      </c>
      <c r="CY81" s="167">
        <v>87.9</v>
      </c>
      <c r="CZ81" s="167">
        <v>81.900000000000006</v>
      </c>
      <c r="DA81" s="166">
        <v>8</v>
      </c>
      <c r="DB81" s="167">
        <v>77.599999999999994</v>
      </c>
      <c r="DC81" s="167">
        <v>88</v>
      </c>
      <c r="DD81" s="167">
        <v>93.4</v>
      </c>
      <c r="DE81" s="167">
        <v>93.8</v>
      </c>
      <c r="DF81" s="167">
        <v>94.2</v>
      </c>
      <c r="DG81" s="167">
        <v>91.4</v>
      </c>
      <c r="DH81" s="167">
        <v>87.9</v>
      </c>
      <c r="DI81" s="167">
        <v>79.900000000000006</v>
      </c>
      <c r="DJ81" s="167">
        <v>1</v>
      </c>
      <c r="DK81" s="168">
        <f t="shared" si="55"/>
        <v>51.4</v>
      </c>
      <c r="DL81" s="168">
        <f t="shared" si="56"/>
        <v>53.864000000000004</v>
      </c>
      <c r="DM81" s="168">
        <f t="shared" si="57"/>
        <v>57.171999999999997</v>
      </c>
      <c r="DN81" s="168">
        <f t="shared" si="58"/>
        <v>59.667999999999999</v>
      </c>
      <c r="DO81" s="168">
        <f t="shared" si="59"/>
        <v>62.812000000000005</v>
      </c>
      <c r="DP81" s="168">
        <f t="shared" si="60"/>
        <v>67.111999999999995</v>
      </c>
      <c r="DQ81" s="168">
        <f t="shared" si="61"/>
        <v>65.768000000000001</v>
      </c>
      <c r="DR81" s="168">
        <f t="shared" si="62"/>
        <v>65.372</v>
      </c>
      <c r="DS81" s="167">
        <v>82</v>
      </c>
      <c r="DT81" s="168">
        <f t="shared" si="63"/>
        <v>59.5</v>
      </c>
      <c r="DU81" s="168">
        <f t="shared" si="64"/>
        <v>60.164000000000001</v>
      </c>
      <c r="DV81" s="168">
        <f t="shared" si="65"/>
        <v>64.671999999999997</v>
      </c>
      <c r="DW81" s="168">
        <f t="shared" si="66"/>
        <v>62.967999999999996</v>
      </c>
      <c r="DX81" s="168">
        <f t="shared" si="67"/>
        <v>65.211999999999989</v>
      </c>
      <c r="DY81" s="168">
        <f t="shared" si="68"/>
        <v>67.211999999999989</v>
      </c>
      <c r="DZ81" s="168">
        <f t="shared" si="69"/>
        <v>65.067999999999998</v>
      </c>
      <c r="EA81" s="168">
        <f t="shared" si="70"/>
        <v>63.072000000000003</v>
      </c>
      <c r="EB81" s="167">
        <v>83</v>
      </c>
      <c r="EC81" s="168">
        <f t="shared" si="71"/>
        <v>59.8</v>
      </c>
      <c r="ED81" s="168">
        <f t="shared" si="72"/>
        <v>62.36399999999999</v>
      </c>
      <c r="EE81" s="168">
        <f t="shared" si="73"/>
        <v>67.171999999999997</v>
      </c>
      <c r="EF81" s="168">
        <f t="shared" si="74"/>
        <v>66.668000000000006</v>
      </c>
      <c r="EG81" s="168">
        <f t="shared" si="75"/>
        <v>67.412000000000006</v>
      </c>
      <c r="EH81" s="168">
        <f t="shared" si="76"/>
        <v>65.312000000000012</v>
      </c>
      <c r="EI81" s="168">
        <f t="shared" si="77"/>
        <v>65.167999999999992</v>
      </c>
      <c r="EJ81" s="168">
        <f t="shared" si="78"/>
        <v>62.072000000000003</v>
      </c>
      <c r="EK81" s="167">
        <v>84</v>
      </c>
      <c r="EL81" s="168">
        <f t="shared" si="79"/>
        <v>65.400000000000006</v>
      </c>
      <c r="EM81" s="168">
        <f t="shared" si="80"/>
        <v>68.463999999999999</v>
      </c>
      <c r="EN81" s="168">
        <f t="shared" si="81"/>
        <v>70.872</v>
      </c>
      <c r="EO81" s="168">
        <f t="shared" si="82"/>
        <v>68.467999999999989</v>
      </c>
      <c r="EP81" s="168">
        <f t="shared" si="83"/>
        <v>67.912000000000006</v>
      </c>
      <c r="EQ81" s="168">
        <f t="shared" si="84"/>
        <v>65.211999999999989</v>
      </c>
      <c r="ER81" s="168">
        <f t="shared" si="85"/>
        <v>63.567999999999998</v>
      </c>
      <c r="ES81" s="168">
        <f t="shared" si="86"/>
        <v>61.872</v>
      </c>
      <c r="ET81" s="167">
        <v>85</v>
      </c>
      <c r="EU81" s="168">
        <f t="shared" si="87"/>
        <v>65.3</v>
      </c>
      <c r="EV81" s="168">
        <f t="shared" si="88"/>
        <v>68.664000000000001</v>
      </c>
      <c r="EW81" s="168">
        <f t="shared" si="89"/>
        <v>72.872</v>
      </c>
      <c r="EX81" s="168">
        <f t="shared" si="90"/>
        <v>71.168000000000006</v>
      </c>
      <c r="EY81" s="168">
        <f t="shared" si="91"/>
        <v>68.812000000000012</v>
      </c>
      <c r="EZ81" s="168">
        <f t="shared" si="92"/>
        <v>63.911999999999999</v>
      </c>
      <c r="FA81" s="168">
        <f t="shared" si="93"/>
        <v>61.468000000000004</v>
      </c>
      <c r="FB81" s="168">
        <f t="shared" si="94"/>
        <v>56.772000000000006</v>
      </c>
      <c r="FC81" s="167">
        <v>86</v>
      </c>
      <c r="FD81" s="168">
        <f t="shared" si="95"/>
        <v>70.7</v>
      </c>
      <c r="FE81" s="168">
        <f t="shared" si="96"/>
        <v>73.263999999999996</v>
      </c>
      <c r="FF81" s="168">
        <f t="shared" si="97"/>
        <v>75.671999999999997</v>
      </c>
      <c r="FG81" s="168">
        <f t="shared" si="98"/>
        <v>71.967999999999989</v>
      </c>
      <c r="FH81" s="168">
        <f t="shared" si="99"/>
        <v>67.912000000000006</v>
      </c>
      <c r="FI81" s="168">
        <f t="shared" si="100"/>
        <v>63.911999999999999</v>
      </c>
      <c r="FJ81" s="168">
        <f t="shared" si="101"/>
        <v>61.167999999999992</v>
      </c>
      <c r="FK81" s="168">
        <f t="shared" si="102"/>
        <v>56.072000000000003</v>
      </c>
      <c r="FL81" s="167">
        <v>87</v>
      </c>
      <c r="FM81" s="168">
        <f t="shared" si="103"/>
        <v>75.599999999999994</v>
      </c>
      <c r="FN81" s="168">
        <f t="shared" si="104"/>
        <v>75.463999999999999</v>
      </c>
      <c r="FO81" s="168">
        <f t="shared" si="105"/>
        <v>76.471999999999994</v>
      </c>
      <c r="FP81" s="168">
        <f t="shared" si="106"/>
        <v>72.268000000000001</v>
      </c>
      <c r="FQ81" s="168">
        <f t="shared" si="107"/>
        <v>68.611999999999995</v>
      </c>
      <c r="FR81" s="168">
        <f t="shared" si="108"/>
        <v>62.211999999999996</v>
      </c>
      <c r="FS81" s="168">
        <f t="shared" si="109"/>
        <v>58.968000000000004</v>
      </c>
      <c r="FT81" s="168">
        <f t="shared" si="110"/>
        <v>54.972000000000008</v>
      </c>
      <c r="FU81" s="167">
        <v>88</v>
      </c>
      <c r="FV81" s="168">
        <f t="shared" si="111"/>
        <v>77.599999999999994</v>
      </c>
      <c r="FW81" s="168">
        <f t="shared" si="112"/>
        <v>79.263999999999996</v>
      </c>
      <c r="FX81" s="168">
        <f t="shared" si="113"/>
        <v>79.772000000000006</v>
      </c>
      <c r="FY81" s="168">
        <f t="shared" si="114"/>
        <v>72.467999999999989</v>
      </c>
      <c r="FZ81" s="168">
        <f t="shared" si="115"/>
        <v>66.611999999999995</v>
      </c>
      <c r="GA81" s="168">
        <f t="shared" si="116"/>
        <v>62.312000000000005</v>
      </c>
      <c r="GB81" s="168">
        <f t="shared" si="117"/>
        <v>58.968000000000004</v>
      </c>
      <c r="GC81" s="168">
        <f t="shared" si="118"/>
        <v>52.972000000000008</v>
      </c>
      <c r="GD81" s="167">
        <v>81</v>
      </c>
      <c r="GE81" s="168">
        <f t="shared" si="119"/>
        <v>27.931221433852386</v>
      </c>
      <c r="GF81" s="168">
        <f t="shared" si="120"/>
        <v>27.968613089550217</v>
      </c>
      <c r="GG81" s="167">
        <v>82</v>
      </c>
      <c r="GH81" s="168">
        <f t="shared" si="121"/>
        <v>26.847339078906003</v>
      </c>
      <c r="GI81" s="168">
        <f t="shared" si="122"/>
        <v>27.038789161701132</v>
      </c>
      <c r="GJ81" s="167">
        <v>83</v>
      </c>
      <c r="GK81" s="168">
        <f t="shared" si="123"/>
        <v>25.793408561205396</v>
      </c>
      <c r="GL81" s="168">
        <f t="shared" si="124"/>
        <v>25.953777005330792</v>
      </c>
      <c r="GM81" s="167">
        <v>84</v>
      </c>
      <c r="GN81" s="168">
        <f t="shared" si="125"/>
        <v>23.659673992407576</v>
      </c>
      <c r="GO81" s="168">
        <f t="shared" si="126"/>
        <v>24.02430684954237</v>
      </c>
      <c r="GP81" s="167">
        <v>85</v>
      </c>
      <c r="GQ81" s="168">
        <f t="shared" si="127"/>
        <v>22.584917541068123</v>
      </c>
      <c r="GR81" s="168">
        <f t="shared" si="128"/>
        <v>22.860323672309121</v>
      </c>
      <c r="GS81" s="167">
        <v>86</v>
      </c>
      <c r="GT81" s="168">
        <f t="shared" si="129"/>
        <v>20.179219921248176</v>
      </c>
      <c r="GU81" s="168">
        <f t="shared" si="130"/>
        <v>20.746449872547416</v>
      </c>
      <c r="GV81" s="167">
        <v>87</v>
      </c>
      <c r="GW81" s="168">
        <f t="shared" si="131"/>
        <v>18.453734346628877</v>
      </c>
      <c r="GX81" s="168">
        <f t="shared" si="132"/>
        <v>19.728185249501337</v>
      </c>
      <c r="GY81" s="167">
        <v>88</v>
      </c>
      <c r="GZ81" s="168">
        <f t="shared" si="133"/>
        <v>15.820864783452905</v>
      </c>
      <c r="HA81" s="168">
        <f t="shared" si="134"/>
        <v>16.898970963528299</v>
      </c>
      <c r="HB81" s="167">
        <v>-1.2</v>
      </c>
      <c r="HC81" s="167">
        <v>-0.49</v>
      </c>
      <c r="HD81" s="167">
        <v>0.14000000000000001</v>
      </c>
      <c r="HE81" s="167">
        <v>1.56</v>
      </c>
      <c r="HF81" s="167">
        <v>-2.98</v>
      </c>
      <c r="HG81" s="167">
        <v>-1.01</v>
      </c>
      <c r="HH81" s="167">
        <v>0.85</v>
      </c>
      <c r="HI81" s="167">
        <v>3.14</v>
      </c>
    </row>
    <row r="82" spans="1:217" ht="15.75" thickBot="1" x14ac:dyDescent="0.3">
      <c r="A82" s="228">
        <v>72</v>
      </c>
      <c r="B82" s="212">
        <v>44515</v>
      </c>
      <c r="C82" s="213" t="s">
        <v>1182</v>
      </c>
      <c r="D82" t="s">
        <v>921</v>
      </c>
      <c r="E82" s="204" t="s">
        <v>967</v>
      </c>
      <c r="F82" s="197"/>
      <c r="G82" s="198">
        <v>17.5</v>
      </c>
      <c r="H82" s="198">
        <v>22.9</v>
      </c>
      <c r="I82" s="198">
        <v>31.9</v>
      </c>
      <c r="J82" s="198">
        <v>39.4</v>
      </c>
      <c r="K82" s="198">
        <v>38</v>
      </c>
      <c r="L82" s="198">
        <v>40.4</v>
      </c>
      <c r="M82" s="199">
        <v>40.799999999999997</v>
      </c>
      <c r="N82" s="200"/>
      <c r="O82" s="198">
        <v>2.9</v>
      </c>
      <c r="P82" s="198">
        <v>2.7</v>
      </c>
      <c r="Q82" s="198">
        <v>3.5</v>
      </c>
      <c r="R82" s="198">
        <v>3.4</v>
      </c>
      <c r="S82" s="198">
        <v>2.8</v>
      </c>
      <c r="T82" s="198">
        <v>4.2</v>
      </c>
      <c r="U82" s="201">
        <v>3.9</v>
      </c>
      <c r="V82" s="163">
        <f t="shared" si="38"/>
        <v>0</v>
      </c>
      <c r="W82" s="163">
        <f t="shared" si="39"/>
        <v>12.744</v>
      </c>
      <c r="X82" s="163">
        <f t="shared" si="40"/>
        <v>18.471999999999998</v>
      </c>
      <c r="Y82" s="163">
        <f t="shared" si="41"/>
        <v>26.16</v>
      </c>
      <c r="Z82" s="163">
        <f t="shared" si="42"/>
        <v>33.823999999999998</v>
      </c>
      <c r="AA82" s="163">
        <f t="shared" si="43"/>
        <v>33.408000000000001</v>
      </c>
      <c r="AB82" s="163">
        <f t="shared" si="44"/>
        <v>33.512</v>
      </c>
      <c r="AC82" s="163">
        <f t="shared" si="45"/>
        <v>34.403999999999996</v>
      </c>
      <c r="AD82" s="164">
        <f t="shared" si="135"/>
        <v>34.169634615524899</v>
      </c>
      <c r="AE82" s="164">
        <f t="shared" si="136"/>
        <v>27.996925331243403</v>
      </c>
      <c r="AF82" s="164">
        <f t="shared" si="137"/>
        <v>20.026551570653723</v>
      </c>
      <c r="AG82" s="165">
        <f t="shared" si="46"/>
        <v>65.3</v>
      </c>
      <c r="AH82" s="165">
        <f t="shared" si="47"/>
        <v>62.656000000000006</v>
      </c>
      <c r="AI82" s="165">
        <f t="shared" si="48"/>
        <v>64.428000000000011</v>
      </c>
      <c r="AJ82" s="165">
        <f t="shared" si="49"/>
        <v>62.14</v>
      </c>
      <c r="AK82" s="165">
        <f t="shared" si="50"/>
        <v>57.676000000000002</v>
      </c>
      <c r="AL82" s="165">
        <f t="shared" si="51"/>
        <v>59.292000000000002</v>
      </c>
      <c r="AM82" s="165">
        <f t="shared" si="52"/>
        <v>58.988</v>
      </c>
      <c r="AN82" s="165">
        <f t="shared" si="53"/>
        <v>55.996000000000009</v>
      </c>
      <c r="AO82" s="164">
        <f t="shared" si="54"/>
        <v>29.113088828793778</v>
      </c>
      <c r="AP82" s="166">
        <v>1</v>
      </c>
      <c r="AQ82" s="167">
        <v>51.4</v>
      </c>
      <c r="AR82" s="167">
        <v>62.6</v>
      </c>
      <c r="AS82" s="167">
        <v>70.8</v>
      </c>
      <c r="AT82" s="167">
        <v>81</v>
      </c>
      <c r="AU82" s="167">
        <v>90.4</v>
      </c>
      <c r="AV82" s="167">
        <v>96.2</v>
      </c>
      <c r="AW82" s="167">
        <v>94.7</v>
      </c>
      <c r="AX82" s="167">
        <v>92.3</v>
      </c>
      <c r="AY82" s="166">
        <v>2</v>
      </c>
      <c r="AZ82" s="167">
        <v>59.5</v>
      </c>
      <c r="BA82" s="167">
        <v>68.900000000000006</v>
      </c>
      <c r="BB82" s="167">
        <v>78.3</v>
      </c>
      <c r="BC82" s="167">
        <v>84.3</v>
      </c>
      <c r="BD82" s="167">
        <v>92.8</v>
      </c>
      <c r="BE82" s="167">
        <v>96.3</v>
      </c>
      <c r="BF82" s="167">
        <v>94</v>
      </c>
      <c r="BG82" s="167">
        <v>90</v>
      </c>
      <c r="BH82" s="166">
        <v>3</v>
      </c>
      <c r="BI82" s="167">
        <v>59.8</v>
      </c>
      <c r="BJ82" s="167">
        <v>71.099999999999994</v>
      </c>
      <c r="BK82" s="167">
        <v>80.8</v>
      </c>
      <c r="BL82" s="167">
        <v>88</v>
      </c>
      <c r="BM82" s="167">
        <v>95</v>
      </c>
      <c r="BN82" s="167">
        <v>94.4</v>
      </c>
      <c r="BO82" s="167">
        <v>94.1</v>
      </c>
      <c r="BP82" s="167">
        <v>89</v>
      </c>
      <c r="BQ82" s="166">
        <v>4</v>
      </c>
      <c r="BR82" s="167">
        <v>65.400000000000006</v>
      </c>
      <c r="BS82" s="167">
        <v>77.2</v>
      </c>
      <c r="BT82" s="167">
        <v>84.5</v>
      </c>
      <c r="BU82" s="167">
        <v>89.8</v>
      </c>
      <c r="BV82" s="167">
        <v>95.5</v>
      </c>
      <c r="BW82" s="167">
        <v>94.3</v>
      </c>
      <c r="BX82" s="167">
        <v>92.5</v>
      </c>
      <c r="BY82" s="167">
        <v>88.8</v>
      </c>
      <c r="BZ82" s="166">
        <v>5</v>
      </c>
      <c r="CA82" s="167">
        <v>65.3</v>
      </c>
      <c r="CB82" s="167">
        <v>77.400000000000006</v>
      </c>
      <c r="CC82" s="167">
        <v>86.5</v>
      </c>
      <c r="CD82" s="167">
        <v>92.5</v>
      </c>
      <c r="CE82" s="167">
        <v>96.4</v>
      </c>
      <c r="CF82" s="167">
        <v>93</v>
      </c>
      <c r="CG82" s="167">
        <v>90.4</v>
      </c>
      <c r="CH82" s="167">
        <v>83.7</v>
      </c>
      <c r="CI82" s="166">
        <v>6</v>
      </c>
      <c r="CJ82" s="167">
        <v>70.7</v>
      </c>
      <c r="CK82" s="167">
        <v>82</v>
      </c>
      <c r="CL82" s="167">
        <v>89.3</v>
      </c>
      <c r="CM82" s="167">
        <v>93.3</v>
      </c>
      <c r="CN82" s="167">
        <v>95.5</v>
      </c>
      <c r="CO82" s="167">
        <v>93</v>
      </c>
      <c r="CP82" s="167">
        <v>90.1</v>
      </c>
      <c r="CQ82" s="167">
        <v>83</v>
      </c>
      <c r="CR82" s="166">
        <v>7</v>
      </c>
      <c r="CS82" s="167">
        <v>75.599999999999994</v>
      </c>
      <c r="CT82" s="167">
        <v>84.2</v>
      </c>
      <c r="CU82" s="167">
        <v>90.1</v>
      </c>
      <c r="CV82" s="167">
        <v>93.6</v>
      </c>
      <c r="CW82" s="167">
        <v>96.2</v>
      </c>
      <c r="CX82" s="167">
        <v>91.3</v>
      </c>
      <c r="CY82" s="167">
        <v>87.9</v>
      </c>
      <c r="CZ82" s="167">
        <v>81.900000000000006</v>
      </c>
      <c r="DA82" s="166">
        <v>8</v>
      </c>
      <c r="DB82" s="167">
        <v>77.599999999999994</v>
      </c>
      <c r="DC82" s="167">
        <v>88</v>
      </c>
      <c r="DD82" s="167">
        <v>93.4</v>
      </c>
      <c r="DE82" s="167">
        <v>93.8</v>
      </c>
      <c r="DF82" s="167">
        <v>94.2</v>
      </c>
      <c r="DG82" s="167">
        <v>91.4</v>
      </c>
      <c r="DH82" s="167">
        <v>87.9</v>
      </c>
      <c r="DI82" s="167">
        <v>79.900000000000006</v>
      </c>
      <c r="DJ82" s="167">
        <v>1</v>
      </c>
      <c r="DK82" s="168">
        <f t="shared" si="55"/>
        <v>51.4</v>
      </c>
      <c r="DL82" s="168">
        <f t="shared" si="56"/>
        <v>49.856000000000002</v>
      </c>
      <c r="DM82" s="168">
        <f t="shared" si="57"/>
        <v>52.328000000000003</v>
      </c>
      <c r="DN82" s="168">
        <f t="shared" si="58"/>
        <v>54.84</v>
      </c>
      <c r="DO82" s="168">
        <f t="shared" si="59"/>
        <v>56.576000000000008</v>
      </c>
      <c r="DP82" s="168">
        <f t="shared" si="60"/>
        <v>62.792000000000002</v>
      </c>
      <c r="DQ82" s="168">
        <f t="shared" si="61"/>
        <v>61.188000000000002</v>
      </c>
      <c r="DR82" s="168">
        <f t="shared" si="62"/>
        <v>57.896000000000001</v>
      </c>
      <c r="DS82" s="167">
        <v>83</v>
      </c>
      <c r="DT82" s="168">
        <f t="shared" si="63"/>
        <v>59.5</v>
      </c>
      <c r="DU82" s="168">
        <f t="shared" si="64"/>
        <v>56.156000000000006</v>
      </c>
      <c r="DV82" s="168">
        <f t="shared" si="65"/>
        <v>59.828000000000003</v>
      </c>
      <c r="DW82" s="168">
        <f t="shared" si="66"/>
        <v>58.14</v>
      </c>
      <c r="DX82" s="168">
        <f t="shared" si="67"/>
        <v>58.975999999999999</v>
      </c>
      <c r="DY82" s="168">
        <f t="shared" si="68"/>
        <v>62.891999999999996</v>
      </c>
      <c r="DZ82" s="168">
        <f t="shared" si="69"/>
        <v>60.488</v>
      </c>
      <c r="EA82" s="168">
        <f t="shared" si="70"/>
        <v>55.596000000000004</v>
      </c>
      <c r="EB82" s="167">
        <v>84</v>
      </c>
      <c r="EC82" s="168">
        <f t="shared" si="71"/>
        <v>59.8</v>
      </c>
      <c r="ED82" s="168">
        <f t="shared" si="72"/>
        <v>58.355999999999995</v>
      </c>
      <c r="EE82" s="168">
        <f t="shared" si="73"/>
        <v>62.328000000000003</v>
      </c>
      <c r="EF82" s="168">
        <f t="shared" si="74"/>
        <v>61.84</v>
      </c>
      <c r="EG82" s="168">
        <f t="shared" si="75"/>
        <v>61.176000000000002</v>
      </c>
      <c r="EH82" s="168">
        <f t="shared" si="76"/>
        <v>60.992000000000004</v>
      </c>
      <c r="EI82" s="168">
        <f t="shared" si="77"/>
        <v>60.587999999999994</v>
      </c>
      <c r="EJ82" s="168">
        <f t="shared" si="78"/>
        <v>54.596000000000004</v>
      </c>
      <c r="EK82" s="167">
        <v>85</v>
      </c>
      <c r="EL82" s="168">
        <f t="shared" si="79"/>
        <v>65.400000000000006</v>
      </c>
      <c r="EM82" s="168">
        <f t="shared" si="80"/>
        <v>64.456000000000003</v>
      </c>
      <c r="EN82" s="168">
        <f t="shared" si="81"/>
        <v>66.028000000000006</v>
      </c>
      <c r="EO82" s="168">
        <f t="shared" si="82"/>
        <v>63.64</v>
      </c>
      <c r="EP82" s="168">
        <f t="shared" si="83"/>
        <v>61.676000000000002</v>
      </c>
      <c r="EQ82" s="168">
        <f t="shared" si="84"/>
        <v>60.891999999999996</v>
      </c>
      <c r="ER82" s="168">
        <f t="shared" si="85"/>
        <v>58.988</v>
      </c>
      <c r="ES82" s="168">
        <f t="shared" si="86"/>
        <v>54.396000000000001</v>
      </c>
      <c r="ET82" s="167">
        <v>86</v>
      </c>
      <c r="EU82" s="168">
        <f t="shared" si="87"/>
        <v>65.3</v>
      </c>
      <c r="EV82" s="168">
        <f t="shared" si="88"/>
        <v>64.656000000000006</v>
      </c>
      <c r="EW82" s="168">
        <f t="shared" si="89"/>
        <v>68.028000000000006</v>
      </c>
      <c r="EX82" s="168">
        <f t="shared" si="90"/>
        <v>66.34</v>
      </c>
      <c r="EY82" s="168">
        <f t="shared" si="91"/>
        <v>62.576000000000008</v>
      </c>
      <c r="EZ82" s="168">
        <f t="shared" si="92"/>
        <v>59.591999999999999</v>
      </c>
      <c r="FA82" s="168">
        <f t="shared" si="93"/>
        <v>56.888000000000005</v>
      </c>
      <c r="FB82" s="168">
        <f t="shared" si="94"/>
        <v>49.296000000000006</v>
      </c>
      <c r="FC82" s="167">
        <v>87</v>
      </c>
      <c r="FD82" s="168">
        <f t="shared" si="95"/>
        <v>70.7</v>
      </c>
      <c r="FE82" s="168">
        <f t="shared" si="96"/>
        <v>69.256</v>
      </c>
      <c r="FF82" s="168">
        <f t="shared" si="97"/>
        <v>70.828000000000003</v>
      </c>
      <c r="FG82" s="168">
        <f t="shared" si="98"/>
        <v>67.14</v>
      </c>
      <c r="FH82" s="168">
        <f t="shared" si="99"/>
        <v>61.676000000000002</v>
      </c>
      <c r="FI82" s="168">
        <f t="shared" si="100"/>
        <v>59.591999999999999</v>
      </c>
      <c r="FJ82" s="168">
        <f t="shared" si="101"/>
        <v>56.587999999999994</v>
      </c>
      <c r="FK82" s="168">
        <f t="shared" si="102"/>
        <v>48.596000000000004</v>
      </c>
      <c r="FL82" s="167">
        <v>88</v>
      </c>
      <c r="FM82" s="168">
        <f t="shared" si="103"/>
        <v>75.599999999999994</v>
      </c>
      <c r="FN82" s="168">
        <f t="shared" si="104"/>
        <v>71.456000000000003</v>
      </c>
      <c r="FO82" s="168">
        <f t="shared" si="105"/>
        <v>71.628</v>
      </c>
      <c r="FP82" s="168">
        <f t="shared" si="106"/>
        <v>67.44</v>
      </c>
      <c r="FQ82" s="168">
        <f t="shared" si="107"/>
        <v>62.376000000000005</v>
      </c>
      <c r="FR82" s="168">
        <f t="shared" si="108"/>
        <v>57.891999999999996</v>
      </c>
      <c r="FS82" s="168">
        <f t="shared" si="109"/>
        <v>54.388000000000005</v>
      </c>
      <c r="FT82" s="168">
        <f t="shared" si="110"/>
        <v>47.496000000000009</v>
      </c>
      <c r="FU82" s="167">
        <v>89</v>
      </c>
      <c r="FV82" s="168">
        <f t="shared" si="111"/>
        <v>77.599999999999994</v>
      </c>
      <c r="FW82" s="168">
        <f t="shared" si="112"/>
        <v>75.256</v>
      </c>
      <c r="FX82" s="168">
        <f t="shared" si="113"/>
        <v>74.928000000000011</v>
      </c>
      <c r="FY82" s="168">
        <f t="shared" si="114"/>
        <v>67.64</v>
      </c>
      <c r="FZ82" s="168">
        <f t="shared" si="115"/>
        <v>60.376000000000005</v>
      </c>
      <c r="GA82" s="168">
        <f t="shared" si="116"/>
        <v>57.992000000000004</v>
      </c>
      <c r="GB82" s="168">
        <f t="shared" si="117"/>
        <v>54.388000000000005</v>
      </c>
      <c r="GC82" s="168">
        <f t="shared" si="118"/>
        <v>45.496000000000009</v>
      </c>
      <c r="GD82" s="167">
        <v>82</v>
      </c>
      <c r="GE82" s="168">
        <f t="shared" si="119"/>
        <v>33.01233365051894</v>
      </c>
      <c r="GF82" s="168">
        <f t="shared" si="120"/>
        <v>33.133976226630864</v>
      </c>
      <c r="GG82" s="167">
        <v>83</v>
      </c>
      <c r="GH82" s="168">
        <f t="shared" si="121"/>
        <v>31.46631022795448</v>
      </c>
      <c r="GI82" s="168">
        <f t="shared" si="122"/>
        <v>32.045831286548946</v>
      </c>
      <c r="GJ82" s="167">
        <v>84</v>
      </c>
      <c r="GK82" s="168">
        <f t="shared" si="123"/>
        <v>30.517158068781384</v>
      </c>
      <c r="GL82" s="168">
        <f t="shared" si="124"/>
        <v>31.011446156345087</v>
      </c>
      <c r="GM82" s="167">
        <v>85</v>
      </c>
      <c r="GN82" s="168">
        <f t="shared" si="125"/>
        <v>27.866816313647092</v>
      </c>
      <c r="GO82" s="168">
        <f t="shared" si="126"/>
        <v>28.90248485422137</v>
      </c>
      <c r="GP82" s="167">
        <v>86</v>
      </c>
      <c r="GQ82" s="168">
        <f t="shared" si="127"/>
        <v>26.933815667040832</v>
      </c>
      <c r="GR82" s="168">
        <f t="shared" si="128"/>
        <v>27.728700264388181</v>
      </c>
      <c r="GS82" s="167">
        <v>87</v>
      </c>
      <c r="GT82" s="168">
        <f t="shared" si="129"/>
        <v>23.940431548653919</v>
      </c>
      <c r="GU82" s="168">
        <f t="shared" si="130"/>
        <v>25.434585683828814</v>
      </c>
      <c r="GV82" s="167">
        <v>88</v>
      </c>
      <c r="GW82" s="168">
        <f t="shared" si="131"/>
        <v>21.363234815980832</v>
      </c>
      <c r="GX82" s="168">
        <f t="shared" si="132"/>
        <v>24.347229843861498</v>
      </c>
      <c r="GY82" s="167">
        <v>89</v>
      </c>
      <c r="GZ82" s="168">
        <f t="shared" si="133"/>
        <v>18.859642164588237</v>
      </c>
      <c r="HA82" s="168">
        <f t="shared" si="134"/>
        <v>21.397597823209495</v>
      </c>
      <c r="HB82" s="167">
        <v>-1.2</v>
      </c>
      <c r="HC82" s="167">
        <v>-0.49</v>
      </c>
      <c r="HD82" s="167">
        <v>0.14000000000000001</v>
      </c>
      <c r="HE82" s="167">
        <v>1.56</v>
      </c>
      <c r="HF82" s="167">
        <v>-2.98</v>
      </c>
      <c r="HG82" s="167">
        <v>-1.01</v>
      </c>
      <c r="HH82" s="167">
        <v>0.85</v>
      </c>
      <c r="HI82" s="167">
        <v>3.14</v>
      </c>
    </row>
    <row r="83" spans="1:217" ht="15.75" thickBot="1" x14ac:dyDescent="0.3">
      <c r="A83" s="228">
        <v>73</v>
      </c>
      <c r="B83" s="212">
        <v>43967</v>
      </c>
      <c r="C83" s="215" t="s">
        <v>1183</v>
      </c>
      <c r="D83" t="s">
        <v>979</v>
      </c>
      <c r="E83" s="204" t="s">
        <v>968</v>
      </c>
      <c r="F83" s="197">
        <v>16.899999999999999</v>
      </c>
      <c r="G83" s="198">
        <v>13.4</v>
      </c>
      <c r="H83" s="198">
        <v>19.8</v>
      </c>
      <c r="I83" s="198">
        <v>28.1</v>
      </c>
      <c r="J83" s="198">
        <v>33.200000000000003</v>
      </c>
      <c r="K83" s="198">
        <v>31.6</v>
      </c>
      <c r="L83" s="198">
        <v>36.799999999999997</v>
      </c>
      <c r="M83" s="199">
        <v>35.299999999999997</v>
      </c>
      <c r="N83" s="200">
        <v>4.0999999999999996</v>
      </c>
      <c r="O83" s="198">
        <v>2.2999999999999998</v>
      </c>
      <c r="P83" s="198">
        <v>2.1</v>
      </c>
      <c r="Q83" s="198">
        <v>2.2000000000000002</v>
      </c>
      <c r="R83" s="198">
        <v>2.7</v>
      </c>
      <c r="S83" s="198">
        <v>3.7</v>
      </c>
      <c r="T83" s="198">
        <v>3.9</v>
      </c>
      <c r="U83" s="201">
        <v>5.7</v>
      </c>
      <c r="V83" s="163">
        <f t="shared" si="38"/>
        <v>10.175999999999998</v>
      </c>
      <c r="W83" s="163">
        <f t="shared" si="39"/>
        <v>9.6280000000000001</v>
      </c>
      <c r="X83" s="163">
        <f t="shared" si="40"/>
        <v>16.356000000000002</v>
      </c>
      <c r="Y83" s="163">
        <f t="shared" si="41"/>
        <v>24.492000000000001</v>
      </c>
      <c r="Z83" s="163">
        <f t="shared" si="42"/>
        <v>28.772000000000002</v>
      </c>
      <c r="AA83" s="163">
        <f t="shared" si="43"/>
        <v>25.532000000000004</v>
      </c>
      <c r="AB83" s="163">
        <f t="shared" si="44"/>
        <v>30.403999999999996</v>
      </c>
      <c r="AC83" s="163">
        <f t="shared" si="45"/>
        <v>25.951999999999998</v>
      </c>
      <c r="AD83" s="164">
        <f t="shared" si="135"/>
        <v>27.293018965663176</v>
      </c>
      <c r="AE83" s="164">
        <f t="shared" si="136"/>
        <v>24.794925808148566</v>
      </c>
      <c r="AF83" s="164">
        <f t="shared" si="137"/>
        <v>17.461641776009692</v>
      </c>
      <c r="AG83" s="165">
        <f t="shared" si="46"/>
        <v>55.123999999999995</v>
      </c>
      <c r="AH83" s="165">
        <f t="shared" si="47"/>
        <v>65.772000000000006</v>
      </c>
      <c r="AI83" s="165">
        <f t="shared" si="48"/>
        <v>66.544000000000011</v>
      </c>
      <c r="AJ83" s="165">
        <f t="shared" si="49"/>
        <v>63.807999999999993</v>
      </c>
      <c r="AK83" s="165">
        <f t="shared" si="50"/>
        <v>62.727999999999994</v>
      </c>
      <c r="AL83" s="165">
        <f t="shared" si="51"/>
        <v>67.168000000000006</v>
      </c>
      <c r="AM83" s="165">
        <f t="shared" si="52"/>
        <v>62.096000000000004</v>
      </c>
      <c r="AN83" s="165">
        <f t="shared" si="53"/>
        <v>64.448000000000008</v>
      </c>
      <c r="AO83" s="164">
        <f t="shared" si="54"/>
        <v>26.476773905114882</v>
      </c>
      <c r="AP83" s="166">
        <v>1</v>
      </c>
      <c r="AQ83" s="167">
        <v>51.4</v>
      </c>
      <c r="AR83" s="167">
        <v>62.6</v>
      </c>
      <c r="AS83" s="167">
        <v>70.8</v>
      </c>
      <c r="AT83" s="167">
        <v>81</v>
      </c>
      <c r="AU83" s="167">
        <v>90.4</v>
      </c>
      <c r="AV83" s="167">
        <v>96.2</v>
      </c>
      <c r="AW83" s="167">
        <v>94.7</v>
      </c>
      <c r="AX83" s="167">
        <v>92.3</v>
      </c>
      <c r="AY83" s="166">
        <v>2</v>
      </c>
      <c r="AZ83" s="167">
        <v>59.5</v>
      </c>
      <c r="BA83" s="167">
        <v>68.900000000000006</v>
      </c>
      <c r="BB83" s="167">
        <v>78.3</v>
      </c>
      <c r="BC83" s="167">
        <v>84.3</v>
      </c>
      <c r="BD83" s="167">
        <v>92.8</v>
      </c>
      <c r="BE83" s="167">
        <v>96.3</v>
      </c>
      <c r="BF83" s="167">
        <v>94</v>
      </c>
      <c r="BG83" s="167">
        <v>90</v>
      </c>
      <c r="BH83" s="166">
        <v>3</v>
      </c>
      <c r="BI83" s="167">
        <v>59.8</v>
      </c>
      <c r="BJ83" s="167">
        <v>71.099999999999994</v>
      </c>
      <c r="BK83" s="167">
        <v>80.8</v>
      </c>
      <c r="BL83" s="167">
        <v>88</v>
      </c>
      <c r="BM83" s="167">
        <v>95</v>
      </c>
      <c r="BN83" s="167">
        <v>94.4</v>
      </c>
      <c r="BO83" s="167">
        <v>94.1</v>
      </c>
      <c r="BP83" s="167">
        <v>89</v>
      </c>
      <c r="BQ83" s="166">
        <v>4</v>
      </c>
      <c r="BR83" s="167">
        <v>65.400000000000006</v>
      </c>
      <c r="BS83" s="167">
        <v>77.2</v>
      </c>
      <c r="BT83" s="167">
        <v>84.5</v>
      </c>
      <c r="BU83" s="167">
        <v>89.8</v>
      </c>
      <c r="BV83" s="167">
        <v>95.5</v>
      </c>
      <c r="BW83" s="167">
        <v>94.3</v>
      </c>
      <c r="BX83" s="167">
        <v>92.5</v>
      </c>
      <c r="BY83" s="167">
        <v>88.8</v>
      </c>
      <c r="BZ83" s="166">
        <v>5</v>
      </c>
      <c r="CA83" s="167">
        <v>65.3</v>
      </c>
      <c r="CB83" s="167">
        <v>77.400000000000006</v>
      </c>
      <c r="CC83" s="167">
        <v>86.5</v>
      </c>
      <c r="CD83" s="167">
        <v>92.5</v>
      </c>
      <c r="CE83" s="167">
        <v>96.4</v>
      </c>
      <c r="CF83" s="167">
        <v>93</v>
      </c>
      <c r="CG83" s="167">
        <v>90.4</v>
      </c>
      <c r="CH83" s="167">
        <v>83.7</v>
      </c>
      <c r="CI83" s="166">
        <v>6</v>
      </c>
      <c r="CJ83" s="167">
        <v>70.7</v>
      </c>
      <c r="CK83" s="167">
        <v>82</v>
      </c>
      <c r="CL83" s="167">
        <v>89.3</v>
      </c>
      <c r="CM83" s="167">
        <v>93.3</v>
      </c>
      <c r="CN83" s="167">
        <v>95.5</v>
      </c>
      <c r="CO83" s="167">
        <v>93</v>
      </c>
      <c r="CP83" s="167">
        <v>90.1</v>
      </c>
      <c r="CQ83" s="167">
        <v>83</v>
      </c>
      <c r="CR83" s="166">
        <v>7</v>
      </c>
      <c r="CS83" s="167">
        <v>75.599999999999994</v>
      </c>
      <c r="CT83" s="167">
        <v>84.2</v>
      </c>
      <c r="CU83" s="167">
        <v>90.1</v>
      </c>
      <c r="CV83" s="167">
        <v>93.6</v>
      </c>
      <c r="CW83" s="167">
        <v>96.2</v>
      </c>
      <c r="CX83" s="167">
        <v>91.3</v>
      </c>
      <c r="CY83" s="167">
        <v>87.9</v>
      </c>
      <c r="CZ83" s="167">
        <v>81.900000000000006</v>
      </c>
      <c r="DA83" s="166">
        <v>8</v>
      </c>
      <c r="DB83" s="167">
        <v>77.599999999999994</v>
      </c>
      <c r="DC83" s="167">
        <v>88</v>
      </c>
      <c r="DD83" s="167">
        <v>93.4</v>
      </c>
      <c r="DE83" s="167">
        <v>93.8</v>
      </c>
      <c r="DF83" s="167">
        <v>94.2</v>
      </c>
      <c r="DG83" s="167">
        <v>91.4</v>
      </c>
      <c r="DH83" s="167">
        <v>87.9</v>
      </c>
      <c r="DI83" s="167">
        <v>79.900000000000006</v>
      </c>
      <c r="DJ83" s="167">
        <v>1</v>
      </c>
      <c r="DK83" s="168">
        <f t="shared" si="55"/>
        <v>41.224000000000004</v>
      </c>
      <c r="DL83" s="168">
        <f t="shared" si="56"/>
        <v>52.972000000000001</v>
      </c>
      <c r="DM83" s="168">
        <f t="shared" si="57"/>
        <v>54.443999999999996</v>
      </c>
      <c r="DN83" s="168">
        <f t="shared" si="58"/>
        <v>56.507999999999996</v>
      </c>
      <c r="DO83" s="168">
        <f t="shared" si="59"/>
        <v>61.628</v>
      </c>
      <c r="DP83" s="168">
        <f t="shared" si="60"/>
        <v>70.668000000000006</v>
      </c>
      <c r="DQ83" s="168">
        <f t="shared" si="61"/>
        <v>64.296000000000006</v>
      </c>
      <c r="DR83" s="168">
        <f t="shared" si="62"/>
        <v>66.347999999999999</v>
      </c>
      <c r="DS83" s="167">
        <v>84</v>
      </c>
      <c r="DT83" s="168">
        <f t="shared" si="63"/>
        <v>49.323999999999998</v>
      </c>
      <c r="DU83" s="168">
        <f t="shared" si="64"/>
        <v>59.272000000000006</v>
      </c>
      <c r="DV83" s="168">
        <f t="shared" si="65"/>
        <v>61.943999999999996</v>
      </c>
      <c r="DW83" s="168">
        <f t="shared" si="66"/>
        <v>59.807999999999993</v>
      </c>
      <c r="DX83" s="168">
        <f t="shared" si="67"/>
        <v>64.027999999999992</v>
      </c>
      <c r="DY83" s="168">
        <f t="shared" si="68"/>
        <v>70.768000000000001</v>
      </c>
      <c r="DZ83" s="168">
        <f t="shared" si="69"/>
        <v>63.596000000000004</v>
      </c>
      <c r="EA83" s="168">
        <f t="shared" si="70"/>
        <v>64.048000000000002</v>
      </c>
      <c r="EB83" s="167">
        <v>85</v>
      </c>
      <c r="EC83" s="168">
        <f t="shared" si="71"/>
        <v>49.623999999999995</v>
      </c>
      <c r="ED83" s="168">
        <f t="shared" si="72"/>
        <v>61.471999999999994</v>
      </c>
      <c r="EE83" s="168">
        <f t="shared" si="73"/>
        <v>64.443999999999988</v>
      </c>
      <c r="EF83" s="168">
        <f t="shared" si="74"/>
        <v>63.507999999999996</v>
      </c>
      <c r="EG83" s="168">
        <f t="shared" si="75"/>
        <v>66.227999999999994</v>
      </c>
      <c r="EH83" s="168">
        <f t="shared" si="76"/>
        <v>68.867999999999995</v>
      </c>
      <c r="EI83" s="168">
        <f t="shared" si="77"/>
        <v>63.695999999999998</v>
      </c>
      <c r="EJ83" s="168">
        <f t="shared" si="78"/>
        <v>63.048000000000002</v>
      </c>
      <c r="EK83" s="167">
        <v>86</v>
      </c>
      <c r="EL83" s="168">
        <f t="shared" si="79"/>
        <v>55.224000000000004</v>
      </c>
      <c r="EM83" s="168">
        <f t="shared" si="80"/>
        <v>67.572000000000003</v>
      </c>
      <c r="EN83" s="168">
        <f t="shared" si="81"/>
        <v>68.144000000000005</v>
      </c>
      <c r="EO83" s="168">
        <f t="shared" si="82"/>
        <v>65.307999999999993</v>
      </c>
      <c r="EP83" s="168">
        <f t="shared" si="83"/>
        <v>66.727999999999994</v>
      </c>
      <c r="EQ83" s="168">
        <f t="shared" si="84"/>
        <v>68.768000000000001</v>
      </c>
      <c r="ER83" s="168">
        <f t="shared" si="85"/>
        <v>62.096000000000004</v>
      </c>
      <c r="ES83" s="168">
        <f t="shared" si="86"/>
        <v>62.847999999999999</v>
      </c>
      <c r="ET83" s="167">
        <v>87</v>
      </c>
      <c r="EU83" s="168">
        <f t="shared" si="87"/>
        <v>55.123999999999995</v>
      </c>
      <c r="EV83" s="168">
        <f t="shared" si="88"/>
        <v>67.772000000000006</v>
      </c>
      <c r="EW83" s="168">
        <f t="shared" si="89"/>
        <v>70.144000000000005</v>
      </c>
      <c r="EX83" s="168">
        <f t="shared" si="90"/>
        <v>68.007999999999996</v>
      </c>
      <c r="EY83" s="168">
        <f t="shared" si="91"/>
        <v>67.628</v>
      </c>
      <c r="EZ83" s="168">
        <f t="shared" si="92"/>
        <v>67.467999999999989</v>
      </c>
      <c r="FA83" s="168">
        <f t="shared" si="93"/>
        <v>59.996000000000009</v>
      </c>
      <c r="FB83" s="168">
        <f t="shared" si="94"/>
        <v>57.748000000000005</v>
      </c>
      <c r="FC83" s="167">
        <v>88</v>
      </c>
      <c r="FD83" s="168">
        <f t="shared" si="95"/>
        <v>60.524000000000001</v>
      </c>
      <c r="FE83" s="168">
        <f t="shared" si="96"/>
        <v>72.372</v>
      </c>
      <c r="FF83" s="168">
        <f t="shared" si="97"/>
        <v>72.943999999999988</v>
      </c>
      <c r="FG83" s="168">
        <f t="shared" si="98"/>
        <v>68.807999999999993</v>
      </c>
      <c r="FH83" s="168">
        <f t="shared" si="99"/>
        <v>66.727999999999994</v>
      </c>
      <c r="FI83" s="168">
        <f t="shared" si="100"/>
        <v>67.467999999999989</v>
      </c>
      <c r="FJ83" s="168">
        <f t="shared" si="101"/>
        <v>59.695999999999998</v>
      </c>
      <c r="FK83" s="168">
        <f t="shared" si="102"/>
        <v>57.048000000000002</v>
      </c>
      <c r="FL83" s="167">
        <v>89</v>
      </c>
      <c r="FM83" s="168">
        <f t="shared" si="103"/>
        <v>65.423999999999992</v>
      </c>
      <c r="FN83" s="168">
        <f t="shared" si="104"/>
        <v>74.572000000000003</v>
      </c>
      <c r="FO83" s="168">
        <f t="shared" si="105"/>
        <v>73.744</v>
      </c>
      <c r="FP83" s="168">
        <f t="shared" si="106"/>
        <v>69.10799999999999</v>
      </c>
      <c r="FQ83" s="168">
        <f t="shared" si="107"/>
        <v>67.427999999999997</v>
      </c>
      <c r="FR83" s="168">
        <f t="shared" si="108"/>
        <v>65.768000000000001</v>
      </c>
      <c r="FS83" s="168">
        <f t="shared" si="109"/>
        <v>57.496000000000009</v>
      </c>
      <c r="FT83" s="168">
        <f t="shared" si="110"/>
        <v>55.948000000000008</v>
      </c>
      <c r="FU83" s="167">
        <v>90</v>
      </c>
      <c r="FV83" s="168">
        <f t="shared" si="111"/>
        <v>67.423999999999992</v>
      </c>
      <c r="FW83" s="168">
        <f t="shared" si="112"/>
        <v>78.372</v>
      </c>
      <c r="FX83" s="168">
        <f t="shared" si="113"/>
        <v>77.044000000000011</v>
      </c>
      <c r="FY83" s="168">
        <f t="shared" si="114"/>
        <v>69.307999999999993</v>
      </c>
      <c r="FZ83" s="168">
        <f t="shared" si="115"/>
        <v>65.427999999999997</v>
      </c>
      <c r="GA83" s="168">
        <f t="shared" si="116"/>
        <v>65.867999999999995</v>
      </c>
      <c r="GB83" s="168">
        <f t="shared" si="117"/>
        <v>57.496000000000009</v>
      </c>
      <c r="GC83" s="168">
        <f t="shared" si="118"/>
        <v>53.948000000000008</v>
      </c>
      <c r="GD83" s="167">
        <v>83</v>
      </c>
      <c r="GE83" s="168">
        <f t="shared" si="119"/>
        <v>26.766033335028283</v>
      </c>
      <c r="GF83" s="168">
        <f t="shared" si="120"/>
        <v>26.768768127509702</v>
      </c>
      <c r="GG83" s="167">
        <v>84</v>
      </c>
      <c r="GH83" s="168">
        <f t="shared" si="121"/>
        <v>26.431393822790582</v>
      </c>
      <c r="GI83" s="168">
        <f t="shared" si="122"/>
        <v>26.447767344971723</v>
      </c>
      <c r="GJ83" s="167">
        <v>85</v>
      </c>
      <c r="GK83" s="168">
        <f t="shared" si="123"/>
        <v>26.42428356133118</v>
      </c>
      <c r="GL83" s="168">
        <f t="shared" si="124"/>
        <v>26.441801712940446</v>
      </c>
      <c r="GM83" s="167">
        <v>86</v>
      </c>
      <c r="GN83" s="168">
        <f t="shared" si="125"/>
        <v>24.982287946515243</v>
      </c>
      <c r="GO83" s="168">
        <f t="shared" si="126"/>
        <v>25.028070522384979</v>
      </c>
      <c r="GP83" s="167">
        <v>87</v>
      </c>
      <c r="GQ83" s="168">
        <f t="shared" si="127"/>
        <v>24.444362619373663</v>
      </c>
      <c r="GR83" s="168">
        <f t="shared" si="128"/>
        <v>24.4838623435096</v>
      </c>
      <c r="GS83" s="167">
        <v>88</v>
      </c>
      <c r="GT83" s="168">
        <f t="shared" si="129"/>
        <v>22.409352168187951</v>
      </c>
      <c r="GU83" s="168">
        <f t="shared" si="130"/>
        <v>22.495535157055983</v>
      </c>
      <c r="GV83" s="167">
        <v>89</v>
      </c>
      <c r="GW83" s="168">
        <f t="shared" si="131"/>
        <v>21.294440894037891</v>
      </c>
      <c r="GX83" s="168">
        <f t="shared" si="132"/>
        <v>21.503386772593998</v>
      </c>
      <c r="GY83" s="167">
        <v>90</v>
      </c>
      <c r="GZ83" s="168">
        <f t="shared" si="133"/>
        <v>18.489913070762967</v>
      </c>
      <c r="HA83" s="168">
        <f t="shared" si="134"/>
        <v>18.662811829770888</v>
      </c>
      <c r="HB83" s="167">
        <v>-1.2</v>
      </c>
      <c r="HC83" s="167">
        <v>-0.49</v>
      </c>
      <c r="HD83" s="167">
        <v>0.14000000000000001</v>
      </c>
      <c r="HE83" s="167">
        <v>1.56</v>
      </c>
      <c r="HF83" s="167">
        <v>-2.98</v>
      </c>
      <c r="HG83" s="167">
        <v>-1.01</v>
      </c>
      <c r="HH83" s="167">
        <v>0.85</v>
      </c>
      <c r="HI83" s="167">
        <v>3.14</v>
      </c>
    </row>
    <row r="84" spans="1:217" ht="15.75" thickBot="1" x14ac:dyDescent="0.3">
      <c r="A84" s="228">
        <v>74</v>
      </c>
      <c r="B84" s="212">
        <v>43967</v>
      </c>
      <c r="C84" s="215" t="s">
        <v>1183</v>
      </c>
      <c r="D84" t="s">
        <v>921</v>
      </c>
      <c r="E84" s="205" t="s">
        <v>969</v>
      </c>
      <c r="F84" s="197">
        <v>13.9</v>
      </c>
      <c r="G84" s="198">
        <v>14.3</v>
      </c>
      <c r="H84" s="198">
        <v>19.399999999999999</v>
      </c>
      <c r="I84" s="198">
        <v>27.6</v>
      </c>
      <c r="J84" s="198">
        <v>33.299999999999997</v>
      </c>
      <c r="K84" s="198">
        <v>34.299999999999997</v>
      </c>
      <c r="L84" s="198">
        <v>39.700000000000003</v>
      </c>
      <c r="M84" s="199">
        <v>38.299999999999997</v>
      </c>
      <c r="N84" s="200">
        <v>2.7</v>
      </c>
      <c r="O84" s="198">
        <v>2.2000000000000002</v>
      </c>
      <c r="P84" s="198">
        <v>2.1</v>
      </c>
      <c r="Q84" s="198">
        <v>2.2999999999999998</v>
      </c>
      <c r="R84" s="198">
        <v>3.4</v>
      </c>
      <c r="S84" s="198">
        <v>3.4</v>
      </c>
      <c r="T84" s="198">
        <v>3.1</v>
      </c>
      <c r="U84" s="201">
        <v>4.7</v>
      </c>
      <c r="V84" s="163">
        <f t="shared" si="38"/>
        <v>9.4720000000000013</v>
      </c>
      <c r="W84" s="163">
        <f t="shared" si="39"/>
        <v>10.692</v>
      </c>
      <c r="X84" s="163">
        <f t="shared" si="40"/>
        <v>15.956</v>
      </c>
      <c r="Y84" s="163">
        <f t="shared" si="41"/>
        <v>23.828000000000003</v>
      </c>
      <c r="Z84" s="163">
        <f t="shared" si="42"/>
        <v>27.723999999999997</v>
      </c>
      <c r="AA84" s="163">
        <f t="shared" si="43"/>
        <v>28.723999999999997</v>
      </c>
      <c r="AB84" s="163">
        <f t="shared" si="44"/>
        <v>34.616</v>
      </c>
      <c r="AC84" s="163">
        <f t="shared" si="45"/>
        <v>30.591999999999999</v>
      </c>
      <c r="AD84" s="164">
        <f t="shared" si="135"/>
        <v>30.472164519764256</v>
      </c>
      <c r="AE84" s="164">
        <f t="shared" si="136"/>
        <v>24.982543966045185</v>
      </c>
      <c r="AF84" s="164">
        <f t="shared" si="137"/>
        <v>17.811564714932462</v>
      </c>
      <c r="AG84" s="165">
        <f t="shared" si="46"/>
        <v>55.827999999999996</v>
      </c>
      <c r="AH84" s="165">
        <f t="shared" si="47"/>
        <v>64.707999999999998</v>
      </c>
      <c r="AI84" s="165">
        <f t="shared" si="48"/>
        <v>66.944000000000003</v>
      </c>
      <c r="AJ84" s="165">
        <f t="shared" si="49"/>
        <v>64.471999999999994</v>
      </c>
      <c r="AK84" s="165">
        <f t="shared" si="50"/>
        <v>63.776000000000003</v>
      </c>
      <c r="AL84" s="165">
        <f t="shared" si="51"/>
        <v>63.976000000000006</v>
      </c>
      <c r="AM84" s="165">
        <f t="shared" si="52"/>
        <v>57.884</v>
      </c>
      <c r="AN84" s="165">
        <f t="shared" si="53"/>
        <v>59.808000000000007</v>
      </c>
      <c r="AO84" s="164">
        <f t="shared" si="54"/>
        <v>27.55921663975974</v>
      </c>
      <c r="AP84" s="166">
        <v>1</v>
      </c>
      <c r="AQ84" s="167">
        <v>51.4</v>
      </c>
      <c r="AR84" s="167">
        <v>62.6</v>
      </c>
      <c r="AS84" s="167">
        <v>70.8</v>
      </c>
      <c r="AT84" s="167">
        <v>81</v>
      </c>
      <c r="AU84" s="167">
        <v>90.4</v>
      </c>
      <c r="AV84" s="167">
        <v>96.2</v>
      </c>
      <c r="AW84" s="167">
        <v>94.7</v>
      </c>
      <c r="AX84" s="167">
        <v>92.3</v>
      </c>
      <c r="AY84" s="166">
        <v>2</v>
      </c>
      <c r="AZ84" s="167">
        <v>59.5</v>
      </c>
      <c r="BA84" s="167">
        <v>68.900000000000006</v>
      </c>
      <c r="BB84" s="167">
        <v>78.3</v>
      </c>
      <c r="BC84" s="167">
        <v>84.3</v>
      </c>
      <c r="BD84" s="167">
        <v>92.8</v>
      </c>
      <c r="BE84" s="167">
        <v>96.3</v>
      </c>
      <c r="BF84" s="167">
        <v>94</v>
      </c>
      <c r="BG84" s="167">
        <v>90</v>
      </c>
      <c r="BH84" s="166">
        <v>3</v>
      </c>
      <c r="BI84" s="167">
        <v>59.8</v>
      </c>
      <c r="BJ84" s="167">
        <v>71.099999999999994</v>
      </c>
      <c r="BK84" s="167">
        <v>80.8</v>
      </c>
      <c r="BL84" s="167">
        <v>88</v>
      </c>
      <c r="BM84" s="167">
        <v>95</v>
      </c>
      <c r="BN84" s="167">
        <v>94.4</v>
      </c>
      <c r="BO84" s="167">
        <v>94.1</v>
      </c>
      <c r="BP84" s="167">
        <v>89</v>
      </c>
      <c r="BQ84" s="166">
        <v>4</v>
      </c>
      <c r="BR84" s="167">
        <v>65.400000000000006</v>
      </c>
      <c r="BS84" s="167">
        <v>77.2</v>
      </c>
      <c r="BT84" s="167">
        <v>84.5</v>
      </c>
      <c r="BU84" s="167">
        <v>89.8</v>
      </c>
      <c r="BV84" s="167">
        <v>95.5</v>
      </c>
      <c r="BW84" s="167">
        <v>94.3</v>
      </c>
      <c r="BX84" s="167">
        <v>92.5</v>
      </c>
      <c r="BY84" s="167">
        <v>88.8</v>
      </c>
      <c r="BZ84" s="166">
        <v>5</v>
      </c>
      <c r="CA84" s="167">
        <v>65.3</v>
      </c>
      <c r="CB84" s="167">
        <v>77.400000000000006</v>
      </c>
      <c r="CC84" s="167">
        <v>86.5</v>
      </c>
      <c r="CD84" s="167">
        <v>92.5</v>
      </c>
      <c r="CE84" s="167">
        <v>96.4</v>
      </c>
      <c r="CF84" s="167">
        <v>93</v>
      </c>
      <c r="CG84" s="167">
        <v>90.4</v>
      </c>
      <c r="CH84" s="167">
        <v>83.7</v>
      </c>
      <c r="CI84" s="166">
        <v>6</v>
      </c>
      <c r="CJ84" s="167">
        <v>70.7</v>
      </c>
      <c r="CK84" s="167">
        <v>82</v>
      </c>
      <c r="CL84" s="167">
        <v>89.3</v>
      </c>
      <c r="CM84" s="167">
        <v>93.3</v>
      </c>
      <c r="CN84" s="167">
        <v>95.5</v>
      </c>
      <c r="CO84" s="167">
        <v>93</v>
      </c>
      <c r="CP84" s="167">
        <v>90.1</v>
      </c>
      <c r="CQ84" s="167">
        <v>83</v>
      </c>
      <c r="CR84" s="166">
        <v>7</v>
      </c>
      <c r="CS84" s="167">
        <v>75.599999999999994</v>
      </c>
      <c r="CT84" s="167">
        <v>84.2</v>
      </c>
      <c r="CU84" s="167">
        <v>90.1</v>
      </c>
      <c r="CV84" s="167">
        <v>93.6</v>
      </c>
      <c r="CW84" s="167">
        <v>96.2</v>
      </c>
      <c r="CX84" s="167">
        <v>91.3</v>
      </c>
      <c r="CY84" s="167">
        <v>87.9</v>
      </c>
      <c r="CZ84" s="167">
        <v>81.900000000000006</v>
      </c>
      <c r="DA84" s="166">
        <v>8</v>
      </c>
      <c r="DB84" s="167">
        <v>77.599999999999994</v>
      </c>
      <c r="DC84" s="167">
        <v>88</v>
      </c>
      <c r="DD84" s="167">
        <v>93.4</v>
      </c>
      <c r="DE84" s="167">
        <v>93.8</v>
      </c>
      <c r="DF84" s="167">
        <v>94.2</v>
      </c>
      <c r="DG84" s="167">
        <v>91.4</v>
      </c>
      <c r="DH84" s="167">
        <v>87.9</v>
      </c>
      <c r="DI84" s="167">
        <v>79.900000000000006</v>
      </c>
      <c r="DJ84" s="167">
        <v>1</v>
      </c>
      <c r="DK84" s="168">
        <f t="shared" si="55"/>
        <v>41.927999999999997</v>
      </c>
      <c r="DL84" s="168">
        <f t="shared" si="56"/>
        <v>51.908000000000001</v>
      </c>
      <c r="DM84" s="168">
        <f t="shared" si="57"/>
        <v>54.843999999999994</v>
      </c>
      <c r="DN84" s="168">
        <f t="shared" si="58"/>
        <v>57.171999999999997</v>
      </c>
      <c r="DO84" s="168">
        <f t="shared" si="59"/>
        <v>62.676000000000009</v>
      </c>
      <c r="DP84" s="168">
        <f t="shared" si="60"/>
        <v>67.475999999999999</v>
      </c>
      <c r="DQ84" s="168">
        <f t="shared" si="61"/>
        <v>60.084000000000003</v>
      </c>
      <c r="DR84" s="168">
        <f t="shared" si="62"/>
        <v>61.707999999999998</v>
      </c>
      <c r="DS84" s="167">
        <v>85</v>
      </c>
      <c r="DT84" s="168">
        <f t="shared" si="63"/>
        <v>50.027999999999999</v>
      </c>
      <c r="DU84" s="168">
        <f t="shared" si="64"/>
        <v>58.208000000000006</v>
      </c>
      <c r="DV84" s="168">
        <f t="shared" si="65"/>
        <v>62.343999999999994</v>
      </c>
      <c r="DW84" s="168">
        <f t="shared" si="66"/>
        <v>60.471999999999994</v>
      </c>
      <c r="DX84" s="168">
        <f t="shared" si="67"/>
        <v>65.075999999999993</v>
      </c>
      <c r="DY84" s="168">
        <f t="shared" si="68"/>
        <v>67.575999999999993</v>
      </c>
      <c r="DZ84" s="168">
        <f t="shared" si="69"/>
        <v>59.384</v>
      </c>
      <c r="EA84" s="168">
        <f t="shared" si="70"/>
        <v>59.408000000000001</v>
      </c>
      <c r="EB84" s="167">
        <v>86</v>
      </c>
      <c r="EC84" s="168">
        <f t="shared" si="71"/>
        <v>50.327999999999996</v>
      </c>
      <c r="ED84" s="168">
        <f t="shared" si="72"/>
        <v>60.407999999999994</v>
      </c>
      <c r="EE84" s="168">
        <f t="shared" si="73"/>
        <v>64.843999999999994</v>
      </c>
      <c r="EF84" s="168">
        <f t="shared" si="74"/>
        <v>64.171999999999997</v>
      </c>
      <c r="EG84" s="168">
        <f t="shared" si="75"/>
        <v>67.27600000000001</v>
      </c>
      <c r="EH84" s="168">
        <f t="shared" si="76"/>
        <v>65.676000000000016</v>
      </c>
      <c r="EI84" s="168">
        <f t="shared" si="77"/>
        <v>59.483999999999995</v>
      </c>
      <c r="EJ84" s="168">
        <f t="shared" si="78"/>
        <v>58.408000000000001</v>
      </c>
      <c r="EK84" s="167">
        <v>87</v>
      </c>
      <c r="EL84" s="168">
        <f t="shared" si="79"/>
        <v>55.928000000000004</v>
      </c>
      <c r="EM84" s="168">
        <f t="shared" si="80"/>
        <v>66.50800000000001</v>
      </c>
      <c r="EN84" s="168">
        <f t="shared" si="81"/>
        <v>68.543999999999997</v>
      </c>
      <c r="EO84" s="168">
        <f t="shared" si="82"/>
        <v>65.971999999999994</v>
      </c>
      <c r="EP84" s="168">
        <f t="shared" si="83"/>
        <v>67.77600000000001</v>
      </c>
      <c r="EQ84" s="168">
        <f t="shared" si="84"/>
        <v>65.575999999999993</v>
      </c>
      <c r="ER84" s="168">
        <f t="shared" si="85"/>
        <v>57.884</v>
      </c>
      <c r="ES84" s="168">
        <f t="shared" si="86"/>
        <v>58.207999999999998</v>
      </c>
      <c r="ET84" s="167">
        <v>88</v>
      </c>
      <c r="EU84" s="168">
        <f t="shared" si="87"/>
        <v>55.827999999999996</v>
      </c>
      <c r="EV84" s="168">
        <f t="shared" si="88"/>
        <v>66.707999999999998</v>
      </c>
      <c r="EW84" s="168">
        <f t="shared" si="89"/>
        <v>70.543999999999997</v>
      </c>
      <c r="EX84" s="168">
        <f t="shared" si="90"/>
        <v>68.671999999999997</v>
      </c>
      <c r="EY84" s="168">
        <f t="shared" si="91"/>
        <v>68.676000000000016</v>
      </c>
      <c r="EZ84" s="168">
        <f t="shared" si="92"/>
        <v>64.27600000000001</v>
      </c>
      <c r="FA84" s="168">
        <f t="shared" si="93"/>
        <v>55.784000000000006</v>
      </c>
      <c r="FB84" s="168">
        <f t="shared" si="94"/>
        <v>53.108000000000004</v>
      </c>
      <c r="FC84" s="167">
        <v>89</v>
      </c>
      <c r="FD84" s="168">
        <f t="shared" si="95"/>
        <v>61.228000000000002</v>
      </c>
      <c r="FE84" s="168">
        <f t="shared" si="96"/>
        <v>71.307999999999993</v>
      </c>
      <c r="FF84" s="168">
        <f t="shared" si="97"/>
        <v>73.343999999999994</v>
      </c>
      <c r="FG84" s="168">
        <f t="shared" si="98"/>
        <v>69.471999999999994</v>
      </c>
      <c r="FH84" s="168">
        <f t="shared" si="99"/>
        <v>67.77600000000001</v>
      </c>
      <c r="FI84" s="168">
        <f t="shared" si="100"/>
        <v>64.27600000000001</v>
      </c>
      <c r="FJ84" s="168">
        <f t="shared" si="101"/>
        <v>55.483999999999995</v>
      </c>
      <c r="FK84" s="168">
        <f t="shared" si="102"/>
        <v>52.408000000000001</v>
      </c>
      <c r="FL84" s="167">
        <v>90</v>
      </c>
      <c r="FM84" s="168">
        <f t="shared" si="103"/>
        <v>66.127999999999986</v>
      </c>
      <c r="FN84" s="168">
        <f t="shared" si="104"/>
        <v>73.50800000000001</v>
      </c>
      <c r="FO84" s="168">
        <f t="shared" si="105"/>
        <v>74.143999999999991</v>
      </c>
      <c r="FP84" s="168">
        <f t="shared" si="106"/>
        <v>69.771999999999991</v>
      </c>
      <c r="FQ84" s="168">
        <f t="shared" si="107"/>
        <v>68.475999999999999</v>
      </c>
      <c r="FR84" s="168">
        <f t="shared" si="108"/>
        <v>62.576000000000001</v>
      </c>
      <c r="FS84" s="168">
        <f t="shared" si="109"/>
        <v>53.284000000000006</v>
      </c>
      <c r="FT84" s="168">
        <f t="shared" si="110"/>
        <v>51.308000000000007</v>
      </c>
      <c r="FU84" s="167">
        <v>91</v>
      </c>
      <c r="FV84" s="168">
        <f t="shared" si="111"/>
        <v>68.127999999999986</v>
      </c>
      <c r="FW84" s="168">
        <f t="shared" si="112"/>
        <v>77.307999999999993</v>
      </c>
      <c r="FX84" s="168">
        <f t="shared" si="113"/>
        <v>77.444000000000003</v>
      </c>
      <c r="FY84" s="168">
        <f t="shared" si="114"/>
        <v>69.971999999999994</v>
      </c>
      <c r="FZ84" s="168">
        <f t="shared" si="115"/>
        <v>66.475999999999999</v>
      </c>
      <c r="GA84" s="168">
        <f t="shared" si="116"/>
        <v>62.676000000000009</v>
      </c>
      <c r="GB84" s="168">
        <f t="shared" si="117"/>
        <v>53.284000000000006</v>
      </c>
      <c r="GC84" s="168">
        <f t="shared" si="118"/>
        <v>49.308000000000007</v>
      </c>
      <c r="GD84" s="167">
        <v>84</v>
      </c>
      <c r="GE84" s="168">
        <f t="shared" si="119"/>
        <v>29.608685903953244</v>
      </c>
      <c r="GF84" s="168">
        <f t="shared" si="120"/>
        <v>29.614876926933675</v>
      </c>
      <c r="GG84" s="167">
        <v>85</v>
      </c>
      <c r="GH84" s="168">
        <f t="shared" si="121"/>
        <v>28.454535897566757</v>
      </c>
      <c r="GI84" s="168">
        <f t="shared" si="122"/>
        <v>28.48526667404974</v>
      </c>
      <c r="GJ84" s="167">
        <v>86</v>
      </c>
      <c r="GK84" s="168">
        <f t="shared" si="123"/>
        <v>27.572823948557996</v>
      </c>
      <c r="GL84" s="168">
        <f t="shared" si="124"/>
        <v>27.599690339696821</v>
      </c>
      <c r="GM84" s="167">
        <v>87</v>
      </c>
      <c r="GN84" s="168">
        <f t="shared" si="125"/>
        <v>25.710060999909402</v>
      </c>
      <c r="GO84" s="168">
        <f t="shared" si="126"/>
        <v>25.773854463168547</v>
      </c>
      <c r="GP84" s="167">
        <v>88</v>
      </c>
      <c r="GQ84" s="168">
        <f t="shared" si="127"/>
        <v>24.634312472526545</v>
      </c>
      <c r="GR84" s="168">
        <f t="shared" si="128"/>
        <v>24.682890760930761</v>
      </c>
      <c r="GS84" s="167">
        <v>89</v>
      </c>
      <c r="GT84" s="168">
        <f t="shared" si="129"/>
        <v>22.636788580093821</v>
      </c>
      <c r="GU84" s="168">
        <f t="shared" si="130"/>
        <v>22.743843072967678</v>
      </c>
      <c r="GV84" s="167">
        <v>90</v>
      </c>
      <c r="GW84" s="168">
        <f t="shared" si="131"/>
        <v>21.476349234886101</v>
      </c>
      <c r="GX84" s="168">
        <f t="shared" si="132"/>
        <v>21.734004064006939</v>
      </c>
      <c r="GY84" s="167">
        <v>91</v>
      </c>
      <c r="GZ84" s="168">
        <f t="shared" si="133"/>
        <v>18.783015272473335</v>
      </c>
      <c r="HA84" s="168">
        <f t="shared" si="134"/>
        <v>19.001677143936533</v>
      </c>
      <c r="HB84" s="167">
        <v>-1.2</v>
      </c>
      <c r="HC84" s="167">
        <v>-0.49</v>
      </c>
      <c r="HD84" s="167">
        <v>0.14000000000000001</v>
      </c>
      <c r="HE84" s="167">
        <v>1.56</v>
      </c>
      <c r="HF84" s="167">
        <v>-2.98</v>
      </c>
      <c r="HG84" s="167">
        <v>-1.01</v>
      </c>
      <c r="HH84" s="167">
        <v>0.85</v>
      </c>
      <c r="HI84" s="167">
        <v>3.14</v>
      </c>
    </row>
    <row r="85" spans="1:217" ht="15.75" thickBot="1" x14ac:dyDescent="0.3">
      <c r="A85" s="153">
        <v>75</v>
      </c>
      <c r="B85" s="212">
        <v>43085</v>
      </c>
      <c r="C85" s="215" t="s">
        <v>1184</v>
      </c>
      <c r="D85" t="s">
        <v>979</v>
      </c>
      <c r="E85" s="202" t="s">
        <v>892</v>
      </c>
      <c r="F85" s="197">
        <v>13.6</v>
      </c>
      <c r="G85" s="198">
        <v>13.4</v>
      </c>
      <c r="H85" s="198">
        <v>18.3</v>
      </c>
      <c r="I85" s="198">
        <v>26.8</v>
      </c>
      <c r="J85" s="198">
        <v>35.5</v>
      </c>
      <c r="K85" s="198">
        <v>33.200000000000003</v>
      </c>
      <c r="L85" s="198">
        <v>32.799999999999997</v>
      </c>
      <c r="M85" s="199">
        <v>33.200000000000003</v>
      </c>
      <c r="N85" s="200">
        <v>3.2</v>
      </c>
      <c r="O85" s="198">
        <v>3.4</v>
      </c>
      <c r="P85" s="198">
        <v>2.4</v>
      </c>
      <c r="Q85" s="198">
        <v>2.8</v>
      </c>
      <c r="R85" s="198">
        <v>3.4</v>
      </c>
      <c r="S85" s="198">
        <v>4</v>
      </c>
      <c r="T85" s="198">
        <v>2.6</v>
      </c>
      <c r="U85" s="201">
        <v>3.4</v>
      </c>
      <c r="V85" s="163">
        <f t="shared" si="38"/>
        <v>8.3520000000000003</v>
      </c>
      <c r="W85" s="163">
        <f t="shared" si="39"/>
        <v>7.8240000000000007</v>
      </c>
      <c r="X85" s="163">
        <f t="shared" si="40"/>
        <v>14.364000000000001</v>
      </c>
      <c r="Y85" s="163">
        <f t="shared" si="41"/>
        <v>22.208000000000002</v>
      </c>
      <c r="Z85" s="163">
        <f t="shared" si="42"/>
        <v>29.923999999999999</v>
      </c>
      <c r="AA85" s="163">
        <f t="shared" si="43"/>
        <v>26.640000000000004</v>
      </c>
      <c r="AB85" s="163">
        <f t="shared" si="44"/>
        <v>28.535999999999998</v>
      </c>
      <c r="AC85" s="163">
        <f t="shared" si="45"/>
        <v>27.624000000000002</v>
      </c>
      <c r="AD85" s="164">
        <f t="shared" si="135"/>
        <v>28.143319212550459</v>
      </c>
      <c r="AE85" s="164">
        <f t="shared" si="136"/>
        <v>23.570547941822586</v>
      </c>
      <c r="AF85" s="164">
        <f t="shared" si="137"/>
        <v>15.488080934588815</v>
      </c>
      <c r="AG85" s="165">
        <f t="shared" si="46"/>
        <v>56.947999999999993</v>
      </c>
      <c r="AH85" s="165">
        <f t="shared" si="47"/>
        <v>67.576000000000008</v>
      </c>
      <c r="AI85" s="165">
        <f t="shared" si="48"/>
        <v>68.536000000000001</v>
      </c>
      <c r="AJ85" s="165">
        <f t="shared" si="49"/>
        <v>66.091999999999999</v>
      </c>
      <c r="AK85" s="165">
        <f t="shared" si="50"/>
        <v>61.576000000000001</v>
      </c>
      <c r="AL85" s="165">
        <f t="shared" si="51"/>
        <v>66.06</v>
      </c>
      <c r="AM85" s="165">
        <f t="shared" si="52"/>
        <v>63.963999999999999</v>
      </c>
      <c r="AN85" s="165">
        <f t="shared" si="53"/>
        <v>62.776000000000003</v>
      </c>
      <c r="AO85" s="164">
        <f t="shared" si="54"/>
        <v>25.641136298588535</v>
      </c>
      <c r="AP85" s="166">
        <v>1</v>
      </c>
      <c r="AQ85" s="167">
        <v>51.4</v>
      </c>
      <c r="AR85" s="167">
        <v>62.6</v>
      </c>
      <c r="AS85" s="167">
        <v>70.8</v>
      </c>
      <c r="AT85" s="167">
        <v>81</v>
      </c>
      <c r="AU85" s="167">
        <v>90.4</v>
      </c>
      <c r="AV85" s="167">
        <v>96.2</v>
      </c>
      <c r="AW85" s="167">
        <v>94.7</v>
      </c>
      <c r="AX85" s="167">
        <v>92.3</v>
      </c>
      <c r="AY85" s="166">
        <v>2</v>
      </c>
      <c r="AZ85" s="167">
        <v>59.5</v>
      </c>
      <c r="BA85" s="167">
        <v>68.900000000000006</v>
      </c>
      <c r="BB85" s="167">
        <v>78.3</v>
      </c>
      <c r="BC85" s="167">
        <v>84.3</v>
      </c>
      <c r="BD85" s="167">
        <v>92.8</v>
      </c>
      <c r="BE85" s="167">
        <v>96.3</v>
      </c>
      <c r="BF85" s="167">
        <v>94</v>
      </c>
      <c r="BG85" s="167">
        <v>90</v>
      </c>
      <c r="BH85" s="166">
        <v>3</v>
      </c>
      <c r="BI85" s="167">
        <v>59.8</v>
      </c>
      <c r="BJ85" s="167">
        <v>71.099999999999994</v>
      </c>
      <c r="BK85" s="167">
        <v>80.8</v>
      </c>
      <c r="BL85" s="167">
        <v>88</v>
      </c>
      <c r="BM85" s="167">
        <v>95</v>
      </c>
      <c r="BN85" s="167">
        <v>94.4</v>
      </c>
      <c r="BO85" s="167">
        <v>94.1</v>
      </c>
      <c r="BP85" s="167">
        <v>89</v>
      </c>
      <c r="BQ85" s="166">
        <v>4</v>
      </c>
      <c r="BR85" s="167">
        <v>65.400000000000006</v>
      </c>
      <c r="BS85" s="167">
        <v>77.2</v>
      </c>
      <c r="BT85" s="167">
        <v>84.5</v>
      </c>
      <c r="BU85" s="167">
        <v>89.8</v>
      </c>
      <c r="BV85" s="167">
        <v>95.5</v>
      </c>
      <c r="BW85" s="167">
        <v>94.3</v>
      </c>
      <c r="BX85" s="167">
        <v>92.5</v>
      </c>
      <c r="BY85" s="167">
        <v>88.8</v>
      </c>
      <c r="BZ85" s="166">
        <v>5</v>
      </c>
      <c r="CA85" s="167">
        <v>65.3</v>
      </c>
      <c r="CB85" s="167">
        <v>77.400000000000006</v>
      </c>
      <c r="CC85" s="167">
        <v>86.5</v>
      </c>
      <c r="CD85" s="167">
        <v>92.5</v>
      </c>
      <c r="CE85" s="167">
        <v>96.4</v>
      </c>
      <c r="CF85" s="167">
        <v>93</v>
      </c>
      <c r="CG85" s="167">
        <v>90.4</v>
      </c>
      <c r="CH85" s="167">
        <v>83.7</v>
      </c>
      <c r="CI85" s="166">
        <v>6</v>
      </c>
      <c r="CJ85" s="167">
        <v>70.7</v>
      </c>
      <c r="CK85" s="167">
        <v>82</v>
      </c>
      <c r="CL85" s="167">
        <v>89.3</v>
      </c>
      <c r="CM85" s="167">
        <v>93.3</v>
      </c>
      <c r="CN85" s="167">
        <v>95.5</v>
      </c>
      <c r="CO85" s="167">
        <v>93</v>
      </c>
      <c r="CP85" s="167">
        <v>90.1</v>
      </c>
      <c r="CQ85" s="167">
        <v>83</v>
      </c>
      <c r="CR85" s="166">
        <v>7</v>
      </c>
      <c r="CS85" s="167">
        <v>75.599999999999994</v>
      </c>
      <c r="CT85" s="167">
        <v>84.2</v>
      </c>
      <c r="CU85" s="167">
        <v>90.1</v>
      </c>
      <c r="CV85" s="167">
        <v>93.6</v>
      </c>
      <c r="CW85" s="167">
        <v>96.2</v>
      </c>
      <c r="CX85" s="167">
        <v>91.3</v>
      </c>
      <c r="CY85" s="167">
        <v>87.9</v>
      </c>
      <c r="CZ85" s="167">
        <v>81.900000000000006</v>
      </c>
      <c r="DA85" s="166">
        <v>8</v>
      </c>
      <c r="DB85" s="167">
        <v>77.599999999999994</v>
      </c>
      <c r="DC85" s="167">
        <v>88</v>
      </c>
      <c r="DD85" s="167">
        <v>93.4</v>
      </c>
      <c r="DE85" s="167">
        <v>93.8</v>
      </c>
      <c r="DF85" s="167">
        <v>94.2</v>
      </c>
      <c r="DG85" s="167">
        <v>91.4</v>
      </c>
      <c r="DH85" s="167">
        <v>87.9</v>
      </c>
      <c r="DI85" s="167">
        <v>79.900000000000006</v>
      </c>
      <c r="DJ85" s="167">
        <v>1</v>
      </c>
      <c r="DK85" s="168">
        <f t="shared" si="55"/>
        <v>43.048000000000002</v>
      </c>
      <c r="DL85" s="168">
        <f t="shared" si="56"/>
        <v>54.776000000000003</v>
      </c>
      <c r="DM85" s="168">
        <f t="shared" si="57"/>
        <v>56.435999999999993</v>
      </c>
      <c r="DN85" s="168">
        <f t="shared" si="58"/>
        <v>58.792000000000002</v>
      </c>
      <c r="DO85" s="168">
        <f t="shared" si="59"/>
        <v>60.476000000000006</v>
      </c>
      <c r="DP85" s="168">
        <f t="shared" si="60"/>
        <v>69.56</v>
      </c>
      <c r="DQ85" s="168">
        <f t="shared" si="61"/>
        <v>66.164000000000001</v>
      </c>
      <c r="DR85" s="168">
        <f t="shared" si="62"/>
        <v>64.675999999999988</v>
      </c>
      <c r="DS85" s="167">
        <v>86</v>
      </c>
      <c r="DT85" s="168">
        <f t="shared" si="63"/>
        <v>51.147999999999996</v>
      </c>
      <c r="DU85" s="168">
        <f t="shared" si="64"/>
        <v>61.076000000000008</v>
      </c>
      <c r="DV85" s="168">
        <f t="shared" si="65"/>
        <v>63.935999999999993</v>
      </c>
      <c r="DW85" s="168">
        <f t="shared" si="66"/>
        <v>62.091999999999999</v>
      </c>
      <c r="DX85" s="168">
        <f t="shared" si="67"/>
        <v>62.875999999999998</v>
      </c>
      <c r="DY85" s="168">
        <f t="shared" si="68"/>
        <v>69.66</v>
      </c>
      <c r="DZ85" s="168">
        <f t="shared" si="69"/>
        <v>65.463999999999999</v>
      </c>
      <c r="EA85" s="168">
        <f t="shared" si="70"/>
        <v>62.375999999999998</v>
      </c>
      <c r="EB85" s="167">
        <v>87</v>
      </c>
      <c r="EC85" s="168">
        <f t="shared" si="71"/>
        <v>51.447999999999993</v>
      </c>
      <c r="ED85" s="168">
        <f t="shared" si="72"/>
        <v>63.275999999999996</v>
      </c>
      <c r="EE85" s="168">
        <f t="shared" si="73"/>
        <v>66.435999999999993</v>
      </c>
      <c r="EF85" s="168">
        <f t="shared" si="74"/>
        <v>65.792000000000002</v>
      </c>
      <c r="EG85" s="168">
        <f t="shared" si="75"/>
        <v>65.075999999999993</v>
      </c>
      <c r="EH85" s="168">
        <f t="shared" si="76"/>
        <v>67.760000000000005</v>
      </c>
      <c r="EI85" s="168">
        <f t="shared" si="77"/>
        <v>65.563999999999993</v>
      </c>
      <c r="EJ85" s="168">
        <f t="shared" si="78"/>
        <v>61.375999999999998</v>
      </c>
      <c r="EK85" s="167">
        <v>88</v>
      </c>
      <c r="EL85" s="168">
        <f t="shared" si="79"/>
        <v>57.048000000000002</v>
      </c>
      <c r="EM85" s="168">
        <f t="shared" si="80"/>
        <v>69.376000000000005</v>
      </c>
      <c r="EN85" s="168">
        <f t="shared" si="81"/>
        <v>70.135999999999996</v>
      </c>
      <c r="EO85" s="168">
        <f t="shared" si="82"/>
        <v>67.591999999999999</v>
      </c>
      <c r="EP85" s="168">
        <f t="shared" si="83"/>
        <v>65.575999999999993</v>
      </c>
      <c r="EQ85" s="168">
        <f t="shared" si="84"/>
        <v>67.66</v>
      </c>
      <c r="ER85" s="168">
        <f t="shared" si="85"/>
        <v>63.963999999999999</v>
      </c>
      <c r="ES85" s="168">
        <f t="shared" si="86"/>
        <v>61.175999999999995</v>
      </c>
      <c r="ET85" s="167">
        <v>89</v>
      </c>
      <c r="EU85" s="168">
        <f t="shared" si="87"/>
        <v>56.947999999999993</v>
      </c>
      <c r="EV85" s="168">
        <f t="shared" si="88"/>
        <v>69.576000000000008</v>
      </c>
      <c r="EW85" s="168">
        <f t="shared" si="89"/>
        <v>72.135999999999996</v>
      </c>
      <c r="EX85" s="168">
        <f t="shared" si="90"/>
        <v>70.292000000000002</v>
      </c>
      <c r="EY85" s="168">
        <f t="shared" si="91"/>
        <v>66.475999999999999</v>
      </c>
      <c r="EZ85" s="168">
        <f t="shared" si="92"/>
        <v>66.36</v>
      </c>
      <c r="FA85" s="168">
        <f t="shared" si="93"/>
        <v>61.864000000000004</v>
      </c>
      <c r="FB85" s="168">
        <f t="shared" si="94"/>
        <v>56.076000000000001</v>
      </c>
      <c r="FC85" s="167">
        <v>90</v>
      </c>
      <c r="FD85" s="168">
        <f t="shared" si="95"/>
        <v>62.347999999999999</v>
      </c>
      <c r="FE85" s="168">
        <f t="shared" si="96"/>
        <v>74.176000000000002</v>
      </c>
      <c r="FF85" s="168">
        <f t="shared" si="97"/>
        <v>74.935999999999993</v>
      </c>
      <c r="FG85" s="168">
        <f t="shared" si="98"/>
        <v>71.091999999999999</v>
      </c>
      <c r="FH85" s="168">
        <f t="shared" si="99"/>
        <v>65.575999999999993</v>
      </c>
      <c r="FI85" s="168">
        <f t="shared" si="100"/>
        <v>66.36</v>
      </c>
      <c r="FJ85" s="168">
        <f t="shared" si="101"/>
        <v>61.563999999999993</v>
      </c>
      <c r="FK85" s="168">
        <f t="shared" si="102"/>
        <v>55.375999999999998</v>
      </c>
      <c r="FL85" s="167">
        <v>91</v>
      </c>
      <c r="FM85" s="168">
        <f t="shared" si="103"/>
        <v>67.24799999999999</v>
      </c>
      <c r="FN85" s="168">
        <f t="shared" si="104"/>
        <v>76.376000000000005</v>
      </c>
      <c r="FO85" s="168">
        <f t="shared" si="105"/>
        <v>75.73599999999999</v>
      </c>
      <c r="FP85" s="168">
        <f t="shared" si="106"/>
        <v>71.391999999999996</v>
      </c>
      <c r="FQ85" s="168">
        <f t="shared" si="107"/>
        <v>66.27600000000001</v>
      </c>
      <c r="FR85" s="168">
        <f t="shared" si="108"/>
        <v>64.66</v>
      </c>
      <c r="FS85" s="168">
        <f t="shared" si="109"/>
        <v>59.364000000000004</v>
      </c>
      <c r="FT85" s="168">
        <f t="shared" si="110"/>
        <v>54.276000000000003</v>
      </c>
      <c r="FU85" s="167">
        <v>92</v>
      </c>
      <c r="FV85" s="168">
        <f t="shared" si="111"/>
        <v>69.24799999999999</v>
      </c>
      <c r="FW85" s="168">
        <f t="shared" si="112"/>
        <v>80.176000000000002</v>
      </c>
      <c r="FX85" s="168">
        <f t="shared" si="113"/>
        <v>79.036000000000001</v>
      </c>
      <c r="FY85" s="168">
        <f t="shared" si="114"/>
        <v>71.591999999999999</v>
      </c>
      <c r="FZ85" s="168">
        <f t="shared" si="115"/>
        <v>64.27600000000001</v>
      </c>
      <c r="GA85" s="168">
        <f t="shared" si="116"/>
        <v>64.760000000000005</v>
      </c>
      <c r="GB85" s="168">
        <f t="shared" si="117"/>
        <v>59.364000000000004</v>
      </c>
      <c r="GC85" s="168">
        <f t="shared" si="118"/>
        <v>52.276000000000003</v>
      </c>
      <c r="GD85" s="167">
        <v>85</v>
      </c>
      <c r="GE85" s="168">
        <f t="shared" si="119"/>
        <v>27.272445005540717</v>
      </c>
      <c r="GF85" s="168">
        <f t="shared" si="120"/>
        <v>27.27712303219721</v>
      </c>
      <c r="GG85" s="167">
        <v>86</v>
      </c>
      <c r="GH85" s="168">
        <f t="shared" si="121"/>
        <v>26.587926343337543</v>
      </c>
      <c r="GI85" s="168">
        <f t="shared" si="122"/>
        <v>26.613788779144116</v>
      </c>
      <c r="GJ85" s="167">
        <v>87</v>
      </c>
      <c r="GK85" s="168">
        <f t="shared" si="123"/>
        <v>26.086381535535267</v>
      </c>
      <c r="GL85" s="168">
        <f t="shared" si="124"/>
        <v>26.111067846521649</v>
      </c>
      <c r="GM85" s="167">
        <v>88</v>
      </c>
      <c r="GN85" s="168">
        <f t="shared" si="125"/>
        <v>24.147911750379549</v>
      </c>
      <c r="GO85" s="168">
        <f t="shared" si="126"/>
        <v>24.20548903373961</v>
      </c>
      <c r="GP85" s="167">
        <v>89</v>
      </c>
      <c r="GQ85" s="168">
        <f t="shared" si="127"/>
        <v>23.249354085402572</v>
      </c>
      <c r="GR85" s="168">
        <f t="shared" si="128"/>
        <v>23.295042082231888</v>
      </c>
      <c r="GS85" s="167">
        <v>90</v>
      </c>
      <c r="GT85" s="168">
        <f t="shared" si="129"/>
        <v>20.882669589841313</v>
      </c>
      <c r="GU85" s="168">
        <f t="shared" si="130"/>
        <v>20.975024681064852</v>
      </c>
      <c r="GV85" s="167">
        <v>91</v>
      </c>
      <c r="GW85" s="168">
        <f t="shared" si="131"/>
        <v>19.655459286085559</v>
      </c>
      <c r="GX85" s="168">
        <f t="shared" si="132"/>
        <v>19.873731339767119</v>
      </c>
      <c r="GY85" s="167">
        <v>92</v>
      </c>
      <c r="GZ85" s="168">
        <f t="shared" si="133"/>
        <v>16.700546817698978</v>
      </c>
      <c r="HA85" s="168">
        <f t="shared" si="134"/>
        <v>16.874858062612091</v>
      </c>
      <c r="HB85" s="167">
        <v>-1.2</v>
      </c>
      <c r="HC85" s="167">
        <v>-0.49</v>
      </c>
      <c r="HD85" s="167">
        <v>0.14000000000000001</v>
      </c>
      <c r="HE85" s="167">
        <v>1.56</v>
      </c>
      <c r="HF85" s="167">
        <v>-2.98</v>
      </c>
      <c r="HG85" s="167">
        <v>-1.01</v>
      </c>
      <c r="HH85" s="167">
        <v>0.85</v>
      </c>
      <c r="HI85" s="167">
        <v>3.14</v>
      </c>
    </row>
    <row r="86" spans="1:217" ht="15.75" thickBot="1" x14ac:dyDescent="0.3">
      <c r="A86" s="228">
        <v>76</v>
      </c>
      <c r="B86" s="212">
        <v>43399</v>
      </c>
      <c r="C86" s="215" t="s">
        <v>1185</v>
      </c>
      <c r="D86" t="s">
        <v>979</v>
      </c>
      <c r="E86" s="204" t="s">
        <v>970</v>
      </c>
      <c r="F86" s="197">
        <v>18.100000000000001</v>
      </c>
      <c r="G86" s="198">
        <v>15.7</v>
      </c>
      <c r="H86" s="198">
        <v>24.4</v>
      </c>
      <c r="I86" s="198">
        <v>34.799999999999997</v>
      </c>
      <c r="J86" s="198">
        <v>41.1</v>
      </c>
      <c r="K86" s="198">
        <v>33</v>
      </c>
      <c r="L86" s="198">
        <v>38.4</v>
      </c>
      <c r="M86" s="199">
        <v>37.4</v>
      </c>
      <c r="N86" s="200">
        <v>3.1</v>
      </c>
      <c r="O86" s="198">
        <v>2.8</v>
      </c>
      <c r="P86" s="198">
        <v>2.2999999999999998</v>
      </c>
      <c r="Q86" s="198">
        <v>3.3</v>
      </c>
      <c r="R86" s="198">
        <v>2.8</v>
      </c>
      <c r="S86" s="198">
        <v>2.2000000000000002</v>
      </c>
      <c r="T86" s="198">
        <v>3</v>
      </c>
      <c r="U86" s="201">
        <v>3.4</v>
      </c>
      <c r="V86" s="163">
        <f t="shared" si="38"/>
        <v>13.016000000000002</v>
      </c>
      <c r="W86" s="163">
        <f t="shared" si="39"/>
        <v>11.108000000000001</v>
      </c>
      <c r="X86" s="163">
        <f t="shared" si="40"/>
        <v>20.628</v>
      </c>
      <c r="Y86" s="163">
        <f t="shared" si="41"/>
        <v>29.387999999999998</v>
      </c>
      <c r="Z86" s="163">
        <f t="shared" si="42"/>
        <v>36.508000000000003</v>
      </c>
      <c r="AA86" s="163">
        <f t="shared" si="43"/>
        <v>29.391999999999999</v>
      </c>
      <c r="AB86" s="163">
        <f t="shared" si="44"/>
        <v>33.479999999999997</v>
      </c>
      <c r="AC86" s="163">
        <f t="shared" si="45"/>
        <v>31.823999999999998</v>
      </c>
      <c r="AD86" s="164">
        <f t="shared" si="135"/>
        <v>31.709235928281863</v>
      </c>
      <c r="AE86" s="164">
        <f t="shared" si="136"/>
        <v>28.789133431036699</v>
      </c>
      <c r="AF86" s="164">
        <f t="shared" si="137"/>
        <v>19.767215047068632</v>
      </c>
      <c r="AG86" s="165">
        <f t="shared" si="46"/>
        <v>52.283999999999992</v>
      </c>
      <c r="AH86" s="165">
        <f t="shared" si="47"/>
        <v>64.292000000000002</v>
      </c>
      <c r="AI86" s="165">
        <f t="shared" si="48"/>
        <v>62.272000000000006</v>
      </c>
      <c r="AJ86" s="165">
        <f t="shared" si="49"/>
        <v>58.911999999999999</v>
      </c>
      <c r="AK86" s="165">
        <f t="shared" si="50"/>
        <v>54.991999999999997</v>
      </c>
      <c r="AL86" s="165">
        <f t="shared" si="51"/>
        <v>63.308000000000007</v>
      </c>
      <c r="AM86" s="165">
        <f t="shared" si="52"/>
        <v>59.02</v>
      </c>
      <c r="AN86" s="165">
        <f t="shared" si="53"/>
        <v>58.576000000000008</v>
      </c>
      <c r="AO86" s="164">
        <f t="shared" si="54"/>
        <v>30.316340863068604</v>
      </c>
      <c r="AP86" s="166">
        <v>1</v>
      </c>
      <c r="AQ86" s="167">
        <v>51.4</v>
      </c>
      <c r="AR86" s="167">
        <v>62.6</v>
      </c>
      <c r="AS86" s="167">
        <v>70.8</v>
      </c>
      <c r="AT86" s="167">
        <v>81</v>
      </c>
      <c r="AU86" s="167">
        <v>90.4</v>
      </c>
      <c r="AV86" s="167">
        <v>96.2</v>
      </c>
      <c r="AW86" s="167">
        <v>94.7</v>
      </c>
      <c r="AX86" s="167">
        <v>92.3</v>
      </c>
      <c r="AY86" s="166">
        <v>2</v>
      </c>
      <c r="AZ86" s="167">
        <v>59.5</v>
      </c>
      <c r="BA86" s="167">
        <v>68.900000000000006</v>
      </c>
      <c r="BB86" s="167">
        <v>78.3</v>
      </c>
      <c r="BC86" s="167">
        <v>84.3</v>
      </c>
      <c r="BD86" s="167">
        <v>92.8</v>
      </c>
      <c r="BE86" s="167">
        <v>96.3</v>
      </c>
      <c r="BF86" s="167">
        <v>94</v>
      </c>
      <c r="BG86" s="167">
        <v>90</v>
      </c>
      <c r="BH86" s="166">
        <v>3</v>
      </c>
      <c r="BI86" s="167">
        <v>59.8</v>
      </c>
      <c r="BJ86" s="167">
        <v>71.099999999999994</v>
      </c>
      <c r="BK86" s="167">
        <v>80.8</v>
      </c>
      <c r="BL86" s="167">
        <v>88</v>
      </c>
      <c r="BM86" s="167">
        <v>95</v>
      </c>
      <c r="BN86" s="167">
        <v>94.4</v>
      </c>
      <c r="BO86" s="167">
        <v>94.1</v>
      </c>
      <c r="BP86" s="167">
        <v>89</v>
      </c>
      <c r="BQ86" s="166">
        <v>4</v>
      </c>
      <c r="BR86" s="167">
        <v>65.400000000000006</v>
      </c>
      <c r="BS86" s="167">
        <v>77.2</v>
      </c>
      <c r="BT86" s="167">
        <v>84.5</v>
      </c>
      <c r="BU86" s="167">
        <v>89.8</v>
      </c>
      <c r="BV86" s="167">
        <v>95.5</v>
      </c>
      <c r="BW86" s="167">
        <v>94.3</v>
      </c>
      <c r="BX86" s="167">
        <v>92.5</v>
      </c>
      <c r="BY86" s="167">
        <v>88.8</v>
      </c>
      <c r="BZ86" s="166">
        <v>5</v>
      </c>
      <c r="CA86" s="167">
        <v>65.3</v>
      </c>
      <c r="CB86" s="167">
        <v>77.400000000000006</v>
      </c>
      <c r="CC86" s="167">
        <v>86.5</v>
      </c>
      <c r="CD86" s="167">
        <v>92.5</v>
      </c>
      <c r="CE86" s="167">
        <v>96.4</v>
      </c>
      <c r="CF86" s="167">
        <v>93</v>
      </c>
      <c r="CG86" s="167">
        <v>90.4</v>
      </c>
      <c r="CH86" s="167">
        <v>83.7</v>
      </c>
      <c r="CI86" s="166">
        <v>6</v>
      </c>
      <c r="CJ86" s="167">
        <v>70.7</v>
      </c>
      <c r="CK86" s="167">
        <v>82</v>
      </c>
      <c r="CL86" s="167">
        <v>89.3</v>
      </c>
      <c r="CM86" s="167">
        <v>93.3</v>
      </c>
      <c r="CN86" s="167">
        <v>95.5</v>
      </c>
      <c r="CO86" s="167">
        <v>93</v>
      </c>
      <c r="CP86" s="167">
        <v>90.1</v>
      </c>
      <c r="CQ86" s="167">
        <v>83</v>
      </c>
      <c r="CR86" s="166">
        <v>7</v>
      </c>
      <c r="CS86" s="167">
        <v>75.599999999999994</v>
      </c>
      <c r="CT86" s="167">
        <v>84.2</v>
      </c>
      <c r="CU86" s="167">
        <v>90.1</v>
      </c>
      <c r="CV86" s="167">
        <v>93.6</v>
      </c>
      <c r="CW86" s="167">
        <v>96.2</v>
      </c>
      <c r="CX86" s="167">
        <v>91.3</v>
      </c>
      <c r="CY86" s="167">
        <v>87.9</v>
      </c>
      <c r="CZ86" s="167">
        <v>81.900000000000006</v>
      </c>
      <c r="DA86" s="166">
        <v>8</v>
      </c>
      <c r="DB86" s="167">
        <v>77.599999999999994</v>
      </c>
      <c r="DC86" s="167">
        <v>88</v>
      </c>
      <c r="DD86" s="167">
        <v>93.4</v>
      </c>
      <c r="DE86" s="167">
        <v>93.8</v>
      </c>
      <c r="DF86" s="167">
        <v>94.2</v>
      </c>
      <c r="DG86" s="167">
        <v>91.4</v>
      </c>
      <c r="DH86" s="167">
        <v>87.9</v>
      </c>
      <c r="DI86" s="167">
        <v>79.900000000000006</v>
      </c>
      <c r="DJ86" s="167">
        <v>1</v>
      </c>
      <c r="DK86" s="168">
        <f t="shared" si="55"/>
        <v>38.384</v>
      </c>
      <c r="DL86" s="168">
        <f t="shared" si="56"/>
        <v>51.492000000000004</v>
      </c>
      <c r="DM86" s="168">
        <f t="shared" si="57"/>
        <v>50.171999999999997</v>
      </c>
      <c r="DN86" s="168">
        <f t="shared" si="58"/>
        <v>51.612000000000002</v>
      </c>
      <c r="DO86" s="168">
        <f t="shared" si="59"/>
        <v>53.892000000000003</v>
      </c>
      <c r="DP86" s="168">
        <f t="shared" si="60"/>
        <v>66.808000000000007</v>
      </c>
      <c r="DQ86" s="168">
        <f t="shared" si="61"/>
        <v>61.220000000000006</v>
      </c>
      <c r="DR86" s="168">
        <f t="shared" si="62"/>
        <v>60.475999999999999</v>
      </c>
      <c r="DS86" s="167">
        <v>87</v>
      </c>
      <c r="DT86" s="168">
        <f t="shared" si="63"/>
        <v>46.483999999999995</v>
      </c>
      <c r="DU86" s="168">
        <f t="shared" si="64"/>
        <v>57.792000000000002</v>
      </c>
      <c r="DV86" s="168">
        <f t="shared" si="65"/>
        <v>57.671999999999997</v>
      </c>
      <c r="DW86" s="168">
        <f t="shared" si="66"/>
        <v>54.911999999999999</v>
      </c>
      <c r="DX86" s="168">
        <f t="shared" si="67"/>
        <v>56.291999999999994</v>
      </c>
      <c r="DY86" s="168">
        <f t="shared" si="68"/>
        <v>66.908000000000001</v>
      </c>
      <c r="DZ86" s="168">
        <f t="shared" si="69"/>
        <v>60.52</v>
      </c>
      <c r="EA86" s="168">
        <f t="shared" si="70"/>
        <v>58.176000000000002</v>
      </c>
      <c r="EB86" s="167">
        <v>88</v>
      </c>
      <c r="EC86" s="168">
        <f t="shared" si="71"/>
        <v>46.783999999999992</v>
      </c>
      <c r="ED86" s="168">
        <f t="shared" si="72"/>
        <v>59.99199999999999</v>
      </c>
      <c r="EE86" s="168">
        <f t="shared" si="73"/>
        <v>60.171999999999997</v>
      </c>
      <c r="EF86" s="168">
        <f t="shared" si="74"/>
        <v>58.612000000000002</v>
      </c>
      <c r="EG86" s="168">
        <f t="shared" si="75"/>
        <v>58.491999999999997</v>
      </c>
      <c r="EH86" s="168">
        <f t="shared" si="76"/>
        <v>65.00800000000001</v>
      </c>
      <c r="EI86" s="168">
        <f t="shared" si="77"/>
        <v>60.62</v>
      </c>
      <c r="EJ86" s="168">
        <f t="shared" si="78"/>
        <v>57.176000000000002</v>
      </c>
      <c r="EK86" s="167">
        <v>89</v>
      </c>
      <c r="EL86" s="168">
        <f t="shared" si="79"/>
        <v>52.384</v>
      </c>
      <c r="EM86" s="168">
        <f t="shared" si="80"/>
        <v>66.091999999999999</v>
      </c>
      <c r="EN86" s="168">
        <f t="shared" si="81"/>
        <v>63.872</v>
      </c>
      <c r="EO86" s="168">
        <f t="shared" si="82"/>
        <v>60.411999999999999</v>
      </c>
      <c r="EP86" s="168">
        <f t="shared" si="83"/>
        <v>58.991999999999997</v>
      </c>
      <c r="EQ86" s="168">
        <f t="shared" si="84"/>
        <v>64.908000000000001</v>
      </c>
      <c r="ER86" s="168">
        <f t="shared" si="85"/>
        <v>59.02</v>
      </c>
      <c r="ES86" s="168">
        <f t="shared" si="86"/>
        <v>56.975999999999999</v>
      </c>
      <c r="ET86" s="167">
        <v>90</v>
      </c>
      <c r="EU86" s="168">
        <f t="shared" si="87"/>
        <v>52.283999999999992</v>
      </c>
      <c r="EV86" s="168">
        <f t="shared" si="88"/>
        <v>66.292000000000002</v>
      </c>
      <c r="EW86" s="168">
        <f t="shared" si="89"/>
        <v>65.872</v>
      </c>
      <c r="EX86" s="168">
        <f t="shared" si="90"/>
        <v>63.112000000000002</v>
      </c>
      <c r="EY86" s="168">
        <f t="shared" si="91"/>
        <v>59.892000000000003</v>
      </c>
      <c r="EZ86" s="168">
        <f t="shared" si="92"/>
        <v>63.608000000000004</v>
      </c>
      <c r="FA86" s="168">
        <f t="shared" si="93"/>
        <v>56.920000000000009</v>
      </c>
      <c r="FB86" s="168">
        <f t="shared" si="94"/>
        <v>51.876000000000005</v>
      </c>
      <c r="FC86" s="167">
        <v>91</v>
      </c>
      <c r="FD86" s="168">
        <f t="shared" si="95"/>
        <v>57.683999999999997</v>
      </c>
      <c r="FE86" s="168">
        <f t="shared" si="96"/>
        <v>70.891999999999996</v>
      </c>
      <c r="FF86" s="168">
        <f t="shared" si="97"/>
        <v>68.671999999999997</v>
      </c>
      <c r="FG86" s="168">
        <f t="shared" si="98"/>
        <v>63.911999999999999</v>
      </c>
      <c r="FH86" s="168">
        <f t="shared" si="99"/>
        <v>58.991999999999997</v>
      </c>
      <c r="FI86" s="168">
        <f t="shared" si="100"/>
        <v>63.608000000000004</v>
      </c>
      <c r="FJ86" s="168">
        <f t="shared" si="101"/>
        <v>56.62</v>
      </c>
      <c r="FK86" s="168">
        <f t="shared" si="102"/>
        <v>51.176000000000002</v>
      </c>
      <c r="FL86" s="167">
        <v>92</v>
      </c>
      <c r="FM86" s="168">
        <f t="shared" si="103"/>
        <v>62.583999999999989</v>
      </c>
      <c r="FN86" s="168">
        <f t="shared" si="104"/>
        <v>73.091999999999999</v>
      </c>
      <c r="FO86" s="168">
        <f t="shared" si="105"/>
        <v>69.471999999999994</v>
      </c>
      <c r="FP86" s="168">
        <f t="shared" si="106"/>
        <v>64.211999999999989</v>
      </c>
      <c r="FQ86" s="168">
        <f t="shared" si="107"/>
        <v>59.692</v>
      </c>
      <c r="FR86" s="168">
        <f t="shared" si="108"/>
        <v>61.908000000000001</v>
      </c>
      <c r="FS86" s="168">
        <f t="shared" si="109"/>
        <v>54.420000000000009</v>
      </c>
      <c r="FT86" s="168">
        <f t="shared" si="110"/>
        <v>50.076000000000008</v>
      </c>
      <c r="FU86" s="167">
        <v>93</v>
      </c>
      <c r="FV86" s="168">
        <f t="shared" si="111"/>
        <v>64.583999999999989</v>
      </c>
      <c r="FW86" s="168">
        <f t="shared" si="112"/>
        <v>76.891999999999996</v>
      </c>
      <c r="FX86" s="168">
        <f t="shared" si="113"/>
        <v>72.772000000000006</v>
      </c>
      <c r="FY86" s="168">
        <f t="shared" si="114"/>
        <v>64.412000000000006</v>
      </c>
      <c r="FZ86" s="168">
        <f t="shared" si="115"/>
        <v>57.692</v>
      </c>
      <c r="GA86" s="168">
        <f t="shared" si="116"/>
        <v>62.00800000000001</v>
      </c>
      <c r="GB86" s="168">
        <f t="shared" si="117"/>
        <v>54.420000000000009</v>
      </c>
      <c r="GC86" s="168">
        <f t="shared" si="118"/>
        <v>48.076000000000008</v>
      </c>
      <c r="GD86" s="167">
        <v>86</v>
      </c>
      <c r="GE86" s="168">
        <f t="shared" si="119"/>
        <v>31.036285709101762</v>
      </c>
      <c r="GF86" s="168">
        <f t="shared" si="120"/>
        <v>31.040087629015417</v>
      </c>
      <c r="GG86" s="167">
        <v>87</v>
      </c>
      <c r="GH86" s="168">
        <f t="shared" si="121"/>
        <v>30.62594373363082</v>
      </c>
      <c r="GI86" s="168">
        <f t="shared" si="122"/>
        <v>30.648325651612865</v>
      </c>
      <c r="GJ86" s="167">
        <v>88</v>
      </c>
      <c r="GK86" s="168">
        <f t="shared" si="123"/>
        <v>30.776479878986265</v>
      </c>
      <c r="GL86" s="168">
        <f t="shared" si="124"/>
        <v>30.801315411938958</v>
      </c>
      <c r="GM86" s="167">
        <v>89</v>
      </c>
      <c r="GN86" s="168">
        <f t="shared" si="125"/>
        <v>28.872887240370972</v>
      </c>
      <c r="GO86" s="168">
        <f t="shared" si="126"/>
        <v>28.931284115376641</v>
      </c>
      <c r="GP86" s="167">
        <v>90</v>
      </c>
      <c r="GQ86" s="168">
        <f t="shared" si="127"/>
        <v>28.459846748585576</v>
      </c>
      <c r="GR86" s="168">
        <f t="shared" si="128"/>
        <v>28.511697967197321</v>
      </c>
      <c r="GS86" s="167">
        <v>91</v>
      </c>
      <c r="GT86" s="168">
        <f t="shared" si="129"/>
        <v>25.788578795366931</v>
      </c>
      <c r="GU86" s="168">
        <f t="shared" si="130"/>
        <v>25.8862841350645</v>
      </c>
      <c r="GV86" s="167">
        <v>92</v>
      </c>
      <c r="GW86" s="168">
        <f t="shared" si="131"/>
        <v>24.371451713876453</v>
      </c>
      <c r="GX86" s="168">
        <f t="shared" si="132"/>
        <v>24.592420577121885</v>
      </c>
      <c r="GY86" s="167">
        <v>93</v>
      </c>
      <c r="GZ86" s="168">
        <f t="shared" si="133"/>
        <v>21.193484322173475</v>
      </c>
      <c r="HA86" s="168">
        <f t="shared" si="134"/>
        <v>21.360931645430881</v>
      </c>
      <c r="HB86" s="167">
        <v>-1.2</v>
      </c>
      <c r="HC86" s="167">
        <v>-0.49</v>
      </c>
      <c r="HD86" s="167">
        <v>0.14000000000000001</v>
      </c>
      <c r="HE86" s="167">
        <v>1.56</v>
      </c>
      <c r="HF86" s="167">
        <v>-2.98</v>
      </c>
      <c r="HG86" s="167">
        <v>-1.01</v>
      </c>
      <c r="HH86" s="167">
        <v>0.85</v>
      </c>
      <c r="HI86" s="167">
        <v>3.14</v>
      </c>
    </row>
    <row r="87" spans="1:217" ht="15.75" thickBot="1" x14ac:dyDescent="0.3">
      <c r="A87" s="228">
        <v>77</v>
      </c>
      <c r="B87" s="212">
        <v>43399</v>
      </c>
      <c r="C87" s="215" t="s">
        <v>1185</v>
      </c>
      <c r="D87" t="s">
        <v>979</v>
      </c>
      <c r="E87" s="204" t="s">
        <v>971</v>
      </c>
      <c r="F87" s="197">
        <v>19.3</v>
      </c>
      <c r="G87" s="198">
        <v>19.3</v>
      </c>
      <c r="H87" s="198">
        <v>26.1</v>
      </c>
      <c r="I87" s="198">
        <v>34</v>
      </c>
      <c r="J87" s="198">
        <v>39.6</v>
      </c>
      <c r="K87" s="198">
        <v>35.1</v>
      </c>
      <c r="L87" s="198">
        <v>43.5</v>
      </c>
      <c r="M87" s="199">
        <v>38.9</v>
      </c>
      <c r="N87" s="200">
        <v>3.8</v>
      </c>
      <c r="O87" s="198">
        <v>2.7</v>
      </c>
      <c r="P87" s="198">
        <v>2.8</v>
      </c>
      <c r="Q87" s="198">
        <v>2.6</v>
      </c>
      <c r="R87" s="198">
        <v>3.2</v>
      </c>
      <c r="S87" s="198">
        <v>3</v>
      </c>
      <c r="T87" s="198">
        <v>2.9</v>
      </c>
      <c r="U87" s="201">
        <v>5.2</v>
      </c>
      <c r="V87" s="163">
        <f t="shared" si="38"/>
        <v>13.068000000000001</v>
      </c>
      <c r="W87" s="163">
        <f t="shared" si="39"/>
        <v>14.872</v>
      </c>
      <c r="X87" s="163">
        <f t="shared" si="40"/>
        <v>21.508000000000003</v>
      </c>
      <c r="Y87" s="163">
        <f t="shared" si="41"/>
        <v>29.736000000000001</v>
      </c>
      <c r="Z87" s="163">
        <f t="shared" si="42"/>
        <v>34.352000000000004</v>
      </c>
      <c r="AA87" s="163">
        <f t="shared" si="43"/>
        <v>30.18</v>
      </c>
      <c r="AB87" s="163">
        <f t="shared" si="44"/>
        <v>38.744</v>
      </c>
      <c r="AC87" s="163">
        <f t="shared" si="45"/>
        <v>30.372</v>
      </c>
      <c r="AD87" s="164">
        <f t="shared" si="135"/>
        <v>32.262780950857575</v>
      </c>
      <c r="AE87" s="164">
        <f t="shared" si="136"/>
        <v>30.008575347225374</v>
      </c>
      <c r="AF87" s="164">
        <f t="shared" si="137"/>
        <v>22.668972425833541</v>
      </c>
      <c r="AG87" s="165">
        <f t="shared" si="46"/>
        <v>52.231999999999999</v>
      </c>
      <c r="AH87" s="165">
        <f t="shared" si="47"/>
        <v>60.528000000000006</v>
      </c>
      <c r="AI87" s="165">
        <f t="shared" si="48"/>
        <v>61.392000000000003</v>
      </c>
      <c r="AJ87" s="165">
        <f t="shared" si="49"/>
        <v>58.563999999999993</v>
      </c>
      <c r="AK87" s="165">
        <f t="shared" si="50"/>
        <v>57.147999999999996</v>
      </c>
      <c r="AL87" s="165">
        <f t="shared" si="51"/>
        <v>62.52</v>
      </c>
      <c r="AM87" s="165">
        <f t="shared" si="52"/>
        <v>53.756</v>
      </c>
      <c r="AN87" s="165">
        <f t="shared" si="53"/>
        <v>60.028000000000006</v>
      </c>
      <c r="AO87" s="164">
        <f t="shared" si="54"/>
        <v>31.585314461304961</v>
      </c>
      <c r="AP87" s="166">
        <v>1</v>
      </c>
      <c r="AQ87" s="167">
        <v>51.4</v>
      </c>
      <c r="AR87" s="167">
        <v>62.6</v>
      </c>
      <c r="AS87" s="167">
        <v>70.8</v>
      </c>
      <c r="AT87" s="167">
        <v>81</v>
      </c>
      <c r="AU87" s="167">
        <v>90.4</v>
      </c>
      <c r="AV87" s="167">
        <v>96.2</v>
      </c>
      <c r="AW87" s="167">
        <v>94.7</v>
      </c>
      <c r="AX87" s="167">
        <v>92.3</v>
      </c>
      <c r="AY87" s="166">
        <v>2</v>
      </c>
      <c r="AZ87" s="167">
        <v>59.5</v>
      </c>
      <c r="BA87" s="167">
        <v>68.900000000000006</v>
      </c>
      <c r="BB87" s="167">
        <v>78.3</v>
      </c>
      <c r="BC87" s="167">
        <v>84.3</v>
      </c>
      <c r="BD87" s="167">
        <v>92.8</v>
      </c>
      <c r="BE87" s="167">
        <v>96.3</v>
      </c>
      <c r="BF87" s="167">
        <v>94</v>
      </c>
      <c r="BG87" s="167">
        <v>90</v>
      </c>
      <c r="BH87" s="166">
        <v>3</v>
      </c>
      <c r="BI87" s="167">
        <v>59.8</v>
      </c>
      <c r="BJ87" s="167">
        <v>71.099999999999994</v>
      </c>
      <c r="BK87" s="167">
        <v>80.8</v>
      </c>
      <c r="BL87" s="167">
        <v>88</v>
      </c>
      <c r="BM87" s="167">
        <v>95</v>
      </c>
      <c r="BN87" s="167">
        <v>94.4</v>
      </c>
      <c r="BO87" s="167">
        <v>94.1</v>
      </c>
      <c r="BP87" s="167">
        <v>89</v>
      </c>
      <c r="BQ87" s="166">
        <v>4</v>
      </c>
      <c r="BR87" s="167">
        <v>65.400000000000006</v>
      </c>
      <c r="BS87" s="167">
        <v>77.2</v>
      </c>
      <c r="BT87" s="167">
        <v>84.5</v>
      </c>
      <c r="BU87" s="167">
        <v>89.8</v>
      </c>
      <c r="BV87" s="167">
        <v>95.5</v>
      </c>
      <c r="BW87" s="167">
        <v>94.3</v>
      </c>
      <c r="BX87" s="167">
        <v>92.5</v>
      </c>
      <c r="BY87" s="167">
        <v>88.8</v>
      </c>
      <c r="BZ87" s="166">
        <v>5</v>
      </c>
      <c r="CA87" s="167">
        <v>65.3</v>
      </c>
      <c r="CB87" s="167">
        <v>77.400000000000006</v>
      </c>
      <c r="CC87" s="167">
        <v>86.5</v>
      </c>
      <c r="CD87" s="167">
        <v>92.5</v>
      </c>
      <c r="CE87" s="167">
        <v>96.4</v>
      </c>
      <c r="CF87" s="167">
        <v>93</v>
      </c>
      <c r="CG87" s="167">
        <v>90.4</v>
      </c>
      <c r="CH87" s="167">
        <v>83.7</v>
      </c>
      <c r="CI87" s="166">
        <v>6</v>
      </c>
      <c r="CJ87" s="167">
        <v>70.7</v>
      </c>
      <c r="CK87" s="167">
        <v>82</v>
      </c>
      <c r="CL87" s="167">
        <v>89.3</v>
      </c>
      <c r="CM87" s="167">
        <v>93.3</v>
      </c>
      <c r="CN87" s="167">
        <v>95.5</v>
      </c>
      <c r="CO87" s="167">
        <v>93</v>
      </c>
      <c r="CP87" s="167">
        <v>90.1</v>
      </c>
      <c r="CQ87" s="167">
        <v>83</v>
      </c>
      <c r="CR87" s="166">
        <v>7</v>
      </c>
      <c r="CS87" s="167">
        <v>75.599999999999994</v>
      </c>
      <c r="CT87" s="167">
        <v>84.2</v>
      </c>
      <c r="CU87" s="167">
        <v>90.1</v>
      </c>
      <c r="CV87" s="167">
        <v>93.6</v>
      </c>
      <c r="CW87" s="167">
        <v>96.2</v>
      </c>
      <c r="CX87" s="167">
        <v>91.3</v>
      </c>
      <c r="CY87" s="167">
        <v>87.9</v>
      </c>
      <c r="CZ87" s="167">
        <v>81.900000000000006</v>
      </c>
      <c r="DA87" s="166">
        <v>8</v>
      </c>
      <c r="DB87" s="167">
        <v>77.599999999999994</v>
      </c>
      <c r="DC87" s="167">
        <v>88</v>
      </c>
      <c r="DD87" s="167">
        <v>93.4</v>
      </c>
      <c r="DE87" s="167">
        <v>93.8</v>
      </c>
      <c r="DF87" s="167">
        <v>94.2</v>
      </c>
      <c r="DG87" s="167">
        <v>91.4</v>
      </c>
      <c r="DH87" s="167">
        <v>87.9</v>
      </c>
      <c r="DI87" s="167">
        <v>79.900000000000006</v>
      </c>
      <c r="DJ87" s="167">
        <v>1</v>
      </c>
      <c r="DK87" s="168">
        <f t="shared" si="55"/>
        <v>38.331999999999994</v>
      </c>
      <c r="DL87" s="168">
        <f t="shared" si="56"/>
        <v>47.728000000000002</v>
      </c>
      <c r="DM87" s="168">
        <f t="shared" si="57"/>
        <v>49.291999999999994</v>
      </c>
      <c r="DN87" s="168">
        <f t="shared" si="58"/>
        <v>51.263999999999996</v>
      </c>
      <c r="DO87" s="168">
        <f t="shared" si="59"/>
        <v>56.048000000000002</v>
      </c>
      <c r="DP87" s="168">
        <f t="shared" si="60"/>
        <v>66.02000000000001</v>
      </c>
      <c r="DQ87" s="168">
        <f t="shared" si="61"/>
        <v>55.956000000000003</v>
      </c>
      <c r="DR87" s="168">
        <f t="shared" si="62"/>
        <v>61.927999999999997</v>
      </c>
      <c r="DS87" s="167">
        <v>88</v>
      </c>
      <c r="DT87" s="168">
        <f t="shared" si="63"/>
        <v>46.432000000000002</v>
      </c>
      <c r="DU87" s="168">
        <f t="shared" si="64"/>
        <v>54.028000000000006</v>
      </c>
      <c r="DV87" s="168">
        <f t="shared" si="65"/>
        <v>56.791999999999994</v>
      </c>
      <c r="DW87" s="168">
        <f t="shared" si="66"/>
        <v>54.563999999999993</v>
      </c>
      <c r="DX87" s="168">
        <f t="shared" si="67"/>
        <v>58.447999999999993</v>
      </c>
      <c r="DY87" s="168">
        <f t="shared" si="68"/>
        <v>66.12</v>
      </c>
      <c r="DZ87" s="168">
        <f t="shared" si="69"/>
        <v>55.256</v>
      </c>
      <c r="EA87" s="168">
        <f t="shared" si="70"/>
        <v>59.628</v>
      </c>
      <c r="EB87" s="167">
        <v>89</v>
      </c>
      <c r="EC87" s="168">
        <f t="shared" si="71"/>
        <v>46.731999999999999</v>
      </c>
      <c r="ED87" s="168">
        <f t="shared" si="72"/>
        <v>56.227999999999994</v>
      </c>
      <c r="EE87" s="168">
        <f t="shared" si="73"/>
        <v>59.291999999999994</v>
      </c>
      <c r="EF87" s="168">
        <f t="shared" si="74"/>
        <v>58.263999999999996</v>
      </c>
      <c r="EG87" s="168">
        <f t="shared" si="75"/>
        <v>60.647999999999996</v>
      </c>
      <c r="EH87" s="168">
        <f t="shared" si="76"/>
        <v>64.22</v>
      </c>
      <c r="EI87" s="168">
        <f t="shared" si="77"/>
        <v>55.355999999999995</v>
      </c>
      <c r="EJ87" s="168">
        <f t="shared" si="78"/>
        <v>58.628</v>
      </c>
      <c r="EK87" s="167">
        <v>90</v>
      </c>
      <c r="EL87" s="168">
        <f t="shared" si="79"/>
        <v>52.332000000000008</v>
      </c>
      <c r="EM87" s="168">
        <f t="shared" si="80"/>
        <v>62.328000000000003</v>
      </c>
      <c r="EN87" s="168">
        <f t="shared" si="81"/>
        <v>62.991999999999997</v>
      </c>
      <c r="EO87" s="168">
        <f t="shared" si="82"/>
        <v>60.063999999999993</v>
      </c>
      <c r="EP87" s="168">
        <f t="shared" si="83"/>
        <v>61.147999999999996</v>
      </c>
      <c r="EQ87" s="168">
        <f t="shared" si="84"/>
        <v>64.12</v>
      </c>
      <c r="ER87" s="168">
        <f t="shared" si="85"/>
        <v>53.756</v>
      </c>
      <c r="ES87" s="168">
        <f t="shared" si="86"/>
        <v>58.427999999999997</v>
      </c>
      <c r="ET87" s="167">
        <v>91</v>
      </c>
      <c r="EU87" s="168">
        <f t="shared" si="87"/>
        <v>52.231999999999999</v>
      </c>
      <c r="EV87" s="168">
        <f t="shared" si="88"/>
        <v>62.528000000000006</v>
      </c>
      <c r="EW87" s="168">
        <f t="shared" si="89"/>
        <v>64.99199999999999</v>
      </c>
      <c r="EX87" s="168">
        <f t="shared" si="90"/>
        <v>62.763999999999996</v>
      </c>
      <c r="EY87" s="168">
        <f t="shared" si="91"/>
        <v>62.048000000000002</v>
      </c>
      <c r="EZ87" s="168">
        <f t="shared" si="92"/>
        <v>62.82</v>
      </c>
      <c r="FA87" s="168">
        <f t="shared" si="93"/>
        <v>51.656000000000006</v>
      </c>
      <c r="FB87" s="168">
        <f t="shared" si="94"/>
        <v>53.328000000000003</v>
      </c>
      <c r="FC87" s="167">
        <v>92</v>
      </c>
      <c r="FD87" s="168">
        <f t="shared" si="95"/>
        <v>57.632000000000005</v>
      </c>
      <c r="FE87" s="168">
        <f t="shared" si="96"/>
        <v>67.128</v>
      </c>
      <c r="FF87" s="168">
        <f t="shared" si="97"/>
        <v>67.792000000000002</v>
      </c>
      <c r="FG87" s="168">
        <f t="shared" si="98"/>
        <v>63.563999999999993</v>
      </c>
      <c r="FH87" s="168">
        <f t="shared" si="99"/>
        <v>61.147999999999996</v>
      </c>
      <c r="FI87" s="168">
        <f t="shared" si="100"/>
        <v>62.82</v>
      </c>
      <c r="FJ87" s="168">
        <f t="shared" si="101"/>
        <v>51.355999999999995</v>
      </c>
      <c r="FK87" s="168">
        <f t="shared" si="102"/>
        <v>52.628</v>
      </c>
      <c r="FL87" s="167">
        <v>93</v>
      </c>
      <c r="FM87" s="168">
        <f t="shared" si="103"/>
        <v>62.531999999999996</v>
      </c>
      <c r="FN87" s="168">
        <f t="shared" si="104"/>
        <v>69.328000000000003</v>
      </c>
      <c r="FO87" s="168">
        <f t="shared" si="105"/>
        <v>68.591999999999985</v>
      </c>
      <c r="FP87" s="168">
        <f t="shared" si="106"/>
        <v>63.86399999999999</v>
      </c>
      <c r="FQ87" s="168">
        <f t="shared" si="107"/>
        <v>61.847999999999999</v>
      </c>
      <c r="FR87" s="168">
        <f t="shared" si="108"/>
        <v>61.12</v>
      </c>
      <c r="FS87" s="168">
        <f t="shared" si="109"/>
        <v>49.156000000000006</v>
      </c>
      <c r="FT87" s="168">
        <f t="shared" si="110"/>
        <v>51.528000000000006</v>
      </c>
      <c r="FU87" s="167">
        <v>94</v>
      </c>
      <c r="FV87" s="168">
        <f t="shared" si="111"/>
        <v>64.531999999999996</v>
      </c>
      <c r="FW87" s="168">
        <f t="shared" si="112"/>
        <v>73.128</v>
      </c>
      <c r="FX87" s="168">
        <f t="shared" si="113"/>
        <v>71.891999999999996</v>
      </c>
      <c r="FY87" s="168">
        <f t="shared" si="114"/>
        <v>64.063999999999993</v>
      </c>
      <c r="FZ87" s="168">
        <f t="shared" si="115"/>
        <v>59.847999999999999</v>
      </c>
      <c r="GA87" s="168">
        <f t="shared" si="116"/>
        <v>61.220000000000006</v>
      </c>
      <c r="GB87" s="168">
        <f t="shared" si="117"/>
        <v>49.156000000000006</v>
      </c>
      <c r="GC87" s="168">
        <f t="shared" si="118"/>
        <v>49.528000000000006</v>
      </c>
      <c r="GD87" s="167">
        <v>87</v>
      </c>
      <c r="GE87" s="168">
        <f t="shared" si="119"/>
        <v>31.77849993676486</v>
      </c>
      <c r="GF87" s="168">
        <f t="shared" si="120"/>
        <v>31.78295708567056</v>
      </c>
      <c r="GG87" s="167">
        <v>88</v>
      </c>
      <c r="GH87" s="168">
        <f t="shared" si="121"/>
        <v>31.483733266820494</v>
      </c>
      <c r="GI87" s="168">
        <f t="shared" si="122"/>
        <v>31.510692336061638</v>
      </c>
      <c r="GJ87" s="167">
        <v>89</v>
      </c>
      <c r="GK87" s="168">
        <f t="shared" si="123"/>
        <v>31.635211479813904</v>
      </c>
      <c r="GL87" s="168">
        <f t="shared" si="124"/>
        <v>31.665134176828531</v>
      </c>
      <c r="GM87" s="167">
        <v>90</v>
      </c>
      <c r="GN87" s="168">
        <f t="shared" si="125"/>
        <v>30.129891460553651</v>
      </c>
      <c r="GO87" s="168">
        <f t="shared" si="126"/>
        <v>30.207129211883853</v>
      </c>
      <c r="GP87" s="167">
        <v>91</v>
      </c>
      <c r="GQ87" s="168">
        <f t="shared" si="127"/>
        <v>29.633104950056037</v>
      </c>
      <c r="GR87" s="168">
        <f t="shared" si="128"/>
        <v>29.700348814084919</v>
      </c>
      <c r="GS87" s="167">
        <v>92</v>
      </c>
      <c r="GT87" s="168">
        <f t="shared" si="129"/>
        <v>27.553626912089513</v>
      </c>
      <c r="GU87" s="168">
        <f t="shared" si="130"/>
        <v>27.699378809184083</v>
      </c>
      <c r="GV87" s="167">
        <v>93</v>
      </c>
      <c r="GW87" s="168">
        <f t="shared" si="131"/>
        <v>26.369068629378333</v>
      </c>
      <c r="GX87" s="168">
        <f t="shared" si="132"/>
        <v>26.72008198330451</v>
      </c>
      <c r="GY87" s="167">
        <v>94</v>
      </c>
      <c r="GZ87" s="168">
        <f t="shared" si="133"/>
        <v>23.579363925974889</v>
      </c>
      <c r="HA87" s="168">
        <f t="shared" si="134"/>
        <v>23.870015193377284</v>
      </c>
      <c r="HB87" s="167">
        <v>-1.2</v>
      </c>
      <c r="HC87" s="167">
        <v>-0.49</v>
      </c>
      <c r="HD87" s="167">
        <v>0.14000000000000001</v>
      </c>
      <c r="HE87" s="167">
        <v>1.56</v>
      </c>
      <c r="HF87" s="167">
        <v>-2.98</v>
      </c>
      <c r="HG87" s="167">
        <v>-1.01</v>
      </c>
      <c r="HH87" s="167">
        <v>0.85</v>
      </c>
      <c r="HI87" s="167">
        <v>3.14</v>
      </c>
    </row>
    <row r="88" spans="1:217" ht="15.75" thickBot="1" x14ac:dyDescent="0.3">
      <c r="A88" s="228">
        <v>78</v>
      </c>
      <c r="B88" s="212">
        <v>43399</v>
      </c>
      <c r="C88" s="215" t="s">
        <v>1185</v>
      </c>
      <c r="D88" t="s">
        <v>979</v>
      </c>
      <c r="E88" s="209" t="s">
        <v>1186</v>
      </c>
      <c r="F88" s="197">
        <v>14.6</v>
      </c>
      <c r="G88" s="198">
        <v>14.2</v>
      </c>
      <c r="H88" s="198">
        <v>22.3</v>
      </c>
      <c r="I88" s="198">
        <v>32.200000000000003</v>
      </c>
      <c r="J88" s="198">
        <v>27.4</v>
      </c>
      <c r="K88" s="198">
        <v>34.1</v>
      </c>
      <c r="L88" s="198">
        <v>33.700000000000003</v>
      </c>
      <c r="M88" s="199">
        <v>36.799999999999997</v>
      </c>
      <c r="N88" s="200">
        <v>4.2</v>
      </c>
      <c r="O88" s="198">
        <v>3.7</v>
      </c>
      <c r="P88" s="198">
        <v>3.5</v>
      </c>
      <c r="Q88" s="198">
        <v>3.2</v>
      </c>
      <c r="R88" s="198">
        <v>4.3</v>
      </c>
      <c r="S88" s="198">
        <v>3.1</v>
      </c>
      <c r="T88" s="198">
        <v>3.2</v>
      </c>
      <c r="U88" s="201">
        <v>2.7</v>
      </c>
      <c r="V88" s="163">
        <f t="shared" si="38"/>
        <v>7.7119999999999997</v>
      </c>
      <c r="W88" s="163">
        <f t="shared" si="39"/>
        <v>8.1319999999999997</v>
      </c>
      <c r="X88" s="163">
        <f t="shared" si="40"/>
        <v>16.560000000000002</v>
      </c>
      <c r="Y88" s="163">
        <f t="shared" si="41"/>
        <v>26.952000000000002</v>
      </c>
      <c r="Z88" s="163">
        <f t="shared" si="42"/>
        <v>20.347999999999999</v>
      </c>
      <c r="AA88" s="163">
        <f t="shared" si="43"/>
        <v>29.016000000000002</v>
      </c>
      <c r="AB88" s="163">
        <f t="shared" si="44"/>
        <v>28.452000000000002</v>
      </c>
      <c r="AC88" s="163">
        <f t="shared" si="45"/>
        <v>32.372</v>
      </c>
      <c r="AD88" s="164">
        <f t="shared" si="135"/>
        <v>27.350875806014876</v>
      </c>
      <c r="AE88" s="164">
        <f t="shared" si="136"/>
        <v>22.182776582688845</v>
      </c>
      <c r="AF88" s="164">
        <f t="shared" si="137"/>
        <v>16.662471067125264</v>
      </c>
      <c r="AG88" s="165">
        <f t="shared" si="46"/>
        <v>57.587999999999994</v>
      </c>
      <c r="AH88" s="165">
        <f t="shared" si="47"/>
        <v>67.268000000000001</v>
      </c>
      <c r="AI88" s="165">
        <f t="shared" si="48"/>
        <v>66.34</v>
      </c>
      <c r="AJ88" s="165">
        <f t="shared" si="49"/>
        <v>61.347999999999999</v>
      </c>
      <c r="AK88" s="165">
        <f t="shared" si="50"/>
        <v>71.152000000000001</v>
      </c>
      <c r="AL88" s="165">
        <f t="shared" si="51"/>
        <v>63.683999999999997</v>
      </c>
      <c r="AM88" s="165">
        <f t="shared" si="52"/>
        <v>64.048000000000002</v>
      </c>
      <c r="AN88" s="165">
        <f t="shared" si="53"/>
        <v>58.028000000000006</v>
      </c>
      <c r="AO88" s="164">
        <f t="shared" si="54"/>
        <v>25.211149489922747</v>
      </c>
      <c r="AP88" s="166">
        <v>1</v>
      </c>
      <c r="AQ88" s="167">
        <v>51.4</v>
      </c>
      <c r="AR88" s="167">
        <v>62.6</v>
      </c>
      <c r="AS88" s="167">
        <v>70.8</v>
      </c>
      <c r="AT88" s="167">
        <v>81</v>
      </c>
      <c r="AU88" s="167">
        <v>90.4</v>
      </c>
      <c r="AV88" s="167">
        <v>96.2</v>
      </c>
      <c r="AW88" s="167">
        <v>94.7</v>
      </c>
      <c r="AX88" s="167">
        <v>92.3</v>
      </c>
      <c r="AY88" s="166">
        <v>2</v>
      </c>
      <c r="AZ88" s="167">
        <v>59.5</v>
      </c>
      <c r="BA88" s="167">
        <v>68.900000000000006</v>
      </c>
      <c r="BB88" s="167">
        <v>78.3</v>
      </c>
      <c r="BC88" s="167">
        <v>84.3</v>
      </c>
      <c r="BD88" s="167">
        <v>92.8</v>
      </c>
      <c r="BE88" s="167">
        <v>96.3</v>
      </c>
      <c r="BF88" s="167">
        <v>94</v>
      </c>
      <c r="BG88" s="167">
        <v>90</v>
      </c>
      <c r="BH88" s="166">
        <v>3</v>
      </c>
      <c r="BI88" s="167">
        <v>59.8</v>
      </c>
      <c r="BJ88" s="167">
        <v>71.099999999999994</v>
      </c>
      <c r="BK88" s="167">
        <v>80.8</v>
      </c>
      <c r="BL88" s="167">
        <v>88</v>
      </c>
      <c r="BM88" s="167">
        <v>95</v>
      </c>
      <c r="BN88" s="167">
        <v>94.4</v>
      </c>
      <c r="BO88" s="167">
        <v>94.1</v>
      </c>
      <c r="BP88" s="167">
        <v>89</v>
      </c>
      <c r="BQ88" s="166">
        <v>4</v>
      </c>
      <c r="BR88" s="167">
        <v>65.400000000000006</v>
      </c>
      <c r="BS88" s="167">
        <v>77.2</v>
      </c>
      <c r="BT88" s="167">
        <v>84.5</v>
      </c>
      <c r="BU88" s="167">
        <v>89.8</v>
      </c>
      <c r="BV88" s="167">
        <v>95.5</v>
      </c>
      <c r="BW88" s="167">
        <v>94.3</v>
      </c>
      <c r="BX88" s="167">
        <v>92.5</v>
      </c>
      <c r="BY88" s="167">
        <v>88.8</v>
      </c>
      <c r="BZ88" s="166">
        <v>5</v>
      </c>
      <c r="CA88" s="167">
        <v>65.3</v>
      </c>
      <c r="CB88" s="167">
        <v>77.400000000000006</v>
      </c>
      <c r="CC88" s="167">
        <v>86.5</v>
      </c>
      <c r="CD88" s="167">
        <v>92.5</v>
      </c>
      <c r="CE88" s="167">
        <v>96.4</v>
      </c>
      <c r="CF88" s="167">
        <v>93</v>
      </c>
      <c r="CG88" s="167">
        <v>90.4</v>
      </c>
      <c r="CH88" s="167">
        <v>83.7</v>
      </c>
      <c r="CI88" s="166">
        <v>6</v>
      </c>
      <c r="CJ88" s="167">
        <v>70.7</v>
      </c>
      <c r="CK88" s="167">
        <v>82</v>
      </c>
      <c r="CL88" s="167">
        <v>89.3</v>
      </c>
      <c r="CM88" s="167">
        <v>93.3</v>
      </c>
      <c r="CN88" s="167">
        <v>95.5</v>
      </c>
      <c r="CO88" s="167">
        <v>93</v>
      </c>
      <c r="CP88" s="167">
        <v>90.1</v>
      </c>
      <c r="CQ88" s="167">
        <v>83</v>
      </c>
      <c r="CR88" s="166">
        <v>7</v>
      </c>
      <c r="CS88" s="167">
        <v>75.599999999999994</v>
      </c>
      <c r="CT88" s="167">
        <v>84.2</v>
      </c>
      <c r="CU88" s="167">
        <v>90.1</v>
      </c>
      <c r="CV88" s="167">
        <v>93.6</v>
      </c>
      <c r="CW88" s="167">
        <v>96.2</v>
      </c>
      <c r="CX88" s="167">
        <v>91.3</v>
      </c>
      <c r="CY88" s="167">
        <v>87.9</v>
      </c>
      <c r="CZ88" s="167">
        <v>81.900000000000006</v>
      </c>
      <c r="DA88" s="166">
        <v>8</v>
      </c>
      <c r="DB88" s="167">
        <v>77.599999999999994</v>
      </c>
      <c r="DC88" s="167">
        <v>88</v>
      </c>
      <c r="DD88" s="167">
        <v>93.4</v>
      </c>
      <c r="DE88" s="167">
        <v>93.8</v>
      </c>
      <c r="DF88" s="167">
        <v>94.2</v>
      </c>
      <c r="DG88" s="167">
        <v>91.4</v>
      </c>
      <c r="DH88" s="167">
        <v>87.9</v>
      </c>
      <c r="DI88" s="167">
        <v>79.900000000000006</v>
      </c>
      <c r="DJ88" s="167">
        <v>1</v>
      </c>
      <c r="DK88" s="168">
        <f t="shared" si="55"/>
        <v>43.688000000000002</v>
      </c>
      <c r="DL88" s="168">
        <f t="shared" si="56"/>
        <v>54.468000000000004</v>
      </c>
      <c r="DM88" s="168">
        <f t="shared" si="57"/>
        <v>54.239999999999995</v>
      </c>
      <c r="DN88" s="168">
        <f t="shared" si="58"/>
        <v>54.048000000000002</v>
      </c>
      <c r="DO88" s="168">
        <f t="shared" si="59"/>
        <v>70.052000000000007</v>
      </c>
      <c r="DP88" s="168">
        <f t="shared" si="60"/>
        <v>67.183999999999997</v>
      </c>
      <c r="DQ88" s="168">
        <f t="shared" si="61"/>
        <v>66.248000000000005</v>
      </c>
      <c r="DR88" s="168">
        <f t="shared" si="62"/>
        <v>59.927999999999997</v>
      </c>
      <c r="DS88" s="167">
        <v>89</v>
      </c>
      <c r="DT88" s="168">
        <f t="shared" si="63"/>
        <v>51.787999999999997</v>
      </c>
      <c r="DU88" s="168">
        <f t="shared" si="64"/>
        <v>60.768000000000008</v>
      </c>
      <c r="DV88" s="168">
        <f t="shared" si="65"/>
        <v>61.739999999999995</v>
      </c>
      <c r="DW88" s="168">
        <f t="shared" si="66"/>
        <v>57.347999999999999</v>
      </c>
      <c r="DX88" s="168">
        <f t="shared" si="67"/>
        <v>72.451999999999998</v>
      </c>
      <c r="DY88" s="168">
        <f t="shared" si="68"/>
        <v>67.283999999999992</v>
      </c>
      <c r="DZ88" s="168">
        <f t="shared" si="69"/>
        <v>65.548000000000002</v>
      </c>
      <c r="EA88" s="168">
        <f t="shared" si="70"/>
        <v>57.628</v>
      </c>
      <c r="EB88" s="167">
        <v>90</v>
      </c>
      <c r="EC88" s="168">
        <f t="shared" si="71"/>
        <v>52.087999999999994</v>
      </c>
      <c r="ED88" s="168">
        <f t="shared" si="72"/>
        <v>62.967999999999996</v>
      </c>
      <c r="EE88" s="168">
        <f t="shared" si="73"/>
        <v>64.239999999999995</v>
      </c>
      <c r="EF88" s="168">
        <f t="shared" si="74"/>
        <v>61.048000000000002</v>
      </c>
      <c r="EG88" s="168">
        <f t="shared" si="75"/>
        <v>74.652000000000001</v>
      </c>
      <c r="EH88" s="168">
        <f t="shared" si="76"/>
        <v>65.384</v>
      </c>
      <c r="EI88" s="168">
        <f t="shared" si="77"/>
        <v>65.647999999999996</v>
      </c>
      <c r="EJ88" s="168">
        <f t="shared" si="78"/>
        <v>56.628</v>
      </c>
      <c r="EK88" s="167">
        <v>91</v>
      </c>
      <c r="EL88" s="168">
        <f t="shared" si="79"/>
        <v>57.688000000000002</v>
      </c>
      <c r="EM88" s="168">
        <f t="shared" si="80"/>
        <v>69.067999999999998</v>
      </c>
      <c r="EN88" s="168">
        <f t="shared" si="81"/>
        <v>67.94</v>
      </c>
      <c r="EO88" s="168">
        <f t="shared" si="82"/>
        <v>62.847999999999999</v>
      </c>
      <c r="EP88" s="168">
        <f t="shared" si="83"/>
        <v>75.152000000000001</v>
      </c>
      <c r="EQ88" s="168">
        <f t="shared" si="84"/>
        <v>65.283999999999992</v>
      </c>
      <c r="ER88" s="168">
        <f t="shared" si="85"/>
        <v>64.048000000000002</v>
      </c>
      <c r="ES88" s="168">
        <f t="shared" si="86"/>
        <v>56.427999999999997</v>
      </c>
      <c r="ET88" s="167">
        <v>92</v>
      </c>
      <c r="EU88" s="168">
        <f t="shared" si="87"/>
        <v>57.587999999999994</v>
      </c>
      <c r="EV88" s="168">
        <f t="shared" si="88"/>
        <v>69.268000000000001</v>
      </c>
      <c r="EW88" s="168">
        <f t="shared" si="89"/>
        <v>69.94</v>
      </c>
      <c r="EX88" s="168">
        <f t="shared" si="90"/>
        <v>65.548000000000002</v>
      </c>
      <c r="EY88" s="168">
        <f t="shared" si="91"/>
        <v>76.052000000000007</v>
      </c>
      <c r="EZ88" s="168">
        <f t="shared" si="92"/>
        <v>63.983999999999995</v>
      </c>
      <c r="FA88" s="168">
        <f t="shared" si="93"/>
        <v>61.948000000000008</v>
      </c>
      <c r="FB88" s="168">
        <f t="shared" si="94"/>
        <v>51.328000000000003</v>
      </c>
      <c r="FC88" s="167">
        <v>93</v>
      </c>
      <c r="FD88" s="168">
        <f t="shared" si="95"/>
        <v>62.988</v>
      </c>
      <c r="FE88" s="168">
        <f t="shared" si="96"/>
        <v>73.867999999999995</v>
      </c>
      <c r="FF88" s="168">
        <f t="shared" si="97"/>
        <v>72.739999999999995</v>
      </c>
      <c r="FG88" s="168">
        <f t="shared" si="98"/>
        <v>66.347999999999999</v>
      </c>
      <c r="FH88" s="168">
        <f t="shared" si="99"/>
        <v>75.152000000000001</v>
      </c>
      <c r="FI88" s="168">
        <f t="shared" si="100"/>
        <v>63.983999999999995</v>
      </c>
      <c r="FJ88" s="168">
        <f t="shared" si="101"/>
        <v>61.647999999999996</v>
      </c>
      <c r="FK88" s="168">
        <f t="shared" si="102"/>
        <v>50.628</v>
      </c>
      <c r="FL88" s="167">
        <v>94</v>
      </c>
      <c r="FM88" s="168">
        <f t="shared" si="103"/>
        <v>67.887999999999991</v>
      </c>
      <c r="FN88" s="168">
        <f t="shared" si="104"/>
        <v>76.067999999999998</v>
      </c>
      <c r="FO88" s="168">
        <f t="shared" si="105"/>
        <v>73.539999999999992</v>
      </c>
      <c r="FP88" s="168">
        <f t="shared" si="106"/>
        <v>66.647999999999996</v>
      </c>
      <c r="FQ88" s="168">
        <f t="shared" si="107"/>
        <v>75.852000000000004</v>
      </c>
      <c r="FR88" s="168">
        <f t="shared" si="108"/>
        <v>62.283999999999992</v>
      </c>
      <c r="FS88" s="168">
        <f t="shared" si="109"/>
        <v>59.448000000000008</v>
      </c>
      <c r="FT88" s="168">
        <f t="shared" si="110"/>
        <v>49.528000000000006</v>
      </c>
      <c r="FU88" s="167">
        <v>95</v>
      </c>
      <c r="FV88" s="168">
        <f t="shared" si="111"/>
        <v>69.887999999999991</v>
      </c>
      <c r="FW88" s="168">
        <f t="shared" si="112"/>
        <v>79.867999999999995</v>
      </c>
      <c r="FX88" s="168">
        <f t="shared" si="113"/>
        <v>76.84</v>
      </c>
      <c r="FY88" s="168">
        <f t="shared" si="114"/>
        <v>66.847999999999999</v>
      </c>
      <c r="FZ88" s="168">
        <f t="shared" si="115"/>
        <v>73.852000000000004</v>
      </c>
      <c r="GA88" s="168">
        <f t="shared" si="116"/>
        <v>62.384</v>
      </c>
      <c r="GB88" s="168">
        <f t="shared" si="117"/>
        <v>59.448000000000008</v>
      </c>
      <c r="GC88" s="168">
        <f t="shared" si="118"/>
        <v>47.528000000000006</v>
      </c>
      <c r="GD88" s="167">
        <v>88</v>
      </c>
      <c r="GE88" s="168">
        <f t="shared" si="119"/>
        <v>26.701873707489213</v>
      </c>
      <c r="GF88" s="168">
        <f t="shared" si="120"/>
        <v>26.706627161900414</v>
      </c>
      <c r="GG88" s="167">
        <v>89</v>
      </c>
      <c r="GH88" s="168">
        <f t="shared" si="121"/>
        <v>25.15916604780476</v>
      </c>
      <c r="GI88" s="168">
        <f t="shared" si="122"/>
        <v>25.180722550134448</v>
      </c>
      <c r="GJ88" s="167">
        <v>90</v>
      </c>
      <c r="GK88" s="168">
        <f t="shared" si="123"/>
        <v>23.681163408579465</v>
      </c>
      <c r="GL88" s="168">
        <f t="shared" si="124"/>
        <v>23.697589024901049</v>
      </c>
      <c r="GM88" s="167">
        <v>91</v>
      </c>
      <c r="GN88" s="168">
        <f t="shared" si="125"/>
        <v>22.525123444717707</v>
      </c>
      <c r="GO88" s="168">
        <f t="shared" si="126"/>
        <v>22.570978518027289</v>
      </c>
      <c r="GP88" s="167">
        <v>92</v>
      </c>
      <c r="GQ88" s="168">
        <f t="shared" si="127"/>
        <v>21.741338910887691</v>
      </c>
      <c r="GR88" s="168">
        <f t="shared" si="128"/>
        <v>21.77871429212297</v>
      </c>
      <c r="GS88" s="167">
        <v>93</v>
      </c>
      <c r="GT88" s="168">
        <f t="shared" si="129"/>
        <v>20.640301090539964</v>
      </c>
      <c r="GU88" s="168">
        <f t="shared" si="130"/>
        <v>20.741615281801103</v>
      </c>
      <c r="GV88" s="167">
        <v>94</v>
      </c>
      <c r="GW88" s="168">
        <f t="shared" si="131"/>
        <v>19.395168135244774</v>
      </c>
      <c r="GX88" s="168">
        <f t="shared" si="132"/>
        <v>19.633941057099833</v>
      </c>
      <c r="GY88" s="167">
        <v>95</v>
      </c>
      <c r="GZ88" s="168">
        <f t="shared" si="133"/>
        <v>17.285231092135717</v>
      </c>
      <c r="HA88" s="168">
        <f t="shared" si="134"/>
        <v>17.517872802396369</v>
      </c>
      <c r="HB88" s="167">
        <v>-1.2</v>
      </c>
      <c r="HC88" s="167">
        <v>-0.49</v>
      </c>
      <c r="HD88" s="167">
        <v>0.14000000000000001</v>
      </c>
      <c r="HE88" s="167">
        <v>1.56</v>
      </c>
      <c r="HF88" s="167">
        <v>-2.98</v>
      </c>
      <c r="HG88" s="167">
        <v>-1.01</v>
      </c>
      <c r="HH88" s="167">
        <v>0.85</v>
      </c>
      <c r="HI88" s="167">
        <v>3.14</v>
      </c>
    </row>
    <row r="89" spans="1:217" ht="15.75" thickBot="1" x14ac:dyDescent="0.3">
      <c r="A89" s="228">
        <v>79</v>
      </c>
      <c r="B89" s="212">
        <v>43399</v>
      </c>
      <c r="C89" s="215" t="s">
        <v>1185</v>
      </c>
      <c r="D89" t="s">
        <v>921</v>
      </c>
      <c r="E89" s="205" t="s">
        <v>972</v>
      </c>
      <c r="F89" s="197"/>
      <c r="G89" s="198">
        <v>18.5</v>
      </c>
      <c r="H89" s="198">
        <v>21.2</v>
      </c>
      <c r="I89" s="198">
        <v>32.1</v>
      </c>
      <c r="J89" s="198">
        <v>35.299999999999997</v>
      </c>
      <c r="K89" s="198">
        <v>36.6</v>
      </c>
      <c r="L89" s="198">
        <v>37.9</v>
      </c>
      <c r="M89" s="199">
        <v>37.799999999999997</v>
      </c>
      <c r="N89" s="200"/>
      <c r="O89" s="198">
        <v>3.3</v>
      </c>
      <c r="P89" s="198">
        <v>2.7</v>
      </c>
      <c r="Q89" s="198">
        <v>3</v>
      </c>
      <c r="R89" s="198">
        <v>2.7</v>
      </c>
      <c r="S89" s="198">
        <v>3.3</v>
      </c>
      <c r="T89" s="198">
        <v>2.9</v>
      </c>
      <c r="U89" s="201">
        <v>2.9</v>
      </c>
      <c r="V89" s="163">
        <f t="shared" si="38"/>
        <v>0</v>
      </c>
      <c r="W89" s="163">
        <f t="shared" si="39"/>
        <v>13.088000000000001</v>
      </c>
      <c r="X89" s="163">
        <f t="shared" si="40"/>
        <v>16.771999999999998</v>
      </c>
      <c r="Y89" s="163">
        <f t="shared" si="41"/>
        <v>27.18</v>
      </c>
      <c r="Z89" s="163">
        <f t="shared" si="42"/>
        <v>30.871999999999996</v>
      </c>
      <c r="AA89" s="163">
        <f t="shared" si="43"/>
        <v>31.188000000000002</v>
      </c>
      <c r="AB89" s="163">
        <f t="shared" si="44"/>
        <v>33.143999999999998</v>
      </c>
      <c r="AC89" s="163">
        <f t="shared" si="45"/>
        <v>33.043999999999997</v>
      </c>
      <c r="AD89" s="164">
        <f t="shared" si="135"/>
        <v>32.4695943813336</v>
      </c>
      <c r="AE89" s="164">
        <f t="shared" si="136"/>
        <v>27.012884881006126</v>
      </c>
      <c r="AF89" s="164">
        <f t="shared" si="137"/>
        <v>19.435072194732534</v>
      </c>
      <c r="AG89" s="165">
        <f t="shared" si="46"/>
        <v>65.3</v>
      </c>
      <c r="AH89" s="165">
        <f t="shared" si="47"/>
        <v>62.312000000000005</v>
      </c>
      <c r="AI89" s="165">
        <f t="shared" si="48"/>
        <v>66.128000000000014</v>
      </c>
      <c r="AJ89" s="165">
        <f t="shared" si="49"/>
        <v>61.12</v>
      </c>
      <c r="AK89" s="165">
        <f t="shared" si="50"/>
        <v>60.628</v>
      </c>
      <c r="AL89" s="165">
        <f t="shared" si="51"/>
        <v>61.512</v>
      </c>
      <c r="AM89" s="165">
        <f t="shared" si="52"/>
        <v>59.356000000000002</v>
      </c>
      <c r="AN89" s="165">
        <f t="shared" si="53"/>
        <v>57.356000000000009</v>
      </c>
      <c r="AO89" s="164">
        <f t="shared" si="54"/>
        <v>28.397132769769641</v>
      </c>
      <c r="AP89" s="166">
        <v>1</v>
      </c>
      <c r="AQ89" s="167">
        <v>51.4</v>
      </c>
      <c r="AR89" s="167">
        <v>62.6</v>
      </c>
      <c r="AS89" s="167">
        <v>70.8</v>
      </c>
      <c r="AT89" s="167">
        <v>81</v>
      </c>
      <c r="AU89" s="167">
        <v>90.4</v>
      </c>
      <c r="AV89" s="167">
        <v>96.2</v>
      </c>
      <c r="AW89" s="167">
        <v>94.7</v>
      </c>
      <c r="AX89" s="167">
        <v>92.3</v>
      </c>
      <c r="AY89" s="166">
        <v>2</v>
      </c>
      <c r="AZ89" s="167">
        <v>59.5</v>
      </c>
      <c r="BA89" s="167">
        <v>68.900000000000006</v>
      </c>
      <c r="BB89" s="167">
        <v>78.3</v>
      </c>
      <c r="BC89" s="167">
        <v>84.3</v>
      </c>
      <c r="BD89" s="167">
        <v>92.8</v>
      </c>
      <c r="BE89" s="167">
        <v>96.3</v>
      </c>
      <c r="BF89" s="167">
        <v>94</v>
      </c>
      <c r="BG89" s="167">
        <v>90</v>
      </c>
      <c r="BH89" s="166">
        <v>3</v>
      </c>
      <c r="BI89" s="167">
        <v>59.8</v>
      </c>
      <c r="BJ89" s="167">
        <v>71.099999999999994</v>
      </c>
      <c r="BK89" s="167">
        <v>80.8</v>
      </c>
      <c r="BL89" s="167">
        <v>88</v>
      </c>
      <c r="BM89" s="167">
        <v>95</v>
      </c>
      <c r="BN89" s="167">
        <v>94.4</v>
      </c>
      <c r="BO89" s="167">
        <v>94.1</v>
      </c>
      <c r="BP89" s="167">
        <v>89</v>
      </c>
      <c r="BQ89" s="166">
        <v>4</v>
      </c>
      <c r="BR89" s="167">
        <v>65.400000000000006</v>
      </c>
      <c r="BS89" s="167">
        <v>77.2</v>
      </c>
      <c r="BT89" s="167">
        <v>84.5</v>
      </c>
      <c r="BU89" s="167">
        <v>89.8</v>
      </c>
      <c r="BV89" s="167">
        <v>95.5</v>
      </c>
      <c r="BW89" s="167">
        <v>94.3</v>
      </c>
      <c r="BX89" s="167">
        <v>92.5</v>
      </c>
      <c r="BY89" s="167">
        <v>88.8</v>
      </c>
      <c r="BZ89" s="166">
        <v>5</v>
      </c>
      <c r="CA89" s="167">
        <v>65.3</v>
      </c>
      <c r="CB89" s="167">
        <v>77.400000000000006</v>
      </c>
      <c r="CC89" s="167">
        <v>86.5</v>
      </c>
      <c r="CD89" s="167">
        <v>92.5</v>
      </c>
      <c r="CE89" s="167">
        <v>96.4</v>
      </c>
      <c r="CF89" s="167">
        <v>93</v>
      </c>
      <c r="CG89" s="167">
        <v>90.4</v>
      </c>
      <c r="CH89" s="167">
        <v>83.7</v>
      </c>
      <c r="CI89" s="166">
        <v>6</v>
      </c>
      <c r="CJ89" s="167">
        <v>70.7</v>
      </c>
      <c r="CK89" s="167">
        <v>82</v>
      </c>
      <c r="CL89" s="167">
        <v>89.3</v>
      </c>
      <c r="CM89" s="167">
        <v>93.3</v>
      </c>
      <c r="CN89" s="167">
        <v>95.5</v>
      </c>
      <c r="CO89" s="167">
        <v>93</v>
      </c>
      <c r="CP89" s="167">
        <v>90.1</v>
      </c>
      <c r="CQ89" s="167">
        <v>83</v>
      </c>
      <c r="CR89" s="166">
        <v>7</v>
      </c>
      <c r="CS89" s="167">
        <v>75.599999999999994</v>
      </c>
      <c r="CT89" s="167">
        <v>84.2</v>
      </c>
      <c r="CU89" s="167">
        <v>90.1</v>
      </c>
      <c r="CV89" s="167">
        <v>93.6</v>
      </c>
      <c r="CW89" s="167">
        <v>96.2</v>
      </c>
      <c r="CX89" s="167">
        <v>91.3</v>
      </c>
      <c r="CY89" s="167">
        <v>87.9</v>
      </c>
      <c r="CZ89" s="167">
        <v>81.900000000000006</v>
      </c>
      <c r="DA89" s="166">
        <v>8</v>
      </c>
      <c r="DB89" s="167">
        <v>77.599999999999994</v>
      </c>
      <c r="DC89" s="167">
        <v>88</v>
      </c>
      <c r="DD89" s="167">
        <v>93.4</v>
      </c>
      <c r="DE89" s="167">
        <v>93.8</v>
      </c>
      <c r="DF89" s="167">
        <v>94.2</v>
      </c>
      <c r="DG89" s="167">
        <v>91.4</v>
      </c>
      <c r="DH89" s="167">
        <v>87.9</v>
      </c>
      <c r="DI89" s="167">
        <v>79.900000000000006</v>
      </c>
      <c r="DJ89" s="167">
        <v>1</v>
      </c>
      <c r="DK89" s="168">
        <f t="shared" si="55"/>
        <v>51.4</v>
      </c>
      <c r="DL89" s="168">
        <f t="shared" si="56"/>
        <v>49.512</v>
      </c>
      <c r="DM89" s="168">
        <f t="shared" si="57"/>
        <v>54.027999999999999</v>
      </c>
      <c r="DN89" s="168">
        <f t="shared" si="58"/>
        <v>53.82</v>
      </c>
      <c r="DO89" s="168">
        <f t="shared" si="59"/>
        <v>59.528000000000006</v>
      </c>
      <c r="DP89" s="168">
        <f t="shared" si="60"/>
        <v>65.012</v>
      </c>
      <c r="DQ89" s="168">
        <f t="shared" si="61"/>
        <v>61.556000000000004</v>
      </c>
      <c r="DR89" s="168">
        <f t="shared" si="62"/>
        <v>59.256</v>
      </c>
      <c r="DS89" s="167">
        <v>90</v>
      </c>
      <c r="DT89" s="168">
        <f t="shared" si="63"/>
        <v>59.5</v>
      </c>
      <c r="DU89" s="168">
        <f t="shared" si="64"/>
        <v>55.812000000000005</v>
      </c>
      <c r="DV89" s="168">
        <f t="shared" si="65"/>
        <v>61.527999999999999</v>
      </c>
      <c r="DW89" s="168">
        <f t="shared" si="66"/>
        <v>57.12</v>
      </c>
      <c r="DX89" s="168">
        <f t="shared" si="67"/>
        <v>61.927999999999997</v>
      </c>
      <c r="DY89" s="168">
        <f t="shared" si="68"/>
        <v>65.111999999999995</v>
      </c>
      <c r="DZ89" s="168">
        <f t="shared" si="69"/>
        <v>60.856000000000002</v>
      </c>
      <c r="EA89" s="168">
        <f t="shared" si="70"/>
        <v>56.956000000000003</v>
      </c>
      <c r="EB89" s="167">
        <v>91</v>
      </c>
      <c r="EC89" s="168">
        <f t="shared" si="71"/>
        <v>59.8</v>
      </c>
      <c r="ED89" s="168">
        <f t="shared" si="72"/>
        <v>58.011999999999993</v>
      </c>
      <c r="EE89" s="168">
        <f t="shared" si="73"/>
        <v>64.027999999999992</v>
      </c>
      <c r="EF89" s="168">
        <f t="shared" si="74"/>
        <v>60.82</v>
      </c>
      <c r="EG89" s="168">
        <f t="shared" si="75"/>
        <v>64.128</v>
      </c>
      <c r="EH89" s="168">
        <f t="shared" si="76"/>
        <v>63.212000000000003</v>
      </c>
      <c r="EI89" s="168">
        <f t="shared" si="77"/>
        <v>60.955999999999996</v>
      </c>
      <c r="EJ89" s="168">
        <f t="shared" si="78"/>
        <v>55.956000000000003</v>
      </c>
      <c r="EK89" s="167">
        <v>92</v>
      </c>
      <c r="EL89" s="168">
        <f t="shared" si="79"/>
        <v>65.400000000000006</v>
      </c>
      <c r="EM89" s="168">
        <f t="shared" si="80"/>
        <v>64.111999999999995</v>
      </c>
      <c r="EN89" s="168">
        <f t="shared" si="81"/>
        <v>67.728000000000009</v>
      </c>
      <c r="EO89" s="168">
        <f t="shared" si="82"/>
        <v>62.62</v>
      </c>
      <c r="EP89" s="168">
        <f t="shared" si="83"/>
        <v>64.628</v>
      </c>
      <c r="EQ89" s="168">
        <f t="shared" si="84"/>
        <v>63.111999999999995</v>
      </c>
      <c r="ER89" s="168">
        <f t="shared" si="85"/>
        <v>59.356000000000002</v>
      </c>
      <c r="ES89" s="168">
        <f t="shared" si="86"/>
        <v>55.756</v>
      </c>
      <c r="ET89" s="167">
        <v>93</v>
      </c>
      <c r="EU89" s="168">
        <f t="shared" si="87"/>
        <v>65.3</v>
      </c>
      <c r="EV89" s="168">
        <f t="shared" si="88"/>
        <v>64.312000000000012</v>
      </c>
      <c r="EW89" s="168">
        <f t="shared" si="89"/>
        <v>69.728000000000009</v>
      </c>
      <c r="EX89" s="168">
        <f t="shared" si="90"/>
        <v>65.319999999999993</v>
      </c>
      <c r="EY89" s="168">
        <f t="shared" si="91"/>
        <v>65.528000000000006</v>
      </c>
      <c r="EZ89" s="168">
        <f t="shared" si="92"/>
        <v>61.811999999999998</v>
      </c>
      <c r="FA89" s="168">
        <f t="shared" si="93"/>
        <v>57.256000000000007</v>
      </c>
      <c r="FB89" s="168">
        <f t="shared" si="94"/>
        <v>50.656000000000006</v>
      </c>
      <c r="FC89" s="167">
        <v>94</v>
      </c>
      <c r="FD89" s="168">
        <f t="shared" si="95"/>
        <v>70.7</v>
      </c>
      <c r="FE89" s="168">
        <f t="shared" si="96"/>
        <v>68.912000000000006</v>
      </c>
      <c r="FF89" s="168">
        <f t="shared" si="97"/>
        <v>72.527999999999992</v>
      </c>
      <c r="FG89" s="168">
        <f t="shared" si="98"/>
        <v>66.12</v>
      </c>
      <c r="FH89" s="168">
        <f t="shared" si="99"/>
        <v>64.628</v>
      </c>
      <c r="FI89" s="168">
        <f t="shared" si="100"/>
        <v>61.811999999999998</v>
      </c>
      <c r="FJ89" s="168">
        <f t="shared" si="101"/>
        <v>56.955999999999996</v>
      </c>
      <c r="FK89" s="168">
        <f t="shared" si="102"/>
        <v>49.956000000000003</v>
      </c>
      <c r="FL89" s="167">
        <v>95</v>
      </c>
      <c r="FM89" s="168">
        <f t="shared" si="103"/>
        <v>75.599999999999994</v>
      </c>
      <c r="FN89" s="168">
        <f t="shared" si="104"/>
        <v>71.111999999999995</v>
      </c>
      <c r="FO89" s="168">
        <f t="shared" si="105"/>
        <v>73.328000000000003</v>
      </c>
      <c r="FP89" s="168">
        <f t="shared" si="106"/>
        <v>66.419999999999987</v>
      </c>
      <c r="FQ89" s="168">
        <f t="shared" si="107"/>
        <v>65.328000000000003</v>
      </c>
      <c r="FR89" s="168">
        <f t="shared" si="108"/>
        <v>60.111999999999995</v>
      </c>
      <c r="FS89" s="168">
        <f t="shared" si="109"/>
        <v>54.756000000000007</v>
      </c>
      <c r="FT89" s="168">
        <f t="shared" si="110"/>
        <v>48.856000000000009</v>
      </c>
      <c r="FU89" s="167">
        <v>96</v>
      </c>
      <c r="FV89" s="168">
        <f t="shared" si="111"/>
        <v>77.599999999999994</v>
      </c>
      <c r="FW89" s="168">
        <f t="shared" si="112"/>
        <v>74.912000000000006</v>
      </c>
      <c r="FX89" s="168">
        <f t="shared" si="113"/>
        <v>76.628000000000014</v>
      </c>
      <c r="FY89" s="168">
        <f t="shared" si="114"/>
        <v>66.62</v>
      </c>
      <c r="FZ89" s="168">
        <f t="shared" si="115"/>
        <v>63.328000000000003</v>
      </c>
      <c r="GA89" s="168">
        <f t="shared" si="116"/>
        <v>60.212000000000003</v>
      </c>
      <c r="GB89" s="168">
        <f t="shared" si="117"/>
        <v>54.756000000000007</v>
      </c>
      <c r="GC89" s="168">
        <f t="shared" si="118"/>
        <v>46.856000000000009</v>
      </c>
      <c r="GD89" s="167">
        <v>89</v>
      </c>
      <c r="GE89" s="168">
        <f t="shared" si="119"/>
        <v>31.510301724065357</v>
      </c>
      <c r="GF89" s="168">
        <f t="shared" si="120"/>
        <v>31.59602397097548</v>
      </c>
      <c r="GG89" s="167">
        <v>90</v>
      </c>
      <c r="GH89" s="168">
        <f t="shared" si="121"/>
        <v>30.120156358138942</v>
      </c>
      <c r="GI89" s="168">
        <f t="shared" si="122"/>
        <v>30.537506288582435</v>
      </c>
      <c r="GJ89" s="167">
        <v>91</v>
      </c>
      <c r="GK89" s="168">
        <f t="shared" si="123"/>
        <v>29.338205776337716</v>
      </c>
      <c r="GL89" s="168">
        <f t="shared" si="124"/>
        <v>29.709784971679923</v>
      </c>
      <c r="GM89" s="167">
        <v>92</v>
      </c>
      <c r="GN89" s="168">
        <f t="shared" si="125"/>
        <v>26.992281841697434</v>
      </c>
      <c r="GO89" s="168">
        <f t="shared" si="126"/>
        <v>27.819703614144814</v>
      </c>
      <c r="GP89" s="167">
        <v>93</v>
      </c>
      <c r="GQ89" s="168">
        <f t="shared" si="127"/>
        <v>26.086913398506539</v>
      </c>
      <c r="GR89" s="168">
        <f t="shared" si="128"/>
        <v>26.729942256296724</v>
      </c>
      <c r="GS89" s="167">
        <v>94</v>
      </c>
      <c r="GT89" s="168">
        <f t="shared" si="129"/>
        <v>23.321838135162892</v>
      </c>
      <c r="GU89" s="168">
        <f t="shared" si="130"/>
        <v>24.585464174332657</v>
      </c>
      <c r="GV89" s="167">
        <v>95</v>
      </c>
      <c r="GW89" s="168">
        <f t="shared" si="131"/>
        <v>20.972280635652382</v>
      </c>
      <c r="GX89" s="168">
        <f t="shared" si="132"/>
        <v>23.601786663948246</v>
      </c>
      <c r="GY89" s="167">
        <v>96</v>
      </c>
      <c r="GZ89" s="168">
        <f t="shared" si="133"/>
        <v>18.456425227632877</v>
      </c>
      <c r="HA89" s="168">
        <f t="shared" si="134"/>
        <v>20.698961508382524</v>
      </c>
      <c r="HB89" s="167">
        <v>-1.2</v>
      </c>
      <c r="HC89" s="167">
        <v>-0.49</v>
      </c>
      <c r="HD89" s="167">
        <v>0.14000000000000001</v>
      </c>
      <c r="HE89" s="167">
        <v>1.56</v>
      </c>
      <c r="HF89" s="167">
        <v>-2.98</v>
      </c>
      <c r="HG89" s="167">
        <v>-1.01</v>
      </c>
      <c r="HH89" s="167">
        <v>0.85</v>
      </c>
      <c r="HI89" s="167">
        <v>3.14</v>
      </c>
    </row>
    <row r="90" spans="1:217" ht="15.75" thickBot="1" x14ac:dyDescent="0.3">
      <c r="A90" s="228">
        <v>80</v>
      </c>
      <c r="B90" s="212">
        <v>44060</v>
      </c>
      <c r="C90" s="213" t="s">
        <v>1187</v>
      </c>
      <c r="D90" t="s">
        <v>979</v>
      </c>
      <c r="E90" s="224" t="s">
        <v>973</v>
      </c>
      <c r="F90" s="197"/>
      <c r="G90" s="198">
        <v>9.9</v>
      </c>
      <c r="H90" s="198">
        <v>14.6</v>
      </c>
      <c r="I90" s="198">
        <v>26.9</v>
      </c>
      <c r="J90" s="198">
        <v>31.5</v>
      </c>
      <c r="K90" s="198">
        <v>31.9</v>
      </c>
      <c r="L90" s="198">
        <v>38.4</v>
      </c>
      <c r="M90" s="199">
        <v>34.1</v>
      </c>
      <c r="N90" s="200"/>
      <c r="O90" s="198">
        <v>3.2</v>
      </c>
      <c r="P90" s="198">
        <v>4.3</v>
      </c>
      <c r="Q90" s="198">
        <v>2.8</v>
      </c>
      <c r="R90" s="198">
        <v>2.2000000000000002</v>
      </c>
      <c r="S90" s="198">
        <v>3.5</v>
      </c>
      <c r="T90" s="198">
        <v>3.9</v>
      </c>
      <c r="U90" s="201">
        <v>3.5</v>
      </c>
      <c r="V90" s="163">
        <f t="shared" si="38"/>
        <v>0</v>
      </c>
      <c r="W90" s="163">
        <f t="shared" si="39"/>
        <v>4.6520000000000001</v>
      </c>
      <c r="X90" s="163">
        <f t="shared" si="40"/>
        <v>7.548</v>
      </c>
      <c r="Y90" s="163">
        <f t="shared" si="41"/>
        <v>22.308</v>
      </c>
      <c r="Z90" s="163">
        <f t="shared" si="42"/>
        <v>27.891999999999999</v>
      </c>
      <c r="AA90" s="163">
        <f t="shared" si="43"/>
        <v>26.16</v>
      </c>
      <c r="AB90" s="163">
        <f t="shared" si="44"/>
        <v>32.003999999999998</v>
      </c>
      <c r="AC90" s="163">
        <f t="shared" si="45"/>
        <v>28.360000000000003</v>
      </c>
      <c r="AD90" s="164">
        <f t="shared" si="135"/>
        <v>28.464975824675513</v>
      </c>
      <c r="AE90" s="164">
        <f t="shared" si="136"/>
        <v>19.401036396910694</v>
      </c>
      <c r="AF90" s="164">
        <f t="shared" si="137"/>
        <v>10.480755915636205</v>
      </c>
      <c r="AG90" s="165">
        <f t="shared" si="46"/>
        <v>65.3</v>
      </c>
      <c r="AH90" s="165">
        <f t="shared" si="47"/>
        <v>70.748000000000005</v>
      </c>
      <c r="AI90" s="165">
        <f t="shared" si="48"/>
        <v>75.352000000000004</v>
      </c>
      <c r="AJ90" s="165">
        <f t="shared" si="49"/>
        <v>65.99199999999999</v>
      </c>
      <c r="AK90" s="165">
        <f t="shared" si="50"/>
        <v>63.608000000000004</v>
      </c>
      <c r="AL90" s="165">
        <f t="shared" si="51"/>
        <v>66.540000000000006</v>
      </c>
      <c r="AM90" s="165">
        <f t="shared" si="52"/>
        <v>60.496000000000002</v>
      </c>
      <c r="AN90" s="165">
        <f t="shared" si="53"/>
        <v>62.040000000000006</v>
      </c>
      <c r="AO90" s="164">
        <f t="shared" si="54"/>
        <v>22.002590758131589</v>
      </c>
      <c r="AP90" s="166">
        <v>1</v>
      </c>
      <c r="AQ90" s="167">
        <v>51.4</v>
      </c>
      <c r="AR90" s="167">
        <v>62.6</v>
      </c>
      <c r="AS90" s="167">
        <v>70.8</v>
      </c>
      <c r="AT90" s="167">
        <v>81</v>
      </c>
      <c r="AU90" s="167">
        <v>90.4</v>
      </c>
      <c r="AV90" s="167">
        <v>96.2</v>
      </c>
      <c r="AW90" s="167">
        <v>94.7</v>
      </c>
      <c r="AX90" s="167">
        <v>92.3</v>
      </c>
      <c r="AY90" s="166">
        <v>2</v>
      </c>
      <c r="AZ90" s="167">
        <v>59.5</v>
      </c>
      <c r="BA90" s="167">
        <v>68.900000000000006</v>
      </c>
      <c r="BB90" s="167">
        <v>78.3</v>
      </c>
      <c r="BC90" s="167">
        <v>84.3</v>
      </c>
      <c r="BD90" s="167">
        <v>92.8</v>
      </c>
      <c r="BE90" s="167">
        <v>96.3</v>
      </c>
      <c r="BF90" s="167">
        <v>94</v>
      </c>
      <c r="BG90" s="167">
        <v>90</v>
      </c>
      <c r="BH90" s="166">
        <v>3</v>
      </c>
      <c r="BI90" s="167">
        <v>59.8</v>
      </c>
      <c r="BJ90" s="167">
        <v>71.099999999999994</v>
      </c>
      <c r="BK90" s="167">
        <v>80.8</v>
      </c>
      <c r="BL90" s="167">
        <v>88</v>
      </c>
      <c r="BM90" s="167">
        <v>95</v>
      </c>
      <c r="BN90" s="167">
        <v>94.4</v>
      </c>
      <c r="BO90" s="167">
        <v>94.1</v>
      </c>
      <c r="BP90" s="167">
        <v>89</v>
      </c>
      <c r="BQ90" s="166">
        <v>4</v>
      </c>
      <c r="BR90" s="167">
        <v>65.400000000000006</v>
      </c>
      <c r="BS90" s="167">
        <v>77.2</v>
      </c>
      <c r="BT90" s="167">
        <v>84.5</v>
      </c>
      <c r="BU90" s="167">
        <v>89.8</v>
      </c>
      <c r="BV90" s="167">
        <v>95.5</v>
      </c>
      <c r="BW90" s="167">
        <v>94.3</v>
      </c>
      <c r="BX90" s="167">
        <v>92.5</v>
      </c>
      <c r="BY90" s="167">
        <v>88.8</v>
      </c>
      <c r="BZ90" s="166">
        <v>5</v>
      </c>
      <c r="CA90" s="167">
        <v>65.3</v>
      </c>
      <c r="CB90" s="167">
        <v>77.400000000000006</v>
      </c>
      <c r="CC90" s="167">
        <v>86.5</v>
      </c>
      <c r="CD90" s="167">
        <v>92.5</v>
      </c>
      <c r="CE90" s="167">
        <v>96.4</v>
      </c>
      <c r="CF90" s="167">
        <v>93</v>
      </c>
      <c r="CG90" s="167">
        <v>90.4</v>
      </c>
      <c r="CH90" s="167">
        <v>83.7</v>
      </c>
      <c r="CI90" s="166">
        <v>6</v>
      </c>
      <c r="CJ90" s="167">
        <v>70.7</v>
      </c>
      <c r="CK90" s="167">
        <v>82</v>
      </c>
      <c r="CL90" s="167">
        <v>89.3</v>
      </c>
      <c r="CM90" s="167">
        <v>93.3</v>
      </c>
      <c r="CN90" s="167">
        <v>95.5</v>
      </c>
      <c r="CO90" s="167">
        <v>93</v>
      </c>
      <c r="CP90" s="167">
        <v>90.1</v>
      </c>
      <c r="CQ90" s="167">
        <v>83</v>
      </c>
      <c r="CR90" s="166">
        <v>7</v>
      </c>
      <c r="CS90" s="167">
        <v>75.599999999999994</v>
      </c>
      <c r="CT90" s="167">
        <v>84.2</v>
      </c>
      <c r="CU90" s="167">
        <v>90.1</v>
      </c>
      <c r="CV90" s="167">
        <v>93.6</v>
      </c>
      <c r="CW90" s="167">
        <v>96.2</v>
      </c>
      <c r="CX90" s="167">
        <v>91.3</v>
      </c>
      <c r="CY90" s="167">
        <v>87.9</v>
      </c>
      <c r="CZ90" s="167">
        <v>81.900000000000006</v>
      </c>
      <c r="DA90" s="166">
        <v>8</v>
      </c>
      <c r="DB90" s="167">
        <v>77.599999999999994</v>
      </c>
      <c r="DC90" s="167">
        <v>88</v>
      </c>
      <c r="DD90" s="167">
        <v>93.4</v>
      </c>
      <c r="DE90" s="167">
        <v>93.8</v>
      </c>
      <c r="DF90" s="167">
        <v>94.2</v>
      </c>
      <c r="DG90" s="167">
        <v>91.4</v>
      </c>
      <c r="DH90" s="167">
        <v>87.9</v>
      </c>
      <c r="DI90" s="167">
        <v>79.900000000000006</v>
      </c>
      <c r="DJ90" s="167">
        <v>1</v>
      </c>
      <c r="DK90" s="168">
        <f t="shared" si="55"/>
        <v>51.4</v>
      </c>
      <c r="DL90" s="168">
        <f t="shared" si="56"/>
        <v>57.948</v>
      </c>
      <c r="DM90" s="168">
        <f t="shared" si="57"/>
        <v>63.251999999999995</v>
      </c>
      <c r="DN90" s="168">
        <f t="shared" si="58"/>
        <v>58.692</v>
      </c>
      <c r="DO90" s="168">
        <f t="shared" si="59"/>
        <v>62.50800000000001</v>
      </c>
      <c r="DP90" s="168">
        <f t="shared" si="60"/>
        <v>70.040000000000006</v>
      </c>
      <c r="DQ90" s="168">
        <f t="shared" si="61"/>
        <v>62.696000000000005</v>
      </c>
      <c r="DR90" s="168">
        <f t="shared" si="62"/>
        <v>63.94</v>
      </c>
      <c r="DS90" s="167">
        <v>91</v>
      </c>
      <c r="DT90" s="168">
        <f t="shared" si="63"/>
        <v>59.5</v>
      </c>
      <c r="DU90" s="168">
        <f t="shared" si="64"/>
        <v>64.248000000000005</v>
      </c>
      <c r="DV90" s="168">
        <f t="shared" si="65"/>
        <v>70.751999999999995</v>
      </c>
      <c r="DW90" s="168">
        <f t="shared" si="66"/>
        <v>61.991999999999997</v>
      </c>
      <c r="DX90" s="168">
        <f t="shared" si="67"/>
        <v>64.908000000000001</v>
      </c>
      <c r="DY90" s="168">
        <f t="shared" si="68"/>
        <v>70.14</v>
      </c>
      <c r="DZ90" s="168">
        <f t="shared" si="69"/>
        <v>61.996000000000002</v>
      </c>
      <c r="EA90" s="168">
        <f t="shared" si="70"/>
        <v>61.64</v>
      </c>
      <c r="EB90" s="167">
        <v>92</v>
      </c>
      <c r="EC90" s="168">
        <f t="shared" si="71"/>
        <v>59.8</v>
      </c>
      <c r="ED90" s="168">
        <f t="shared" si="72"/>
        <v>66.447999999999993</v>
      </c>
      <c r="EE90" s="168">
        <f t="shared" si="73"/>
        <v>73.251999999999995</v>
      </c>
      <c r="EF90" s="168">
        <f t="shared" si="74"/>
        <v>65.692000000000007</v>
      </c>
      <c r="EG90" s="168">
        <f t="shared" si="75"/>
        <v>67.108000000000004</v>
      </c>
      <c r="EH90" s="168">
        <f t="shared" si="76"/>
        <v>68.240000000000009</v>
      </c>
      <c r="EI90" s="168">
        <f t="shared" si="77"/>
        <v>62.095999999999997</v>
      </c>
      <c r="EJ90" s="168">
        <f t="shared" si="78"/>
        <v>60.64</v>
      </c>
      <c r="EK90" s="167">
        <v>93</v>
      </c>
      <c r="EL90" s="168">
        <f t="shared" si="79"/>
        <v>65.400000000000006</v>
      </c>
      <c r="EM90" s="168">
        <f t="shared" si="80"/>
        <v>72.548000000000002</v>
      </c>
      <c r="EN90" s="168">
        <f t="shared" si="81"/>
        <v>76.951999999999998</v>
      </c>
      <c r="EO90" s="168">
        <f t="shared" si="82"/>
        <v>67.49199999999999</v>
      </c>
      <c r="EP90" s="168">
        <f t="shared" si="83"/>
        <v>67.608000000000004</v>
      </c>
      <c r="EQ90" s="168">
        <f t="shared" si="84"/>
        <v>68.14</v>
      </c>
      <c r="ER90" s="168">
        <f t="shared" si="85"/>
        <v>60.496000000000002</v>
      </c>
      <c r="ES90" s="168">
        <f t="shared" si="86"/>
        <v>60.44</v>
      </c>
      <c r="ET90" s="167">
        <v>94</v>
      </c>
      <c r="EU90" s="168">
        <f t="shared" si="87"/>
        <v>65.3</v>
      </c>
      <c r="EV90" s="168">
        <f t="shared" si="88"/>
        <v>72.748000000000005</v>
      </c>
      <c r="EW90" s="168">
        <f t="shared" si="89"/>
        <v>78.951999999999998</v>
      </c>
      <c r="EX90" s="168">
        <f t="shared" si="90"/>
        <v>70.192000000000007</v>
      </c>
      <c r="EY90" s="168">
        <f t="shared" si="91"/>
        <v>68.50800000000001</v>
      </c>
      <c r="EZ90" s="168">
        <f t="shared" si="92"/>
        <v>66.84</v>
      </c>
      <c r="FA90" s="168">
        <f t="shared" si="93"/>
        <v>58.396000000000008</v>
      </c>
      <c r="FB90" s="168">
        <f t="shared" si="94"/>
        <v>55.34</v>
      </c>
      <c r="FC90" s="167">
        <v>95</v>
      </c>
      <c r="FD90" s="168">
        <f t="shared" si="95"/>
        <v>70.7</v>
      </c>
      <c r="FE90" s="168">
        <f t="shared" si="96"/>
        <v>77.347999999999999</v>
      </c>
      <c r="FF90" s="168">
        <f t="shared" si="97"/>
        <v>81.751999999999995</v>
      </c>
      <c r="FG90" s="168">
        <f t="shared" si="98"/>
        <v>70.99199999999999</v>
      </c>
      <c r="FH90" s="168">
        <f t="shared" si="99"/>
        <v>67.608000000000004</v>
      </c>
      <c r="FI90" s="168">
        <f t="shared" si="100"/>
        <v>66.84</v>
      </c>
      <c r="FJ90" s="168">
        <f t="shared" si="101"/>
        <v>58.095999999999997</v>
      </c>
      <c r="FK90" s="168">
        <f t="shared" si="102"/>
        <v>54.64</v>
      </c>
      <c r="FL90" s="167">
        <v>96</v>
      </c>
      <c r="FM90" s="168">
        <f t="shared" si="103"/>
        <v>75.599999999999994</v>
      </c>
      <c r="FN90" s="168">
        <f t="shared" si="104"/>
        <v>79.548000000000002</v>
      </c>
      <c r="FO90" s="168">
        <f t="shared" si="105"/>
        <v>82.551999999999992</v>
      </c>
      <c r="FP90" s="168">
        <f t="shared" si="106"/>
        <v>71.292000000000002</v>
      </c>
      <c r="FQ90" s="168">
        <f t="shared" si="107"/>
        <v>68.308000000000007</v>
      </c>
      <c r="FR90" s="168">
        <f t="shared" si="108"/>
        <v>65.14</v>
      </c>
      <c r="FS90" s="168">
        <f t="shared" si="109"/>
        <v>55.896000000000008</v>
      </c>
      <c r="FT90" s="168">
        <f t="shared" si="110"/>
        <v>53.540000000000006</v>
      </c>
      <c r="FU90" s="167">
        <v>97</v>
      </c>
      <c r="FV90" s="168">
        <f t="shared" si="111"/>
        <v>77.599999999999994</v>
      </c>
      <c r="FW90" s="168">
        <f t="shared" si="112"/>
        <v>83.347999999999999</v>
      </c>
      <c r="FX90" s="168">
        <f t="shared" si="113"/>
        <v>85.852000000000004</v>
      </c>
      <c r="FY90" s="168">
        <f t="shared" si="114"/>
        <v>71.49199999999999</v>
      </c>
      <c r="FZ90" s="168">
        <f t="shared" si="115"/>
        <v>66.308000000000007</v>
      </c>
      <c r="GA90" s="168">
        <f t="shared" si="116"/>
        <v>65.240000000000009</v>
      </c>
      <c r="GB90" s="168">
        <f t="shared" si="117"/>
        <v>55.896000000000008</v>
      </c>
      <c r="GC90" s="168">
        <f t="shared" si="118"/>
        <v>51.540000000000006</v>
      </c>
      <c r="GD90" s="167">
        <v>90</v>
      </c>
      <c r="GE90" s="168">
        <f t="shared" si="119"/>
        <v>27.027259841892658</v>
      </c>
      <c r="GF90" s="168">
        <f t="shared" si="120"/>
        <v>27.057600601552338</v>
      </c>
      <c r="GG90" s="167">
        <v>91</v>
      </c>
      <c r="GH90" s="168">
        <f t="shared" si="121"/>
        <v>24.750967854852092</v>
      </c>
      <c r="GI90" s="168">
        <f t="shared" si="122"/>
        <v>24.868113244243261</v>
      </c>
      <c r="GJ90" s="167">
        <v>92</v>
      </c>
      <c r="GK90" s="168">
        <f t="shared" si="123"/>
        <v>23.4865378202324</v>
      </c>
      <c r="GL90" s="168">
        <f t="shared" si="124"/>
        <v>23.580101627325234</v>
      </c>
      <c r="GM90" s="167">
        <v>93</v>
      </c>
      <c r="GN90" s="168">
        <f t="shared" si="125"/>
        <v>20.403023999948061</v>
      </c>
      <c r="GO90" s="168">
        <f t="shared" si="126"/>
        <v>20.571478339592218</v>
      </c>
      <c r="GP90" s="167">
        <v>94</v>
      </c>
      <c r="GQ90" s="168">
        <f t="shared" si="127"/>
        <v>19.059333770034058</v>
      </c>
      <c r="GR90" s="168">
        <f t="shared" si="128"/>
        <v>19.179480281333312</v>
      </c>
      <c r="GS90" s="167">
        <v>95</v>
      </c>
      <c r="GT90" s="168">
        <f t="shared" si="129"/>
        <v>16.200796584886405</v>
      </c>
      <c r="GU90" s="168">
        <f t="shared" si="130"/>
        <v>16.418931438104153</v>
      </c>
      <c r="GV90" s="167">
        <v>96</v>
      </c>
      <c r="GW90" s="168">
        <f t="shared" si="131"/>
        <v>14.808128092505058</v>
      </c>
      <c r="GX90" s="168">
        <f t="shared" si="132"/>
        <v>15.31351186280898</v>
      </c>
      <c r="GY90" s="167">
        <v>97</v>
      </c>
      <c r="GZ90" s="168">
        <f t="shared" si="133"/>
        <v>11.670241882128494</v>
      </c>
      <c r="HA90" s="168">
        <f t="shared" si="134"/>
        <v>12.053813010484348</v>
      </c>
      <c r="HB90" s="167">
        <v>-1.2</v>
      </c>
      <c r="HC90" s="167">
        <v>-0.49</v>
      </c>
      <c r="HD90" s="167">
        <v>0.14000000000000001</v>
      </c>
      <c r="HE90" s="167">
        <v>1.56</v>
      </c>
      <c r="HF90" s="167">
        <v>-2.98</v>
      </c>
      <c r="HG90" s="167">
        <v>-1.01</v>
      </c>
      <c r="HH90" s="167">
        <v>0.85</v>
      </c>
      <c r="HI90" s="167">
        <v>3.14</v>
      </c>
    </row>
    <row r="91" spans="1:217" ht="15.75" thickBot="1" x14ac:dyDescent="0.3">
      <c r="A91" s="228">
        <v>81</v>
      </c>
      <c r="B91" s="212">
        <v>44060</v>
      </c>
      <c r="C91" s="213" t="s">
        <v>1187</v>
      </c>
      <c r="D91" t="s">
        <v>979</v>
      </c>
      <c r="E91" s="222" t="s">
        <v>974</v>
      </c>
      <c r="F91" s="197"/>
      <c r="G91" s="198">
        <v>12.5</v>
      </c>
      <c r="H91" s="198">
        <v>20.3</v>
      </c>
      <c r="I91" s="198">
        <v>30.4</v>
      </c>
      <c r="J91" s="198">
        <v>41</v>
      </c>
      <c r="K91" s="198">
        <v>35.200000000000003</v>
      </c>
      <c r="L91" s="198">
        <v>35</v>
      </c>
      <c r="M91" s="199">
        <v>33</v>
      </c>
      <c r="N91" s="200"/>
      <c r="O91" s="198">
        <v>2.4</v>
      </c>
      <c r="P91" s="198">
        <v>3.2</v>
      </c>
      <c r="Q91" s="198">
        <v>2.7</v>
      </c>
      <c r="R91" s="198">
        <v>3.5</v>
      </c>
      <c r="S91" s="198">
        <v>1.1000000000000001</v>
      </c>
      <c r="T91" s="198">
        <v>3.8</v>
      </c>
      <c r="U91" s="201">
        <v>5.4</v>
      </c>
      <c r="V91" s="163">
        <f t="shared" si="38"/>
        <v>0</v>
      </c>
      <c r="W91" s="163">
        <f t="shared" si="39"/>
        <v>8.5640000000000001</v>
      </c>
      <c r="X91" s="163">
        <f t="shared" si="40"/>
        <v>15.052</v>
      </c>
      <c r="Y91" s="163">
        <f t="shared" si="41"/>
        <v>25.971999999999998</v>
      </c>
      <c r="Z91" s="163">
        <f t="shared" si="42"/>
        <v>35.26</v>
      </c>
      <c r="AA91" s="163">
        <f t="shared" si="43"/>
        <v>33.396000000000001</v>
      </c>
      <c r="AB91" s="163">
        <f t="shared" si="44"/>
        <v>28.768000000000001</v>
      </c>
      <c r="AC91" s="163">
        <f t="shared" si="45"/>
        <v>24.143999999999998</v>
      </c>
      <c r="AD91" s="164">
        <f t="shared" si="135"/>
        <v>29.811312434662575</v>
      </c>
      <c r="AE91" s="164">
        <f t="shared" si="136"/>
        <v>25.372279791186578</v>
      </c>
      <c r="AF91" s="164">
        <f t="shared" si="137"/>
        <v>16.185789705003753</v>
      </c>
      <c r="AG91" s="165">
        <f t="shared" si="46"/>
        <v>65.3</v>
      </c>
      <c r="AH91" s="165">
        <f t="shared" si="47"/>
        <v>66.836000000000013</v>
      </c>
      <c r="AI91" s="165">
        <f t="shared" si="48"/>
        <v>67.848000000000013</v>
      </c>
      <c r="AJ91" s="165">
        <f t="shared" si="49"/>
        <v>62.328000000000003</v>
      </c>
      <c r="AK91" s="165">
        <f t="shared" si="50"/>
        <v>56.24</v>
      </c>
      <c r="AL91" s="165">
        <f t="shared" si="51"/>
        <v>59.304000000000002</v>
      </c>
      <c r="AM91" s="165">
        <f t="shared" si="52"/>
        <v>63.731999999999999</v>
      </c>
      <c r="AN91" s="165">
        <f t="shared" si="53"/>
        <v>66.256</v>
      </c>
      <c r="AO91" s="164">
        <f t="shared" si="54"/>
        <v>26.220860420118782</v>
      </c>
      <c r="AP91" s="166">
        <v>1</v>
      </c>
      <c r="AQ91" s="167">
        <v>51.4</v>
      </c>
      <c r="AR91" s="167">
        <v>62.6</v>
      </c>
      <c r="AS91" s="167">
        <v>70.8</v>
      </c>
      <c r="AT91" s="167">
        <v>81</v>
      </c>
      <c r="AU91" s="167">
        <v>90.4</v>
      </c>
      <c r="AV91" s="167">
        <v>96.2</v>
      </c>
      <c r="AW91" s="167">
        <v>94.7</v>
      </c>
      <c r="AX91" s="167">
        <v>92.3</v>
      </c>
      <c r="AY91" s="166">
        <v>2</v>
      </c>
      <c r="AZ91" s="167">
        <v>59.5</v>
      </c>
      <c r="BA91" s="167">
        <v>68.900000000000006</v>
      </c>
      <c r="BB91" s="167">
        <v>78.3</v>
      </c>
      <c r="BC91" s="167">
        <v>84.3</v>
      </c>
      <c r="BD91" s="167">
        <v>92.8</v>
      </c>
      <c r="BE91" s="167">
        <v>96.3</v>
      </c>
      <c r="BF91" s="167">
        <v>94</v>
      </c>
      <c r="BG91" s="167">
        <v>90</v>
      </c>
      <c r="BH91" s="166">
        <v>3</v>
      </c>
      <c r="BI91" s="167">
        <v>59.8</v>
      </c>
      <c r="BJ91" s="167">
        <v>71.099999999999994</v>
      </c>
      <c r="BK91" s="167">
        <v>80.8</v>
      </c>
      <c r="BL91" s="167">
        <v>88</v>
      </c>
      <c r="BM91" s="167">
        <v>95</v>
      </c>
      <c r="BN91" s="167">
        <v>94.4</v>
      </c>
      <c r="BO91" s="167">
        <v>94.1</v>
      </c>
      <c r="BP91" s="167">
        <v>89</v>
      </c>
      <c r="BQ91" s="166">
        <v>4</v>
      </c>
      <c r="BR91" s="167">
        <v>65.400000000000006</v>
      </c>
      <c r="BS91" s="167">
        <v>77.2</v>
      </c>
      <c r="BT91" s="167">
        <v>84.5</v>
      </c>
      <c r="BU91" s="167">
        <v>89.8</v>
      </c>
      <c r="BV91" s="167">
        <v>95.5</v>
      </c>
      <c r="BW91" s="167">
        <v>94.3</v>
      </c>
      <c r="BX91" s="167">
        <v>92.5</v>
      </c>
      <c r="BY91" s="167">
        <v>88.8</v>
      </c>
      <c r="BZ91" s="166">
        <v>5</v>
      </c>
      <c r="CA91" s="167">
        <v>65.3</v>
      </c>
      <c r="CB91" s="167">
        <v>77.400000000000006</v>
      </c>
      <c r="CC91" s="167">
        <v>86.5</v>
      </c>
      <c r="CD91" s="167">
        <v>92.5</v>
      </c>
      <c r="CE91" s="167">
        <v>96.4</v>
      </c>
      <c r="CF91" s="167">
        <v>93</v>
      </c>
      <c r="CG91" s="167">
        <v>90.4</v>
      </c>
      <c r="CH91" s="167">
        <v>83.7</v>
      </c>
      <c r="CI91" s="166">
        <v>6</v>
      </c>
      <c r="CJ91" s="167">
        <v>70.7</v>
      </c>
      <c r="CK91" s="167">
        <v>82</v>
      </c>
      <c r="CL91" s="167">
        <v>89.3</v>
      </c>
      <c r="CM91" s="167">
        <v>93.3</v>
      </c>
      <c r="CN91" s="167">
        <v>95.5</v>
      </c>
      <c r="CO91" s="167">
        <v>93</v>
      </c>
      <c r="CP91" s="167">
        <v>90.1</v>
      </c>
      <c r="CQ91" s="167">
        <v>83</v>
      </c>
      <c r="CR91" s="166">
        <v>7</v>
      </c>
      <c r="CS91" s="167">
        <v>75.599999999999994</v>
      </c>
      <c r="CT91" s="167">
        <v>84.2</v>
      </c>
      <c r="CU91" s="167">
        <v>90.1</v>
      </c>
      <c r="CV91" s="167">
        <v>93.6</v>
      </c>
      <c r="CW91" s="167">
        <v>96.2</v>
      </c>
      <c r="CX91" s="167">
        <v>91.3</v>
      </c>
      <c r="CY91" s="167">
        <v>87.9</v>
      </c>
      <c r="CZ91" s="167">
        <v>81.900000000000006</v>
      </c>
      <c r="DA91" s="166">
        <v>8</v>
      </c>
      <c r="DB91" s="167">
        <v>77.599999999999994</v>
      </c>
      <c r="DC91" s="167">
        <v>88</v>
      </c>
      <c r="DD91" s="167">
        <v>93.4</v>
      </c>
      <c r="DE91" s="167">
        <v>93.8</v>
      </c>
      <c r="DF91" s="167">
        <v>94.2</v>
      </c>
      <c r="DG91" s="167">
        <v>91.4</v>
      </c>
      <c r="DH91" s="167">
        <v>87.9</v>
      </c>
      <c r="DI91" s="167">
        <v>79.900000000000006</v>
      </c>
      <c r="DJ91" s="167">
        <v>1</v>
      </c>
      <c r="DK91" s="168">
        <f t="shared" si="55"/>
        <v>51.4</v>
      </c>
      <c r="DL91" s="168">
        <f t="shared" si="56"/>
        <v>54.036000000000001</v>
      </c>
      <c r="DM91" s="168">
        <f t="shared" si="57"/>
        <v>55.747999999999998</v>
      </c>
      <c r="DN91" s="168">
        <f t="shared" si="58"/>
        <v>55.028000000000006</v>
      </c>
      <c r="DO91" s="168">
        <f t="shared" si="59"/>
        <v>55.140000000000008</v>
      </c>
      <c r="DP91" s="168">
        <f t="shared" si="60"/>
        <v>62.804000000000002</v>
      </c>
      <c r="DQ91" s="168">
        <f t="shared" si="61"/>
        <v>65.932000000000002</v>
      </c>
      <c r="DR91" s="168">
        <f t="shared" si="62"/>
        <v>68.156000000000006</v>
      </c>
      <c r="DS91" s="167">
        <v>92</v>
      </c>
      <c r="DT91" s="168">
        <f t="shared" si="63"/>
        <v>59.5</v>
      </c>
      <c r="DU91" s="168">
        <f t="shared" si="64"/>
        <v>60.336000000000006</v>
      </c>
      <c r="DV91" s="168">
        <f t="shared" si="65"/>
        <v>63.247999999999998</v>
      </c>
      <c r="DW91" s="168">
        <f t="shared" si="66"/>
        <v>58.328000000000003</v>
      </c>
      <c r="DX91" s="168">
        <f t="shared" si="67"/>
        <v>57.54</v>
      </c>
      <c r="DY91" s="168">
        <f t="shared" si="68"/>
        <v>62.903999999999996</v>
      </c>
      <c r="DZ91" s="168">
        <f t="shared" si="69"/>
        <v>65.231999999999999</v>
      </c>
      <c r="EA91" s="168">
        <f t="shared" si="70"/>
        <v>65.855999999999995</v>
      </c>
      <c r="EB91" s="167">
        <v>93</v>
      </c>
      <c r="EC91" s="168">
        <f t="shared" si="71"/>
        <v>59.8</v>
      </c>
      <c r="ED91" s="168">
        <f t="shared" si="72"/>
        <v>62.535999999999994</v>
      </c>
      <c r="EE91" s="168">
        <f t="shared" si="73"/>
        <v>65.74799999999999</v>
      </c>
      <c r="EF91" s="168">
        <f t="shared" si="74"/>
        <v>62.028000000000006</v>
      </c>
      <c r="EG91" s="168">
        <f t="shared" si="75"/>
        <v>59.74</v>
      </c>
      <c r="EH91" s="168">
        <f t="shared" si="76"/>
        <v>61.004000000000005</v>
      </c>
      <c r="EI91" s="168">
        <f t="shared" si="77"/>
        <v>65.331999999999994</v>
      </c>
      <c r="EJ91" s="168">
        <f t="shared" si="78"/>
        <v>64.855999999999995</v>
      </c>
      <c r="EK91" s="167">
        <v>94</v>
      </c>
      <c r="EL91" s="168">
        <f t="shared" si="79"/>
        <v>65.400000000000006</v>
      </c>
      <c r="EM91" s="168">
        <f t="shared" si="80"/>
        <v>68.635999999999996</v>
      </c>
      <c r="EN91" s="168">
        <f t="shared" si="81"/>
        <v>69.448000000000008</v>
      </c>
      <c r="EO91" s="168">
        <f t="shared" si="82"/>
        <v>63.828000000000003</v>
      </c>
      <c r="EP91" s="168">
        <f t="shared" si="83"/>
        <v>60.24</v>
      </c>
      <c r="EQ91" s="168">
        <f t="shared" si="84"/>
        <v>60.903999999999996</v>
      </c>
      <c r="ER91" s="168">
        <f t="shared" si="85"/>
        <v>63.731999999999999</v>
      </c>
      <c r="ES91" s="168">
        <f t="shared" si="86"/>
        <v>64.656000000000006</v>
      </c>
      <c r="ET91" s="167">
        <v>95</v>
      </c>
      <c r="EU91" s="168">
        <f t="shared" si="87"/>
        <v>65.3</v>
      </c>
      <c r="EV91" s="168">
        <f t="shared" si="88"/>
        <v>68.836000000000013</v>
      </c>
      <c r="EW91" s="168">
        <f t="shared" si="89"/>
        <v>71.448000000000008</v>
      </c>
      <c r="EX91" s="168">
        <f t="shared" si="90"/>
        <v>66.528000000000006</v>
      </c>
      <c r="EY91" s="168">
        <f t="shared" si="91"/>
        <v>61.140000000000008</v>
      </c>
      <c r="EZ91" s="168">
        <f t="shared" si="92"/>
        <v>59.603999999999999</v>
      </c>
      <c r="FA91" s="168">
        <f t="shared" si="93"/>
        <v>61.632000000000005</v>
      </c>
      <c r="FB91" s="168">
        <f t="shared" si="94"/>
        <v>59.556000000000004</v>
      </c>
      <c r="FC91" s="167">
        <v>96</v>
      </c>
      <c r="FD91" s="168">
        <f t="shared" si="95"/>
        <v>70.7</v>
      </c>
      <c r="FE91" s="168">
        <f t="shared" si="96"/>
        <v>73.436000000000007</v>
      </c>
      <c r="FF91" s="168">
        <f t="shared" si="97"/>
        <v>74.24799999999999</v>
      </c>
      <c r="FG91" s="168">
        <f t="shared" si="98"/>
        <v>67.328000000000003</v>
      </c>
      <c r="FH91" s="168">
        <f t="shared" si="99"/>
        <v>60.24</v>
      </c>
      <c r="FI91" s="168">
        <f t="shared" si="100"/>
        <v>59.603999999999999</v>
      </c>
      <c r="FJ91" s="168">
        <f t="shared" si="101"/>
        <v>61.331999999999994</v>
      </c>
      <c r="FK91" s="168">
        <f t="shared" si="102"/>
        <v>58.856000000000002</v>
      </c>
      <c r="FL91" s="167">
        <v>97</v>
      </c>
      <c r="FM91" s="168">
        <f t="shared" si="103"/>
        <v>75.599999999999994</v>
      </c>
      <c r="FN91" s="168">
        <f t="shared" si="104"/>
        <v>75.635999999999996</v>
      </c>
      <c r="FO91" s="168">
        <f t="shared" si="105"/>
        <v>75.048000000000002</v>
      </c>
      <c r="FP91" s="168">
        <f t="shared" si="106"/>
        <v>67.628</v>
      </c>
      <c r="FQ91" s="168">
        <f t="shared" si="107"/>
        <v>60.940000000000005</v>
      </c>
      <c r="FR91" s="168">
        <f t="shared" si="108"/>
        <v>57.903999999999996</v>
      </c>
      <c r="FS91" s="168">
        <f t="shared" si="109"/>
        <v>59.132000000000005</v>
      </c>
      <c r="FT91" s="168">
        <f t="shared" si="110"/>
        <v>57.756000000000007</v>
      </c>
      <c r="FU91" s="167">
        <v>98</v>
      </c>
      <c r="FV91" s="168">
        <f t="shared" si="111"/>
        <v>77.599999999999994</v>
      </c>
      <c r="FW91" s="168">
        <f t="shared" si="112"/>
        <v>79.436000000000007</v>
      </c>
      <c r="FX91" s="168">
        <f t="shared" si="113"/>
        <v>78.348000000000013</v>
      </c>
      <c r="FY91" s="168">
        <f t="shared" si="114"/>
        <v>67.828000000000003</v>
      </c>
      <c r="FZ91" s="168">
        <f t="shared" si="115"/>
        <v>58.940000000000005</v>
      </c>
      <c r="GA91" s="168">
        <f t="shared" si="116"/>
        <v>58.004000000000005</v>
      </c>
      <c r="GB91" s="168">
        <f t="shared" si="117"/>
        <v>59.132000000000005</v>
      </c>
      <c r="GC91" s="168">
        <f t="shared" si="118"/>
        <v>55.756000000000007</v>
      </c>
      <c r="GD91" s="167">
        <v>91</v>
      </c>
      <c r="GE91" s="168">
        <f t="shared" si="119"/>
        <v>28.607943373628103</v>
      </c>
      <c r="GF91" s="168">
        <f t="shared" si="120"/>
        <v>28.651671737914242</v>
      </c>
      <c r="GG91" s="167">
        <v>92</v>
      </c>
      <c r="GH91" s="168">
        <f t="shared" si="121"/>
        <v>28.395050008841579</v>
      </c>
      <c r="GI91" s="168">
        <f t="shared" si="122"/>
        <v>28.671120322736144</v>
      </c>
      <c r="GJ91" s="167">
        <v>93</v>
      </c>
      <c r="GK91" s="168">
        <f t="shared" si="123"/>
        <v>27.753508732464979</v>
      </c>
      <c r="GL91" s="168">
        <f t="shared" si="124"/>
        <v>28.008075284409401</v>
      </c>
      <c r="GM91" s="167">
        <v>94</v>
      </c>
      <c r="GN91" s="168">
        <f t="shared" si="125"/>
        <v>25.292359950251182</v>
      </c>
      <c r="GO91" s="168">
        <f t="shared" si="126"/>
        <v>25.834146277939453</v>
      </c>
      <c r="GP91" s="167">
        <v>95</v>
      </c>
      <c r="GQ91" s="168">
        <f t="shared" si="127"/>
        <v>24.677259076858618</v>
      </c>
      <c r="GR91" s="168">
        <f t="shared" si="128"/>
        <v>25.132314548075328</v>
      </c>
      <c r="GS91" s="167">
        <v>96</v>
      </c>
      <c r="GT91" s="168">
        <f t="shared" si="129"/>
        <v>21.554869150657225</v>
      </c>
      <c r="GU91" s="168">
        <f t="shared" si="130"/>
        <v>22.353994658637575</v>
      </c>
      <c r="GV91" s="167">
        <v>97</v>
      </c>
      <c r="GW91" s="168">
        <f t="shared" si="131"/>
        <v>19.432558921571086</v>
      </c>
      <c r="GX91" s="168">
        <f t="shared" si="132"/>
        <v>21.098584951054804</v>
      </c>
      <c r="GY91" s="167">
        <v>98</v>
      </c>
      <c r="GZ91" s="168">
        <f t="shared" si="133"/>
        <v>16.528657337832357</v>
      </c>
      <c r="HA91" s="168">
        <f t="shared" si="134"/>
        <v>17.828959224524738</v>
      </c>
      <c r="HB91" s="167">
        <v>-1.2</v>
      </c>
      <c r="HC91" s="167">
        <v>-0.49</v>
      </c>
      <c r="HD91" s="167">
        <v>0.14000000000000001</v>
      </c>
      <c r="HE91" s="167">
        <v>1.56</v>
      </c>
      <c r="HF91" s="167">
        <v>-2.98</v>
      </c>
      <c r="HG91" s="167">
        <v>-1.01</v>
      </c>
      <c r="HH91" s="167">
        <v>0.85</v>
      </c>
      <c r="HI91" s="167">
        <v>3.14</v>
      </c>
    </row>
    <row r="92" spans="1:217" ht="15.75" thickBot="1" x14ac:dyDescent="0.3">
      <c r="A92" s="228">
        <v>82</v>
      </c>
      <c r="B92" s="212">
        <v>44060</v>
      </c>
      <c r="C92" s="213" t="s">
        <v>1187</v>
      </c>
      <c r="D92" t="s">
        <v>921</v>
      </c>
      <c r="E92" s="225" t="s">
        <v>975</v>
      </c>
      <c r="F92" s="197"/>
      <c r="G92" s="198">
        <v>12.5</v>
      </c>
      <c r="H92" s="198">
        <v>20.3</v>
      </c>
      <c r="I92" s="198">
        <v>30.4</v>
      </c>
      <c r="J92" s="198">
        <v>41</v>
      </c>
      <c r="K92" s="198">
        <v>35.200000000000003</v>
      </c>
      <c r="L92" s="198">
        <v>35</v>
      </c>
      <c r="M92" s="199">
        <v>33</v>
      </c>
      <c r="N92" s="200"/>
      <c r="O92" s="198">
        <v>2.4</v>
      </c>
      <c r="P92" s="198">
        <v>3.2</v>
      </c>
      <c r="Q92" s="198">
        <v>2.7</v>
      </c>
      <c r="R92" s="198">
        <v>3.5</v>
      </c>
      <c r="S92" s="198">
        <v>1.1000000000000001</v>
      </c>
      <c r="T92" s="198">
        <v>3.8</v>
      </c>
      <c r="U92" s="201">
        <v>5.4</v>
      </c>
      <c r="V92" s="163">
        <f t="shared" si="38"/>
        <v>0</v>
      </c>
      <c r="W92" s="163">
        <f t="shared" si="39"/>
        <v>8.5640000000000001</v>
      </c>
      <c r="X92" s="163">
        <f t="shared" si="40"/>
        <v>15.052</v>
      </c>
      <c r="Y92" s="163">
        <f t="shared" si="41"/>
        <v>25.971999999999998</v>
      </c>
      <c r="Z92" s="163">
        <f t="shared" si="42"/>
        <v>35.26</v>
      </c>
      <c r="AA92" s="163">
        <f t="shared" si="43"/>
        <v>33.396000000000001</v>
      </c>
      <c r="AB92" s="163">
        <f t="shared" si="44"/>
        <v>28.768000000000001</v>
      </c>
      <c r="AC92" s="163">
        <f t="shared" si="45"/>
        <v>24.143999999999998</v>
      </c>
      <c r="AD92" s="164">
        <f t="shared" si="135"/>
        <v>29.811312434662575</v>
      </c>
      <c r="AE92" s="164">
        <f t="shared" si="136"/>
        <v>25.372279791186578</v>
      </c>
      <c r="AF92" s="164">
        <f t="shared" si="137"/>
        <v>16.185789705003753</v>
      </c>
      <c r="AG92" s="165">
        <f t="shared" si="46"/>
        <v>65.3</v>
      </c>
      <c r="AH92" s="165">
        <f t="shared" si="47"/>
        <v>66.836000000000013</v>
      </c>
      <c r="AI92" s="165">
        <f t="shared" si="48"/>
        <v>67.848000000000013</v>
      </c>
      <c r="AJ92" s="165">
        <f t="shared" si="49"/>
        <v>62.328000000000003</v>
      </c>
      <c r="AK92" s="165">
        <f t="shared" si="50"/>
        <v>56.24</v>
      </c>
      <c r="AL92" s="165">
        <f t="shared" si="51"/>
        <v>59.304000000000002</v>
      </c>
      <c r="AM92" s="165">
        <f t="shared" si="52"/>
        <v>63.731999999999999</v>
      </c>
      <c r="AN92" s="165">
        <f t="shared" si="53"/>
        <v>66.256</v>
      </c>
      <c r="AO92" s="164">
        <f t="shared" si="54"/>
        <v>26.220860420118782</v>
      </c>
      <c r="AP92" s="166">
        <v>1</v>
      </c>
      <c r="AQ92" s="167">
        <v>51.4</v>
      </c>
      <c r="AR92" s="167">
        <v>62.6</v>
      </c>
      <c r="AS92" s="167">
        <v>70.8</v>
      </c>
      <c r="AT92" s="167">
        <v>81</v>
      </c>
      <c r="AU92" s="167">
        <v>90.4</v>
      </c>
      <c r="AV92" s="167">
        <v>96.2</v>
      </c>
      <c r="AW92" s="167">
        <v>94.7</v>
      </c>
      <c r="AX92" s="167">
        <v>92.3</v>
      </c>
      <c r="AY92" s="166">
        <v>2</v>
      </c>
      <c r="AZ92" s="167">
        <v>59.5</v>
      </c>
      <c r="BA92" s="167">
        <v>68.900000000000006</v>
      </c>
      <c r="BB92" s="167">
        <v>78.3</v>
      </c>
      <c r="BC92" s="167">
        <v>84.3</v>
      </c>
      <c r="BD92" s="167">
        <v>92.8</v>
      </c>
      <c r="BE92" s="167">
        <v>96.3</v>
      </c>
      <c r="BF92" s="167">
        <v>94</v>
      </c>
      <c r="BG92" s="167">
        <v>90</v>
      </c>
      <c r="BH92" s="166">
        <v>3</v>
      </c>
      <c r="BI92" s="167">
        <v>59.8</v>
      </c>
      <c r="BJ92" s="167">
        <v>71.099999999999994</v>
      </c>
      <c r="BK92" s="167">
        <v>80.8</v>
      </c>
      <c r="BL92" s="167">
        <v>88</v>
      </c>
      <c r="BM92" s="167">
        <v>95</v>
      </c>
      <c r="BN92" s="167">
        <v>94.4</v>
      </c>
      <c r="BO92" s="167">
        <v>94.1</v>
      </c>
      <c r="BP92" s="167">
        <v>89</v>
      </c>
      <c r="BQ92" s="166">
        <v>4</v>
      </c>
      <c r="BR92" s="167">
        <v>65.400000000000006</v>
      </c>
      <c r="BS92" s="167">
        <v>77.2</v>
      </c>
      <c r="BT92" s="167">
        <v>84.5</v>
      </c>
      <c r="BU92" s="167">
        <v>89.8</v>
      </c>
      <c r="BV92" s="167">
        <v>95.5</v>
      </c>
      <c r="BW92" s="167">
        <v>94.3</v>
      </c>
      <c r="BX92" s="167">
        <v>92.5</v>
      </c>
      <c r="BY92" s="167">
        <v>88.8</v>
      </c>
      <c r="BZ92" s="166">
        <v>5</v>
      </c>
      <c r="CA92" s="167">
        <v>65.3</v>
      </c>
      <c r="CB92" s="167">
        <v>77.400000000000006</v>
      </c>
      <c r="CC92" s="167">
        <v>86.5</v>
      </c>
      <c r="CD92" s="167">
        <v>92.5</v>
      </c>
      <c r="CE92" s="167">
        <v>96.4</v>
      </c>
      <c r="CF92" s="167">
        <v>93</v>
      </c>
      <c r="CG92" s="167">
        <v>90.4</v>
      </c>
      <c r="CH92" s="167">
        <v>83.7</v>
      </c>
      <c r="CI92" s="166">
        <v>6</v>
      </c>
      <c r="CJ92" s="167">
        <v>70.7</v>
      </c>
      <c r="CK92" s="167">
        <v>82</v>
      </c>
      <c r="CL92" s="167">
        <v>89.3</v>
      </c>
      <c r="CM92" s="167">
        <v>93.3</v>
      </c>
      <c r="CN92" s="167">
        <v>95.5</v>
      </c>
      <c r="CO92" s="167">
        <v>93</v>
      </c>
      <c r="CP92" s="167">
        <v>90.1</v>
      </c>
      <c r="CQ92" s="167">
        <v>83</v>
      </c>
      <c r="CR92" s="166">
        <v>7</v>
      </c>
      <c r="CS92" s="167">
        <v>75.599999999999994</v>
      </c>
      <c r="CT92" s="167">
        <v>84.2</v>
      </c>
      <c r="CU92" s="167">
        <v>90.1</v>
      </c>
      <c r="CV92" s="167">
        <v>93.6</v>
      </c>
      <c r="CW92" s="167">
        <v>96.2</v>
      </c>
      <c r="CX92" s="167">
        <v>91.3</v>
      </c>
      <c r="CY92" s="167">
        <v>87.9</v>
      </c>
      <c r="CZ92" s="167">
        <v>81.900000000000006</v>
      </c>
      <c r="DA92" s="166">
        <v>8</v>
      </c>
      <c r="DB92" s="167">
        <v>77.599999999999994</v>
      </c>
      <c r="DC92" s="167">
        <v>88</v>
      </c>
      <c r="DD92" s="167">
        <v>93.4</v>
      </c>
      <c r="DE92" s="167">
        <v>93.8</v>
      </c>
      <c r="DF92" s="167">
        <v>94.2</v>
      </c>
      <c r="DG92" s="167">
        <v>91.4</v>
      </c>
      <c r="DH92" s="167">
        <v>87.9</v>
      </c>
      <c r="DI92" s="167">
        <v>79.900000000000006</v>
      </c>
      <c r="DJ92" s="167">
        <v>1</v>
      </c>
      <c r="DK92" s="168">
        <f t="shared" si="55"/>
        <v>51.4</v>
      </c>
      <c r="DL92" s="168">
        <f t="shared" si="56"/>
        <v>54.036000000000001</v>
      </c>
      <c r="DM92" s="168">
        <f t="shared" si="57"/>
        <v>55.747999999999998</v>
      </c>
      <c r="DN92" s="168">
        <f t="shared" si="58"/>
        <v>55.028000000000006</v>
      </c>
      <c r="DO92" s="168">
        <f t="shared" si="59"/>
        <v>55.140000000000008</v>
      </c>
      <c r="DP92" s="168">
        <f t="shared" si="60"/>
        <v>62.804000000000002</v>
      </c>
      <c r="DQ92" s="168">
        <f t="shared" si="61"/>
        <v>65.932000000000002</v>
      </c>
      <c r="DR92" s="168">
        <f t="shared" si="62"/>
        <v>68.156000000000006</v>
      </c>
      <c r="DS92" s="167">
        <v>93</v>
      </c>
      <c r="DT92" s="168">
        <f t="shared" si="63"/>
        <v>59.5</v>
      </c>
      <c r="DU92" s="168">
        <f t="shared" si="64"/>
        <v>60.336000000000006</v>
      </c>
      <c r="DV92" s="168">
        <f t="shared" si="65"/>
        <v>63.247999999999998</v>
      </c>
      <c r="DW92" s="168">
        <f t="shared" si="66"/>
        <v>58.328000000000003</v>
      </c>
      <c r="DX92" s="168">
        <f t="shared" si="67"/>
        <v>57.54</v>
      </c>
      <c r="DY92" s="168">
        <f t="shared" si="68"/>
        <v>62.903999999999996</v>
      </c>
      <c r="DZ92" s="168">
        <f t="shared" si="69"/>
        <v>65.231999999999999</v>
      </c>
      <c r="EA92" s="168">
        <f t="shared" si="70"/>
        <v>65.855999999999995</v>
      </c>
      <c r="EB92" s="167">
        <v>94</v>
      </c>
      <c r="EC92" s="168">
        <f t="shared" si="71"/>
        <v>59.8</v>
      </c>
      <c r="ED92" s="168">
        <f t="shared" si="72"/>
        <v>62.535999999999994</v>
      </c>
      <c r="EE92" s="168">
        <f t="shared" si="73"/>
        <v>65.74799999999999</v>
      </c>
      <c r="EF92" s="168">
        <f t="shared" si="74"/>
        <v>62.028000000000006</v>
      </c>
      <c r="EG92" s="168">
        <f t="shared" si="75"/>
        <v>59.74</v>
      </c>
      <c r="EH92" s="168">
        <f t="shared" si="76"/>
        <v>61.004000000000005</v>
      </c>
      <c r="EI92" s="168">
        <f t="shared" si="77"/>
        <v>65.331999999999994</v>
      </c>
      <c r="EJ92" s="168">
        <f t="shared" si="78"/>
        <v>64.855999999999995</v>
      </c>
      <c r="EK92" s="167">
        <v>95</v>
      </c>
      <c r="EL92" s="168">
        <f t="shared" si="79"/>
        <v>65.400000000000006</v>
      </c>
      <c r="EM92" s="168">
        <f t="shared" si="80"/>
        <v>68.635999999999996</v>
      </c>
      <c r="EN92" s="168">
        <f t="shared" si="81"/>
        <v>69.448000000000008</v>
      </c>
      <c r="EO92" s="168">
        <f t="shared" si="82"/>
        <v>63.828000000000003</v>
      </c>
      <c r="EP92" s="168">
        <f t="shared" si="83"/>
        <v>60.24</v>
      </c>
      <c r="EQ92" s="168">
        <f t="shared" si="84"/>
        <v>60.903999999999996</v>
      </c>
      <c r="ER92" s="168">
        <f t="shared" si="85"/>
        <v>63.731999999999999</v>
      </c>
      <c r="ES92" s="168">
        <f t="shared" si="86"/>
        <v>64.656000000000006</v>
      </c>
      <c r="ET92" s="167">
        <v>96</v>
      </c>
      <c r="EU92" s="168">
        <f t="shared" si="87"/>
        <v>65.3</v>
      </c>
      <c r="EV92" s="168">
        <f t="shared" si="88"/>
        <v>68.836000000000013</v>
      </c>
      <c r="EW92" s="168">
        <f t="shared" si="89"/>
        <v>71.448000000000008</v>
      </c>
      <c r="EX92" s="168">
        <f t="shared" si="90"/>
        <v>66.528000000000006</v>
      </c>
      <c r="EY92" s="168">
        <f t="shared" si="91"/>
        <v>61.140000000000008</v>
      </c>
      <c r="EZ92" s="168">
        <f t="shared" si="92"/>
        <v>59.603999999999999</v>
      </c>
      <c r="FA92" s="168">
        <f t="shared" si="93"/>
        <v>61.632000000000005</v>
      </c>
      <c r="FB92" s="168">
        <f t="shared" si="94"/>
        <v>59.556000000000004</v>
      </c>
      <c r="FC92" s="167">
        <v>97</v>
      </c>
      <c r="FD92" s="168">
        <f t="shared" si="95"/>
        <v>70.7</v>
      </c>
      <c r="FE92" s="168">
        <f t="shared" si="96"/>
        <v>73.436000000000007</v>
      </c>
      <c r="FF92" s="168">
        <f t="shared" si="97"/>
        <v>74.24799999999999</v>
      </c>
      <c r="FG92" s="168">
        <f t="shared" si="98"/>
        <v>67.328000000000003</v>
      </c>
      <c r="FH92" s="168">
        <f t="shared" si="99"/>
        <v>60.24</v>
      </c>
      <c r="FI92" s="168">
        <f t="shared" si="100"/>
        <v>59.603999999999999</v>
      </c>
      <c r="FJ92" s="168">
        <f t="shared" si="101"/>
        <v>61.331999999999994</v>
      </c>
      <c r="FK92" s="168">
        <f t="shared" si="102"/>
        <v>58.856000000000002</v>
      </c>
      <c r="FL92" s="167">
        <v>98</v>
      </c>
      <c r="FM92" s="168">
        <f t="shared" si="103"/>
        <v>75.599999999999994</v>
      </c>
      <c r="FN92" s="168">
        <f t="shared" si="104"/>
        <v>75.635999999999996</v>
      </c>
      <c r="FO92" s="168">
        <f t="shared" si="105"/>
        <v>75.048000000000002</v>
      </c>
      <c r="FP92" s="168">
        <f t="shared" si="106"/>
        <v>67.628</v>
      </c>
      <c r="FQ92" s="168">
        <f t="shared" si="107"/>
        <v>60.940000000000005</v>
      </c>
      <c r="FR92" s="168">
        <f t="shared" si="108"/>
        <v>57.903999999999996</v>
      </c>
      <c r="FS92" s="168">
        <f t="shared" si="109"/>
        <v>59.132000000000005</v>
      </c>
      <c r="FT92" s="168">
        <f t="shared" si="110"/>
        <v>57.756000000000007</v>
      </c>
      <c r="FU92" s="167">
        <v>99</v>
      </c>
      <c r="FV92" s="168">
        <f t="shared" si="111"/>
        <v>77.599999999999994</v>
      </c>
      <c r="FW92" s="168">
        <f t="shared" si="112"/>
        <v>79.436000000000007</v>
      </c>
      <c r="FX92" s="168">
        <f t="shared" si="113"/>
        <v>78.348000000000013</v>
      </c>
      <c r="FY92" s="168">
        <f t="shared" si="114"/>
        <v>67.828000000000003</v>
      </c>
      <c r="FZ92" s="168">
        <f t="shared" si="115"/>
        <v>58.940000000000005</v>
      </c>
      <c r="GA92" s="168">
        <f t="shared" si="116"/>
        <v>58.004000000000005</v>
      </c>
      <c r="GB92" s="168">
        <f t="shared" si="117"/>
        <v>59.132000000000005</v>
      </c>
      <c r="GC92" s="168">
        <f t="shared" si="118"/>
        <v>55.756000000000007</v>
      </c>
      <c r="GD92" s="167">
        <v>92</v>
      </c>
      <c r="GE92" s="168">
        <f t="shared" si="119"/>
        <v>28.607943373628103</v>
      </c>
      <c r="GF92" s="168">
        <f t="shared" si="120"/>
        <v>28.651671737914242</v>
      </c>
      <c r="GG92" s="167">
        <v>93</v>
      </c>
      <c r="GH92" s="168">
        <f t="shared" si="121"/>
        <v>28.395050008841579</v>
      </c>
      <c r="GI92" s="168">
        <f t="shared" si="122"/>
        <v>28.671120322736144</v>
      </c>
      <c r="GJ92" s="167">
        <v>94</v>
      </c>
      <c r="GK92" s="168">
        <f t="shared" si="123"/>
        <v>27.753508732464979</v>
      </c>
      <c r="GL92" s="168">
        <f t="shared" si="124"/>
        <v>28.008075284409401</v>
      </c>
      <c r="GM92" s="167">
        <v>95</v>
      </c>
      <c r="GN92" s="168">
        <f t="shared" si="125"/>
        <v>25.292359950251182</v>
      </c>
      <c r="GO92" s="168">
        <f t="shared" si="126"/>
        <v>25.834146277939453</v>
      </c>
      <c r="GP92" s="167">
        <v>96</v>
      </c>
      <c r="GQ92" s="168">
        <f t="shared" si="127"/>
        <v>24.677259076858618</v>
      </c>
      <c r="GR92" s="168">
        <f t="shared" si="128"/>
        <v>25.132314548075328</v>
      </c>
      <c r="GS92" s="167">
        <v>97</v>
      </c>
      <c r="GT92" s="168">
        <f t="shared" si="129"/>
        <v>21.554869150657225</v>
      </c>
      <c r="GU92" s="168">
        <f t="shared" si="130"/>
        <v>22.353994658637575</v>
      </c>
      <c r="GV92" s="167">
        <v>98</v>
      </c>
      <c r="GW92" s="168">
        <f t="shared" si="131"/>
        <v>19.432558921571086</v>
      </c>
      <c r="GX92" s="168">
        <f t="shared" si="132"/>
        <v>21.098584951054804</v>
      </c>
      <c r="GY92" s="167">
        <v>99</v>
      </c>
      <c r="GZ92" s="168">
        <f t="shared" si="133"/>
        <v>16.528657337832357</v>
      </c>
      <c r="HA92" s="168">
        <f t="shared" si="134"/>
        <v>17.828959224524738</v>
      </c>
      <c r="HB92" s="167">
        <v>-1.2</v>
      </c>
      <c r="HC92" s="167">
        <v>-0.49</v>
      </c>
      <c r="HD92" s="167">
        <v>0.14000000000000001</v>
      </c>
      <c r="HE92" s="167">
        <v>1.56</v>
      </c>
      <c r="HF92" s="167">
        <v>-2.98</v>
      </c>
      <c r="HG92" s="167">
        <v>-1.01</v>
      </c>
      <c r="HH92" s="167">
        <v>0.85</v>
      </c>
      <c r="HI92" s="167">
        <v>3.14</v>
      </c>
    </row>
    <row r="93" spans="1:217" ht="15.75" thickBot="1" x14ac:dyDescent="0.3">
      <c r="A93" s="228">
        <v>83</v>
      </c>
      <c r="B93" s="212">
        <v>44060</v>
      </c>
      <c r="C93" s="213" t="s">
        <v>1187</v>
      </c>
      <c r="D93" t="s">
        <v>921</v>
      </c>
      <c r="E93" s="222" t="s">
        <v>976</v>
      </c>
      <c r="F93" s="197"/>
      <c r="G93" s="198">
        <v>20.6</v>
      </c>
      <c r="H93" s="198">
        <v>27.5</v>
      </c>
      <c r="I93" s="198">
        <v>37.1</v>
      </c>
      <c r="J93" s="198">
        <v>40.299999999999997</v>
      </c>
      <c r="K93" s="198">
        <v>33.700000000000003</v>
      </c>
      <c r="L93" s="198">
        <v>34.799999999999997</v>
      </c>
      <c r="M93" s="199">
        <v>33.1</v>
      </c>
      <c r="N93" s="200"/>
      <c r="O93" s="198">
        <v>2.7</v>
      </c>
      <c r="P93" s="198">
        <v>3.1</v>
      </c>
      <c r="Q93" s="198">
        <v>2.6</v>
      </c>
      <c r="R93" s="198">
        <v>2.7</v>
      </c>
      <c r="S93" s="198">
        <v>2.6</v>
      </c>
      <c r="T93" s="198">
        <v>3.1</v>
      </c>
      <c r="U93" s="201">
        <v>3.3</v>
      </c>
      <c r="V93" s="163">
        <f t="shared" si="38"/>
        <v>0</v>
      </c>
      <c r="W93" s="163">
        <f t="shared" si="39"/>
        <v>16.172000000000001</v>
      </c>
      <c r="X93" s="163">
        <f t="shared" si="40"/>
        <v>22.416</v>
      </c>
      <c r="Y93" s="163">
        <f t="shared" si="41"/>
        <v>32.835999999999999</v>
      </c>
      <c r="Z93" s="163">
        <f t="shared" si="42"/>
        <v>35.872</v>
      </c>
      <c r="AA93" s="163">
        <f t="shared" si="43"/>
        <v>29.436000000000003</v>
      </c>
      <c r="AB93" s="163">
        <f t="shared" si="44"/>
        <v>29.715999999999998</v>
      </c>
      <c r="AC93" s="163">
        <f t="shared" si="45"/>
        <v>27.688000000000002</v>
      </c>
      <c r="AD93" s="164">
        <f t="shared" si="135"/>
        <v>29.50766751049332</v>
      </c>
      <c r="AE93" s="164">
        <f t="shared" si="136"/>
        <v>30.429263567748578</v>
      </c>
      <c r="AF93" s="164">
        <f t="shared" si="137"/>
        <v>23.985522824543583</v>
      </c>
      <c r="AG93" s="165">
        <f t="shared" si="46"/>
        <v>65.3</v>
      </c>
      <c r="AH93" s="165">
        <f t="shared" si="47"/>
        <v>59.228000000000009</v>
      </c>
      <c r="AI93" s="165">
        <f t="shared" si="48"/>
        <v>60.484000000000009</v>
      </c>
      <c r="AJ93" s="165">
        <f t="shared" si="49"/>
        <v>55.463999999999999</v>
      </c>
      <c r="AK93" s="165">
        <f t="shared" si="50"/>
        <v>55.628</v>
      </c>
      <c r="AL93" s="165">
        <f t="shared" si="51"/>
        <v>63.263999999999996</v>
      </c>
      <c r="AM93" s="165">
        <f t="shared" si="52"/>
        <v>62.784000000000006</v>
      </c>
      <c r="AN93" s="165">
        <f t="shared" si="53"/>
        <v>62.712000000000003</v>
      </c>
      <c r="AO93" s="164">
        <f t="shared" si="54"/>
        <v>29.227486013907964</v>
      </c>
      <c r="AP93" s="166">
        <v>1</v>
      </c>
      <c r="AQ93" s="167">
        <v>51.4</v>
      </c>
      <c r="AR93" s="167">
        <v>62.6</v>
      </c>
      <c r="AS93" s="167">
        <v>70.8</v>
      </c>
      <c r="AT93" s="167">
        <v>81</v>
      </c>
      <c r="AU93" s="167">
        <v>90.4</v>
      </c>
      <c r="AV93" s="167">
        <v>96.2</v>
      </c>
      <c r="AW93" s="167">
        <v>94.7</v>
      </c>
      <c r="AX93" s="167">
        <v>92.3</v>
      </c>
      <c r="AY93" s="166">
        <v>2</v>
      </c>
      <c r="AZ93" s="167">
        <v>59.5</v>
      </c>
      <c r="BA93" s="167">
        <v>68.900000000000006</v>
      </c>
      <c r="BB93" s="167">
        <v>78.3</v>
      </c>
      <c r="BC93" s="167">
        <v>84.3</v>
      </c>
      <c r="BD93" s="167">
        <v>92.8</v>
      </c>
      <c r="BE93" s="167">
        <v>96.3</v>
      </c>
      <c r="BF93" s="167">
        <v>94</v>
      </c>
      <c r="BG93" s="167">
        <v>90</v>
      </c>
      <c r="BH93" s="166">
        <v>3</v>
      </c>
      <c r="BI93" s="167">
        <v>59.8</v>
      </c>
      <c r="BJ93" s="167">
        <v>71.099999999999994</v>
      </c>
      <c r="BK93" s="167">
        <v>80.8</v>
      </c>
      <c r="BL93" s="167">
        <v>88</v>
      </c>
      <c r="BM93" s="167">
        <v>95</v>
      </c>
      <c r="BN93" s="167">
        <v>94.4</v>
      </c>
      <c r="BO93" s="167">
        <v>94.1</v>
      </c>
      <c r="BP93" s="167">
        <v>89</v>
      </c>
      <c r="BQ93" s="166">
        <v>4</v>
      </c>
      <c r="BR93" s="167">
        <v>65.400000000000006</v>
      </c>
      <c r="BS93" s="167">
        <v>77.2</v>
      </c>
      <c r="BT93" s="167">
        <v>84.5</v>
      </c>
      <c r="BU93" s="167">
        <v>89.8</v>
      </c>
      <c r="BV93" s="167">
        <v>95.5</v>
      </c>
      <c r="BW93" s="167">
        <v>94.3</v>
      </c>
      <c r="BX93" s="167">
        <v>92.5</v>
      </c>
      <c r="BY93" s="167">
        <v>88.8</v>
      </c>
      <c r="BZ93" s="166">
        <v>5</v>
      </c>
      <c r="CA93" s="167">
        <v>65.3</v>
      </c>
      <c r="CB93" s="167">
        <v>77.400000000000006</v>
      </c>
      <c r="CC93" s="167">
        <v>86.5</v>
      </c>
      <c r="CD93" s="167">
        <v>92.5</v>
      </c>
      <c r="CE93" s="167">
        <v>96.4</v>
      </c>
      <c r="CF93" s="167">
        <v>93</v>
      </c>
      <c r="CG93" s="167">
        <v>90.4</v>
      </c>
      <c r="CH93" s="167">
        <v>83.7</v>
      </c>
      <c r="CI93" s="166">
        <v>6</v>
      </c>
      <c r="CJ93" s="167">
        <v>70.7</v>
      </c>
      <c r="CK93" s="167">
        <v>82</v>
      </c>
      <c r="CL93" s="167">
        <v>89.3</v>
      </c>
      <c r="CM93" s="167">
        <v>93.3</v>
      </c>
      <c r="CN93" s="167">
        <v>95.5</v>
      </c>
      <c r="CO93" s="167">
        <v>93</v>
      </c>
      <c r="CP93" s="167">
        <v>90.1</v>
      </c>
      <c r="CQ93" s="167">
        <v>83</v>
      </c>
      <c r="CR93" s="166">
        <v>7</v>
      </c>
      <c r="CS93" s="167">
        <v>75.599999999999994</v>
      </c>
      <c r="CT93" s="167">
        <v>84.2</v>
      </c>
      <c r="CU93" s="167">
        <v>90.1</v>
      </c>
      <c r="CV93" s="167">
        <v>93.6</v>
      </c>
      <c r="CW93" s="167">
        <v>96.2</v>
      </c>
      <c r="CX93" s="167">
        <v>91.3</v>
      </c>
      <c r="CY93" s="167">
        <v>87.9</v>
      </c>
      <c r="CZ93" s="167">
        <v>81.900000000000006</v>
      </c>
      <c r="DA93" s="166">
        <v>8</v>
      </c>
      <c r="DB93" s="167">
        <v>77.599999999999994</v>
      </c>
      <c r="DC93" s="167">
        <v>88</v>
      </c>
      <c r="DD93" s="167">
        <v>93.4</v>
      </c>
      <c r="DE93" s="167">
        <v>93.8</v>
      </c>
      <c r="DF93" s="167">
        <v>94.2</v>
      </c>
      <c r="DG93" s="167">
        <v>91.4</v>
      </c>
      <c r="DH93" s="167">
        <v>87.9</v>
      </c>
      <c r="DI93" s="167">
        <v>79.900000000000006</v>
      </c>
      <c r="DJ93" s="167">
        <v>1</v>
      </c>
      <c r="DK93" s="168">
        <f t="shared" si="55"/>
        <v>51.4</v>
      </c>
      <c r="DL93" s="168">
        <f t="shared" si="56"/>
        <v>46.427999999999997</v>
      </c>
      <c r="DM93" s="168">
        <f t="shared" si="57"/>
        <v>48.384</v>
      </c>
      <c r="DN93" s="168">
        <f t="shared" si="58"/>
        <v>48.164000000000001</v>
      </c>
      <c r="DO93" s="168">
        <f t="shared" si="59"/>
        <v>54.528000000000006</v>
      </c>
      <c r="DP93" s="168">
        <f t="shared" si="60"/>
        <v>66.763999999999996</v>
      </c>
      <c r="DQ93" s="168">
        <f t="shared" si="61"/>
        <v>64.984000000000009</v>
      </c>
      <c r="DR93" s="168">
        <f t="shared" si="62"/>
        <v>64.611999999999995</v>
      </c>
      <c r="DS93" s="167">
        <v>94</v>
      </c>
      <c r="DT93" s="168">
        <f t="shared" si="63"/>
        <v>59.5</v>
      </c>
      <c r="DU93" s="168">
        <f t="shared" si="64"/>
        <v>52.728000000000009</v>
      </c>
      <c r="DV93" s="168">
        <f t="shared" si="65"/>
        <v>55.884</v>
      </c>
      <c r="DW93" s="168">
        <f t="shared" si="66"/>
        <v>51.463999999999999</v>
      </c>
      <c r="DX93" s="168">
        <f t="shared" si="67"/>
        <v>56.927999999999997</v>
      </c>
      <c r="DY93" s="168">
        <f t="shared" si="68"/>
        <v>66.86399999999999</v>
      </c>
      <c r="DZ93" s="168">
        <f t="shared" si="69"/>
        <v>64.284000000000006</v>
      </c>
      <c r="EA93" s="168">
        <f t="shared" si="70"/>
        <v>62.311999999999998</v>
      </c>
      <c r="EB93" s="167">
        <v>95</v>
      </c>
      <c r="EC93" s="168">
        <f t="shared" si="71"/>
        <v>59.8</v>
      </c>
      <c r="ED93" s="168">
        <f t="shared" si="72"/>
        <v>54.927999999999997</v>
      </c>
      <c r="EE93" s="168">
        <f t="shared" si="73"/>
        <v>58.384</v>
      </c>
      <c r="EF93" s="168">
        <f t="shared" si="74"/>
        <v>55.164000000000001</v>
      </c>
      <c r="EG93" s="168">
        <f t="shared" si="75"/>
        <v>59.128</v>
      </c>
      <c r="EH93" s="168">
        <f t="shared" si="76"/>
        <v>64.963999999999999</v>
      </c>
      <c r="EI93" s="168">
        <f t="shared" si="77"/>
        <v>64.384</v>
      </c>
      <c r="EJ93" s="168">
        <f t="shared" si="78"/>
        <v>61.311999999999998</v>
      </c>
      <c r="EK93" s="167">
        <v>96</v>
      </c>
      <c r="EL93" s="168">
        <f t="shared" si="79"/>
        <v>65.400000000000006</v>
      </c>
      <c r="EM93" s="168">
        <f t="shared" si="80"/>
        <v>61.028000000000006</v>
      </c>
      <c r="EN93" s="168">
        <f t="shared" si="81"/>
        <v>62.084000000000003</v>
      </c>
      <c r="EO93" s="168">
        <f t="shared" si="82"/>
        <v>56.963999999999999</v>
      </c>
      <c r="EP93" s="168">
        <f t="shared" si="83"/>
        <v>59.628</v>
      </c>
      <c r="EQ93" s="168">
        <f t="shared" si="84"/>
        <v>64.86399999999999</v>
      </c>
      <c r="ER93" s="168">
        <f t="shared" si="85"/>
        <v>62.784000000000006</v>
      </c>
      <c r="ES93" s="168">
        <f t="shared" si="86"/>
        <v>61.111999999999995</v>
      </c>
      <c r="ET93" s="167">
        <v>97</v>
      </c>
      <c r="EU93" s="168">
        <f t="shared" si="87"/>
        <v>65.3</v>
      </c>
      <c r="EV93" s="168">
        <f t="shared" si="88"/>
        <v>61.228000000000009</v>
      </c>
      <c r="EW93" s="168">
        <f t="shared" si="89"/>
        <v>64.084000000000003</v>
      </c>
      <c r="EX93" s="168">
        <f t="shared" si="90"/>
        <v>59.664000000000001</v>
      </c>
      <c r="EY93" s="168">
        <f t="shared" si="91"/>
        <v>60.528000000000006</v>
      </c>
      <c r="EZ93" s="168">
        <f t="shared" si="92"/>
        <v>63.563999999999993</v>
      </c>
      <c r="FA93" s="168">
        <f t="shared" si="93"/>
        <v>60.684000000000012</v>
      </c>
      <c r="FB93" s="168">
        <f t="shared" si="94"/>
        <v>56.012</v>
      </c>
      <c r="FC93" s="167">
        <v>98</v>
      </c>
      <c r="FD93" s="168">
        <f t="shared" si="95"/>
        <v>70.7</v>
      </c>
      <c r="FE93" s="168">
        <f t="shared" si="96"/>
        <v>65.828000000000003</v>
      </c>
      <c r="FF93" s="168">
        <f t="shared" si="97"/>
        <v>66.884</v>
      </c>
      <c r="FG93" s="168">
        <f t="shared" si="98"/>
        <v>60.463999999999999</v>
      </c>
      <c r="FH93" s="168">
        <f t="shared" si="99"/>
        <v>59.628</v>
      </c>
      <c r="FI93" s="168">
        <f t="shared" si="100"/>
        <v>63.563999999999993</v>
      </c>
      <c r="FJ93" s="168">
        <f t="shared" si="101"/>
        <v>60.384</v>
      </c>
      <c r="FK93" s="168">
        <f t="shared" si="102"/>
        <v>55.311999999999998</v>
      </c>
      <c r="FL93" s="167">
        <v>99</v>
      </c>
      <c r="FM93" s="168">
        <f t="shared" si="103"/>
        <v>75.599999999999994</v>
      </c>
      <c r="FN93" s="168">
        <f t="shared" si="104"/>
        <v>68.028000000000006</v>
      </c>
      <c r="FO93" s="168">
        <f t="shared" si="105"/>
        <v>67.683999999999997</v>
      </c>
      <c r="FP93" s="168">
        <f t="shared" si="106"/>
        <v>60.763999999999996</v>
      </c>
      <c r="FQ93" s="168">
        <f t="shared" si="107"/>
        <v>60.328000000000003</v>
      </c>
      <c r="FR93" s="168">
        <f t="shared" si="108"/>
        <v>61.86399999999999</v>
      </c>
      <c r="FS93" s="168">
        <f t="shared" si="109"/>
        <v>58.184000000000012</v>
      </c>
      <c r="FT93" s="168">
        <f t="shared" si="110"/>
        <v>54.212000000000003</v>
      </c>
      <c r="FU93" s="167">
        <v>100</v>
      </c>
      <c r="FV93" s="168">
        <f t="shared" si="111"/>
        <v>77.599999999999994</v>
      </c>
      <c r="FW93" s="168">
        <f t="shared" si="112"/>
        <v>71.828000000000003</v>
      </c>
      <c r="FX93" s="168">
        <f t="shared" si="113"/>
        <v>70.984000000000009</v>
      </c>
      <c r="FY93" s="168">
        <f t="shared" si="114"/>
        <v>60.963999999999999</v>
      </c>
      <c r="FZ93" s="168">
        <f t="shared" si="115"/>
        <v>58.328000000000003</v>
      </c>
      <c r="GA93" s="168">
        <f t="shared" si="116"/>
        <v>61.963999999999999</v>
      </c>
      <c r="GB93" s="168">
        <f t="shared" si="117"/>
        <v>58.184000000000012</v>
      </c>
      <c r="GC93" s="168">
        <f t="shared" si="118"/>
        <v>52.212000000000003</v>
      </c>
      <c r="GD93" s="167">
        <v>93</v>
      </c>
      <c r="GE93" s="168">
        <f t="shared" si="119"/>
        <v>29.434939591031821</v>
      </c>
      <c r="GF93" s="168">
        <f t="shared" si="120"/>
        <v>29.487896597820338</v>
      </c>
      <c r="GG93" s="167">
        <v>94</v>
      </c>
      <c r="GH93" s="168">
        <f t="shared" si="121"/>
        <v>29.453391010031936</v>
      </c>
      <c r="GI93" s="168">
        <f t="shared" si="122"/>
        <v>29.808837755522944</v>
      </c>
      <c r="GJ93" s="167">
        <v>95</v>
      </c>
      <c r="GK93" s="168">
        <f t="shared" si="123"/>
        <v>29.856995167661964</v>
      </c>
      <c r="GL93" s="168">
        <f t="shared" si="124"/>
        <v>30.27807833979692</v>
      </c>
      <c r="GM93" s="167">
        <v>96</v>
      </c>
      <c r="GN93" s="168">
        <f t="shared" si="125"/>
        <v>28.532428437260094</v>
      </c>
      <c r="GO93" s="168">
        <f t="shared" si="126"/>
        <v>29.766270807539868</v>
      </c>
      <c r="GP93" s="167">
        <v>97</v>
      </c>
      <c r="GQ93" s="168">
        <f t="shared" si="127"/>
        <v>28.803239936782504</v>
      </c>
      <c r="GR93" s="168">
        <f t="shared" si="128"/>
        <v>30.094704619512399</v>
      </c>
      <c r="GS93" s="167">
        <v>98</v>
      </c>
      <c r="GT93" s="168">
        <f t="shared" si="129"/>
        <v>25.818630453261534</v>
      </c>
      <c r="GU93" s="168">
        <f t="shared" si="130"/>
        <v>28.403993556682707</v>
      </c>
      <c r="GV93" s="167">
        <v>99</v>
      </c>
      <c r="GW93" s="168">
        <f t="shared" si="131"/>
        <v>22.736493036187781</v>
      </c>
      <c r="GX93" s="168">
        <f t="shared" si="132"/>
        <v>27.709326445612717</v>
      </c>
      <c r="GY93" s="167">
        <v>100</v>
      </c>
      <c r="GZ93" s="168">
        <f t="shared" si="133"/>
        <v>20.474693566403204</v>
      </c>
      <c r="HA93" s="168">
        <f t="shared" si="134"/>
        <v>24.934685865465468</v>
      </c>
      <c r="HB93" s="167">
        <v>-1.2</v>
      </c>
      <c r="HC93" s="167">
        <v>-0.49</v>
      </c>
      <c r="HD93" s="167">
        <v>0.14000000000000001</v>
      </c>
      <c r="HE93" s="167">
        <v>1.56</v>
      </c>
      <c r="HF93" s="167">
        <v>-2.98</v>
      </c>
      <c r="HG93" s="167">
        <v>-1.01</v>
      </c>
      <c r="HH93" s="167">
        <v>0.85</v>
      </c>
      <c r="HI93" s="167">
        <v>3.14</v>
      </c>
    </row>
    <row r="94" spans="1:217" ht="15.75" thickBot="1" x14ac:dyDescent="0.3">
      <c r="A94" s="228">
        <v>84</v>
      </c>
      <c r="B94" s="212">
        <v>44060</v>
      </c>
      <c r="C94" s="213" t="s">
        <v>1187</v>
      </c>
      <c r="D94" t="s">
        <v>921</v>
      </c>
      <c r="E94" s="226" t="s">
        <v>977</v>
      </c>
      <c r="F94" s="197"/>
      <c r="G94" s="198">
        <v>20.6</v>
      </c>
      <c r="H94" s="198">
        <v>27.5</v>
      </c>
      <c r="I94" s="198">
        <v>37.1</v>
      </c>
      <c r="J94" s="198">
        <v>40.299999999999997</v>
      </c>
      <c r="K94" s="198">
        <v>33.700000000000003</v>
      </c>
      <c r="L94" s="198">
        <v>34.799999999999997</v>
      </c>
      <c r="M94" s="199">
        <v>33.1</v>
      </c>
      <c r="N94" s="200"/>
      <c r="O94" s="198">
        <v>2.7</v>
      </c>
      <c r="P94" s="198">
        <v>3.1</v>
      </c>
      <c r="Q94" s="198">
        <v>2.6</v>
      </c>
      <c r="R94" s="198">
        <v>2.7</v>
      </c>
      <c r="S94" s="198">
        <v>2.6</v>
      </c>
      <c r="T94" s="198">
        <v>3.1</v>
      </c>
      <c r="U94" s="201">
        <v>3.3</v>
      </c>
      <c r="V94" s="163">
        <f t="shared" si="38"/>
        <v>0</v>
      </c>
      <c r="W94" s="163">
        <f t="shared" si="39"/>
        <v>16.172000000000001</v>
      </c>
      <c r="X94" s="163">
        <f t="shared" si="40"/>
        <v>22.416</v>
      </c>
      <c r="Y94" s="163">
        <f t="shared" si="41"/>
        <v>32.835999999999999</v>
      </c>
      <c r="Z94" s="163">
        <f t="shared" si="42"/>
        <v>35.872</v>
      </c>
      <c r="AA94" s="163">
        <f t="shared" si="43"/>
        <v>29.436000000000003</v>
      </c>
      <c r="AB94" s="163">
        <f t="shared" si="44"/>
        <v>29.715999999999998</v>
      </c>
      <c r="AC94" s="163">
        <f t="shared" si="45"/>
        <v>27.688000000000002</v>
      </c>
      <c r="AD94" s="164">
        <f t="shared" si="135"/>
        <v>29.50766751049332</v>
      </c>
      <c r="AE94" s="164">
        <f t="shared" si="136"/>
        <v>30.429263567748578</v>
      </c>
      <c r="AF94" s="164">
        <f t="shared" si="137"/>
        <v>23.985522824543583</v>
      </c>
      <c r="AG94" s="165">
        <f t="shared" si="46"/>
        <v>65.3</v>
      </c>
      <c r="AH94" s="165">
        <f t="shared" si="47"/>
        <v>59.228000000000009</v>
      </c>
      <c r="AI94" s="165">
        <f t="shared" si="48"/>
        <v>60.484000000000009</v>
      </c>
      <c r="AJ94" s="165">
        <f t="shared" si="49"/>
        <v>55.463999999999999</v>
      </c>
      <c r="AK94" s="165">
        <f t="shared" si="50"/>
        <v>55.628</v>
      </c>
      <c r="AL94" s="165">
        <f t="shared" si="51"/>
        <v>63.263999999999996</v>
      </c>
      <c r="AM94" s="165">
        <f t="shared" si="52"/>
        <v>62.784000000000006</v>
      </c>
      <c r="AN94" s="165">
        <f t="shared" si="53"/>
        <v>62.712000000000003</v>
      </c>
      <c r="AO94" s="164">
        <f t="shared" si="54"/>
        <v>29.227486013907964</v>
      </c>
      <c r="AP94" s="166">
        <v>1</v>
      </c>
      <c r="AQ94" s="167">
        <v>51.4</v>
      </c>
      <c r="AR94" s="167">
        <v>62.6</v>
      </c>
      <c r="AS94" s="167">
        <v>70.8</v>
      </c>
      <c r="AT94" s="167">
        <v>81</v>
      </c>
      <c r="AU94" s="167">
        <v>90.4</v>
      </c>
      <c r="AV94" s="167">
        <v>96.2</v>
      </c>
      <c r="AW94" s="167">
        <v>94.7</v>
      </c>
      <c r="AX94" s="167">
        <v>92.3</v>
      </c>
      <c r="AY94" s="166">
        <v>2</v>
      </c>
      <c r="AZ94" s="167">
        <v>59.5</v>
      </c>
      <c r="BA94" s="167">
        <v>68.900000000000006</v>
      </c>
      <c r="BB94" s="167">
        <v>78.3</v>
      </c>
      <c r="BC94" s="167">
        <v>84.3</v>
      </c>
      <c r="BD94" s="167">
        <v>92.8</v>
      </c>
      <c r="BE94" s="167">
        <v>96.3</v>
      </c>
      <c r="BF94" s="167">
        <v>94</v>
      </c>
      <c r="BG94" s="167">
        <v>90</v>
      </c>
      <c r="BH94" s="166">
        <v>3</v>
      </c>
      <c r="BI94" s="167">
        <v>59.8</v>
      </c>
      <c r="BJ94" s="167">
        <v>71.099999999999994</v>
      </c>
      <c r="BK94" s="167">
        <v>80.8</v>
      </c>
      <c r="BL94" s="167">
        <v>88</v>
      </c>
      <c r="BM94" s="167">
        <v>95</v>
      </c>
      <c r="BN94" s="167">
        <v>94.4</v>
      </c>
      <c r="BO94" s="167">
        <v>94.1</v>
      </c>
      <c r="BP94" s="167">
        <v>89</v>
      </c>
      <c r="BQ94" s="166">
        <v>4</v>
      </c>
      <c r="BR94" s="167">
        <v>65.400000000000006</v>
      </c>
      <c r="BS94" s="167">
        <v>77.2</v>
      </c>
      <c r="BT94" s="167">
        <v>84.5</v>
      </c>
      <c r="BU94" s="167">
        <v>89.8</v>
      </c>
      <c r="BV94" s="167">
        <v>95.5</v>
      </c>
      <c r="BW94" s="167">
        <v>94.3</v>
      </c>
      <c r="BX94" s="167">
        <v>92.5</v>
      </c>
      <c r="BY94" s="167">
        <v>88.8</v>
      </c>
      <c r="BZ94" s="166">
        <v>5</v>
      </c>
      <c r="CA94" s="167">
        <v>65.3</v>
      </c>
      <c r="CB94" s="167">
        <v>77.400000000000006</v>
      </c>
      <c r="CC94" s="167">
        <v>86.5</v>
      </c>
      <c r="CD94" s="167">
        <v>92.5</v>
      </c>
      <c r="CE94" s="167">
        <v>96.4</v>
      </c>
      <c r="CF94" s="167">
        <v>93</v>
      </c>
      <c r="CG94" s="167">
        <v>90.4</v>
      </c>
      <c r="CH94" s="167">
        <v>83.7</v>
      </c>
      <c r="CI94" s="166">
        <v>6</v>
      </c>
      <c r="CJ94" s="167">
        <v>70.7</v>
      </c>
      <c r="CK94" s="167">
        <v>82</v>
      </c>
      <c r="CL94" s="167">
        <v>89.3</v>
      </c>
      <c r="CM94" s="167">
        <v>93.3</v>
      </c>
      <c r="CN94" s="167">
        <v>95.5</v>
      </c>
      <c r="CO94" s="167">
        <v>93</v>
      </c>
      <c r="CP94" s="167">
        <v>90.1</v>
      </c>
      <c r="CQ94" s="167">
        <v>83</v>
      </c>
      <c r="CR94" s="166">
        <v>7</v>
      </c>
      <c r="CS94" s="167">
        <v>75.599999999999994</v>
      </c>
      <c r="CT94" s="167">
        <v>84.2</v>
      </c>
      <c r="CU94" s="167">
        <v>90.1</v>
      </c>
      <c r="CV94" s="167">
        <v>93.6</v>
      </c>
      <c r="CW94" s="167">
        <v>96.2</v>
      </c>
      <c r="CX94" s="167">
        <v>91.3</v>
      </c>
      <c r="CY94" s="167">
        <v>87.9</v>
      </c>
      <c r="CZ94" s="167">
        <v>81.900000000000006</v>
      </c>
      <c r="DA94" s="166">
        <v>8</v>
      </c>
      <c r="DB94" s="167">
        <v>77.599999999999994</v>
      </c>
      <c r="DC94" s="167">
        <v>88</v>
      </c>
      <c r="DD94" s="167">
        <v>93.4</v>
      </c>
      <c r="DE94" s="167">
        <v>93.8</v>
      </c>
      <c r="DF94" s="167">
        <v>94.2</v>
      </c>
      <c r="DG94" s="167">
        <v>91.4</v>
      </c>
      <c r="DH94" s="167">
        <v>87.9</v>
      </c>
      <c r="DI94" s="167">
        <v>79.900000000000006</v>
      </c>
      <c r="DJ94" s="167">
        <v>1</v>
      </c>
      <c r="DK94" s="168">
        <f t="shared" si="55"/>
        <v>51.4</v>
      </c>
      <c r="DL94" s="168">
        <f t="shared" si="56"/>
        <v>46.427999999999997</v>
      </c>
      <c r="DM94" s="168">
        <f t="shared" si="57"/>
        <v>48.384</v>
      </c>
      <c r="DN94" s="168">
        <f t="shared" si="58"/>
        <v>48.164000000000001</v>
      </c>
      <c r="DO94" s="168">
        <f t="shared" si="59"/>
        <v>54.528000000000006</v>
      </c>
      <c r="DP94" s="168">
        <f t="shared" si="60"/>
        <v>66.763999999999996</v>
      </c>
      <c r="DQ94" s="168">
        <f t="shared" si="61"/>
        <v>64.984000000000009</v>
      </c>
      <c r="DR94" s="168">
        <f t="shared" si="62"/>
        <v>64.611999999999995</v>
      </c>
      <c r="DS94" s="167">
        <v>95</v>
      </c>
      <c r="DT94" s="168">
        <f t="shared" si="63"/>
        <v>59.5</v>
      </c>
      <c r="DU94" s="168">
        <f t="shared" si="64"/>
        <v>52.728000000000009</v>
      </c>
      <c r="DV94" s="168">
        <f t="shared" si="65"/>
        <v>55.884</v>
      </c>
      <c r="DW94" s="168">
        <f t="shared" si="66"/>
        <v>51.463999999999999</v>
      </c>
      <c r="DX94" s="168">
        <f t="shared" si="67"/>
        <v>56.927999999999997</v>
      </c>
      <c r="DY94" s="168">
        <f t="shared" si="68"/>
        <v>66.86399999999999</v>
      </c>
      <c r="DZ94" s="168">
        <f t="shared" si="69"/>
        <v>64.284000000000006</v>
      </c>
      <c r="EA94" s="168">
        <f t="shared" si="70"/>
        <v>62.311999999999998</v>
      </c>
      <c r="EB94" s="167">
        <v>96</v>
      </c>
      <c r="EC94" s="168">
        <f t="shared" si="71"/>
        <v>59.8</v>
      </c>
      <c r="ED94" s="168">
        <f t="shared" si="72"/>
        <v>54.927999999999997</v>
      </c>
      <c r="EE94" s="168">
        <f t="shared" si="73"/>
        <v>58.384</v>
      </c>
      <c r="EF94" s="168">
        <f t="shared" si="74"/>
        <v>55.164000000000001</v>
      </c>
      <c r="EG94" s="168">
        <f t="shared" si="75"/>
        <v>59.128</v>
      </c>
      <c r="EH94" s="168">
        <f t="shared" si="76"/>
        <v>64.963999999999999</v>
      </c>
      <c r="EI94" s="168">
        <f t="shared" si="77"/>
        <v>64.384</v>
      </c>
      <c r="EJ94" s="168">
        <f t="shared" si="78"/>
        <v>61.311999999999998</v>
      </c>
      <c r="EK94" s="167">
        <v>97</v>
      </c>
      <c r="EL94" s="168">
        <f t="shared" si="79"/>
        <v>65.400000000000006</v>
      </c>
      <c r="EM94" s="168">
        <f t="shared" si="80"/>
        <v>61.028000000000006</v>
      </c>
      <c r="EN94" s="168">
        <f t="shared" si="81"/>
        <v>62.084000000000003</v>
      </c>
      <c r="EO94" s="168">
        <f t="shared" si="82"/>
        <v>56.963999999999999</v>
      </c>
      <c r="EP94" s="168">
        <f t="shared" si="83"/>
        <v>59.628</v>
      </c>
      <c r="EQ94" s="168">
        <f t="shared" si="84"/>
        <v>64.86399999999999</v>
      </c>
      <c r="ER94" s="168">
        <f t="shared" si="85"/>
        <v>62.784000000000006</v>
      </c>
      <c r="ES94" s="168">
        <f t="shared" si="86"/>
        <v>61.111999999999995</v>
      </c>
      <c r="ET94" s="167">
        <v>98</v>
      </c>
      <c r="EU94" s="168">
        <f t="shared" si="87"/>
        <v>65.3</v>
      </c>
      <c r="EV94" s="168">
        <f t="shared" si="88"/>
        <v>61.228000000000009</v>
      </c>
      <c r="EW94" s="168">
        <f t="shared" si="89"/>
        <v>64.084000000000003</v>
      </c>
      <c r="EX94" s="168">
        <f t="shared" si="90"/>
        <v>59.664000000000001</v>
      </c>
      <c r="EY94" s="168">
        <f t="shared" si="91"/>
        <v>60.528000000000006</v>
      </c>
      <c r="EZ94" s="168">
        <f t="shared" si="92"/>
        <v>63.563999999999993</v>
      </c>
      <c r="FA94" s="168">
        <f t="shared" si="93"/>
        <v>60.684000000000012</v>
      </c>
      <c r="FB94" s="168">
        <f t="shared" si="94"/>
        <v>56.012</v>
      </c>
      <c r="FC94" s="167">
        <v>99</v>
      </c>
      <c r="FD94" s="168">
        <f t="shared" si="95"/>
        <v>70.7</v>
      </c>
      <c r="FE94" s="168">
        <f t="shared" si="96"/>
        <v>65.828000000000003</v>
      </c>
      <c r="FF94" s="168">
        <f t="shared" si="97"/>
        <v>66.884</v>
      </c>
      <c r="FG94" s="168">
        <f t="shared" si="98"/>
        <v>60.463999999999999</v>
      </c>
      <c r="FH94" s="168">
        <f t="shared" si="99"/>
        <v>59.628</v>
      </c>
      <c r="FI94" s="168">
        <f t="shared" si="100"/>
        <v>63.563999999999993</v>
      </c>
      <c r="FJ94" s="168">
        <f t="shared" si="101"/>
        <v>60.384</v>
      </c>
      <c r="FK94" s="168">
        <f t="shared" si="102"/>
        <v>55.311999999999998</v>
      </c>
      <c r="FL94" s="167">
        <v>100</v>
      </c>
      <c r="FM94" s="168">
        <f t="shared" si="103"/>
        <v>75.599999999999994</v>
      </c>
      <c r="FN94" s="168">
        <f t="shared" si="104"/>
        <v>68.028000000000006</v>
      </c>
      <c r="FO94" s="168">
        <f t="shared" si="105"/>
        <v>67.683999999999997</v>
      </c>
      <c r="FP94" s="168">
        <f t="shared" si="106"/>
        <v>60.763999999999996</v>
      </c>
      <c r="FQ94" s="168">
        <f t="shared" si="107"/>
        <v>60.328000000000003</v>
      </c>
      <c r="FR94" s="168">
        <f t="shared" si="108"/>
        <v>61.86399999999999</v>
      </c>
      <c r="FS94" s="168">
        <f t="shared" si="109"/>
        <v>58.184000000000012</v>
      </c>
      <c r="FT94" s="168">
        <f t="shared" si="110"/>
        <v>54.212000000000003</v>
      </c>
      <c r="FU94" s="167">
        <v>101</v>
      </c>
      <c r="FV94" s="168">
        <f t="shared" si="111"/>
        <v>77.599999999999994</v>
      </c>
      <c r="FW94" s="168">
        <f t="shared" si="112"/>
        <v>71.828000000000003</v>
      </c>
      <c r="FX94" s="168">
        <f t="shared" si="113"/>
        <v>70.984000000000009</v>
      </c>
      <c r="FY94" s="168">
        <f t="shared" si="114"/>
        <v>60.963999999999999</v>
      </c>
      <c r="FZ94" s="168">
        <f t="shared" si="115"/>
        <v>58.328000000000003</v>
      </c>
      <c r="GA94" s="168">
        <f t="shared" si="116"/>
        <v>61.963999999999999</v>
      </c>
      <c r="GB94" s="168">
        <f t="shared" si="117"/>
        <v>58.184000000000012</v>
      </c>
      <c r="GC94" s="168">
        <f t="shared" si="118"/>
        <v>52.212000000000003</v>
      </c>
      <c r="GD94" s="167">
        <v>94</v>
      </c>
      <c r="GE94" s="168">
        <f t="shared" si="119"/>
        <v>29.434939591031821</v>
      </c>
      <c r="GF94" s="168">
        <f t="shared" si="120"/>
        <v>29.487896597820338</v>
      </c>
      <c r="GG94" s="167">
        <v>95</v>
      </c>
      <c r="GH94" s="168">
        <f t="shared" si="121"/>
        <v>29.453391010031936</v>
      </c>
      <c r="GI94" s="168">
        <f t="shared" si="122"/>
        <v>29.808837755522944</v>
      </c>
      <c r="GJ94" s="167">
        <v>96</v>
      </c>
      <c r="GK94" s="168">
        <f t="shared" si="123"/>
        <v>29.856995167661964</v>
      </c>
      <c r="GL94" s="168">
        <f t="shared" si="124"/>
        <v>30.27807833979692</v>
      </c>
      <c r="GM94" s="167">
        <v>97</v>
      </c>
      <c r="GN94" s="168">
        <f t="shared" si="125"/>
        <v>28.532428437260094</v>
      </c>
      <c r="GO94" s="168">
        <f t="shared" si="126"/>
        <v>29.766270807539868</v>
      </c>
      <c r="GP94" s="167">
        <v>98</v>
      </c>
      <c r="GQ94" s="168">
        <f t="shared" si="127"/>
        <v>28.803239936782504</v>
      </c>
      <c r="GR94" s="168">
        <f t="shared" si="128"/>
        <v>30.094704619512399</v>
      </c>
      <c r="GS94" s="167">
        <v>99</v>
      </c>
      <c r="GT94" s="168">
        <f t="shared" si="129"/>
        <v>25.818630453261534</v>
      </c>
      <c r="GU94" s="168">
        <f t="shared" si="130"/>
        <v>28.403993556682707</v>
      </c>
      <c r="GV94" s="167">
        <v>100</v>
      </c>
      <c r="GW94" s="168">
        <f t="shared" si="131"/>
        <v>22.736493036187781</v>
      </c>
      <c r="GX94" s="168">
        <f t="shared" si="132"/>
        <v>27.709326445612717</v>
      </c>
      <c r="GY94" s="167">
        <v>101</v>
      </c>
      <c r="GZ94" s="168">
        <f t="shared" si="133"/>
        <v>20.474693566403204</v>
      </c>
      <c r="HA94" s="168">
        <f t="shared" si="134"/>
        <v>24.934685865465468</v>
      </c>
      <c r="HB94" s="167">
        <v>-1.2</v>
      </c>
      <c r="HC94" s="167">
        <v>-0.49</v>
      </c>
      <c r="HD94" s="167">
        <v>0.14000000000000001</v>
      </c>
      <c r="HE94" s="167">
        <v>1.56</v>
      </c>
      <c r="HF94" s="167">
        <v>-2.98</v>
      </c>
      <c r="HG94" s="167">
        <v>-1.01</v>
      </c>
      <c r="HH94" s="167">
        <v>0.85</v>
      </c>
      <c r="HI94" s="167">
        <v>3.14</v>
      </c>
    </row>
    <row r="95" spans="1:217" ht="15.75" thickBot="1" x14ac:dyDescent="0.3">
      <c r="A95" s="228">
        <v>85</v>
      </c>
      <c r="B95" s="212">
        <v>43918</v>
      </c>
      <c r="C95" s="215" t="s">
        <v>1188</v>
      </c>
      <c r="D95" t="s">
        <v>921</v>
      </c>
      <c r="E95" s="210" t="s">
        <v>1112</v>
      </c>
      <c r="F95" s="197">
        <v>15</v>
      </c>
      <c r="G95" s="198">
        <v>15</v>
      </c>
      <c r="H95" s="198">
        <v>14.7</v>
      </c>
      <c r="I95" s="198">
        <v>24.7</v>
      </c>
      <c r="J95" s="198">
        <v>33.1</v>
      </c>
      <c r="K95" s="198">
        <v>26.8</v>
      </c>
      <c r="L95" s="198">
        <v>32.200000000000003</v>
      </c>
      <c r="M95" s="199">
        <v>34.6</v>
      </c>
      <c r="N95" s="200">
        <v>4.2</v>
      </c>
      <c r="O95" s="198">
        <v>3.1</v>
      </c>
      <c r="P95" s="198">
        <v>2.9</v>
      </c>
      <c r="Q95" s="198">
        <v>2.9</v>
      </c>
      <c r="R95" s="198">
        <v>3.2</v>
      </c>
      <c r="S95" s="198">
        <v>2.7</v>
      </c>
      <c r="T95" s="198">
        <v>2.8</v>
      </c>
      <c r="U95" s="201">
        <v>3.7</v>
      </c>
      <c r="V95" s="163">
        <f t="shared" si="38"/>
        <v>8.1120000000000001</v>
      </c>
      <c r="W95" s="163">
        <f t="shared" si="39"/>
        <v>9.9160000000000004</v>
      </c>
      <c r="X95" s="163">
        <f t="shared" si="40"/>
        <v>9.9439999999999991</v>
      </c>
      <c r="Y95" s="163">
        <f t="shared" si="41"/>
        <v>19.943999999999999</v>
      </c>
      <c r="Z95" s="163">
        <f t="shared" si="42"/>
        <v>27.852</v>
      </c>
      <c r="AA95" s="163">
        <f t="shared" si="43"/>
        <v>22.372</v>
      </c>
      <c r="AB95" s="163">
        <f t="shared" si="44"/>
        <v>27.608000000000004</v>
      </c>
      <c r="AC95" s="163">
        <f t="shared" si="45"/>
        <v>28.532000000000004</v>
      </c>
      <c r="AD95" s="164">
        <f t="shared" si="135"/>
        <v>25.095545241868368</v>
      </c>
      <c r="AE95" s="164">
        <f t="shared" si="136"/>
        <v>20.720337942877599</v>
      </c>
      <c r="AF95" s="164">
        <f t="shared" si="137"/>
        <v>13.786389894134608</v>
      </c>
      <c r="AG95" s="165">
        <f t="shared" si="46"/>
        <v>57.187999999999995</v>
      </c>
      <c r="AH95" s="165">
        <f t="shared" si="47"/>
        <v>65.484000000000009</v>
      </c>
      <c r="AI95" s="165">
        <f t="shared" si="48"/>
        <v>72.956000000000003</v>
      </c>
      <c r="AJ95" s="165">
        <f t="shared" si="49"/>
        <v>68.355999999999995</v>
      </c>
      <c r="AK95" s="165">
        <f t="shared" si="50"/>
        <v>63.647999999999996</v>
      </c>
      <c r="AL95" s="165">
        <f t="shared" si="51"/>
        <v>70.328000000000003</v>
      </c>
      <c r="AM95" s="165">
        <f t="shared" si="52"/>
        <v>64.891999999999996</v>
      </c>
      <c r="AN95" s="165">
        <f t="shared" si="53"/>
        <v>61.868000000000002</v>
      </c>
      <c r="AO95" s="164">
        <f t="shared" si="54"/>
        <v>23.153216115045055</v>
      </c>
      <c r="AP95" s="166">
        <v>1</v>
      </c>
      <c r="AQ95" s="167">
        <v>51.4</v>
      </c>
      <c r="AR95" s="167">
        <v>62.6</v>
      </c>
      <c r="AS95" s="167">
        <v>70.8</v>
      </c>
      <c r="AT95" s="167">
        <v>81</v>
      </c>
      <c r="AU95" s="167">
        <v>90.4</v>
      </c>
      <c r="AV95" s="167">
        <v>96.2</v>
      </c>
      <c r="AW95" s="167">
        <v>94.7</v>
      </c>
      <c r="AX95" s="167">
        <v>92.3</v>
      </c>
      <c r="AY95" s="166">
        <v>2</v>
      </c>
      <c r="AZ95" s="167">
        <v>59.5</v>
      </c>
      <c r="BA95" s="167">
        <v>68.900000000000006</v>
      </c>
      <c r="BB95" s="167">
        <v>78.3</v>
      </c>
      <c r="BC95" s="167">
        <v>84.3</v>
      </c>
      <c r="BD95" s="167">
        <v>92.8</v>
      </c>
      <c r="BE95" s="167">
        <v>96.3</v>
      </c>
      <c r="BF95" s="167">
        <v>94</v>
      </c>
      <c r="BG95" s="167">
        <v>90</v>
      </c>
      <c r="BH95" s="166">
        <v>3</v>
      </c>
      <c r="BI95" s="167">
        <v>59.8</v>
      </c>
      <c r="BJ95" s="167">
        <v>71.099999999999994</v>
      </c>
      <c r="BK95" s="167">
        <v>80.8</v>
      </c>
      <c r="BL95" s="167">
        <v>88</v>
      </c>
      <c r="BM95" s="167">
        <v>95</v>
      </c>
      <c r="BN95" s="167">
        <v>94.4</v>
      </c>
      <c r="BO95" s="167">
        <v>94.1</v>
      </c>
      <c r="BP95" s="167">
        <v>89</v>
      </c>
      <c r="BQ95" s="166">
        <v>4</v>
      </c>
      <c r="BR95" s="167">
        <v>65.400000000000006</v>
      </c>
      <c r="BS95" s="167">
        <v>77.2</v>
      </c>
      <c r="BT95" s="167">
        <v>84.5</v>
      </c>
      <c r="BU95" s="167">
        <v>89.8</v>
      </c>
      <c r="BV95" s="167">
        <v>95.5</v>
      </c>
      <c r="BW95" s="167">
        <v>94.3</v>
      </c>
      <c r="BX95" s="167">
        <v>92.5</v>
      </c>
      <c r="BY95" s="167">
        <v>88.8</v>
      </c>
      <c r="BZ95" s="166">
        <v>5</v>
      </c>
      <c r="CA95" s="167">
        <v>65.3</v>
      </c>
      <c r="CB95" s="167">
        <v>77.400000000000006</v>
      </c>
      <c r="CC95" s="167">
        <v>86.5</v>
      </c>
      <c r="CD95" s="167">
        <v>92.5</v>
      </c>
      <c r="CE95" s="167">
        <v>96.4</v>
      </c>
      <c r="CF95" s="167">
        <v>93</v>
      </c>
      <c r="CG95" s="167">
        <v>90.4</v>
      </c>
      <c r="CH95" s="167">
        <v>83.7</v>
      </c>
      <c r="CI95" s="166">
        <v>6</v>
      </c>
      <c r="CJ95" s="167">
        <v>70.7</v>
      </c>
      <c r="CK95" s="167">
        <v>82</v>
      </c>
      <c r="CL95" s="167">
        <v>89.3</v>
      </c>
      <c r="CM95" s="167">
        <v>93.3</v>
      </c>
      <c r="CN95" s="167">
        <v>95.5</v>
      </c>
      <c r="CO95" s="167">
        <v>93</v>
      </c>
      <c r="CP95" s="167">
        <v>90.1</v>
      </c>
      <c r="CQ95" s="167">
        <v>83</v>
      </c>
      <c r="CR95" s="166">
        <v>7</v>
      </c>
      <c r="CS95" s="167">
        <v>75.599999999999994</v>
      </c>
      <c r="CT95" s="167">
        <v>84.2</v>
      </c>
      <c r="CU95" s="167">
        <v>90.1</v>
      </c>
      <c r="CV95" s="167">
        <v>93.6</v>
      </c>
      <c r="CW95" s="167">
        <v>96.2</v>
      </c>
      <c r="CX95" s="167">
        <v>91.3</v>
      </c>
      <c r="CY95" s="167">
        <v>87.9</v>
      </c>
      <c r="CZ95" s="167">
        <v>81.900000000000006</v>
      </c>
      <c r="DA95" s="166">
        <v>8</v>
      </c>
      <c r="DB95" s="167">
        <v>77.599999999999994</v>
      </c>
      <c r="DC95" s="167">
        <v>88</v>
      </c>
      <c r="DD95" s="167">
        <v>93.4</v>
      </c>
      <c r="DE95" s="167">
        <v>93.8</v>
      </c>
      <c r="DF95" s="167">
        <v>94.2</v>
      </c>
      <c r="DG95" s="167">
        <v>91.4</v>
      </c>
      <c r="DH95" s="167">
        <v>87.9</v>
      </c>
      <c r="DI95" s="167">
        <v>79.900000000000006</v>
      </c>
      <c r="DJ95" s="167">
        <v>1</v>
      </c>
      <c r="DK95" s="168">
        <f t="shared" si="55"/>
        <v>43.287999999999997</v>
      </c>
      <c r="DL95" s="168">
        <f t="shared" si="56"/>
        <v>52.683999999999997</v>
      </c>
      <c r="DM95" s="168">
        <f t="shared" si="57"/>
        <v>60.855999999999995</v>
      </c>
      <c r="DN95" s="168">
        <f t="shared" si="58"/>
        <v>61.055999999999997</v>
      </c>
      <c r="DO95" s="168">
        <f t="shared" si="59"/>
        <v>62.548000000000002</v>
      </c>
      <c r="DP95" s="168">
        <f t="shared" si="60"/>
        <v>73.828000000000003</v>
      </c>
      <c r="DQ95" s="168">
        <f t="shared" si="61"/>
        <v>67.091999999999999</v>
      </c>
      <c r="DR95" s="168">
        <f t="shared" si="62"/>
        <v>63.767999999999994</v>
      </c>
      <c r="DS95" s="167">
        <v>96</v>
      </c>
      <c r="DT95" s="168">
        <f t="shared" si="63"/>
        <v>51.387999999999998</v>
      </c>
      <c r="DU95" s="168">
        <f t="shared" si="64"/>
        <v>58.984000000000009</v>
      </c>
      <c r="DV95" s="168">
        <f t="shared" si="65"/>
        <v>68.355999999999995</v>
      </c>
      <c r="DW95" s="168">
        <f t="shared" si="66"/>
        <v>64.355999999999995</v>
      </c>
      <c r="DX95" s="168">
        <f t="shared" si="67"/>
        <v>64.947999999999993</v>
      </c>
      <c r="DY95" s="168">
        <f t="shared" si="68"/>
        <v>73.927999999999997</v>
      </c>
      <c r="DZ95" s="168">
        <f t="shared" si="69"/>
        <v>66.391999999999996</v>
      </c>
      <c r="EA95" s="168">
        <f t="shared" si="70"/>
        <v>61.467999999999996</v>
      </c>
      <c r="EB95" s="167">
        <v>97</v>
      </c>
      <c r="EC95" s="168">
        <f t="shared" si="71"/>
        <v>51.687999999999995</v>
      </c>
      <c r="ED95" s="168">
        <f t="shared" si="72"/>
        <v>61.183999999999997</v>
      </c>
      <c r="EE95" s="168">
        <f t="shared" si="73"/>
        <v>70.855999999999995</v>
      </c>
      <c r="EF95" s="168">
        <f t="shared" si="74"/>
        <v>68.055999999999997</v>
      </c>
      <c r="EG95" s="168">
        <f t="shared" si="75"/>
        <v>67.147999999999996</v>
      </c>
      <c r="EH95" s="168">
        <f t="shared" si="76"/>
        <v>72.028000000000006</v>
      </c>
      <c r="EI95" s="168">
        <f t="shared" si="77"/>
        <v>66.49199999999999</v>
      </c>
      <c r="EJ95" s="168">
        <f t="shared" si="78"/>
        <v>60.467999999999996</v>
      </c>
      <c r="EK95" s="167">
        <v>98</v>
      </c>
      <c r="EL95" s="168">
        <f t="shared" si="79"/>
        <v>57.288000000000004</v>
      </c>
      <c r="EM95" s="168">
        <f t="shared" si="80"/>
        <v>67.284000000000006</v>
      </c>
      <c r="EN95" s="168">
        <f t="shared" si="81"/>
        <v>74.555999999999997</v>
      </c>
      <c r="EO95" s="168">
        <f t="shared" si="82"/>
        <v>69.855999999999995</v>
      </c>
      <c r="EP95" s="168">
        <f t="shared" si="83"/>
        <v>67.647999999999996</v>
      </c>
      <c r="EQ95" s="168">
        <f t="shared" si="84"/>
        <v>71.927999999999997</v>
      </c>
      <c r="ER95" s="168">
        <f t="shared" si="85"/>
        <v>64.891999999999996</v>
      </c>
      <c r="ES95" s="168">
        <f t="shared" si="86"/>
        <v>60.267999999999994</v>
      </c>
      <c r="ET95" s="167">
        <v>99</v>
      </c>
      <c r="EU95" s="168">
        <f t="shared" si="87"/>
        <v>57.187999999999995</v>
      </c>
      <c r="EV95" s="168">
        <f t="shared" si="88"/>
        <v>67.484000000000009</v>
      </c>
      <c r="EW95" s="168">
        <f t="shared" si="89"/>
        <v>76.555999999999997</v>
      </c>
      <c r="EX95" s="168">
        <f t="shared" si="90"/>
        <v>72.555999999999997</v>
      </c>
      <c r="EY95" s="168">
        <f t="shared" si="91"/>
        <v>68.548000000000002</v>
      </c>
      <c r="EZ95" s="168">
        <f t="shared" si="92"/>
        <v>70.628</v>
      </c>
      <c r="FA95" s="168">
        <f t="shared" si="93"/>
        <v>62.792000000000002</v>
      </c>
      <c r="FB95" s="168">
        <f t="shared" si="94"/>
        <v>55.167999999999999</v>
      </c>
      <c r="FC95" s="167">
        <v>100</v>
      </c>
      <c r="FD95" s="168">
        <f t="shared" si="95"/>
        <v>62.588000000000001</v>
      </c>
      <c r="FE95" s="168">
        <f t="shared" si="96"/>
        <v>72.084000000000003</v>
      </c>
      <c r="FF95" s="168">
        <f t="shared" si="97"/>
        <v>79.355999999999995</v>
      </c>
      <c r="FG95" s="168">
        <f t="shared" si="98"/>
        <v>73.355999999999995</v>
      </c>
      <c r="FH95" s="168">
        <f t="shared" si="99"/>
        <v>67.647999999999996</v>
      </c>
      <c r="FI95" s="168">
        <f t="shared" si="100"/>
        <v>70.628</v>
      </c>
      <c r="FJ95" s="168">
        <f t="shared" si="101"/>
        <v>62.49199999999999</v>
      </c>
      <c r="FK95" s="168">
        <f t="shared" si="102"/>
        <v>54.467999999999996</v>
      </c>
      <c r="FL95" s="167">
        <v>101</v>
      </c>
      <c r="FM95" s="168">
        <f t="shared" si="103"/>
        <v>67.488</v>
      </c>
      <c r="FN95" s="168">
        <f t="shared" si="104"/>
        <v>74.284000000000006</v>
      </c>
      <c r="FO95" s="168">
        <f t="shared" si="105"/>
        <v>80.155999999999992</v>
      </c>
      <c r="FP95" s="168">
        <f t="shared" si="106"/>
        <v>73.655999999999992</v>
      </c>
      <c r="FQ95" s="168">
        <f t="shared" si="107"/>
        <v>68.347999999999999</v>
      </c>
      <c r="FR95" s="168">
        <f t="shared" si="108"/>
        <v>68.927999999999997</v>
      </c>
      <c r="FS95" s="168">
        <f t="shared" si="109"/>
        <v>60.292000000000002</v>
      </c>
      <c r="FT95" s="168">
        <f t="shared" si="110"/>
        <v>53.368000000000002</v>
      </c>
      <c r="FU95" s="167">
        <v>102</v>
      </c>
      <c r="FV95" s="168">
        <f t="shared" si="111"/>
        <v>69.488</v>
      </c>
      <c r="FW95" s="168">
        <f t="shared" si="112"/>
        <v>78.084000000000003</v>
      </c>
      <c r="FX95" s="168">
        <f t="shared" si="113"/>
        <v>83.456000000000003</v>
      </c>
      <c r="FY95" s="168">
        <f t="shared" si="114"/>
        <v>73.855999999999995</v>
      </c>
      <c r="FZ95" s="168">
        <f t="shared" si="115"/>
        <v>66.347999999999999</v>
      </c>
      <c r="GA95" s="168">
        <f t="shared" si="116"/>
        <v>69.028000000000006</v>
      </c>
      <c r="GB95" s="168">
        <f t="shared" si="117"/>
        <v>60.292000000000002</v>
      </c>
      <c r="GC95" s="168">
        <f t="shared" si="118"/>
        <v>51.368000000000002</v>
      </c>
      <c r="GD95" s="167">
        <v>95</v>
      </c>
      <c r="GE95" s="168">
        <f t="shared" si="119"/>
        <v>24.419889771371203</v>
      </c>
      <c r="GF95" s="168">
        <f t="shared" si="120"/>
        <v>24.422452492905308</v>
      </c>
      <c r="GG95" s="167">
        <v>96</v>
      </c>
      <c r="GH95" s="168">
        <f t="shared" si="121"/>
        <v>23.556215277578957</v>
      </c>
      <c r="GI95" s="168">
        <f t="shared" si="122"/>
        <v>23.569794804439937</v>
      </c>
      <c r="GJ95" s="167">
        <v>97</v>
      </c>
      <c r="GK95" s="168">
        <f t="shared" si="123"/>
        <v>23.30306674795176</v>
      </c>
      <c r="GL95" s="168">
        <f t="shared" si="124"/>
        <v>23.316793796123022</v>
      </c>
      <c r="GM95" s="167">
        <v>98</v>
      </c>
      <c r="GN95" s="168">
        <f t="shared" si="125"/>
        <v>21.569882260866621</v>
      </c>
      <c r="GO95" s="168">
        <f t="shared" si="126"/>
        <v>21.603397879544815</v>
      </c>
      <c r="GP95" s="167">
        <v>99</v>
      </c>
      <c r="GQ95" s="168">
        <f t="shared" si="127"/>
        <v>20.441568049756583</v>
      </c>
      <c r="GR95" s="168">
        <f t="shared" si="128"/>
        <v>20.466802988349443</v>
      </c>
      <c r="GS95" s="167">
        <v>100</v>
      </c>
      <c r="GT95" s="168">
        <f t="shared" si="129"/>
        <v>18.378014578897321</v>
      </c>
      <c r="GU95" s="168">
        <f t="shared" si="130"/>
        <v>18.432604492349355</v>
      </c>
      <c r="GV95" s="167">
        <v>101</v>
      </c>
      <c r="GW95" s="168">
        <f t="shared" si="131"/>
        <v>17.564090321123388</v>
      </c>
      <c r="GX95" s="168">
        <f t="shared" si="132"/>
        <v>17.705356271325513</v>
      </c>
      <c r="GY95" s="167">
        <v>102</v>
      </c>
      <c r="GZ95" s="168">
        <f t="shared" si="133"/>
        <v>14.780184414085724</v>
      </c>
      <c r="HA95" s="168">
        <f t="shared" si="134"/>
        <v>14.897801477959121</v>
      </c>
      <c r="HB95" s="167">
        <v>-1.2</v>
      </c>
      <c r="HC95" s="167">
        <v>-0.49</v>
      </c>
      <c r="HD95" s="167">
        <v>0.14000000000000001</v>
      </c>
      <c r="HE95" s="167">
        <v>1.56</v>
      </c>
      <c r="HF95" s="167">
        <v>-2.98</v>
      </c>
      <c r="HG95" s="167">
        <v>-1.01</v>
      </c>
      <c r="HH95" s="167">
        <v>0.85</v>
      </c>
      <c r="HI95" s="167">
        <v>3.14</v>
      </c>
    </row>
    <row r="96" spans="1:217" ht="15.75" thickBot="1" x14ac:dyDescent="0.3">
      <c r="A96" s="228">
        <v>86</v>
      </c>
      <c r="B96" s="212">
        <v>43918</v>
      </c>
      <c r="C96" s="215" t="s">
        <v>1188</v>
      </c>
      <c r="D96" t="s">
        <v>979</v>
      </c>
      <c r="E96" s="211" t="s">
        <v>1113</v>
      </c>
      <c r="F96" s="197">
        <v>13.8</v>
      </c>
      <c r="G96" s="198">
        <v>10.9</v>
      </c>
      <c r="H96" s="198">
        <v>15.6</v>
      </c>
      <c r="I96" s="198">
        <v>25.4</v>
      </c>
      <c r="J96" s="198">
        <v>31.1</v>
      </c>
      <c r="K96" s="198">
        <v>30.8</v>
      </c>
      <c r="L96" s="198">
        <v>33.799999999999997</v>
      </c>
      <c r="M96" s="199">
        <v>33.5</v>
      </c>
      <c r="N96" s="200">
        <v>4.7</v>
      </c>
      <c r="O96" s="198">
        <v>2.2999999999999998</v>
      </c>
      <c r="P96" s="198">
        <v>2.2000000000000002</v>
      </c>
      <c r="Q96" s="198">
        <v>3.4</v>
      </c>
      <c r="R96" s="198">
        <v>3</v>
      </c>
      <c r="S96" s="198">
        <v>2.2999999999999998</v>
      </c>
      <c r="T96" s="198">
        <v>3.1</v>
      </c>
      <c r="U96" s="201">
        <v>2.6</v>
      </c>
      <c r="V96" s="163">
        <f t="shared" ref="V96:AC100" si="138">F96-($S$2*N96)</f>
        <v>6.0920000000000005</v>
      </c>
      <c r="W96" s="163">
        <f t="shared" si="138"/>
        <v>7.128000000000001</v>
      </c>
      <c r="X96" s="163">
        <f t="shared" si="138"/>
        <v>11.991999999999999</v>
      </c>
      <c r="Y96" s="163">
        <f t="shared" si="138"/>
        <v>19.823999999999998</v>
      </c>
      <c r="Z96" s="163">
        <f t="shared" si="138"/>
        <v>26.18</v>
      </c>
      <c r="AA96" s="163">
        <f t="shared" si="138"/>
        <v>27.028000000000002</v>
      </c>
      <c r="AB96" s="163">
        <f t="shared" si="138"/>
        <v>28.715999999999998</v>
      </c>
      <c r="AC96" s="163">
        <f t="shared" si="138"/>
        <v>29.236000000000001</v>
      </c>
      <c r="AD96" s="164">
        <f t="shared" si="135"/>
        <v>28.186132379038867</v>
      </c>
      <c r="AE96" s="164">
        <f t="shared" si="136"/>
        <v>21.603691510372759</v>
      </c>
      <c r="AF96" s="164">
        <f t="shared" si="137"/>
        <v>14.005631690359044</v>
      </c>
      <c r="AG96" s="165">
        <f t="shared" ref="AG96:AN100" si="139">G$1-V96</f>
        <v>59.207999999999998</v>
      </c>
      <c r="AH96" s="165">
        <f t="shared" si="139"/>
        <v>68.272000000000006</v>
      </c>
      <c r="AI96" s="165">
        <f t="shared" si="139"/>
        <v>70.908000000000001</v>
      </c>
      <c r="AJ96" s="165">
        <f t="shared" si="139"/>
        <v>68.475999999999999</v>
      </c>
      <c r="AK96" s="165">
        <f t="shared" si="139"/>
        <v>65.319999999999993</v>
      </c>
      <c r="AL96" s="165">
        <f t="shared" si="139"/>
        <v>65.671999999999997</v>
      </c>
      <c r="AM96" s="165">
        <f t="shared" si="139"/>
        <v>63.784000000000006</v>
      </c>
      <c r="AN96" s="165">
        <f t="shared" si="139"/>
        <v>61.164000000000001</v>
      </c>
      <c r="AO96" s="164">
        <f>100-10*LOG(10^(AG96/10)+10^(AH96/10)+10^(AI96/10)+10^(AJ96/10)+10^(AK96/10)+10^(AL96/10)+10^(AM96/10)+10^(AN96/10))</f>
        <v>24.235499592437904</v>
      </c>
      <c r="AP96" s="166">
        <v>1</v>
      </c>
      <c r="AQ96" s="167">
        <v>51.4</v>
      </c>
      <c r="AR96" s="167">
        <v>62.6</v>
      </c>
      <c r="AS96" s="167">
        <v>70.8</v>
      </c>
      <c r="AT96" s="167">
        <v>81</v>
      </c>
      <c r="AU96" s="167">
        <v>90.4</v>
      </c>
      <c r="AV96" s="167">
        <v>96.2</v>
      </c>
      <c r="AW96" s="167">
        <v>94.7</v>
      </c>
      <c r="AX96" s="167">
        <v>92.3</v>
      </c>
      <c r="AY96" s="166">
        <v>2</v>
      </c>
      <c r="AZ96" s="167">
        <v>59.5</v>
      </c>
      <c r="BA96" s="167">
        <v>68.900000000000006</v>
      </c>
      <c r="BB96" s="167">
        <v>78.3</v>
      </c>
      <c r="BC96" s="167">
        <v>84.3</v>
      </c>
      <c r="BD96" s="167">
        <v>92.8</v>
      </c>
      <c r="BE96" s="167">
        <v>96.3</v>
      </c>
      <c r="BF96" s="167">
        <v>94</v>
      </c>
      <c r="BG96" s="167">
        <v>90</v>
      </c>
      <c r="BH96" s="166">
        <v>3</v>
      </c>
      <c r="BI96" s="167">
        <v>59.8</v>
      </c>
      <c r="BJ96" s="167">
        <v>71.099999999999994</v>
      </c>
      <c r="BK96" s="167">
        <v>80.8</v>
      </c>
      <c r="BL96" s="167">
        <v>88</v>
      </c>
      <c r="BM96" s="167">
        <v>95</v>
      </c>
      <c r="BN96" s="167">
        <v>94.4</v>
      </c>
      <c r="BO96" s="167">
        <v>94.1</v>
      </c>
      <c r="BP96" s="167">
        <v>89</v>
      </c>
      <c r="BQ96" s="166">
        <v>4</v>
      </c>
      <c r="BR96" s="167">
        <v>65.400000000000006</v>
      </c>
      <c r="BS96" s="167">
        <v>77.2</v>
      </c>
      <c r="BT96" s="167">
        <v>84.5</v>
      </c>
      <c r="BU96" s="167">
        <v>89.8</v>
      </c>
      <c r="BV96" s="167">
        <v>95.5</v>
      </c>
      <c r="BW96" s="167">
        <v>94.3</v>
      </c>
      <c r="BX96" s="167">
        <v>92.5</v>
      </c>
      <c r="BY96" s="167">
        <v>88.8</v>
      </c>
      <c r="BZ96" s="166">
        <v>5</v>
      </c>
      <c r="CA96" s="167">
        <v>65.3</v>
      </c>
      <c r="CB96" s="167">
        <v>77.400000000000006</v>
      </c>
      <c r="CC96" s="167">
        <v>86.5</v>
      </c>
      <c r="CD96" s="167">
        <v>92.5</v>
      </c>
      <c r="CE96" s="167">
        <v>96.4</v>
      </c>
      <c r="CF96" s="167">
        <v>93</v>
      </c>
      <c r="CG96" s="167">
        <v>90.4</v>
      </c>
      <c r="CH96" s="167">
        <v>83.7</v>
      </c>
      <c r="CI96" s="166">
        <v>6</v>
      </c>
      <c r="CJ96" s="167">
        <v>70.7</v>
      </c>
      <c r="CK96" s="167">
        <v>82</v>
      </c>
      <c r="CL96" s="167">
        <v>89.3</v>
      </c>
      <c r="CM96" s="167">
        <v>93.3</v>
      </c>
      <c r="CN96" s="167">
        <v>95.5</v>
      </c>
      <c r="CO96" s="167">
        <v>93</v>
      </c>
      <c r="CP96" s="167">
        <v>90.1</v>
      </c>
      <c r="CQ96" s="167">
        <v>83</v>
      </c>
      <c r="CR96" s="166">
        <v>7</v>
      </c>
      <c r="CS96" s="167">
        <v>75.599999999999994</v>
      </c>
      <c r="CT96" s="167">
        <v>84.2</v>
      </c>
      <c r="CU96" s="167">
        <v>90.1</v>
      </c>
      <c r="CV96" s="167">
        <v>93.6</v>
      </c>
      <c r="CW96" s="167">
        <v>96.2</v>
      </c>
      <c r="CX96" s="167">
        <v>91.3</v>
      </c>
      <c r="CY96" s="167">
        <v>87.9</v>
      </c>
      <c r="CZ96" s="167">
        <v>81.900000000000006</v>
      </c>
      <c r="DA96" s="166">
        <v>8</v>
      </c>
      <c r="DB96" s="167">
        <v>77.599999999999994</v>
      </c>
      <c r="DC96" s="167">
        <v>88</v>
      </c>
      <c r="DD96" s="167">
        <v>93.4</v>
      </c>
      <c r="DE96" s="167">
        <v>93.8</v>
      </c>
      <c r="DF96" s="167">
        <v>94.2</v>
      </c>
      <c r="DG96" s="167">
        <v>91.4</v>
      </c>
      <c r="DH96" s="167">
        <v>87.9</v>
      </c>
      <c r="DI96" s="167">
        <v>79.900000000000006</v>
      </c>
      <c r="DJ96" s="167">
        <v>1</v>
      </c>
      <c r="DK96" s="168">
        <f t="shared" ref="DK96:DR100" si="140">AQ96-V96</f>
        <v>45.308</v>
      </c>
      <c r="DL96" s="168">
        <f t="shared" si="140"/>
        <v>55.472000000000001</v>
      </c>
      <c r="DM96" s="168">
        <f t="shared" si="140"/>
        <v>58.808</v>
      </c>
      <c r="DN96" s="168">
        <f t="shared" si="140"/>
        <v>61.176000000000002</v>
      </c>
      <c r="DO96" s="168">
        <f t="shared" si="140"/>
        <v>64.22</v>
      </c>
      <c r="DP96" s="168">
        <f t="shared" si="140"/>
        <v>69.171999999999997</v>
      </c>
      <c r="DQ96" s="168">
        <f t="shared" si="140"/>
        <v>65.984000000000009</v>
      </c>
      <c r="DR96" s="168">
        <f t="shared" si="140"/>
        <v>63.063999999999993</v>
      </c>
      <c r="DS96" s="167">
        <v>97</v>
      </c>
      <c r="DT96" s="168">
        <f t="shared" ref="DT96:EA100" si="141">AZ96-V96</f>
        <v>53.408000000000001</v>
      </c>
      <c r="DU96" s="168">
        <f t="shared" si="141"/>
        <v>61.772000000000006</v>
      </c>
      <c r="DV96" s="168">
        <f t="shared" si="141"/>
        <v>66.307999999999993</v>
      </c>
      <c r="DW96" s="168">
        <f t="shared" si="141"/>
        <v>64.475999999999999</v>
      </c>
      <c r="DX96" s="168">
        <f t="shared" si="141"/>
        <v>66.62</v>
      </c>
      <c r="DY96" s="168">
        <f t="shared" si="141"/>
        <v>69.271999999999991</v>
      </c>
      <c r="DZ96" s="168">
        <f t="shared" si="141"/>
        <v>65.284000000000006</v>
      </c>
      <c r="EA96" s="168">
        <f t="shared" si="141"/>
        <v>60.763999999999996</v>
      </c>
      <c r="EB96" s="167">
        <v>98</v>
      </c>
      <c r="EC96" s="168">
        <f t="shared" ref="EC96:EJ100" si="142">BI96-V96</f>
        <v>53.707999999999998</v>
      </c>
      <c r="ED96" s="168">
        <f t="shared" si="142"/>
        <v>63.971999999999994</v>
      </c>
      <c r="EE96" s="168">
        <f t="shared" si="142"/>
        <v>68.807999999999993</v>
      </c>
      <c r="EF96" s="168">
        <f t="shared" si="142"/>
        <v>68.176000000000002</v>
      </c>
      <c r="EG96" s="168">
        <f t="shared" si="142"/>
        <v>68.819999999999993</v>
      </c>
      <c r="EH96" s="168">
        <f t="shared" si="142"/>
        <v>67.372</v>
      </c>
      <c r="EI96" s="168">
        <f t="shared" si="142"/>
        <v>65.384</v>
      </c>
      <c r="EJ96" s="168">
        <f t="shared" si="142"/>
        <v>59.763999999999996</v>
      </c>
      <c r="EK96" s="167">
        <v>99</v>
      </c>
      <c r="EL96" s="168">
        <f t="shared" ref="EL96:ES100" si="143">BR96-V96</f>
        <v>59.308000000000007</v>
      </c>
      <c r="EM96" s="168">
        <f t="shared" si="143"/>
        <v>70.072000000000003</v>
      </c>
      <c r="EN96" s="168">
        <f t="shared" si="143"/>
        <v>72.507999999999996</v>
      </c>
      <c r="EO96" s="168">
        <f t="shared" si="143"/>
        <v>69.975999999999999</v>
      </c>
      <c r="EP96" s="168">
        <f t="shared" si="143"/>
        <v>69.319999999999993</v>
      </c>
      <c r="EQ96" s="168">
        <f t="shared" si="143"/>
        <v>67.271999999999991</v>
      </c>
      <c r="ER96" s="168">
        <f t="shared" si="143"/>
        <v>63.784000000000006</v>
      </c>
      <c r="ES96" s="168">
        <f t="shared" si="143"/>
        <v>59.563999999999993</v>
      </c>
      <c r="ET96" s="167">
        <v>100</v>
      </c>
      <c r="EU96" s="168">
        <f t="shared" ref="EU96:FB100" si="144">CA96-V96</f>
        <v>59.207999999999998</v>
      </c>
      <c r="EV96" s="168">
        <f t="shared" si="144"/>
        <v>70.272000000000006</v>
      </c>
      <c r="EW96" s="168">
        <f t="shared" si="144"/>
        <v>74.507999999999996</v>
      </c>
      <c r="EX96" s="168">
        <f t="shared" si="144"/>
        <v>72.676000000000002</v>
      </c>
      <c r="EY96" s="168">
        <f t="shared" si="144"/>
        <v>70.22</v>
      </c>
      <c r="EZ96" s="168">
        <f t="shared" si="144"/>
        <v>65.971999999999994</v>
      </c>
      <c r="FA96" s="168">
        <f t="shared" si="144"/>
        <v>61.684000000000012</v>
      </c>
      <c r="FB96" s="168">
        <f t="shared" si="144"/>
        <v>54.463999999999999</v>
      </c>
      <c r="FC96" s="167">
        <v>101</v>
      </c>
      <c r="FD96" s="168">
        <f t="shared" ref="FD96:FK100" si="145">CJ96-V96</f>
        <v>64.608000000000004</v>
      </c>
      <c r="FE96" s="168">
        <f t="shared" si="145"/>
        <v>74.872</v>
      </c>
      <c r="FF96" s="168">
        <f t="shared" si="145"/>
        <v>77.307999999999993</v>
      </c>
      <c r="FG96" s="168">
        <f t="shared" si="145"/>
        <v>73.475999999999999</v>
      </c>
      <c r="FH96" s="168">
        <f t="shared" si="145"/>
        <v>69.319999999999993</v>
      </c>
      <c r="FI96" s="168">
        <f t="shared" si="145"/>
        <v>65.971999999999994</v>
      </c>
      <c r="FJ96" s="168">
        <f t="shared" si="145"/>
        <v>61.384</v>
      </c>
      <c r="FK96" s="168">
        <f t="shared" si="145"/>
        <v>53.763999999999996</v>
      </c>
      <c r="FL96" s="167">
        <v>102</v>
      </c>
      <c r="FM96" s="168">
        <f t="shared" ref="FM96:FT100" si="146">CS96-V96</f>
        <v>69.507999999999996</v>
      </c>
      <c r="FN96" s="168">
        <f t="shared" si="146"/>
        <v>77.072000000000003</v>
      </c>
      <c r="FO96" s="168">
        <f t="shared" si="146"/>
        <v>78.10799999999999</v>
      </c>
      <c r="FP96" s="168">
        <f t="shared" si="146"/>
        <v>73.775999999999996</v>
      </c>
      <c r="FQ96" s="168">
        <f t="shared" si="146"/>
        <v>70.02000000000001</v>
      </c>
      <c r="FR96" s="168">
        <f t="shared" si="146"/>
        <v>64.271999999999991</v>
      </c>
      <c r="FS96" s="168">
        <f t="shared" si="146"/>
        <v>59.184000000000012</v>
      </c>
      <c r="FT96" s="168">
        <f t="shared" si="146"/>
        <v>52.664000000000001</v>
      </c>
      <c r="FU96" s="167">
        <v>103</v>
      </c>
      <c r="FV96" s="168">
        <f t="shared" ref="FV96:GC100" si="147">DB96-V96</f>
        <v>71.507999999999996</v>
      </c>
      <c r="FW96" s="168">
        <f t="shared" si="147"/>
        <v>80.872</v>
      </c>
      <c r="FX96" s="168">
        <f t="shared" si="147"/>
        <v>81.408000000000001</v>
      </c>
      <c r="FY96" s="168">
        <f t="shared" si="147"/>
        <v>73.975999999999999</v>
      </c>
      <c r="FZ96" s="168">
        <f t="shared" si="147"/>
        <v>68.02000000000001</v>
      </c>
      <c r="GA96" s="168">
        <f t="shared" si="147"/>
        <v>64.372</v>
      </c>
      <c r="GB96" s="168">
        <f t="shared" si="147"/>
        <v>59.184000000000012</v>
      </c>
      <c r="GC96" s="168">
        <f t="shared" si="147"/>
        <v>50.664000000000001</v>
      </c>
      <c r="GD96" s="167">
        <v>96</v>
      </c>
      <c r="GE96" s="168">
        <f>100-10*LOG10(10^(DK96/10)+10^(DL96/10)+10^(DM96/10)+10^(DN96/10)+10^(DO96/10)+10^(DP96/10)+10^(DQ96/10)+10^(DR96/10))</f>
        <v>27.131988246666921</v>
      </c>
      <c r="GF96" s="168">
        <f>100-10*LOG10(10^(DL96/10)+10^(DM96/10)+10^(DN96/10)+10^(DO96/10)+10^(DP96/10)+10^(DQ96/10)+10^(DR96/10))</f>
        <v>27.139611919735344</v>
      </c>
      <c r="GG96" s="167">
        <v>97</v>
      </c>
      <c r="GH96" s="168">
        <f>100-10*LOG10(10^(DT96/10)+10^(DU96/10)+10^(DV96/10)+10^(DW96/10)+10^(DX96/10)+10^(DY96/10)+10^(DZ96/10)+10^(EA96/10))</f>
        <v>25.781245924964651</v>
      </c>
      <c r="GI96" s="168">
        <f>100-10*LOG10(10^(DU96/10)+10^(DV96/10)+10^(DW96/10)+10^(DX96/10)+10^(DY96/10)+10^(DZ96/10)+10^(EA96/10))</f>
        <v>25.817429947798558</v>
      </c>
      <c r="GJ96" s="167">
        <v>98</v>
      </c>
      <c r="GK96" s="168">
        <f>100-10*LOG10(10^(EC96/10)+10^(ED96/10)+10^(EE96/10)+10^(EF96/10)+10^(EG96/10)+10^(EH96/10)+10^(EI96/10)+10^(EJ96/10))</f>
        <v>24.636499882816835</v>
      </c>
      <c r="GL96" s="168">
        <f>100-10*LOG10(10^(ED96/10)+10^(EE96/10)+10^(EF96/10)+10^(EG96/10)+10^(EH96/10)+10^(EI96/10)+10^(EJ96/10))</f>
        <v>24.666265970305318</v>
      </c>
      <c r="GM96" s="167">
        <v>99</v>
      </c>
      <c r="GN96" s="168">
        <f>100-10*LOG10(10^(EL96/10)+10^(EM96/10)+10^(EN96/10)+10^(EO96/10)+10^(EP96/10)+10^(EQ96/10)+10^(ER96/10)+10^(ES96/10))</f>
        <v>22.521120999584639</v>
      </c>
      <c r="GO96" s="168">
        <f>100-10*LOG10(10^(EM96/10)+10^(EN96/10)+10^(EO96/10)+10^(EP96/10)+10^(EQ96/10)+10^(ER96/10)+10^(ES96/10))</f>
        <v>22.587805727157573</v>
      </c>
      <c r="GP96" s="167">
        <v>100</v>
      </c>
      <c r="GQ96" s="168">
        <f>100-10*LOG10(10^(EU96/10)+10^(EV96/10)+10^(EW96/10)+10^(EX96/10)+10^(EY96/10)+10^(EZ96/10)+10^(FA96/10)+10^(FB96/10))</f>
        <v>21.280655228774037</v>
      </c>
      <c r="GR96" s="168">
        <f>100-10*LOG10(10^(EV96/10)+10^(EW96/10)+10^(EX96/10)+10^(EY96/10)+10^(EZ96/10)+10^(FA96/10)+10^(FB96/10))</f>
        <v>21.329530740548279</v>
      </c>
      <c r="GS96" s="167">
        <v>101</v>
      </c>
      <c r="GT96" s="168">
        <f>100-10*LOG10(10^(FD96/10)+10^(FE96/10)+10^(FF96/10)+10^(FG96/10)+10^(FH96/10)+10^(FI96/10)+10^(FJ96/10)+10^(FK96/10))</f>
        <v>19.073526684310508</v>
      </c>
      <c r="GU96" s="168">
        <f>100-10*LOG10(10^(FE96/10)+10^(FF96/10)+10^(FG96/10)+10^(FH96/10)+10^(FI96/10)+10^(FJ96/10)+10^(FK96/10))</f>
        <v>19.176105056541232</v>
      </c>
      <c r="GV96" s="167">
        <v>102</v>
      </c>
      <c r="GW96" s="168">
        <f>100-10*LOG10(10^(FM96/10)+10^(FN96/10)+10^(FO96/10)+10^(FP96/10)+10^(FQ96/10)+10^(FR96/10)+10^(FS96/10)+10^(FT96/10))</f>
        <v>17.900566418639855</v>
      </c>
      <c r="GX96" s="168">
        <f>100-10*LOG10(10^(FN96/10)+10^(FO96/10)+10^(FP96/10)+10^(FQ96/10)+10^(FR96/10)+10^(FS96/10)+10^(FT96/10))</f>
        <v>18.146535992130183</v>
      </c>
      <c r="GY96" s="167">
        <v>103</v>
      </c>
      <c r="GZ96" s="168">
        <f>100-10*LOG10(10^(FV96/10)+10^(FW96/10)+10^(FX96/10)+10^(FY96/10)+10^(FZ96/10)+10^(GA96/10)+10^(GB96/10)+10^(GC96/10))</f>
        <v>15.090847561313183</v>
      </c>
      <c r="HA96" s="168">
        <f>100-10*LOG10(10^(FW96/10)+10^(FX96/10)+10^(FY96/10)+10^(FZ96/10)+10^(GA96/10)+10^(GB96/10)+10^(GC96/10))</f>
        <v>15.29398326558217</v>
      </c>
      <c r="HB96" s="167">
        <v>-1.2</v>
      </c>
      <c r="HC96" s="167">
        <v>-0.49</v>
      </c>
      <c r="HD96" s="167">
        <v>0.14000000000000001</v>
      </c>
      <c r="HE96" s="167">
        <v>1.56</v>
      </c>
      <c r="HF96" s="167">
        <v>-2.98</v>
      </c>
      <c r="HG96" s="167">
        <v>-1.01</v>
      </c>
      <c r="HH96" s="167">
        <v>0.85</v>
      </c>
      <c r="HI96" s="167">
        <v>3.14</v>
      </c>
    </row>
    <row r="97" spans="1:217" ht="15.75" thickBot="1" x14ac:dyDescent="0.3">
      <c r="A97" s="228">
        <v>87</v>
      </c>
      <c r="B97" s="212">
        <v>44631</v>
      </c>
      <c r="C97" s="215" t="s">
        <v>1189</v>
      </c>
      <c r="D97" t="s">
        <v>895</v>
      </c>
      <c r="E97" s="224" t="s">
        <v>1114</v>
      </c>
      <c r="F97" s="197"/>
      <c r="G97" s="198">
        <v>30.1</v>
      </c>
      <c r="H97" s="198">
        <v>34</v>
      </c>
      <c r="I97" s="198">
        <v>37.5</v>
      </c>
      <c r="J97" s="198">
        <v>34.6</v>
      </c>
      <c r="K97" s="198">
        <v>35.299999999999997</v>
      </c>
      <c r="L97" s="198">
        <v>40.6</v>
      </c>
      <c r="M97" s="199">
        <v>45</v>
      </c>
      <c r="N97" s="200"/>
      <c r="O97" s="198">
        <v>4.9000000000000004</v>
      </c>
      <c r="P97" s="198">
        <v>6.1</v>
      </c>
      <c r="Q97" s="198">
        <v>5.4</v>
      </c>
      <c r="R97" s="198">
        <v>4.7</v>
      </c>
      <c r="S97" s="198">
        <v>3.8</v>
      </c>
      <c r="T97" s="198">
        <v>4.4000000000000004</v>
      </c>
      <c r="U97" s="201">
        <v>3.7</v>
      </c>
      <c r="V97" s="163">
        <f t="shared" si="138"/>
        <v>0</v>
      </c>
      <c r="W97" s="163">
        <f t="shared" si="138"/>
        <v>22.064</v>
      </c>
      <c r="X97" s="163">
        <f t="shared" si="138"/>
        <v>23.996000000000002</v>
      </c>
      <c r="Y97" s="163">
        <f t="shared" si="138"/>
        <v>28.643999999999998</v>
      </c>
      <c r="Z97" s="163">
        <f t="shared" si="138"/>
        <v>26.892000000000003</v>
      </c>
      <c r="AA97" s="163">
        <f t="shared" si="138"/>
        <v>29.067999999999998</v>
      </c>
      <c r="AB97" s="163">
        <f t="shared" si="138"/>
        <v>33.384</v>
      </c>
      <c r="AC97" s="163">
        <f t="shared" si="138"/>
        <v>38.932000000000002</v>
      </c>
      <c r="AD97" s="164">
        <f t="shared" si="135"/>
        <v>30.507484227434482</v>
      </c>
      <c r="AE97" s="164">
        <f t="shared" si="136"/>
        <v>28.019894193749341</v>
      </c>
      <c r="AF97" s="164">
        <f t="shared" si="137"/>
        <v>26.053278146474796</v>
      </c>
      <c r="AG97" s="165">
        <f t="shared" si="139"/>
        <v>65.3</v>
      </c>
      <c r="AH97" s="165">
        <f t="shared" si="139"/>
        <v>53.336000000000006</v>
      </c>
      <c r="AI97" s="165">
        <f t="shared" si="139"/>
        <v>58.904000000000003</v>
      </c>
      <c r="AJ97" s="165">
        <f t="shared" si="139"/>
        <v>59.655999999999999</v>
      </c>
      <c r="AK97" s="165">
        <f t="shared" si="139"/>
        <v>64.608000000000004</v>
      </c>
      <c r="AL97" s="165">
        <f t="shared" si="139"/>
        <v>63.632000000000005</v>
      </c>
      <c r="AM97" s="165">
        <f t="shared" si="139"/>
        <v>59.116</v>
      </c>
      <c r="AN97" s="165">
        <f t="shared" si="139"/>
        <v>51.468000000000004</v>
      </c>
      <c r="AO97" s="164">
        <f>100-10*LOG(10^(AG97/10)+10^(AH97/10)+10^(AI97/10)+10^(AJ97/10)+10^(AK97/10)+10^(AL97/10)+10^(AM97/10)+10^(AN97/10))</f>
        <v>29.408899406153296</v>
      </c>
      <c r="AP97" s="166">
        <v>1</v>
      </c>
      <c r="AQ97" s="167">
        <v>51.4</v>
      </c>
      <c r="AR97" s="167">
        <v>62.6</v>
      </c>
      <c r="AS97" s="167">
        <v>70.8</v>
      </c>
      <c r="AT97" s="167">
        <v>81</v>
      </c>
      <c r="AU97" s="167">
        <v>90.4</v>
      </c>
      <c r="AV97" s="167">
        <v>96.2</v>
      </c>
      <c r="AW97" s="167">
        <v>94.7</v>
      </c>
      <c r="AX97" s="167">
        <v>92.3</v>
      </c>
      <c r="AY97" s="166">
        <v>2</v>
      </c>
      <c r="AZ97" s="167">
        <v>59.5</v>
      </c>
      <c r="BA97" s="167">
        <v>68.900000000000006</v>
      </c>
      <c r="BB97" s="167">
        <v>78.3</v>
      </c>
      <c r="BC97" s="167">
        <v>84.3</v>
      </c>
      <c r="BD97" s="167">
        <v>92.8</v>
      </c>
      <c r="BE97" s="167">
        <v>96.3</v>
      </c>
      <c r="BF97" s="167">
        <v>94</v>
      </c>
      <c r="BG97" s="167">
        <v>90</v>
      </c>
      <c r="BH97" s="166">
        <v>3</v>
      </c>
      <c r="BI97" s="167">
        <v>59.8</v>
      </c>
      <c r="BJ97" s="167">
        <v>71.099999999999994</v>
      </c>
      <c r="BK97" s="167">
        <v>80.8</v>
      </c>
      <c r="BL97" s="167">
        <v>88</v>
      </c>
      <c r="BM97" s="167">
        <v>95</v>
      </c>
      <c r="BN97" s="167">
        <v>94.4</v>
      </c>
      <c r="BO97" s="167">
        <v>94.1</v>
      </c>
      <c r="BP97" s="167">
        <v>89</v>
      </c>
      <c r="BQ97" s="166">
        <v>4</v>
      </c>
      <c r="BR97" s="167">
        <v>65.400000000000006</v>
      </c>
      <c r="BS97" s="167">
        <v>77.2</v>
      </c>
      <c r="BT97" s="167">
        <v>84.5</v>
      </c>
      <c r="BU97" s="167">
        <v>89.8</v>
      </c>
      <c r="BV97" s="167">
        <v>95.5</v>
      </c>
      <c r="BW97" s="167">
        <v>94.3</v>
      </c>
      <c r="BX97" s="167">
        <v>92.5</v>
      </c>
      <c r="BY97" s="167">
        <v>88.8</v>
      </c>
      <c r="BZ97" s="166">
        <v>5</v>
      </c>
      <c r="CA97" s="167">
        <v>65.3</v>
      </c>
      <c r="CB97" s="167">
        <v>77.400000000000006</v>
      </c>
      <c r="CC97" s="167">
        <v>86.5</v>
      </c>
      <c r="CD97" s="167">
        <v>92.5</v>
      </c>
      <c r="CE97" s="167">
        <v>96.4</v>
      </c>
      <c r="CF97" s="167">
        <v>93</v>
      </c>
      <c r="CG97" s="167">
        <v>90.4</v>
      </c>
      <c r="CH97" s="167">
        <v>83.7</v>
      </c>
      <c r="CI97" s="166">
        <v>6</v>
      </c>
      <c r="CJ97" s="167">
        <v>70.7</v>
      </c>
      <c r="CK97" s="167">
        <v>82</v>
      </c>
      <c r="CL97" s="167">
        <v>89.3</v>
      </c>
      <c r="CM97" s="167">
        <v>93.3</v>
      </c>
      <c r="CN97" s="167">
        <v>95.5</v>
      </c>
      <c r="CO97" s="167">
        <v>93</v>
      </c>
      <c r="CP97" s="167">
        <v>90.1</v>
      </c>
      <c r="CQ97" s="167">
        <v>83</v>
      </c>
      <c r="CR97" s="166">
        <v>7</v>
      </c>
      <c r="CS97" s="167">
        <v>75.599999999999994</v>
      </c>
      <c r="CT97" s="167">
        <v>84.2</v>
      </c>
      <c r="CU97" s="167">
        <v>90.1</v>
      </c>
      <c r="CV97" s="167">
        <v>93.6</v>
      </c>
      <c r="CW97" s="167">
        <v>96.2</v>
      </c>
      <c r="CX97" s="167">
        <v>91.3</v>
      </c>
      <c r="CY97" s="167">
        <v>87.9</v>
      </c>
      <c r="CZ97" s="167">
        <v>81.900000000000006</v>
      </c>
      <c r="DA97" s="166">
        <v>8</v>
      </c>
      <c r="DB97" s="167">
        <v>77.599999999999994</v>
      </c>
      <c r="DC97" s="167">
        <v>88</v>
      </c>
      <c r="DD97" s="167">
        <v>93.4</v>
      </c>
      <c r="DE97" s="167">
        <v>93.8</v>
      </c>
      <c r="DF97" s="167">
        <v>94.2</v>
      </c>
      <c r="DG97" s="167">
        <v>91.4</v>
      </c>
      <c r="DH97" s="167">
        <v>87.9</v>
      </c>
      <c r="DI97" s="167">
        <v>79.900000000000006</v>
      </c>
      <c r="DJ97" s="167">
        <v>1</v>
      </c>
      <c r="DK97" s="168">
        <f t="shared" si="140"/>
        <v>51.4</v>
      </c>
      <c r="DL97" s="168">
        <f t="shared" si="140"/>
        <v>40.536000000000001</v>
      </c>
      <c r="DM97" s="168">
        <f t="shared" si="140"/>
        <v>46.803999999999995</v>
      </c>
      <c r="DN97" s="168">
        <f t="shared" si="140"/>
        <v>52.356000000000002</v>
      </c>
      <c r="DO97" s="168">
        <f t="shared" si="140"/>
        <v>63.508000000000003</v>
      </c>
      <c r="DP97" s="168">
        <f t="shared" si="140"/>
        <v>67.132000000000005</v>
      </c>
      <c r="DQ97" s="168">
        <f t="shared" si="140"/>
        <v>61.316000000000003</v>
      </c>
      <c r="DR97" s="168">
        <f t="shared" si="140"/>
        <v>53.367999999999995</v>
      </c>
      <c r="DS97" s="167">
        <v>98</v>
      </c>
      <c r="DT97" s="168">
        <f t="shared" si="141"/>
        <v>59.5</v>
      </c>
      <c r="DU97" s="168">
        <f t="shared" si="141"/>
        <v>46.836000000000006</v>
      </c>
      <c r="DV97" s="168">
        <f t="shared" si="141"/>
        <v>54.303999999999995</v>
      </c>
      <c r="DW97" s="168">
        <f t="shared" si="141"/>
        <v>55.655999999999999</v>
      </c>
      <c r="DX97" s="168">
        <f t="shared" si="141"/>
        <v>65.907999999999987</v>
      </c>
      <c r="DY97" s="168">
        <f t="shared" si="141"/>
        <v>67.231999999999999</v>
      </c>
      <c r="DZ97" s="168">
        <f t="shared" si="141"/>
        <v>60.616</v>
      </c>
      <c r="EA97" s="168">
        <f t="shared" si="141"/>
        <v>51.067999999999998</v>
      </c>
      <c r="EB97" s="167">
        <v>99</v>
      </c>
      <c r="EC97" s="168">
        <f t="shared" si="142"/>
        <v>59.8</v>
      </c>
      <c r="ED97" s="168">
        <f t="shared" si="142"/>
        <v>49.035999999999994</v>
      </c>
      <c r="EE97" s="168">
        <f t="shared" si="142"/>
        <v>56.803999999999995</v>
      </c>
      <c r="EF97" s="168">
        <f t="shared" si="142"/>
        <v>59.356000000000002</v>
      </c>
      <c r="EG97" s="168">
        <f t="shared" si="142"/>
        <v>68.108000000000004</v>
      </c>
      <c r="EH97" s="168">
        <f t="shared" si="142"/>
        <v>65.332000000000008</v>
      </c>
      <c r="EI97" s="168">
        <f t="shared" si="142"/>
        <v>60.715999999999994</v>
      </c>
      <c r="EJ97" s="168">
        <f t="shared" si="142"/>
        <v>50.067999999999998</v>
      </c>
      <c r="EK97" s="167">
        <v>100</v>
      </c>
      <c r="EL97" s="168">
        <f t="shared" si="143"/>
        <v>65.400000000000006</v>
      </c>
      <c r="EM97" s="168">
        <f t="shared" si="143"/>
        <v>55.136000000000003</v>
      </c>
      <c r="EN97" s="168">
        <f t="shared" si="143"/>
        <v>60.503999999999998</v>
      </c>
      <c r="EO97" s="168">
        <f t="shared" si="143"/>
        <v>61.155999999999999</v>
      </c>
      <c r="EP97" s="168">
        <f t="shared" si="143"/>
        <v>68.608000000000004</v>
      </c>
      <c r="EQ97" s="168">
        <f t="shared" si="143"/>
        <v>65.231999999999999</v>
      </c>
      <c r="ER97" s="168">
        <f t="shared" si="143"/>
        <v>59.116</v>
      </c>
      <c r="ES97" s="168">
        <f t="shared" si="143"/>
        <v>49.867999999999995</v>
      </c>
      <c r="ET97" s="167">
        <v>101</v>
      </c>
      <c r="EU97" s="168">
        <f t="shared" si="144"/>
        <v>65.3</v>
      </c>
      <c r="EV97" s="168">
        <f t="shared" si="144"/>
        <v>55.336000000000006</v>
      </c>
      <c r="EW97" s="168">
        <f t="shared" si="144"/>
        <v>62.503999999999998</v>
      </c>
      <c r="EX97" s="168">
        <f t="shared" si="144"/>
        <v>63.856000000000002</v>
      </c>
      <c r="EY97" s="168">
        <f t="shared" si="144"/>
        <v>69.50800000000001</v>
      </c>
      <c r="EZ97" s="168">
        <f t="shared" si="144"/>
        <v>63.932000000000002</v>
      </c>
      <c r="FA97" s="168">
        <f t="shared" si="144"/>
        <v>57.016000000000005</v>
      </c>
      <c r="FB97" s="168">
        <f t="shared" si="144"/>
        <v>44.768000000000001</v>
      </c>
      <c r="FC97" s="167">
        <v>102</v>
      </c>
      <c r="FD97" s="168">
        <f t="shared" si="145"/>
        <v>70.7</v>
      </c>
      <c r="FE97" s="168">
        <f t="shared" si="145"/>
        <v>59.936</v>
      </c>
      <c r="FF97" s="168">
        <f t="shared" si="145"/>
        <v>65.304000000000002</v>
      </c>
      <c r="FG97" s="168">
        <f t="shared" si="145"/>
        <v>64.656000000000006</v>
      </c>
      <c r="FH97" s="168">
        <f t="shared" si="145"/>
        <v>68.608000000000004</v>
      </c>
      <c r="FI97" s="168">
        <f t="shared" si="145"/>
        <v>63.932000000000002</v>
      </c>
      <c r="FJ97" s="168">
        <f t="shared" si="145"/>
        <v>56.715999999999994</v>
      </c>
      <c r="FK97" s="168">
        <f t="shared" si="145"/>
        <v>44.067999999999998</v>
      </c>
      <c r="FL97" s="167">
        <v>103</v>
      </c>
      <c r="FM97" s="168">
        <f t="shared" si="146"/>
        <v>75.599999999999994</v>
      </c>
      <c r="FN97" s="168">
        <f t="shared" si="146"/>
        <v>62.136000000000003</v>
      </c>
      <c r="FO97" s="168">
        <f t="shared" si="146"/>
        <v>66.103999999999985</v>
      </c>
      <c r="FP97" s="168">
        <f t="shared" si="146"/>
        <v>64.955999999999989</v>
      </c>
      <c r="FQ97" s="168">
        <f t="shared" si="146"/>
        <v>69.307999999999993</v>
      </c>
      <c r="FR97" s="168">
        <f t="shared" si="146"/>
        <v>62.231999999999999</v>
      </c>
      <c r="FS97" s="168">
        <f t="shared" si="146"/>
        <v>54.516000000000005</v>
      </c>
      <c r="FT97" s="168">
        <f t="shared" si="146"/>
        <v>42.968000000000004</v>
      </c>
      <c r="FU97" s="167">
        <v>104</v>
      </c>
      <c r="FV97" s="168">
        <f t="shared" si="147"/>
        <v>77.599999999999994</v>
      </c>
      <c r="FW97" s="168">
        <f t="shared" si="147"/>
        <v>65.936000000000007</v>
      </c>
      <c r="FX97" s="168">
        <f t="shared" si="147"/>
        <v>69.403999999999996</v>
      </c>
      <c r="FY97" s="168">
        <f t="shared" si="147"/>
        <v>65.156000000000006</v>
      </c>
      <c r="FZ97" s="168">
        <f t="shared" si="147"/>
        <v>67.307999999999993</v>
      </c>
      <c r="GA97" s="168">
        <f t="shared" si="147"/>
        <v>62.332000000000008</v>
      </c>
      <c r="GB97" s="168">
        <f t="shared" si="147"/>
        <v>54.516000000000005</v>
      </c>
      <c r="GC97" s="168">
        <f t="shared" si="147"/>
        <v>40.968000000000004</v>
      </c>
      <c r="GD97" s="167">
        <v>97</v>
      </c>
      <c r="GE97" s="168">
        <f>100-10*LOG10(10^(DK97/10)+10^(DL97/10)+10^(DM97/10)+10^(DN97/10)+10^(DO97/10)+10^(DP97/10)+10^(DQ97/10)+10^(DR97/10))</f>
        <v>30.291981157637352</v>
      </c>
      <c r="GF97" s="168">
        <f>100-10*LOG10(10^(DL97/10)+10^(DM97/10)+10^(DN97/10)+10^(DO97/10)+10^(DP97/10)+10^(DQ97/10)+10^(DR97/10))</f>
        <v>30.356577546937004</v>
      </c>
      <c r="GG97" s="167">
        <v>98</v>
      </c>
      <c r="GH97" s="168">
        <f>100-10*LOG10(10^(DT97/10)+10^(DU97/10)+10^(DV97/10)+10^(DW97/10)+10^(DX97/10)+10^(DY97/10)+10^(DZ97/10)+10^(EA97/10))</f>
        <v>29.193199255646789</v>
      </c>
      <c r="GI97" s="168">
        <f>100-10*LOG10(10^(DU97/10)+10^(DV97/10)+10^(DW97/10)+10^(DX97/10)+10^(DY97/10)+10^(DZ97/10)+10^(EA97/10))</f>
        <v>29.527159885021462</v>
      </c>
      <c r="GJ97" s="167">
        <v>99</v>
      </c>
      <c r="GK97" s="168">
        <f>100-10*LOG10(10^(EC97/10)+10^(ED97/10)+10^(EE97/10)+10^(EF97/10)+10^(EG97/10)+10^(EH97/10)+10^(EI97/10)+10^(EJ97/10))</f>
        <v>28.684101632376326</v>
      </c>
      <c r="GL97" s="168">
        <f>100-10*LOG10(10^(ED97/10)+10^(EE97/10)+10^(EF97/10)+10^(EG97/10)+10^(EH97/10)+10^(EI97/10)+10^(EJ97/10))</f>
        <v>29.001775394663369</v>
      </c>
      <c r="GM97" s="167">
        <v>100</v>
      </c>
      <c r="GN97" s="168">
        <f>100-10*LOG10(10^(EL97/10)+10^(EM97/10)+10^(EN97/10)+10^(EO97/10)+10^(EP97/10)+10^(EQ97/10)+10^(ER97/10)+10^(ES97/10))</f>
        <v>27.513395259798429</v>
      </c>
      <c r="GO97" s="168">
        <f>100-10*LOG10(10^(EM97/10)+10^(EN97/10)+10^(EO97/10)+10^(EP97/10)+10^(EQ97/10)+10^(ER97/10)+10^(ES97/10))</f>
        <v>28.458603337394464</v>
      </c>
      <c r="GP97" s="167">
        <v>101</v>
      </c>
      <c r="GQ97" s="168">
        <f>100-10*LOG10(10^(EU97/10)+10^(EV97/10)+10^(EW97/10)+10^(EX97/10)+10^(EY97/10)+10^(EZ97/10)+10^(FA97/10)+10^(FB97/10))</f>
        <v>27.016970443970123</v>
      </c>
      <c r="GR97" s="168">
        <f>100-10*LOG10(10^(EV97/10)+10^(EW97/10)+10^(EX97/10)+10^(EY97/10)+10^(EZ97/10)+10^(FA97/10)+10^(FB97/10))</f>
        <v>27.828750348552518</v>
      </c>
      <c r="GS97" s="167">
        <v>102</v>
      </c>
      <c r="GT97" s="168">
        <f>100-10*LOG10(10^(FD97/10)+10^(FE97/10)+10^(FF97/10)+10^(FG97/10)+10^(FH97/10)+10^(FI97/10)+10^(FJ97/10)+10^(FK97/10))</f>
        <v>25.335338464387604</v>
      </c>
      <c r="GU97" s="168">
        <f>100-10*LOG10(10^(FE97/10)+10^(FF97/10)+10^(FG97/10)+10^(FH97/10)+10^(FI97/10)+10^(FJ97/10)+10^(FK97/10))</f>
        <v>27.563679522551894</v>
      </c>
      <c r="GV97" s="167">
        <v>103</v>
      </c>
      <c r="GW97" s="168">
        <f>100-10*LOG10(10^(FM97/10)+10^(FN97/10)+10^(FO97/10)+10^(FP97/10)+10^(FQ97/10)+10^(FR97/10)+10^(FS97/10)+10^(FT97/10))</f>
        <v>22.545138284282473</v>
      </c>
      <c r="GX97" s="168">
        <f>100-10*LOG10(10^(FN97/10)+10^(FO97/10)+10^(FP97/10)+10^(FQ97/10)+10^(FR97/10)+10^(FS97/10)+10^(FT97/10))</f>
        <v>27.134338280324712</v>
      </c>
      <c r="GY97" s="167">
        <v>104</v>
      </c>
      <c r="GZ97" s="168">
        <f>100-10*LOG10(10^(FV97/10)+10^(FW97/10)+10^(FX97/10)+10^(FY97/10)+10^(FZ97/10)+10^(GA97/10)+10^(GB97/10)+10^(GC97/10))</f>
        <v>20.923263131707557</v>
      </c>
      <c r="HA97" s="168">
        <f>100-10*LOG10(10^(FW97/10)+10^(FX97/10)+10^(FY97/10)+10^(FZ97/10)+10^(GA97/10)+10^(GB97/10)+10^(GC97/10))</f>
        <v>26.32554126393822</v>
      </c>
      <c r="HB97" s="167">
        <v>-1.2</v>
      </c>
      <c r="HC97" s="167">
        <v>-0.49</v>
      </c>
      <c r="HD97" s="167">
        <v>0.14000000000000001</v>
      </c>
      <c r="HE97" s="167">
        <v>1.56</v>
      </c>
      <c r="HF97" s="167">
        <v>-2.98</v>
      </c>
      <c r="HG97" s="167">
        <v>-1.01</v>
      </c>
      <c r="HH97" s="167">
        <v>0.85</v>
      </c>
      <c r="HI97" s="167">
        <v>3.14</v>
      </c>
    </row>
    <row r="98" spans="1:217" ht="15.75" thickBot="1" x14ac:dyDescent="0.3">
      <c r="A98" s="228">
        <v>88</v>
      </c>
      <c r="B98" s="212">
        <v>44627</v>
      </c>
      <c r="C98" s="215" t="s">
        <v>1190</v>
      </c>
      <c r="D98" t="s">
        <v>895</v>
      </c>
      <c r="E98" s="225" t="s">
        <v>1115</v>
      </c>
      <c r="F98" s="197"/>
      <c r="G98" s="198">
        <v>32.4</v>
      </c>
      <c r="H98" s="198">
        <v>35.5</v>
      </c>
      <c r="I98" s="198">
        <v>38.299999999999997</v>
      </c>
      <c r="J98" s="198">
        <v>35.4</v>
      </c>
      <c r="K98" s="198">
        <v>34.299999999999997</v>
      </c>
      <c r="L98" s="198">
        <v>41.6</v>
      </c>
      <c r="M98" s="199">
        <v>45.3</v>
      </c>
      <c r="N98" s="200"/>
      <c r="O98" s="198">
        <v>5.7</v>
      </c>
      <c r="P98" s="198">
        <v>5.5</v>
      </c>
      <c r="Q98" s="198">
        <v>5.7</v>
      </c>
      <c r="R98" s="198">
        <v>5.0999999999999996</v>
      </c>
      <c r="S98" s="198">
        <v>3.4</v>
      </c>
      <c r="T98" s="198">
        <v>4.7</v>
      </c>
      <c r="U98" s="201">
        <v>4.4000000000000004</v>
      </c>
      <c r="V98" s="163">
        <f t="shared" si="138"/>
        <v>0</v>
      </c>
      <c r="W98" s="163">
        <f t="shared" si="138"/>
        <v>23.052</v>
      </c>
      <c r="X98" s="163">
        <f t="shared" si="138"/>
        <v>26.48</v>
      </c>
      <c r="Y98" s="163">
        <f t="shared" si="138"/>
        <v>28.951999999999998</v>
      </c>
      <c r="Z98" s="163">
        <f t="shared" si="138"/>
        <v>27.036000000000001</v>
      </c>
      <c r="AA98" s="163">
        <f t="shared" si="138"/>
        <v>28.723999999999997</v>
      </c>
      <c r="AB98" s="163">
        <f t="shared" si="138"/>
        <v>33.892000000000003</v>
      </c>
      <c r="AC98" s="163">
        <f t="shared" si="138"/>
        <v>38.083999999999996</v>
      </c>
      <c r="AD98" s="164">
        <f t="shared" si="135"/>
        <v>30.32937575289613</v>
      </c>
      <c r="AE98" s="164">
        <f t="shared" si="136"/>
        <v>28.269821589599221</v>
      </c>
      <c r="AF98" s="164">
        <f t="shared" si="137"/>
        <v>27.185296628707174</v>
      </c>
      <c r="AG98" s="165">
        <f t="shared" si="139"/>
        <v>65.3</v>
      </c>
      <c r="AH98" s="165">
        <f t="shared" si="139"/>
        <v>52.348000000000006</v>
      </c>
      <c r="AI98" s="165">
        <f t="shared" si="139"/>
        <v>56.42</v>
      </c>
      <c r="AJ98" s="165">
        <f t="shared" si="139"/>
        <v>59.347999999999999</v>
      </c>
      <c r="AK98" s="165">
        <f t="shared" si="139"/>
        <v>64.463999999999999</v>
      </c>
      <c r="AL98" s="165">
        <f t="shared" si="139"/>
        <v>63.976000000000006</v>
      </c>
      <c r="AM98" s="165">
        <f t="shared" si="139"/>
        <v>58.607999999999997</v>
      </c>
      <c r="AN98" s="165">
        <f t="shared" si="139"/>
        <v>52.31600000000001</v>
      </c>
      <c r="AO98" s="164">
        <f>100-10*LOG(10^(AG98/10)+10^(AH98/10)+10^(AI98/10)+10^(AJ98/10)+10^(AK98/10)+10^(AL98/10)+10^(AM98/10)+10^(AN98/10))</f>
        <v>29.566902043162358</v>
      </c>
      <c r="AP98" s="166">
        <v>1</v>
      </c>
      <c r="AQ98" s="167">
        <v>51.4</v>
      </c>
      <c r="AR98" s="167">
        <v>62.6</v>
      </c>
      <c r="AS98" s="167">
        <v>70.8</v>
      </c>
      <c r="AT98" s="167">
        <v>81</v>
      </c>
      <c r="AU98" s="167">
        <v>90.4</v>
      </c>
      <c r="AV98" s="167">
        <v>96.2</v>
      </c>
      <c r="AW98" s="167">
        <v>94.7</v>
      </c>
      <c r="AX98" s="167">
        <v>92.3</v>
      </c>
      <c r="AY98" s="166">
        <v>2</v>
      </c>
      <c r="AZ98" s="167">
        <v>59.5</v>
      </c>
      <c r="BA98" s="167">
        <v>68.900000000000006</v>
      </c>
      <c r="BB98" s="167">
        <v>78.3</v>
      </c>
      <c r="BC98" s="167">
        <v>84.3</v>
      </c>
      <c r="BD98" s="167">
        <v>92.8</v>
      </c>
      <c r="BE98" s="167">
        <v>96.3</v>
      </c>
      <c r="BF98" s="167">
        <v>94</v>
      </c>
      <c r="BG98" s="167">
        <v>90</v>
      </c>
      <c r="BH98" s="166">
        <v>3</v>
      </c>
      <c r="BI98" s="167">
        <v>59.8</v>
      </c>
      <c r="BJ98" s="167">
        <v>71.099999999999994</v>
      </c>
      <c r="BK98" s="167">
        <v>80.8</v>
      </c>
      <c r="BL98" s="167">
        <v>88</v>
      </c>
      <c r="BM98" s="167">
        <v>95</v>
      </c>
      <c r="BN98" s="167">
        <v>94.4</v>
      </c>
      <c r="BO98" s="167">
        <v>94.1</v>
      </c>
      <c r="BP98" s="167">
        <v>89</v>
      </c>
      <c r="BQ98" s="166">
        <v>4</v>
      </c>
      <c r="BR98" s="167">
        <v>65.400000000000006</v>
      </c>
      <c r="BS98" s="167">
        <v>77.2</v>
      </c>
      <c r="BT98" s="167">
        <v>84.5</v>
      </c>
      <c r="BU98" s="167">
        <v>89.8</v>
      </c>
      <c r="BV98" s="167">
        <v>95.5</v>
      </c>
      <c r="BW98" s="167">
        <v>94.3</v>
      </c>
      <c r="BX98" s="167">
        <v>92.5</v>
      </c>
      <c r="BY98" s="167">
        <v>88.8</v>
      </c>
      <c r="BZ98" s="166">
        <v>5</v>
      </c>
      <c r="CA98" s="167">
        <v>65.3</v>
      </c>
      <c r="CB98" s="167">
        <v>77.400000000000006</v>
      </c>
      <c r="CC98" s="167">
        <v>86.5</v>
      </c>
      <c r="CD98" s="167">
        <v>92.5</v>
      </c>
      <c r="CE98" s="167">
        <v>96.4</v>
      </c>
      <c r="CF98" s="167">
        <v>93</v>
      </c>
      <c r="CG98" s="167">
        <v>90.4</v>
      </c>
      <c r="CH98" s="167">
        <v>83.7</v>
      </c>
      <c r="CI98" s="166">
        <v>6</v>
      </c>
      <c r="CJ98" s="167">
        <v>70.7</v>
      </c>
      <c r="CK98" s="167">
        <v>82</v>
      </c>
      <c r="CL98" s="167">
        <v>89.3</v>
      </c>
      <c r="CM98" s="167">
        <v>93.3</v>
      </c>
      <c r="CN98" s="167">
        <v>95.5</v>
      </c>
      <c r="CO98" s="167">
        <v>93</v>
      </c>
      <c r="CP98" s="167">
        <v>90.1</v>
      </c>
      <c r="CQ98" s="167">
        <v>83</v>
      </c>
      <c r="CR98" s="166">
        <v>7</v>
      </c>
      <c r="CS98" s="167">
        <v>75.599999999999994</v>
      </c>
      <c r="CT98" s="167">
        <v>84.2</v>
      </c>
      <c r="CU98" s="167">
        <v>90.1</v>
      </c>
      <c r="CV98" s="167">
        <v>93.6</v>
      </c>
      <c r="CW98" s="167">
        <v>96.2</v>
      </c>
      <c r="CX98" s="167">
        <v>91.3</v>
      </c>
      <c r="CY98" s="167">
        <v>87.9</v>
      </c>
      <c r="CZ98" s="167">
        <v>81.900000000000006</v>
      </c>
      <c r="DA98" s="166">
        <v>8</v>
      </c>
      <c r="DB98" s="167">
        <v>77.599999999999994</v>
      </c>
      <c r="DC98" s="167">
        <v>88</v>
      </c>
      <c r="DD98" s="167">
        <v>93.4</v>
      </c>
      <c r="DE98" s="167">
        <v>93.8</v>
      </c>
      <c r="DF98" s="167">
        <v>94.2</v>
      </c>
      <c r="DG98" s="167">
        <v>91.4</v>
      </c>
      <c r="DH98" s="167">
        <v>87.9</v>
      </c>
      <c r="DI98" s="167">
        <v>79.900000000000006</v>
      </c>
      <c r="DJ98" s="167">
        <v>1</v>
      </c>
      <c r="DK98" s="168">
        <f t="shared" si="140"/>
        <v>51.4</v>
      </c>
      <c r="DL98" s="168">
        <f t="shared" si="140"/>
        <v>39.548000000000002</v>
      </c>
      <c r="DM98" s="168">
        <f t="shared" si="140"/>
        <v>44.319999999999993</v>
      </c>
      <c r="DN98" s="168">
        <f t="shared" si="140"/>
        <v>52.048000000000002</v>
      </c>
      <c r="DO98" s="168">
        <f t="shared" si="140"/>
        <v>63.364000000000004</v>
      </c>
      <c r="DP98" s="168">
        <f t="shared" si="140"/>
        <v>67.475999999999999</v>
      </c>
      <c r="DQ98" s="168">
        <f t="shared" si="140"/>
        <v>60.808</v>
      </c>
      <c r="DR98" s="168">
        <f t="shared" si="140"/>
        <v>54.216000000000001</v>
      </c>
      <c r="DS98" s="167">
        <v>99</v>
      </c>
      <c r="DT98" s="168">
        <f t="shared" si="141"/>
        <v>59.5</v>
      </c>
      <c r="DU98" s="168">
        <f t="shared" si="141"/>
        <v>45.848000000000006</v>
      </c>
      <c r="DV98" s="168">
        <f t="shared" si="141"/>
        <v>51.819999999999993</v>
      </c>
      <c r="DW98" s="168">
        <f t="shared" si="141"/>
        <v>55.347999999999999</v>
      </c>
      <c r="DX98" s="168">
        <f t="shared" si="141"/>
        <v>65.763999999999996</v>
      </c>
      <c r="DY98" s="168">
        <f t="shared" si="141"/>
        <v>67.575999999999993</v>
      </c>
      <c r="DZ98" s="168">
        <f t="shared" si="141"/>
        <v>60.107999999999997</v>
      </c>
      <c r="EA98" s="168">
        <f t="shared" si="141"/>
        <v>51.916000000000004</v>
      </c>
      <c r="EB98" s="167">
        <v>100</v>
      </c>
      <c r="EC98" s="168">
        <f t="shared" si="142"/>
        <v>59.8</v>
      </c>
      <c r="ED98" s="168">
        <f t="shared" si="142"/>
        <v>48.047999999999995</v>
      </c>
      <c r="EE98" s="168">
        <f t="shared" si="142"/>
        <v>54.319999999999993</v>
      </c>
      <c r="EF98" s="168">
        <f t="shared" si="142"/>
        <v>59.048000000000002</v>
      </c>
      <c r="EG98" s="168">
        <f t="shared" si="142"/>
        <v>67.963999999999999</v>
      </c>
      <c r="EH98" s="168">
        <f t="shared" si="142"/>
        <v>65.676000000000016</v>
      </c>
      <c r="EI98" s="168">
        <f t="shared" si="142"/>
        <v>60.207999999999991</v>
      </c>
      <c r="EJ98" s="168">
        <f t="shared" si="142"/>
        <v>50.916000000000004</v>
      </c>
      <c r="EK98" s="167">
        <v>101</v>
      </c>
      <c r="EL98" s="168">
        <f t="shared" si="143"/>
        <v>65.400000000000006</v>
      </c>
      <c r="EM98" s="168">
        <f t="shared" si="143"/>
        <v>54.148000000000003</v>
      </c>
      <c r="EN98" s="168">
        <f t="shared" si="143"/>
        <v>58.019999999999996</v>
      </c>
      <c r="EO98" s="168">
        <f t="shared" si="143"/>
        <v>60.847999999999999</v>
      </c>
      <c r="EP98" s="168">
        <f t="shared" si="143"/>
        <v>68.463999999999999</v>
      </c>
      <c r="EQ98" s="168">
        <f t="shared" si="143"/>
        <v>65.575999999999993</v>
      </c>
      <c r="ER98" s="168">
        <f t="shared" si="143"/>
        <v>58.607999999999997</v>
      </c>
      <c r="ES98" s="168">
        <f t="shared" si="143"/>
        <v>50.716000000000001</v>
      </c>
      <c r="ET98" s="167">
        <v>102</v>
      </c>
      <c r="EU98" s="168">
        <f t="shared" si="144"/>
        <v>65.3</v>
      </c>
      <c r="EV98" s="168">
        <f t="shared" si="144"/>
        <v>54.348000000000006</v>
      </c>
      <c r="EW98" s="168">
        <f t="shared" si="144"/>
        <v>60.019999999999996</v>
      </c>
      <c r="EX98" s="168">
        <f t="shared" si="144"/>
        <v>63.548000000000002</v>
      </c>
      <c r="EY98" s="168">
        <f t="shared" si="144"/>
        <v>69.364000000000004</v>
      </c>
      <c r="EZ98" s="168">
        <f t="shared" si="144"/>
        <v>64.27600000000001</v>
      </c>
      <c r="FA98" s="168">
        <f t="shared" si="144"/>
        <v>56.508000000000003</v>
      </c>
      <c r="FB98" s="168">
        <f t="shared" si="144"/>
        <v>45.616000000000007</v>
      </c>
      <c r="FC98" s="167">
        <v>103</v>
      </c>
      <c r="FD98" s="168">
        <f t="shared" si="145"/>
        <v>70.7</v>
      </c>
      <c r="FE98" s="168">
        <f t="shared" si="145"/>
        <v>58.948</v>
      </c>
      <c r="FF98" s="168">
        <f t="shared" si="145"/>
        <v>62.819999999999993</v>
      </c>
      <c r="FG98" s="168">
        <f t="shared" si="145"/>
        <v>64.347999999999999</v>
      </c>
      <c r="FH98" s="168">
        <f t="shared" si="145"/>
        <v>68.463999999999999</v>
      </c>
      <c r="FI98" s="168">
        <f t="shared" si="145"/>
        <v>64.27600000000001</v>
      </c>
      <c r="FJ98" s="168">
        <f t="shared" si="145"/>
        <v>56.207999999999991</v>
      </c>
      <c r="FK98" s="168">
        <f t="shared" si="145"/>
        <v>44.916000000000004</v>
      </c>
      <c r="FL98" s="167">
        <v>104</v>
      </c>
      <c r="FM98" s="168">
        <f t="shared" si="146"/>
        <v>75.599999999999994</v>
      </c>
      <c r="FN98" s="168">
        <f t="shared" si="146"/>
        <v>61.148000000000003</v>
      </c>
      <c r="FO98" s="168">
        <f t="shared" si="146"/>
        <v>63.61999999999999</v>
      </c>
      <c r="FP98" s="168">
        <f t="shared" si="146"/>
        <v>64.647999999999996</v>
      </c>
      <c r="FQ98" s="168">
        <f t="shared" si="146"/>
        <v>69.164000000000001</v>
      </c>
      <c r="FR98" s="168">
        <f t="shared" si="146"/>
        <v>62.576000000000001</v>
      </c>
      <c r="FS98" s="168">
        <f t="shared" si="146"/>
        <v>54.008000000000003</v>
      </c>
      <c r="FT98" s="168">
        <f t="shared" si="146"/>
        <v>43.81600000000001</v>
      </c>
      <c r="FU98" s="167">
        <v>105</v>
      </c>
      <c r="FV98" s="168">
        <f t="shared" si="147"/>
        <v>77.599999999999994</v>
      </c>
      <c r="FW98" s="168">
        <f t="shared" si="147"/>
        <v>64.948000000000008</v>
      </c>
      <c r="FX98" s="168">
        <f t="shared" si="147"/>
        <v>66.92</v>
      </c>
      <c r="FY98" s="168">
        <f t="shared" si="147"/>
        <v>64.847999999999999</v>
      </c>
      <c r="FZ98" s="168">
        <f t="shared" si="147"/>
        <v>67.164000000000001</v>
      </c>
      <c r="GA98" s="168">
        <f t="shared" si="147"/>
        <v>62.676000000000009</v>
      </c>
      <c r="GB98" s="168">
        <f t="shared" si="147"/>
        <v>54.008000000000003</v>
      </c>
      <c r="GC98" s="168">
        <f t="shared" si="147"/>
        <v>41.81600000000001</v>
      </c>
      <c r="GD98" s="167">
        <v>98</v>
      </c>
      <c r="GE98" s="168">
        <f>100-10*LOG10(10^(DK98/10)+10^(DL98/10)+10^(DM98/10)+10^(DN98/10)+10^(DO98/10)+10^(DP98/10)+10^(DQ98/10)+10^(DR98/10))</f>
        <v>30.193175946266166</v>
      </c>
      <c r="GF98" s="168">
        <f>100-10*LOG10(10^(DL98/10)+10^(DM98/10)+10^(DN98/10)+10^(DO98/10)+10^(DP98/10)+10^(DQ98/10)+10^(DR98/10))</f>
        <v>30.256308698066206</v>
      </c>
      <c r="GG98" s="167">
        <v>99</v>
      </c>
      <c r="GH98" s="168">
        <f>100-10*LOG10(10^(DT98/10)+10^(DU98/10)+10^(DV98/10)+10^(DW98/10)+10^(DX98/10)+10^(DY98/10)+10^(DZ98/10)+10^(EA98/10))</f>
        <v>29.172797281422902</v>
      </c>
      <c r="GI98" s="168">
        <f>100-10*LOG10(10^(DU98/10)+10^(DV98/10)+10^(DW98/10)+10^(DX98/10)+10^(DY98/10)+10^(DZ98/10)+10^(EA98/10))</f>
        <v>29.505131286894454</v>
      </c>
      <c r="GJ98" s="167">
        <v>100</v>
      </c>
      <c r="GK98" s="168">
        <f>100-10*LOG10(10^(EC98/10)+10^(ED98/10)+10^(EE98/10)+10^(EF98/10)+10^(EG98/10)+10^(EH98/10)+10^(EI98/10)+10^(EJ98/10))</f>
        <v>28.788590110693391</v>
      </c>
      <c r="GL98" s="168">
        <f>100-10*LOG10(10^(ED98/10)+10^(EE98/10)+10^(EF98/10)+10^(EG98/10)+10^(EH98/10)+10^(EI98/10)+10^(EJ98/10))</f>
        <v>29.114296959323099</v>
      </c>
      <c r="GM98" s="167">
        <v>101</v>
      </c>
      <c r="GN98" s="168">
        <f>100-10*LOG10(10^(EL98/10)+10^(EM98/10)+10^(EN98/10)+10^(EO98/10)+10^(EP98/10)+10^(EQ98/10)+10^(ER98/10)+10^(ES98/10))</f>
        <v>27.682184713817492</v>
      </c>
      <c r="GO98" s="168">
        <f>100-10*LOG10(10^(EM98/10)+10^(EN98/10)+10^(EO98/10)+10^(EP98/10)+10^(EQ98/10)+10^(ER98/10)+10^(ES98/10))</f>
        <v>28.669443496936665</v>
      </c>
      <c r="GP98" s="167">
        <v>102</v>
      </c>
      <c r="GQ98" s="168">
        <f>100-10*LOG10(10^(EU98/10)+10^(EV98/10)+10^(EW98/10)+10^(EX98/10)+10^(EY98/10)+10^(EZ98/10)+10^(FA98/10)+10^(FB98/10))</f>
        <v>27.275273351625898</v>
      </c>
      <c r="GR98" s="168">
        <f>100-10*LOG10(10^(EV98/10)+10^(EW98/10)+10^(EX98/10)+10^(EY98/10)+10^(EZ98/10)+10^(FA98/10)+10^(FB98/10))</f>
        <v>28.14210016347208</v>
      </c>
      <c r="GS98" s="167">
        <v>103</v>
      </c>
      <c r="GT98" s="168">
        <f>100-10*LOG10(10^(FD98/10)+10^(FE98/10)+10^(FF98/10)+10^(FG98/10)+10^(FH98/10)+10^(FI98/10)+10^(FJ98/10)+10^(FK98/10))</f>
        <v>25.635840599086933</v>
      </c>
      <c r="GU98" s="168">
        <f>100-10*LOG10(10^(FE98/10)+10^(FF98/10)+10^(FG98/10)+10^(FH98/10)+10^(FI98/10)+10^(FJ98/10)+10^(FK98/10))</f>
        <v>28.07796434887608</v>
      </c>
      <c r="GV98" s="167">
        <v>104</v>
      </c>
      <c r="GW98" s="168">
        <f>100-10*LOG10(10^(FM98/10)+10^(FN98/10)+10^(FO98/10)+10^(FP98/10)+10^(FQ98/10)+10^(FR98/10)+10^(FS98/10)+10^(FT98/10))</f>
        <v>22.743964479219613</v>
      </c>
      <c r="GX98" s="168">
        <f>100-10*LOG10(10^(FN98/10)+10^(FO98/10)+10^(FP98/10)+10^(FQ98/10)+10^(FR98/10)+10^(FS98/10)+10^(FT98/10))</f>
        <v>27.732849294754359</v>
      </c>
      <c r="GY98" s="167">
        <v>105</v>
      </c>
      <c r="GZ98" s="168">
        <f>100-10*LOG10(10^(FV98/10)+10^(FW98/10)+10^(FX98/10)+10^(FY98/10)+10^(FZ98/10)+10^(GA98/10)+10^(GB98/10)+10^(GC98/10))</f>
        <v>21.193809479036872</v>
      </c>
      <c r="HA98" s="168">
        <f>100-10*LOG10(10^(FW98/10)+10^(FX98/10)+10^(FY98/10)+10^(FZ98/10)+10^(GA98/10)+10^(GB98/10)+10^(GC98/10))</f>
        <v>27.346639282138185</v>
      </c>
      <c r="HB98" s="167">
        <v>-1.2</v>
      </c>
      <c r="HC98" s="167">
        <v>-0.49</v>
      </c>
      <c r="HD98" s="167">
        <v>0.14000000000000001</v>
      </c>
      <c r="HE98" s="167">
        <v>1.56</v>
      </c>
      <c r="HF98" s="167">
        <v>-2.98</v>
      </c>
      <c r="HG98" s="167">
        <v>-1.01</v>
      </c>
      <c r="HH98" s="167">
        <v>0.85</v>
      </c>
      <c r="HI98" s="167">
        <v>3.14</v>
      </c>
    </row>
    <row r="99" spans="1:217" ht="15.75" thickBot="1" x14ac:dyDescent="0.3">
      <c r="A99" s="228">
        <v>89</v>
      </c>
      <c r="B99" s="212">
        <v>44761</v>
      </c>
      <c r="C99" s="215" t="s">
        <v>1191</v>
      </c>
      <c r="D99" t="s">
        <v>895</v>
      </c>
      <c r="E99" s="225" t="s">
        <v>1116</v>
      </c>
      <c r="F99" s="197"/>
      <c r="G99" s="198">
        <v>25.9</v>
      </c>
      <c r="H99" s="198">
        <v>26</v>
      </c>
      <c r="I99" s="198">
        <v>29.7</v>
      </c>
      <c r="J99" s="198">
        <v>24.3</v>
      </c>
      <c r="K99" s="198">
        <v>29.7</v>
      </c>
      <c r="L99" s="198">
        <v>31.4</v>
      </c>
      <c r="M99" s="199">
        <v>39.700000000000003</v>
      </c>
      <c r="N99" s="200"/>
      <c r="O99" s="198">
        <v>6</v>
      </c>
      <c r="P99" s="198">
        <v>5.5</v>
      </c>
      <c r="Q99" s="198">
        <v>6.1</v>
      </c>
      <c r="R99" s="198">
        <v>5.5</v>
      </c>
      <c r="S99" s="198">
        <v>3.9</v>
      </c>
      <c r="T99" s="198">
        <v>4.7</v>
      </c>
      <c r="U99" s="201">
        <v>6.7</v>
      </c>
      <c r="V99" s="163">
        <f t="shared" si="138"/>
        <v>0</v>
      </c>
      <c r="W99" s="163">
        <f t="shared" si="138"/>
        <v>16.059999999999999</v>
      </c>
      <c r="X99" s="163">
        <f t="shared" si="138"/>
        <v>16.98</v>
      </c>
      <c r="Y99" s="163">
        <f t="shared" si="138"/>
        <v>19.695999999999998</v>
      </c>
      <c r="Z99" s="163">
        <f t="shared" si="138"/>
        <v>15.280000000000001</v>
      </c>
      <c r="AA99" s="163">
        <f t="shared" si="138"/>
        <v>23.303999999999998</v>
      </c>
      <c r="AB99" s="163">
        <f t="shared" si="138"/>
        <v>23.692</v>
      </c>
      <c r="AC99" s="163">
        <f t="shared" si="138"/>
        <v>28.712000000000003</v>
      </c>
      <c r="AD99" s="164">
        <f t="shared" si="135"/>
        <v>22.00084578108536</v>
      </c>
      <c r="AE99" s="164">
        <f t="shared" si="136"/>
        <v>17.687536404467703</v>
      </c>
      <c r="AF99" s="164">
        <f t="shared" si="137"/>
        <v>17.517052585259165</v>
      </c>
      <c r="AG99" s="165">
        <f t="shared" si="139"/>
        <v>65.3</v>
      </c>
      <c r="AH99" s="165">
        <f t="shared" si="139"/>
        <v>59.34</v>
      </c>
      <c r="AI99" s="165">
        <f t="shared" si="139"/>
        <v>65.92</v>
      </c>
      <c r="AJ99" s="165">
        <f t="shared" si="139"/>
        <v>68.603999999999999</v>
      </c>
      <c r="AK99" s="165">
        <f t="shared" si="139"/>
        <v>76.22</v>
      </c>
      <c r="AL99" s="165">
        <f t="shared" si="139"/>
        <v>69.396000000000001</v>
      </c>
      <c r="AM99" s="165">
        <f t="shared" si="139"/>
        <v>68.807999999999993</v>
      </c>
      <c r="AN99" s="165">
        <f t="shared" si="139"/>
        <v>61.688000000000002</v>
      </c>
      <c r="AO99" s="164">
        <f>100-10*LOG(10^(AG99/10)+10^(AH99/10)+10^(AI99/10)+10^(AJ99/10)+10^(AK99/10)+10^(AL99/10)+10^(AM99/10)+10^(AN99/10))</f>
        <v>21.245760350911695</v>
      </c>
      <c r="AP99" s="166">
        <v>1</v>
      </c>
      <c r="AQ99" s="167">
        <v>51.4</v>
      </c>
      <c r="AR99" s="167">
        <v>62.6</v>
      </c>
      <c r="AS99" s="167">
        <v>70.8</v>
      </c>
      <c r="AT99" s="167">
        <v>81</v>
      </c>
      <c r="AU99" s="167">
        <v>90.4</v>
      </c>
      <c r="AV99" s="167">
        <v>96.2</v>
      </c>
      <c r="AW99" s="167">
        <v>94.7</v>
      </c>
      <c r="AX99" s="167">
        <v>92.3</v>
      </c>
      <c r="AY99" s="166">
        <v>2</v>
      </c>
      <c r="AZ99" s="167">
        <v>59.5</v>
      </c>
      <c r="BA99" s="167">
        <v>68.900000000000006</v>
      </c>
      <c r="BB99" s="167">
        <v>78.3</v>
      </c>
      <c r="BC99" s="167">
        <v>84.3</v>
      </c>
      <c r="BD99" s="167">
        <v>92.8</v>
      </c>
      <c r="BE99" s="167">
        <v>96.3</v>
      </c>
      <c r="BF99" s="167">
        <v>94</v>
      </c>
      <c r="BG99" s="167">
        <v>90</v>
      </c>
      <c r="BH99" s="166">
        <v>3</v>
      </c>
      <c r="BI99" s="167">
        <v>59.8</v>
      </c>
      <c r="BJ99" s="167">
        <v>71.099999999999994</v>
      </c>
      <c r="BK99" s="167">
        <v>80.8</v>
      </c>
      <c r="BL99" s="167">
        <v>88</v>
      </c>
      <c r="BM99" s="167">
        <v>95</v>
      </c>
      <c r="BN99" s="167">
        <v>94.4</v>
      </c>
      <c r="BO99" s="167">
        <v>94.1</v>
      </c>
      <c r="BP99" s="167">
        <v>89</v>
      </c>
      <c r="BQ99" s="166">
        <v>4</v>
      </c>
      <c r="BR99" s="167">
        <v>65.400000000000006</v>
      </c>
      <c r="BS99" s="167">
        <v>77.2</v>
      </c>
      <c r="BT99" s="167">
        <v>84.5</v>
      </c>
      <c r="BU99" s="167">
        <v>89.8</v>
      </c>
      <c r="BV99" s="167">
        <v>95.5</v>
      </c>
      <c r="BW99" s="167">
        <v>94.3</v>
      </c>
      <c r="BX99" s="167">
        <v>92.5</v>
      </c>
      <c r="BY99" s="167">
        <v>88.8</v>
      </c>
      <c r="BZ99" s="166">
        <v>5</v>
      </c>
      <c r="CA99" s="167">
        <v>65.3</v>
      </c>
      <c r="CB99" s="167">
        <v>77.400000000000006</v>
      </c>
      <c r="CC99" s="167">
        <v>86.5</v>
      </c>
      <c r="CD99" s="167">
        <v>92.5</v>
      </c>
      <c r="CE99" s="167">
        <v>96.4</v>
      </c>
      <c r="CF99" s="167">
        <v>93</v>
      </c>
      <c r="CG99" s="167">
        <v>90.4</v>
      </c>
      <c r="CH99" s="167">
        <v>83.7</v>
      </c>
      <c r="CI99" s="166">
        <v>6</v>
      </c>
      <c r="CJ99" s="167">
        <v>70.7</v>
      </c>
      <c r="CK99" s="167">
        <v>82</v>
      </c>
      <c r="CL99" s="167">
        <v>89.3</v>
      </c>
      <c r="CM99" s="167">
        <v>93.3</v>
      </c>
      <c r="CN99" s="167">
        <v>95.5</v>
      </c>
      <c r="CO99" s="167">
        <v>93</v>
      </c>
      <c r="CP99" s="167">
        <v>90.1</v>
      </c>
      <c r="CQ99" s="167">
        <v>83</v>
      </c>
      <c r="CR99" s="166">
        <v>7</v>
      </c>
      <c r="CS99" s="167">
        <v>75.599999999999994</v>
      </c>
      <c r="CT99" s="167">
        <v>84.2</v>
      </c>
      <c r="CU99" s="167">
        <v>90.1</v>
      </c>
      <c r="CV99" s="167">
        <v>93.6</v>
      </c>
      <c r="CW99" s="167">
        <v>96.2</v>
      </c>
      <c r="CX99" s="167">
        <v>91.3</v>
      </c>
      <c r="CY99" s="167">
        <v>87.9</v>
      </c>
      <c r="CZ99" s="167">
        <v>81.900000000000006</v>
      </c>
      <c r="DA99" s="166">
        <v>8</v>
      </c>
      <c r="DB99" s="167">
        <v>77.599999999999994</v>
      </c>
      <c r="DC99" s="167">
        <v>88</v>
      </c>
      <c r="DD99" s="167">
        <v>93.4</v>
      </c>
      <c r="DE99" s="167">
        <v>93.8</v>
      </c>
      <c r="DF99" s="167">
        <v>94.2</v>
      </c>
      <c r="DG99" s="167">
        <v>91.4</v>
      </c>
      <c r="DH99" s="167">
        <v>87.9</v>
      </c>
      <c r="DI99" s="167">
        <v>79.900000000000006</v>
      </c>
      <c r="DJ99" s="167">
        <v>1</v>
      </c>
      <c r="DK99" s="168">
        <f t="shared" si="140"/>
        <v>51.4</v>
      </c>
      <c r="DL99" s="168">
        <f t="shared" si="140"/>
        <v>46.540000000000006</v>
      </c>
      <c r="DM99" s="168">
        <f t="shared" si="140"/>
        <v>53.819999999999993</v>
      </c>
      <c r="DN99" s="168">
        <f t="shared" si="140"/>
        <v>61.304000000000002</v>
      </c>
      <c r="DO99" s="168">
        <f t="shared" si="140"/>
        <v>75.12</v>
      </c>
      <c r="DP99" s="168">
        <f t="shared" si="140"/>
        <v>72.896000000000001</v>
      </c>
      <c r="DQ99" s="168">
        <f t="shared" si="140"/>
        <v>71.00800000000001</v>
      </c>
      <c r="DR99" s="168">
        <f t="shared" si="140"/>
        <v>63.587999999999994</v>
      </c>
      <c r="DS99" s="167">
        <v>100</v>
      </c>
      <c r="DT99" s="168">
        <f t="shared" si="141"/>
        <v>59.5</v>
      </c>
      <c r="DU99" s="168">
        <f t="shared" si="141"/>
        <v>52.84</v>
      </c>
      <c r="DV99" s="168">
        <f t="shared" si="141"/>
        <v>61.319999999999993</v>
      </c>
      <c r="DW99" s="168">
        <f t="shared" si="141"/>
        <v>64.603999999999999</v>
      </c>
      <c r="DX99" s="168">
        <f t="shared" si="141"/>
        <v>77.52</v>
      </c>
      <c r="DY99" s="168">
        <f t="shared" si="141"/>
        <v>72.995999999999995</v>
      </c>
      <c r="DZ99" s="168">
        <f t="shared" si="141"/>
        <v>70.307999999999993</v>
      </c>
      <c r="EA99" s="168">
        <f t="shared" si="141"/>
        <v>61.287999999999997</v>
      </c>
      <c r="EB99" s="167">
        <v>101</v>
      </c>
      <c r="EC99" s="168">
        <f t="shared" si="142"/>
        <v>59.8</v>
      </c>
      <c r="ED99" s="168">
        <f t="shared" si="142"/>
        <v>55.039999999999992</v>
      </c>
      <c r="EE99" s="168">
        <f t="shared" si="142"/>
        <v>63.819999999999993</v>
      </c>
      <c r="EF99" s="168">
        <f t="shared" si="142"/>
        <v>68.304000000000002</v>
      </c>
      <c r="EG99" s="168">
        <f t="shared" si="142"/>
        <v>79.72</v>
      </c>
      <c r="EH99" s="168">
        <f t="shared" si="142"/>
        <v>71.096000000000004</v>
      </c>
      <c r="EI99" s="168">
        <f t="shared" si="142"/>
        <v>70.407999999999987</v>
      </c>
      <c r="EJ99" s="168">
        <f t="shared" si="142"/>
        <v>60.287999999999997</v>
      </c>
      <c r="EK99" s="167">
        <v>102</v>
      </c>
      <c r="EL99" s="168">
        <f t="shared" si="143"/>
        <v>65.400000000000006</v>
      </c>
      <c r="EM99" s="168">
        <f t="shared" si="143"/>
        <v>61.14</v>
      </c>
      <c r="EN99" s="168">
        <f t="shared" si="143"/>
        <v>67.52</v>
      </c>
      <c r="EO99" s="168">
        <f t="shared" si="143"/>
        <v>70.103999999999999</v>
      </c>
      <c r="EP99" s="168">
        <f t="shared" si="143"/>
        <v>80.22</v>
      </c>
      <c r="EQ99" s="168">
        <f t="shared" si="143"/>
        <v>70.995999999999995</v>
      </c>
      <c r="ER99" s="168">
        <f t="shared" si="143"/>
        <v>68.807999999999993</v>
      </c>
      <c r="ES99" s="168">
        <f t="shared" si="143"/>
        <v>60.087999999999994</v>
      </c>
      <c r="ET99" s="167">
        <v>103</v>
      </c>
      <c r="EU99" s="168">
        <f t="shared" si="144"/>
        <v>65.3</v>
      </c>
      <c r="EV99" s="168">
        <f t="shared" si="144"/>
        <v>61.34</v>
      </c>
      <c r="EW99" s="168">
        <f t="shared" si="144"/>
        <v>69.52</v>
      </c>
      <c r="EX99" s="168">
        <f t="shared" si="144"/>
        <v>72.804000000000002</v>
      </c>
      <c r="EY99" s="168">
        <f t="shared" si="144"/>
        <v>81.12</v>
      </c>
      <c r="EZ99" s="168">
        <f t="shared" si="144"/>
        <v>69.695999999999998</v>
      </c>
      <c r="FA99" s="168">
        <f t="shared" si="144"/>
        <v>66.707999999999998</v>
      </c>
      <c r="FB99" s="168">
        <f t="shared" si="144"/>
        <v>54.988</v>
      </c>
      <c r="FC99" s="167">
        <v>104</v>
      </c>
      <c r="FD99" s="168">
        <f t="shared" si="145"/>
        <v>70.7</v>
      </c>
      <c r="FE99" s="168">
        <f t="shared" si="145"/>
        <v>65.94</v>
      </c>
      <c r="FF99" s="168">
        <f t="shared" si="145"/>
        <v>72.319999999999993</v>
      </c>
      <c r="FG99" s="168">
        <f t="shared" si="145"/>
        <v>73.603999999999999</v>
      </c>
      <c r="FH99" s="168">
        <f t="shared" si="145"/>
        <v>80.22</v>
      </c>
      <c r="FI99" s="168">
        <f t="shared" si="145"/>
        <v>69.695999999999998</v>
      </c>
      <c r="FJ99" s="168">
        <f t="shared" si="145"/>
        <v>66.407999999999987</v>
      </c>
      <c r="FK99" s="168">
        <f t="shared" si="145"/>
        <v>54.287999999999997</v>
      </c>
      <c r="FL99" s="167">
        <v>105</v>
      </c>
      <c r="FM99" s="168">
        <f t="shared" si="146"/>
        <v>75.599999999999994</v>
      </c>
      <c r="FN99" s="168">
        <f t="shared" si="146"/>
        <v>68.14</v>
      </c>
      <c r="FO99" s="168">
        <f t="shared" si="146"/>
        <v>73.11999999999999</v>
      </c>
      <c r="FP99" s="168">
        <f t="shared" si="146"/>
        <v>73.903999999999996</v>
      </c>
      <c r="FQ99" s="168">
        <f t="shared" si="146"/>
        <v>80.92</v>
      </c>
      <c r="FR99" s="168">
        <f t="shared" si="146"/>
        <v>67.995999999999995</v>
      </c>
      <c r="FS99" s="168">
        <f t="shared" si="146"/>
        <v>64.207999999999998</v>
      </c>
      <c r="FT99" s="168">
        <f t="shared" si="146"/>
        <v>53.188000000000002</v>
      </c>
      <c r="FU99" s="167">
        <v>106</v>
      </c>
      <c r="FV99" s="168">
        <f t="shared" si="147"/>
        <v>77.599999999999994</v>
      </c>
      <c r="FW99" s="168">
        <f t="shared" si="147"/>
        <v>71.94</v>
      </c>
      <c r="FX99" s="168">
        <f t="shared" si="147"/>
        <v>76.42</v>
      </c>
      <c r="FY99" s="168">
        <f t="shared" si="147"/>
        <v>74.103999999999999</v>
      </c>
      <c r="FZ99" s="168">
        <f t="shared" si="147"/>
        <v>78.92</v>
      </c>
      <c r="GA99" s="168">
        <f t="shared" si="147"/>
        <v>68.096000000000004</v>
      </c>
      <c r="GB99" s="168">
        <f t="shared" si="147"/>
        <v>64.207999999999998</v>
      </c>
      <c r="GC99" s="168">
        <f t="shared" si="147"/>
        <v>51.188000000000002</v>
      </c>
      <c r="GD99" s="167">
        <v>99</v>
      </c>
      <c r="GE99" s="168">
        <f>100-10*LOG10(10^(DK99/10)+10^(DL99/10)+10^(DM99/10)+10^(DN99/10)+10^(DO99/10)+10^(DP99/10)+10^(DQ99/10)+10^(DR99/10))</f>
        <v>21.632926964056196</v>
      </c>
      <c r="GF99" s="168">
        <f>100-10*LOG10(10^(DL99/10)+10^(DM99/10)+10^(DN99/10)+10^(DO99/10)+10^(DP99/10)+10^(DQ99/10)+10^(DR99/10))</f>
        <v>21.641667014454441</v>
      </c>
      <c r="GG99" s="167">
        <v>100</v>
      </c>
      <c r="GH99" s="168">
        <f>100-10*LOG10(10^(DT99/10)+10^(DU99/10)+10^(DV99/10)+10^(DW99/10)+10^(DX99/10)+10^(DY99/10)+10^(DZ99/10)+10^(EA99/10))</f>
        <v>20.276417108597371</v>
      </c>
      <c r="GI99" s="168">
        <f>100-10*LOG10(10^(DU99/10)+10^(DV99/10)+10^(DW99/10)+10^(DX99/10)+10^(DY99/10)+10^(DZ99/10)+10^(EA99/10))</f>
        <v>20.317864456009971</v>
      </c>
      <c r="GJ99" s="167">
        <v>101</v>
      </c>
      <c r="GK99" s="168">
        <f>100-10*LOG10(10^(EC99/10)+10^(ED99/10)+10^(EE99/10)+10^(EF99/10)+10^(EG99/10)+10^(EH99/10)+10^(EI99/10)+10^(EJ99/10))</f>
        <v>18.889677740262158</v>
      </c>
      <c r="GL99" s="168">
        <f>100-10*LOG10(10^(ED99/10)+10^(EE99/10)+10^(EF99/10)+10^(EG99/10)+10^(EH99/10)+10^(EI99/10)+10^(EJ99/10))</f>
        <v>18.921915360075701</v>
      </c>
      <c r="GM99" s="167">
        <v>102</v>
      </c>
      <c r="GN99" s="168">
        <f>100-10*LOG10(10^(EL99/10)+10^(EM99/10)+10^(EN99/10)+10^(EO99/10)+10^(EP99/10)+10^(EQ99/10)+10^(ER99/10)+10^(ES99/10))</f>
        <v>18.325250766966974</v>
      </c>
      <c r="GO99" s="168">
        <f>100-10*LOG10(10^(EM99/10)+10^(EN99/10)+10^(EO99/10)+10^(EP99/10)+10^(EQ99/10)+10^(ER99/10)+10^(ES99/10))</f>
        <v>18.428879580456865</v>
      </c>
      <c r="GP99" s="167">
        <v>103</v>
      </c>
      <c r="GQ99" s="168">
        <f>100-10*LOG10(10^(EU99/10)+10^(EV99/10)+10^(EW99/10)+10^(EX99/10)+10^(EY99/10)+10^(EZ99/10)+10^(FA99/10)+10^(FB99/10))</f>
        <v>17.532046907042215</v>
      </c>
      <c r="GR99" s="168">
        <f>100-10*LOG10(10^(EV99/10)+10^(EW99/10)+10^(EX99/10)+10^(EY99/10)+10^(EZ99/10)+10^(FA99/10)+10^(FB99/10))</f>
        <v>17.616223439300001</v>
      </c>
      <c r="GS99" s="167">
        <v>104</v>
      </c>
      <c r="GT99" s="168">
        <f>100-10*LOG10(10^(FD99/10)+10^(FE99/10)+10^(FF99/10)+10^(FG99/10)+10^(FH99/10)+10^(FI99/10)+10^(FJ99/10)+10^(FK99/10))</f>
        <v>17.573895300084445</v>
      </c>
      <c r="GU99" s="168">
        <f>100-10*LOG10(10^(FE99/10)+10^(FF99/10)+10^(FG99/10)+10^(FH99/10)+10^(FI99/10)+10^(FJ99/10)+10^(FK99/10))</f>
        <v>17.876024519646307</v>
      </c>
      <c r="GV99" s="167">
        <v>105</v>
      </c>
      <c r="GW99" s="168">
        <f>100-10*LOG10(10^(FM99/10)+10^(FN99/10)+10^(FO99/10)+10^(FP99/10)+10^(FQ99/10)+10^(FR99/10)+10^(FS99/10)+10^(FT99/10))</f>
        <v>16.563011890032556</v>
      </c>
      <c r="GX99" s="168">
        <f>100-10*LOG10(10^(FN99/10)+10^(FO99/10)+10^(FP99/10)+10^(FQ99/10)+10^(FR99/10)+10^(FS99/10)+10^(FT99/10))</f>
        <v>17.343813760836269</v>
      </c>
      <c r="GY99" s="167">
        <v>106</v>
      </c>
      <c r="GZ99" s="168">
        <f>100-10*LOG10(10^(FV99/10)+10^(FW99/10)+10^(FX99/10)+10^(FY99/10)+10^(FZ99/10)+10^(GA99/10)+10^(GB99/10)+10^(GC99/10))</f>
        <v>16.383545521823606</v>
      </c>
      <c r="HA99" s="168">
        <f>100-10*LOG10(10^(FW99/10)+10^(FX99/10)+10^(FY99/10)+10^(FZ99/10)+10^(GA99/10)+10^(GB99/10)+10^(GC99/10))</f>
        <v>17.634315579387049</v>
      </c>
      <c r="HB99" s="167">
        <v>-1.2</v>
      </c>
      <c r="HC99" s="167">
        <v>-0.49</v>
      </c>
      <c r="HD99" s="167">
        <v>0.14000000000000001</v>
      </c>
      <c r="HE99" s="167">
        <v>1.56</v>
      </c>
      <c r="HF99" s="167">
        <v>-2.98</v>
      </c>
      <c r="HG99" s="167">
        <v>-1.01</v>
      </c>
      <c r="HH99" s="167">
        <v>0.85</v>
      </c>
      <c r="HI99" s="167">
        <v>3.14</v>
      </c>
    </row>
    <row r="100" spans="1:217" ht="15.75" thickBot="1" x14ac:dyDescent="0.3">
      <c r="A100" s="228">
        <v>90</v>
      </c>
      <c r="B100" s="212">
        <v>44654</v>
      </c>
      <c r="C100" s="213" t="s">
        <v>1192</v>
      </c>
      <c r="D100" t="s">
        <v>895</v>
      </c>
      <c r="E100" s="226" t="s">
        <v>1117</v>
      </c>
      <c r="F100" s="197">
        <v>25.5</v>
      </c>
      <c r="G100" s="198">
        <v>25.5</v>
      </c>
      <c r="H100" s="198">
        <v>27.4</v>
      </c>
      <c r="I100" s="198">
        <v>32.299999999999997</v>
      </c>
      <c r="J100" s="198">
        <v>30.9</v>
      </c>
      <c r="K100" s="198">
        <v>33.6</v>
      </c>
      <c r="L100" s="198">
        <v>42.5</v>
      </c>
      <c r="M100" s="199">
        <v>42.5</v>
      </c>
      <c r="N100" s="200">
        <v>4.7</v>
      </c>
      <c r="O100" s="198">
        <v>4.7</v>
      </c>
      <c r="P100" s="198">
        <v>5</v>
      </c>
      <c r="Q100" s="198">
        <v>5.8</v>
      </c>
      <c r="R100" s="198">
        <v>4.8</v>
      </c>
      <c r="S100" s="198">
        <v>5.3</v>
      </c>
      <c r="T100" s="198">
        <v>4.0999999999999996</v>
      </c>
      <c r="U100" s="201">
        <v>2.9</v>
      </c>
      <c r="V100" s="163">
        <f t="shared" si="138"/>
        <v>17.792000000000002</v>
      </c>
      <c r="W100" s="163">
        <f t="shared" si="138"/>
        <v>17.792000000000002</v>
      </c>
      <c r="X100" s="163">
        <f t="shared" si="138"/>
        <v>19.2</v>
      </c>
      <c r="Y100" s="163">
        <f t="shared" si="138"/>
        <v>22.787999999999997</v>
      </c>
      <c r="Z100" s="163">
        <f t="shared" si="138"/>
        <v>23.027999999999999</v>
      </c>
      <c r="AA100" s="163">
        <f t="shared" si="138"/>
        <v>24.908000000000001</v>
      </c>
      <c r="AB100" s="163">
        <f t="shared" si="138"/>
        <v>35.776000000000003</v>
      </c>
      <c r="AC100" s="163">
        <f t="shared" si="138"/>
        <v>37.744</v>
      </c>
      <c r="AD100" s="164">
        <f t="shared" si="135"/>
        <v>27.079678657480432</v>
      </c>
      <c r="AE100" s="164">
        <f t="shared" si="136"/>
        <v>23.740785904656271</v>
      </c>
      <c r="AF100" s="164">
        <f t="shared" si="137"/>
        <v>21.381861388595624</v>
      </c>
      <c r="AG100" s="165">
        <f t="shared" si="139"/>
        <v>47.507999999999996</v>
      </c>
      <c r="AH100" s="165">
        <f t="shared" si="139"/>
        <v>57.608000000000004</v>
      </c>
      <c r="AI100" s="165">
        <f t="shared" si="139"/>
        <v>63.7</v>
      </c>
      <c r="AJ100" s="165">
        <f t="shared" si="139"/>
        <v>65.512</v>
      </c>
      <c r="AK100" s="165">
        <f t="shared" si="139"/>
        <v>68.472000000000008</v>
      </c>
      <c r="AL100" s="165">
        <f t="shared" si="139"/>
        <v>67.792000000000002</v>
      </c>
      <c r="AM100" s="165">
        <f t="shared" si="139"/>
        <v>56.723999999999997</v>
      </c>
      <c r="AN100" s="165">
        <f t="shared" si="139"/>
        <v>52.656000000000006</v>
      </c>
      <c r="AO100" s="164">
        <f>100-10*LOG(10^(AG100/10)+10^(AH100/10)+10^(AI100/10)+10^(AJ100/10)+10^(AK100/10)+10^(AL100/10)+10^(AM100/10)+10^(AN100/10))</f>
        <v>26.938292782455775</v>
      </c>
      <c r="AP100" s="166">
        <v>1</v>
      </c>
      <c r="AQ100" s="167">
        <v>51.4</v>
      </c>
      <c r="AR100" s="167">
        <v>62.6</v>
      </c>
      <c r="AS100" s="167">
        <v>70.8</v>
      </c>
      <c r="AT100" s="167">
        <v>81</v>
      </c>
      <c r="AU100" s="167">
        <v>90.4</v>
      </c>
      <c r="AV100" s="167">
        <v>96.2</v>
      </c>
      <c r="AW100" s="167">
        <v>94.7</v>
      </c>
      <c r="AX100" s="167">
        <v>92.3</v>
      </c>
      <c r="AY100" s="166">
        <v>2</v>
      </c>
      <c r="AZ100" s="167">
        <v>59.5</v>
      </c>
      <c r="BA100" s="167">
        <v>68.900000000000006</v>
      </c>
      <c r="BB100" s="167">
        <v>78.3</v>
      </c>
      <c r="BC100" s="167">
        <v>84.3</v>
      </c>
      <c r="BD100" s="167">
        <v>92.8</v>
      </c>
      <c r="BE100" s="167">
        <v>96.3</v>
      </c>
      <c r="BF100" s="167">
        <v>94</v>
      </c>
      <c r="BG100" s="167">
        <v>90</v>
      </c>
      <c r="BH100" s="166">
        <v>3</v>
      </c>
      <c r="BI100" s="167">
        <v>59.8</v>
      </c>
      <c r="BJ100" s="167">
        <v>71.099999999999994</v>
      </c>
      <c r="BK100" s="167">
        <v>80.8</v>
      </c>
      <c r="BL100" s="167">
        <v>88</v>
      </c>
      <c r="BM100" s="167">
        <v>95</v>
      </c>
      <c r="BN100" s="167">
        <v>94.4</v>
      </c>
      <c r="BO100" s="167">
        <v>94.1</v>
      </c>
      <c r="BP100" s="167">
        <v>89</v>
      </c>
      <c r="BQ100" s="166">
        <v>4</v>
      </c>
      <c r="BR100" s="167">
        <v>65.400000000000006</v>
      </c>
      <c r="BS100" s="167">
        <v>77.2</v>
      </c>
      <c r="BT100" s="167">
        <v>84.5</v>
      </c>
      <c r="BU100" s="167">
        <v>89.8</v>
      </c>
      <c r="BV100" s="167">
        <v>95.5</v>
      </c>
      <c r="BW100" s="167">
        <v>94.3</v>
      </c>
      <c r="BX100" s="167">
        <v>92.5</v>
      </c>
      <c r="BY100" s="167">
        <v>88.8</v>
      </c>
      <c r="BZ100" s="166">
        <v>5</v>
      </c>
      <c r="CA100" s="167">
        <v>65.3</v>
      </c>
      <c r="CB100" s="167">
        <v>77.400000000000006</v>
      </c>
      <c r="CC100" s="167">
        <v>86.5</v>
      </c>
      <c r="CD100" s="167">
        <v>92.5</v>
      </c>
      <c r="CE100" s="167">
        <v>96.4</v>
      </c>
      <c r="CF100" s="167">
        <v>93</v>
      </c>
      <c r="CG100" s="167">
        <v>90.4</v>
      </c>
      <c r="CH100" s="167">
        <v>83.7</v>
      </c>
      <c r="CI100" s="166">
        <v>6</v>
      </c>
      <c r="CJ100" s="167">
        <v>70.7</v>
      </c>
      <c r="CK100" s="167">
        <v>82</v>
      </c>
      <c r="CL100" s="167">
        <v>89.3</v>
      </c>
      <c r="CM100" s="167">
        <v>93.3</v>
      </c>
      <c r="CN100" s="167">
        <v>95.5</v>
      </c>
      <c r="CO100" s="167">
        <v>93</v>
      </c>
      <c r="CP100" s="167">
        <v>90.1</v>
      </c>
      <c r="CQ100" s="167">
        <v>83</v>
      </c>
      <c r="CR100" s="166">
        <v>7</v>
      </c>
      <c r="CS100" s="167">
        <v>75.599999999999994</v>
      </c>
      <c r="CT100" s="167">
        <v>84.2</v>
      </c>
      <c r="CU100" s="167">
        <v>90.1</v>
      </c>
      <c r="CV100" s="167">
        <v>93.6</v>
      </c>
      <c r="CW100" s="167">
        <v>96.2</v>
      </c>
      <c r="CX100" s="167">
        <v>91.3</v>
      </c>
      <c r="CY100" s="167">
        <v>87.9</v>
      </c>
      <c r="CZ100" s="167">
        <v>81.900000000000006</v>
      </c>
      <c r="DA100" s="166">
        <v>8</v>
      </c>
      <c r="DB100" s="167">
        <v>77.599999999999994</v>
      </c>
      <c r="DC100" s="167">
        <v>88</v>
      </c>
      <c r="DD100" s="167">
        <v>93.4</v>
      </c>
      <c r="DE100" s="167">
        <v>93.8</v>
      </c>
      <c r="DF100" s="167">
        <v>94.2</v>
      </c>
      <c r="DG100" s="167">
        <v>91.4</v>
      </c>
      <c r="DH100" s="167">
        <v>87.9</v>
      </c>
      <c r="DI100" s="167">
        <v>79.900000000000006</v>
      </c>
      <c r="DJ100" s="167">
        <v>1</v>
      </c>
      <c r="DK100" s="168">
        <f t="shared" si="140"/>
        <v>33.607999999999997</v>
      </c>
      <c r="DL100" s="168">
        <f t="shared" si="140"/>
        <v>44.808</v>
      </c>
      <c r="DM100" s="168">
        <f t="shared" si="140"/>
        <v>51.599999999999994</v>
      </c>
      <c r="DN100" s="168">
        <f t="shared" si="140"/>
        <v>58.212000000000003</v>
      </c>
      <c r="DO100" s="168">
        <f t="shared" si="140"/>
        <v>67.372000000000014</v>
      </c>
      <c r="DP100" s="168">
        <f t="shared" si="140"/>
        <v>71.292000000000002</v>
      </c>
      <c r="DQ100" s="168">
        <f t="shared" si="140"/>
        <v>58.923999999999999</v>
      </c>
      <c r="DR100" s="168">
        <f t="shared" si="140"/>
        <v>54.555999999999997</v>
      </c>
      <c r="DS100" s="167">
        <v>101</v>
      </c>
      <c r="DT100" s="168">
        <f t="shared" si="141"/>
        <v>41.707999999999998</v>
      </c>
      <c r="DU100" s="168">
        <f t="shared" si="141"/>
        <v>51.108000000000004</v>
      </c>
      <c r="DV100" s="168">
        <f t="shared" si="141"/>
        <v>59.099999999999994</v>
      </c>
      <c r="DW100" s="168">
        <f t="shared" si="141"/>
        <v>61.512</v>
      </c>
      <c r="DX100" s="168">
        <f t="shared" si="141"/>
        <v>69.771999999999991</v>
      </c>
      <c r="DY100" s="168">
        <f t="shared" si="141"/>
        <v>71.391999999999996</v>
      </c>
      <c r="DZ100" s="168">
        <f t="shared" si="141"/>
        <v>58.223999999999997</v>
      </c>
      <c r="EA100" s="168">
        <f t="shared" si="141"/>
        <v>52.256</v>
      </c>
      <c r="EB100" s="167">
        <v>102</v>
      </c>
      <c r="EC100" s="168">
        <f t="shared" si="142"/>
        <v>42.007999999999996</v>
      </c>
      <c r="ED100" s="168">
        <f t="shared" si="142"/>
        <v>53.307999999999993</v>
      </c>
      <c r="EE100" s="168">
        <f t="shared" si="142"/>
        <v>61.599999999999994</v>
      </c>
      <c r="EF100" s="168">
        <f t="shared" si="142"/>
        <v>65.212000000000003</v>
      </c>
      <c r="EG100" s="168">
        <f t="shared" si="142"/>
        <v>71.972000000000008</v>
      </c>
      <c r="EH100" s="168">
        <f t="shared" si="142"/>
        <v>69.492000000000004</v>
      </c>
      <c r="EI100" s="168">
        <f t="shared" si="142"/>
        <v>58.323999999999991</v>
      </c>
      <c r="EJ100" s="168">
        <f t="shared" si="142"/>
        <v>51.256</v>
      </c>
      <c r="EK100" s="167">
        <v>103</v>
      </c>
      <c r="EL100" s="168">
        <f t="shared" si="143"/>
        <v>47.608000000000004</v>
      </c>
      <c r="EM100" s="168">
        <f t="shared" si="143"/>
        <v>59.408000000000001</v>
      </c>
      <c r="EN100" s="168">
        <f t="shared" si="143"/>
        <v>65.3</v>
      </c>
      <c r="EO100" s="168">
        <f t="shared" si="143"/>
        <v>67.012</v>
      </c>
      <c r="EP100" s="168">
        <f t="shared" si="143"/>
        <v>72.472000000000008</v>
      </c>
      <c r="EQ100" s="168">
        <f t="shared" si="143"/>
        <v>69.391999999999996</v>
      </c>
      <c r="ER100" s="168">
        <f t="shared" si="143"/>
        <v>56.723999999999997</v>
      </c>
      <c r="ES100" s="168">
        <f t="shared" si="143"/>
        <v>51.055999999999997</v>
      </c>
      <c r="ET100" s="167">
        <v>104</v>
      </c>
      <c r="EU100" s="168">
        <f t="shared" si="144"/>
        <v>47.507999999999996</v>
      </c>
      <c r="EV100" s="168">
        <f t="shared" si="144"/>
        <v>59.608000000000004</v>
      </c>
      <c r="EW100" s="168">
        <f t="shared" si="144"/>
        <v>67.3</v>
      </c>
      <c r="EX100" s="168">
        <f t="shared" si="144"/>
        <v>69.712000000000003</v>
      </c>
      <c r="EY100" s="168">
        <f t="shared" si="144"/>
        <v>73.372000000000014</v>
      </c>
      <c r="EZ100" s="168">
        <f t="shared" si="144"/>
        <v>68.091999999999999</v>
      </c>
      <c r="FA100" s="168">
        <f t="shared" si="144"/>
        <v>54.624000000000002</v>
      </c>
      <c r="FB100" s="168">
        <f t="shared" si="144"/>
        <v>45.956000000000003</v>
      </c>
      <c r="FC100" s="167">
        <v>105</v>
      </c>
      <c r="FD100" s="168">
        <f t="shared" si="145"/>
        <v>52.908000000000001</v>
      </c>
      <c r="FE100" s="168">
        <f t="shared" si="145"/>
        <v>64.207999999999998</v>
      </c>
      <c r="FF100" s="168">
        <f t="shared" si="145"/>
        <v>70.099999999999994</v>
      </c>
      <c r="FG100" s="168">
        <f t="shared" si="145"/>
        <v>70.512</v>
      </c>
      <c r="FH100" s="168">
        <f t="shared" si="145"/>
        <v>72.472000000000008</v>
      </c>
      <c r="FI100" s="168">
        <f t="shared" si="145"/>
        <v>68.091999999999999</v>
      </c>
      <c r="FJ100" s="168">
        <f t="shared" si="145"/>
        <v>54.323999999999991</v>
      </c>
      <c r="FK100" s="168">
        <f t="shared" si="145"/>
        <v>45.256</v>
      </c>
      <c r="FL100" s="167">
        <v>106</v>
      </c>
      <c r="FM100" s="168">
        <f t="shared" si="146"/>
        <v>57.807999999999993</v>
      </c>
      <c r="FN100" s="168">
        <f t="shared" si="146"/>
        <v>66.408000000000001</v>
      </c>
      <c r="FO100" s="168">
        <f t="shared" si="146"/>
        <v>70.899999999999991</v>
      </c>
      <c r="FP100" s="168">
        <f t="shared" si="146"/>
        <v>70.811999999999998</v>
      </c>
      <c r="FQ100" s="168">
        <f t="shared" si="146"/>
        <v>73.171999999999997</v>
      </c>
      <c r="FR100" s="168">
        <f t="shared" si="146"/>
        <v>66.391999999999996</v>
      </c>
      <c r="FS100" s="168">
        <f t="shared" si="146"/>
        <v>52.124000000000002</v>
      </c>
      <c r="FT100" s="168">
        <f t="shared" si="146"/>
        <v>44.156000000000006</v>
      </c>
      <c r="FU100" s="167">
        <v>107</v>
      </c>
      <c r="FV100" s="168">
        <f t="shared" si="147"/>
        <v>59.807999999999993</v>
      </c>
      <c r="FW100" s="168">
        <f t="shared" si="147"/>
        <v>70.207999999999998</v>
      </c>
      <c r="FX100" s="168">
        <f t="shared" si="147"/>
        <v>74.2</v>
      </c>
      <c r="FY100" s="168">
        <f t="shared" si="147"/>
        <v>71.012</v>
      </c>
      <c r="FZ100" s="168">
        <f t="shared" si="147"/>
        <v>71.171999999999997</v>
      </c>
      <c r="GA100" s="168">
        <f t="shared" si="147"/>
        <v>66.492000000000004</v>
      </c>
      <c r="GB100" s="168">
        <f t="shared" si="147"/>
        <v>52.124000000000002</v>
      </c>
      <c r="GC100" s="168">
        <f t="shared" si="147"/>
        <v>42.156000000000006</v>
      </c>
      <c r="GD100" s="167">
        <v>100</v>
      </c>
      <c r="GE100" s="168">
        <f>100-10*LOG10(10^(DK100/10)+10^(DL100/10)+10^(DM100/10)+10^(DN100/10)+10^(DO100/10)+10^(DP100/10)+10^(DQ100/10)+10^(DR100/10))</f>
        <v>26.812991408810078</v>
      </c>
      <c r="GF100" s="168">
        <f>100-10*LOG10(10^(DL100/10)+10^(DM100/10)+10^(DN100/10)+10^(DO100/10)+10^(DP100/10)+10^(DQ100/10)+10^(DR100/10))</f>
        <v>26.813469936836228</v>
      </c>
      <c r="GG100" s="167">
        <v>101</v>
      </c>
      <c r="GH100" s="168">
        <f>100-10*LOG10(10^(DT100/10)+10^(DU100/10)+10^(DV100/10)+10^(DW100/10)+10^(DX100/10)+10^(DY100/10)+10^(DZ100/10)+10^(EA100/10))</f>
        <v>25.772031374139729</v>
      </c>
      <c r="GI100" s="168">
        <f>100-10*LOG10(10^(DU100/10)+10^(DV100/10)+10^(DW100/10)+10^(DX100/10)+10^(DY100/10)+10^(DZ100/10)+10^(EA100/10))</f>
        <v>25.774463068725225</v>
      </c>
      <c r="GJ100" s="167">
        <v>102</v>
      </c>
      <c r="GK100" s="168">
        <f>100-10*LOG10(10^(EC100/10)+10^(ED100/10)+10^(EE100/10)+10^(EF100/10)+10^(EG100/10)+10^(EH100/10)+10^(EI100/10)+10^(EJ100/10))</f>
        <v>25.163765704886345</v>
      </c>
      <c r="GL100" s="168">
        <f>100-10*LOG10(10^(ED100/10)+10^(EE100/10)+10^(EF100/10)+10^(EG100/10)+10^(EH100/10)+10^(EI100/10)+10^(EJ100/10))</f>
        <v>25.16603073577221</v>
      </c>
      <c r="GM100" s="167">
        <v>103</v>
      </c>
      <c r="GN100" s="168">
        <f>100-10*LOG10(10^(EL100/10)+10^(EM100/10)+10^(EN100/10)+10^(EO100/10)+10^(EP100/10)+10^(EQ100/10)+10^(ER100/10)+10^(ES100/10))</f>
        <v>24.400410441559529</v>
      </c>
      <c r="GO100" s="168">
        <f>100-10*LOG10(10^(EM100/10)+10^(EN100/10)+10^(EO100/10)+10^(EP100/10)+10^(EQ100/10)+10^(ER100/10)+10^(ES100/10))</f>
        <v>24.407312369268098</v>
      </c>
      <c r="GP100" s="167">
        <v>104</v>
      </c>
      <c r="GQ100" s="168">
        <f>100-10*LOG10(10^(EU100/10)+10^(EV100/10)+10^(EW100/10)+10^(EX100/10)+10^(EY100/10)+10^(EZ100/10)+10^(FA100/10)+10^(FB100/10))</f>
        <v>23.544814110802648</v>
      </c>
      <c r="GR100" s="168">
        <f>100-10*LOG10(10^(EV100/10)+10^(EW100/10)+10^(EX100/10)+10^(EY100/10)+10^(EZ100/10)+10^(FA100/10)+10^(FB100/10))</f>
        <v>23.550351978631909</v>
      </c>
      <c r="GS100" s="167">
        <v>105</v>
      </c>
      <c r="GT100" s="168">
        <f>100-10*LOG10(10^(FD100/10)+10^(FE100/10)+10^(FF100/10)+10^(FG100/10)+10^(FH100/10)+10^(FI100/10)+10^(FJ100/10)+10^(FK100/10))</f>
        <v>23.121859240930235</v>
      </c>
      <c r="GU100" s="168">
        <f>100-10*LOG10(10^(FE100/10)+10^(FF100/10)+10^(FG100/10)+10^(FH100/10)+10^(FI100/10)+10^(FJ100/10)+10^(FK100/10))</f>
        <v>23.139303082576845</v>
      </c>
      <c r="GV100" s="167">
        <v>106</v>
      </c>
      <c r="GW100" s="168">
        <f>100-10*LOG10(10^(FM100/10)+10^(FN100/10)+10^(FO100/10)+10^(FP100/10)+10^(FQ100/10)+10^(FR100/10)+10^(FS100/10)+10^(FT100/10))</f>
        <v>22.624860522018494</v>
      </c>
      <c r="GX100" s="168">
        <f>100-10*LOG10(10^(FN100/10)+10^(FO100/10)+10^(FP100/10)+10^(FQ100/10)+10^(FR100/10)+10^(FS100/10)+10^(FT100/10))</f>
        <v>22.673108657713783</v>
      </c>
      <c r="GY100" s="167">
        <v>107</v>
      </c>
      <c r="GZ100" s="168">
        <f>100-10*LOG10(10^(FV100/10)+10^(FW100/10)+10^(FX100/10)+10^(FY100/10)+10^(FZ100/10)+10^(GA100/10)+10^(GB100/10)+10^(GC100/10))</f>
        <v>21.667885700838724</v>
      </c>
      <c r="HA100" s="168">
        <f>100-10*LOG10(10^(FW100/10)+10^(FX100/10)+10^(FY100/10)+10^(FZ100/10)+10^(GA100/10)+10^(GB100/10)+10^(GC100/10))</f>
        <v>21.72932428360302</v>
      </c>
      <c r="HB100" s="167">
        <v>-1.2</v>
      </c>
      <c r="HC100" s="167">
        <v>-0.49</v>
      </c>
      <c r="HD100" s="167">
        <v>0.14000000000000001</v>
      </c>
      <c r="HE100" s="167">
        <v>1.56</v>
      </c>
      <c r="HF100" s="167">
        <v>-2.98</v>
      </c>
      <c r="HG100" s="167">
        <v>-1.01</v>
      </c>
      <c r="HH100" s="167">
        <v>0.85</v>
      </c>
      <c r="HI100" s="167">
        <v>3.14</v>
      </c>
    </row>
    <row r="101" spans="1:217" ht="15.75" thickBot="1" x14ac:dyDescent="0.3">
      <c r="A101" s="228">
        <v>91</v>
      </c>
      <c r="B101" s="212">
        <v>44654</v>
      </c>
      <c r="C101" s="213" t="s">
        <v>1193</v>
      </c>
      <c r="D101" t="s">
        <v>895</v>
      </c>
      <c r="E101" s="227" t="s">
        <v>1118</v>
      </c>
      <c r="F101" s="197">
        <v>21.6</v>
      </c>
      <c r="G101" s="198">
        <v>21.6</v>
      </c>
      <c r="H101" s="198">
        <v>27.6</v>
      </c>
      <c r="I101" s="198">
        <v>32</v>
      </c>
      <c r="J101" s="198">
        <v>32.4</v>
      </c>
      <c r="K101" s="198">
        <v>35.1</v>
      </c>
      <c r="L101" s="198">
        <v>44.5</v>
      </c>
      <c r="M101" s="199">
        <v>43.4</v>
      </c>
      <c r="N101" s="200">
        <v>4.8</v>
      </c>
      <c r="O101" s="198">
        <v>4.8</v>
      </c>
      <c r="P101" s="198">
        <v>5.3</v>
      </c>
      <c r="Q101" s="198">
        <v>4.7</v>
      </c>
      <c r="R101" s="198">
        <v>4.7</v>
      </c>
      <c r="S101" s="198">
        <v>4.2</v>
      </c>
      <c r="T101" s="198">
        <v>3.7</v>
      </c>
      <c r="U101" s="201">
        <v>3</v>
      </c>
      <c r="V101" s="163">
        <f t="shared" ref="V101:V130" si="148">F101-($S$2*N101)</f>
        <v>13.728000000000002</v>
      </c>
      <c r="W101" s="163">
        <f t="shared" ref="W101:W130" si="149">G101-($S$2*O101)</f>
        <v>13.728000000000002</v>
      </c>
      <c r="X101" s="163">
        <f t="shared" ref="X101:X130" si="150">H101-($S$2*P101)</f>
        <v>18.908000000000001</v>
      </c>
      <c r="Y101" s="163">
        <f t="shared" ref="Y101:Y130" si="151">I101-($S$2*Q101)</f>
        <v>24.292000000000002</v>
      </c>
      <c r="Z101" s="163">
        <f t="shared" ref="Z101:Z130" si="152">J101-($S$2*R101)</f>
        <v>24.692</v>
      </c>
      <c r="AA101" s="163">
        <f t="shared" ref="AA101:AA130" si="153">K101-($S$2*S101)</f>
        <v>28.212000000000003</v>
      </c>
      <c r="AB101" s="163">
        <f t="shared" ref="AB101:AB130" si="154">L101-($S$2*T101)</f>
        <v>38.432000000000002</v>
      </c>
      <c r="AC101" s="163">
        <f t="shared" ref="AC101:AC130" si="155">M101-($S$2*U101)</f>
        <v>38.479999999999997</v>
      </c>
      <c r="AD101" s="164">
        <f t="shared" si="135"/>
        <v>29.970620980693127</v>
      </c>
      <c r="AE101" s="164">
        <f t="shared" si="136"/>
        <v>25.162621426347773</v>
      </c>
      <c r="AF101" s="164">
        <f t="shared" si="137"/>
        <v>20.550150680258426</v>
      </c>
      <c r="AG101" s="165">
        <f t="shared" ref="AG101:AG130" si="156">G$1-V101</f>
        <v>51.571999999999996</v>
      </c>
      <c r="AH101" s="165">
        <f t="shared" ref="AH101:AH130" si="157">H$1-W101</f>
        <v>61.672000000000004</v>
      </c>
      <c r="AI101" s="165">
        <f t="shared" ref="AI101:AI130" si="158">I$1-X101</f>
        <v>63.992000000000004</v>
      </c>
      <c r="AJ101" s="165">
        <f t="shared" ref="AJ101:AJ130" si="159">J$1-Y101</f>
        <v>64.007999999999996</v>
      </c>
      <c r="AK101" s="165">
        <f t="shared" ref="AK101:AK130" si="160">K$1-Z101</f>
        <v>66.807999999999993</v>
      </c>
      <c r="AL101" s="165">
        <f t="shared" ref="AL101:AL130" si="161">L$1-AA101</f>
        <v>64.488</v>
      </c>
      <c r="AM101" s="165">
        <f t="shared" ref="AM101:AM130" si="162">M$1-AB101</f>
        <v>54.067999999999998</v>
      </c>
      <c r="AN101" s="165">
        <f t="shared" ref="AN101:AN130" si="163">N$1-AC101</f>
        <v>51.920000000000009</v>
      </c>
      <c r="AO101" s="164">
        <f t="shared" ref="AO101:AO130" si="164">100-10*LOG(10^(AG101/10)+10^(AH101/10)+10^(AI101/10)+10^(AJ101/10)+10^(AK101/10)+10^(AL101/10)+10^(AM101/10)+10^(AN101/10))</f>
        <v>28.340592105768351</v>
      </c>
      <c r="AP101" s="166">
        <v>1</v>
      </c>
      <c r="AQ101" s="167">
        <v>51.4</v>
      </c>
      <c r="AR101" s="167">
        <v>62.6</v>
      </c>
      <c r="AS101" s="167">
        <v>70.8</v>
      </c>
      <c r="AT101" s="167">
        <v>81</v>
      </c>
      <c r="AU101" s="167">
        <v>90.4</v>
      </c>
      <c r="AV101" s="167">
        <v>96.2</v>
      </c>
      <c r="AW101" s="167">
        <v>94.7</v>
      </c>
      <c r="AX101" s="167">
        <v>92.3</v>
      </c>
      <c r="AY101" s="166">
        <v>2</v>
      </c>
      <c r="AZ101" s="167">
        <v>59.5</v>
      </c>
      <c r="BA101" s="167">
        <v>68.900000000000006</v>
      </c>
      <c r="BB101" s="167">
        <v>78.3</v>
      </c>
      <c r="BC101" s="167">
        <v>84.3</v>
      </c>
      <c r="BD101" s="167">
        <v>92.8</v>
      </c>
      <c r="BE101" s="167">
        <v>96.3</v>
      </c>
      <c r="BF101" s="167">
        <v>94</v>
      </c>
      <c r="BG101" s="167">
        <v>90</v>
      </c>
      <c r="BH101" s="166">
        <v>3</v>
      </c>
      <c r="BI101" s="167">
        <v>59.8</v>
      </c>
      <c r="BJ101" s="167">
        <v>71.099999999999994</v>
      </c>
      <c r="BK101" s="167">
        <v>80.8</v>
      </c>
      <c r="BL101" s="167">
        <v>88</v>
      </c>
      <c r="BM101" s="167">
        <v>95</v>
      </c>
      <c r="BN101" s="167">
        <v>94.4</v>
      </c>
      <c r="BO101" s="167">
        <v>94.1</v>
      </c>
      <c r="BP101" s="167">
        <v>89</v>
      </c>
      <c r="BQ101" s="166">
        <v>4</v>
      </c>
      <c r="BR101" s="167">
        <v>65.400000000000006</v>
      </c>
      <c r="BS101" s="167">
        <v>77.2</v>
      </c>
      <c r="BT101" s="167">
        <v>84.5</v>
      </c>
      <c r="BU101" s="167">
        <v>89.8</v>
      </c>
      <c r="BV101" s="167">
        <v>95.5</v>
      </c>
      <c r="BW101" s="167">
        <v>94.3</v>
      </c>
      <c r="BX101" s="167">
        <v>92.5</v>
      </c>
      <c r="BY101" s="167">
        <v>88.8</v>
      </c>
      <c r="BZ101" s="166">
        <v>5</v>
      </c>
      <c r="CA101" s="167">
        <v>65.3</v>
      </c>
      <c r="CB101" s="167">
        <v>77.400000000000006</v>
      </c>
      <c r="CC101" s="167">
        <v>86.5</v>
      </c>
      <c r="CD101" s="167">
        <v>92.5</v>
      </c>
      <c r="CE101" s="167">
        <v>96.4</v>
      </c>
      <c r="CF101" s="167">
        <v>93</v>
      </c>
      <c r="CG101" s="167">
        <v>90.4</v>
      </c>
      <c r="CH101" s="167">
        <v>83.7</v>
      </c>
      <c r="CI101" s="166">
        <v>6</v>
      </c>
      <c r="CJ101" s="167">
        <v>70.7</v>
      </c>
      <c r="CK101" s="167">
        <v>82</v>
      </c>
      <c r="CL101" s="167">
        <v>89.3</v>
      </c>
      <c r="CM101" s="167">
        <v>93.3</v>
      </c>
      <c r="CN101" s="167">
        <v>95.5</v>
      </c>
      <c r="CO101" s="167">
        <v>93</v>
      </c>
      <c r="CP101" s="167">
        <v>90.1</v>
      </c>
      <c r="CQ101" s="167">
        <v>83</v>
      </c>
      <c r="CR101" s="166">
        <v>7</v>
      </c>
      <c r="CS101" s="167">
        <v>75.599999999999994</v>
      </c>
      <c r="CT101" s="167">
        <v>84.2</v>
      </c>
      <c r="CU101" s="167">
        <v>90.1</v>
      </c>
      <c r="CV101" s="167">
        <v>93.6</v>
      </c>
      <c r="CW101" s="167">
        <v>96.2</v>
      </c>
      <c r="CX101" s="167">
        <v>91.3</v>
      </c>
      <c r="CY101" s="167">
        <v>87.9</v>
      </c>
      <c r="CZ101" s="167">
        <v>81.900000000000006</v>
      </c>
      <c r="DA101" s="166">
        <v>8</v>
      </c>
      <c r="DB101" s="167">
        <v>77.599999999999994</v>
      </c>
      <c r="DC101" s="167">
        <v>88</v>
      </c>
      <c r="DD101" s="167">
        <v>93.4</v>
      </c>
      <c r="DE101" s="167">
        <v>93.8</v>
      </c>
      <c r="DF101" s="167">
        <v>94.2</v>
      </c>
      <c r="DG101" s="167">
        <v>91.4</v>
      </c>
      <c r="DH101" s="167">
        <v>87.9</v>
      </c>
      <c r="DI101" s="167">
        <v>79.900000000000006</v>
      </c>
      <c r="DJ101" s="167">
        <v>1</v>
      </c>
      <c r="DK101" s="168">
        <f t="shared" ref="DK101:DK130" si="165">AQ101-V101</f>
        <v>37.671999999999997</v>
      </c>
      <c r="DL101" s="168">
        <f t="shared" ref="DL101:DL130" si="166">AR101-W101</f>
        <v>48.872</v>
      </c>
      <c r="DM101" s="168">
        <f t="shared" ref="DM101:DM130" si="167">AS101-X101</f>
        <v>51.891999999999996</v>
      </c>
      <c r="DN101" s="168">
        <f t="shared" ref="DN101:DN130" si="168">AT101-Y101</f>
        <v>56.707999999999998</v>
      </c>
      <c r="DO101" s="168">
        <f t="shared" ref="DO101:DO130" si="169">AU101-Z101</f>
        <v>65.707999999999998</v>
      </c>
      <c r="DP101" s="168">
        <f t="shared" ref="DP101:DP130" si="170">AV101-AA101</f>
        <v>67.988</v>
      </c>
      <c r="DQ101" s="168">
        <f t="shared" ref="DQ101:DQ130" si="171">AW101-AB101</f>
        <v>56.268000000000001</v>
      </c>
      <c r="DR101" s="168">
        <f t="shared" ref="DR101:DR130" si="172">AX101-AC101</f>
        <v>53.82</v>
      </c>
      <c r="DS101" s="167">
        <v>102</v>
      </c>
      <c r="DT101" s="168">
        <f t="shared" ref="DT101:DT130" si="173">AZ101-V101</f>
        <v>45.771999999999998</v>
      </c>
      <c r="DU101" s="168">
        <f t="shared" ref="DU101:DU130" si="174">BA101-W101</f>
        <v>55.172000000000004</v>
      </c>
      <c r="DV101" s="168">
        <f t="shared" ref="DV101:DV130" si="175">BB101-X101</f>
        <v>59.391999999999996</v>
      </c>
      <c r="DW101" s="168">
        <f t="shared" ref="DW101:DW130" si="176">BC101-Y101</f>
        <v>60.007999999999996</v>
      </c>
      <c r="DX101" s="168">
        <f t="shared" ref="DX101:DX130" si="177">BD101-Z101</f>
        <v>68.108000000000004</v>
      </c>
      <c r="DY101" s="168">
        <f t="shared" ref="DY101:DY130" si="178">BE101-AA101</f>
        <v>68.087999999999994</v>
      </c>
      <c r="DZ101" s="168">
        <f t="shared" ref="DZ101:DZ130" si="179">BF101-AB101</f>
        <v>55.567999999999998</v>
      </c>
      <c r="EA101" s="168">
        <f t="shared" ref="EA101:EA130" si="180">BG101-AC101</f>
        <v>51.52</v>
      </c>
      <c r="EB101" s="167">
        <v>103</v>
      </c>
      <c r="EC101" s="168">
        <f t="shared" ref="EC101:EC130" si="181">BI101-V101</f>
        <v>46.071999999999996</v>
      </c>
      <c r="ED101" s="168">
        <f t="shared" ref="ED101:ED130" si="182">BJ101-W101</f>
        <v>57.371999999999993</v>
      </c>
      <c r="EE101" s="168">
        <f t="shared" ref="EE101:EE130" si="183">BK101-X101</f>
        <v>61.891999999999996</v>
      </c>
      <c r="EF101" s="168">
        <f t="shared" ref="EF101:EF130" si="184">BL101-Y101</f>
        <v>63.707999999999998</v>
      </c>
      <c r="EG101" s="168">
        <f t="shared" ref="EG101:EG130" si="185">BM101-Z101</f>
        <v>70.307999999999993</v>
      </c>
      <c r="EH101" s="168">
        <f t="shared" ref="EH101:EH130" si="186">BN101-AA101</f>
        <v>66.188000000000002</v>
      </c>
      <c r="EI101" s="168">
        <f t="shared" ref="EI101:EI130" si="187">BO101-AB101</f>
        <v>55.667999999999992</v>
      </c>
      <c r="EJ101" s="168">
        <f t="shared" ref="EJ101:EJ130" si="188">BP101-AC101</f>
        <v>50.52</v>
      </c>
      <c r="EK101" s="167">
        <v>104</v>
      </c>
      <c r="EL101" s="168">
        <f t="shared" ref="EL101:EL130" si="189">BR101-V101</f>
        <v>51.672000000000004</v>
      </c>
      <c r="EM101" s="168">
        <f t="shared" ref="EM101:EM130" si="190">BS101-W101</f>
        <v>63.472000000000001</v>
      </c>
      <c r="EN101" s="168">
        <f t="shared" ref="EN101:EN130" si="191">BT101-X101</f>
        <v>65.591999999999999</v>
      </c>
      <c r="EO101" s="168">
        <f t="shared" ref="EO101:EO130" si="192">BU101-Y101</f>
        <v>65.507999999999996</v>
      </c>
      <c r="EP101" s="168">
        <f t="shared" ref="EP101:EP130" si="193">BV101-Z101</f>
        <v>70.807999999999993</v>
      </c>
      <c r="EQ101" s="168">
        <f t="shared" ref="EQ101:EQ130" si="194">BW101-AA101</f>
        <v>66.087999999999994</v>
      </c>
      <c r="ER101" s="168">
        <f t="shared" ref="ER101:ER130" si="195">BX101-AB101</f>
        <v>54.067999999999998</v>
      </c>
      <c r="ES101" s="168">
        <f t="shared" ref="ES101:ES130" si="196">BY101-AC101</f>
        <v>50.32</v>
      </c>
      <c r="ET101" s="167">
        <v>105</v>
      </c>
      <c r="EU101" s="168">
        <f t="shared" ref="EU101:EU130" si="197">CA101-V101</f>
        <v>51.571999999999996</v>
      </c>
      <c r="EV101" s="168">
        <f t="shared" ref="EV101:EV130" si="198">CB101-W101</f>
        <v>63.672000000000004</v>
      </c>
      <c r="EW101" s="168">
        <f t="shared" ref="EW101:EW130" si="199">CC101-X101</f>
        <v>67.591999999999999</v>
      </c>
      <c r="EX101" s="168">
        <f t="shared" ref="EX101:EX130" si="200">CD101-Y101</f>
        <v>68.207999999999998</v>
      </c>
      <c r="EY101" s="168">
        <f t="shared" ref="EY101:EY130" si="201">CE101-Z101</f>
        <v>71.707999999999998</v>
      </c>
      <c r="EZ101" s="168">
        <f t="shared" ref="EZ101:EZ130" si="202">CF101-AA101</f>
        <v>64.787999999999997</v>
      </c>
      <c r="FA101" s="168">
        <f t="shared" ref="FA101:FA130" si="203">CG101-AB101</f>
        <v>51.968000000000004</v>
      </c>
      <c r="FB101" s="168">
        <f t="shared" ref="FB101:FB130" si="204">CH101-AC101</f>
        <v>45.220000000000006</v>
      </c>
      <c r="FC101" s="167">
        <v>106</v>
      </c>
      <c r="FD101" s="168">
        <f t="shared" ref="FD101:FD130" si="205">CJ101-V101</f>
        <v>56.972000000000001</v>
      </c>
      <c r="FE101" s="168">
        <f t="shared" ref="FE101:FE130" si="206">CK101-W101</f>
        <v>68.271999999999991</v>
      </c>
      <c r="FF101" s="168">
        <f t="shared" ref="FF101:FF130" si="207">CL101-X101</f>
        <v>70.391999999999996</v>
      </c>
      <c r="FG101" s="168">
        <f t="shared" ref="FG101:FG130" si="208">CM101-Y101</f>
        <v>69.007999999999996</v>
      </c>
      <c r="FH101" s="168">
        <f t="shared" ref="FH101:FH130" si="209">CN101-Z101</f>
        <v>70.807999999999993</v>
      </c>
      <c r="FI101" s="168">
        <f t="shared" ref="FI101:FI130" si="210">CO101-AA101</f>
        <v>64.787999999999997</v>
      </c>
      <c r="FJ101" s="168">
        <f t="shared" ref="FJ101:FJ130" si="211">CP101-AB101</f>
        <v>51.667999999999992</v>
      </c>
      <c r="FK101" s="168">
        <f t="shared" ref="FK101:FK130" si="212">CQ101-AC101</f>
        <v>44.52</v>
      </c>
      <c r="FL101" s="167">
        <v>107</v>
      </c>
      <c r="FM101" s="168">
        <f t="shared" ref="FM101:FM130" si="213">CS101-V101</f>
        <v>61.871999999999993</v>
      </c>
      <c r="FN101" s="168">
        <f t="shared" ref="FN101:FN130" si="214">CT101-W101</f>
        <v>70.472000000000008</v>
      </c>
      <c r="FO101" s="168">
        <f t="shared" ref="FO101:FO130" si="215">CU101-X101</f>
        <v>71.191999999999993</v>
      </c>
      <c r="FP101" s="168">
        <f t="shared" ref="FP101:FP130" si="216">CV101-Y101</f>
        <v>69.307999999999993</v>
      </c>
      <c r="FQ101" s="168">
        <f t="shared" ref="FQ101:FQ130" si="217">CW101-Z101</f>
        <v>71.50800000000001</v>
      </c>
      <c r="FR101" s="168">
        <f t="shared" ref="FR101:FR130" si="218">CX101-AA101</f>
        <v>63.087999999999994</v>
      </c>
      <c r="FS101" s="168">
        <f t="shared" ref="FS101:FS130" si="219">CY101-AB101</f>
        <v>49.468000000000004</v>
      </c>
      <c r="FT101" s="168">
        <f t="shared" ref="FT101:FT130" si="220">CZ101-AC101</f>
        <v>43.420000000000009</v>
      </c>
      <c r="FU101" s="167">
        <v>108</v>
      </c>
      <c r="FV101" s="168">
        <f t="shared" ref="FV101:FV130" si="221">DB101-V101</f>
        <v>63.871999999999993</v>
      </c>
      <c r="FW101" s="168">
        <f t="shared" ref="FW101:FW130" si="222">DC101-W101</f>
        <v>74.271999999999991</v>
      </c>
      <c r="FX101" s="168">
        <f t="shared" ref="FX101:FX130" si="223">DD101-X101</f>
        <v>74.492000000000004</v>
      </c>
      <c r="FY101" s="168">
        <f t="shared" ref="FY101:FY130" si="224">DE101-Y101</f>
        <v>69.507999999999996</v>
      </c>
      <c r="FZ101" s="168">
        <f t="shared" ref="FZ101:FZ130" si="225">DF101-Z101</f>
        <v>69.50800000000001</v>
      </c>
      <c r="GA101" s="168">
        <f t="shared" ref="GA101:GA130" si="226">DG101-AA101</f>
        <v>63.188000000000002</v>
      </c>
      <c r="GB101" s="168">
        <f t="shared" ref="GB101:GB130" si="227">DH101-AB101</f>
        <v>49.468000000000004</v>
      </c>
      <c r="GC101" s="168">
        <f t="shared" ref="GC101:GC130" si="228">DI101-AC101</f>
        <v>41.420000000000009</v>
      </c>
      <c r="GD101" s="167">
        <v>101</v>
      </c>
      <c r="GE101" s="168">
        <f t="shared" ref="GE101:GE130" si="229">100-10*LOG10(10^(DK101/10)+10^(DL101/10)+10^(DM101/10)+10^(DN101/10)+10^(DO101/10)+10^(DP101/10)+10^(DQ101/10)+10^(DR101/10))</f>
        <v>29.43667914494975</v>
      </c>
      <c r="GF101" s="168">
        <f t="shared" ref="GF101:GF130" si="230">100-10*LOG10(10^(DL101/10)+10^(DM101/10)+10^(DN101/10)+10^(DO101/10)+10^(DP101/10)+10^(DQ101/10)+10^(DR101/10))</f>
        <v>29.438911502928619</v>
      </c>
      <c r="GG101" s="167">
        <v>102</v>
      </c>
      <c r="GH101" s="168">
        <f t="shared" ref="GH101:GH130" si="231">100-10*LOG10(10^(DT101/10)+10^(DU101/10)+10^(DV101/10)+10^(DW101/10)+10^(DX101/10)+10^(DY101/10)+10^(DZ101/10)+10^(EA101/10))</f>
        <v>28.055557606181509</v>
      </c>
      <c r="GI101" s="168">
        <f t="shared" ref="GI101:GI130" si="232">100-10*LOG10(10^(DU101/10)+10^(DV101/10)+10^(DW101/10)+10^(DX101/10)+10^(DY101/10)+10^(DZ101/10)+10^(EA101/10))</f>
        <v>28.06605459696155</v>
      </c>
      <c r="GJ101" s="167">
        <v>103</v>
      </c>
      <c r="GK101" s="168">
        <f t="shared" ref="GK101:GK130" si="233">100-10*LOG10(10^(EC101/10)+10^(ED101/10)+10^(EE101/10)+10^(EF101/10)+10^(EG101/10)+10^(EH101/10)+10^(EI101/10)+10^(EJ101/10))</f>
        <v>27.02137310539355</v>
      </c>
      <c r="GL101" s="168">
        <f t="shared" ref="GL101:GL130" si="234">100-10*LOG10(10^(ED101/10)+10^(EE101/10)+10^(EF101/10)+10^(EG101/10)+10^(EH101/10)+10^(EI101/10)+10^(EJ101/10))</f>
        <v>27.030235777461996</v>
      </c>
      <c r="GM101" s="167">
        <v>104</v>
      </c>
      <c r="GN101" s="168">
        <f t="shared" ref="GN101:GN130" si="235">100-10*LOG10(10^(EL101/10)+10^(EM101/10)+10^(EN101/10)+10^(EO101/10)+10^(EP101/10)+10^(EQ101/10)+10^(ER101/10)+10^(ES101/10))</f>
        <v>25.84688684353037</v>
      </c>
      <c r="GO101" s="168">
        <f t="shared" ref="GO101:GO130" si="236">100-10*LOG10(10^(EM101/10)+10^(EN101/10)+10^(EO101/10)+10^(EP101/10)+10^(EQ101/10)+10^(ER101/10)+10^(ES101/10))</f>
        <v>25.871484986551138</v>
      </c>
      <c r="GP101" s="167">
        <v>105</v>
      </c>
      <c r="GQ101" s="168">
        <f t="shared" ref="GQ101:GQ130" si="237">100-10*LOG10(10^(EU101/10)+10^(EV101/10)+10^(EW101/10)+10^(EX101/10)+10^(EY101/10)+10^(EZ101/10)+10^(FA101/10)+10^(FB101/10))</f>
        <v>24.833817452162492</v>
      </c>
      <c r="GR101" s="168">
        <f t="shared" ref="GR101:GR130" si="238">100-10*LOG10(10^(EV101/10)+10^(EW101/10)+10^(EX101/10)+10^(EY101/10)+10^(EZ101/10)+10^(FA101/10)+10^(FB101/10))</f>
        <v>24.852842113842613</v>
      </c>
      <c r="GS101" s="167">
        <v>106</v>
      </c>
      <c r="GT101" s="168">
        <f t="shared" ref="GT101:GT130" si="239">100-10*LOG10(10^(FD101/10)+10^(FE101/10)+10^(FF101/10)+10^(FG101/10)+10^(FH101/10)+10^(FI101/10)+10^(FJ101/10)+10^(FK101/10))</f>
        <v>23.835302919132332</v>
      </c>
      <c r="GU101" s="168">
        <f t="shared" ref="GU101:GU130" si="240">100-10*LOG10(10^(FE101/10)+10^(FF101/10)+10^(FG101/10)+10^(FH101/10)+10^(FI101/10)+10^(FJ101/10)+10^(FK101/10))</f>
        <v>23.887921956503448</v>
      </c>
      <c r="GV101" s="167">
        <v>107</v>
      </c>
      <c r="GW101" s="168">
        <f t="shared" ref="GW101:GW130" si="241">100-10*LOG10(10^(FM101/10)+10^(FN101/10)+10^(FO101/10)+10^(FP101/10)+10^(FQ101/10)+10^(FR101/10)+10^(FS101/10)+10^(FT101/10))</f>
        <v>22.952465754345795</v>
      </c>
      <c r="GX101" s="168">
        <f t="shared" ref="GX101:GX130" si="242">100-10*LOG10(10^(FN101/10)+10^(FO101/10)+10^(FP101/10)+10^(FQ101/10)+10^(FR101/10)+10^(FS101/10)+10^(FT101/10))</f>
        <v>23.086405873530126</v>
      </c>
      <c r="GY101" s="167">
        <v>108</v>
      </c>
      <c r="GZ101" s="168">
        <f t="shared" ref="GZ101:GZ130" si="243">100-10*LOG10(10^(FV101/10)+10^(FW101/10)+10^(FX101/10)+10^(FY101/10)+10^(FZ101/10)+10^(GA101/10)+10^(GB101/10)+10^(GC101/10))</f>
        <v>21.115002445463134</v>
      </c>
      <c r="HA101" s="168">
        <f t="shared" ref="HA101:HA130" si="244">100-10*LOG10(10^(FW101/10)+10^(FX101/10)+10^(FY101/10)+10^(FZ101/10)+10^(GA101/10)+10^(GB101/10)+10^(GC101/10))</f>
        <v>21.254132998701621</v>
      </c>
      <c r="HB101" s="167">
        <v>-1.2</v>
      </c>
      <c r="HC101" s="167">
        <v>-0.49</v>
      </c>
      <c r="HD101" s="167">
        <v>0.14000000000000001</v>
      </c>
      <c r="HE101" s="167">
        <v>1.56</v>
      </c>
      <c r="HF101" s="167">
        <v>-2.98</v>
      </c>
      <c r="HG101" s="167">
        <v>-1.01</v>
      </c>
      <c r="HH101" s="167">
        <v>0.85</v>
      </c>
      <c r="HI101" s="167">
        <v>3.14</v>
      </c>
    </row>
    <row r="102" spans="1:217" ht="15.75" thickBot="1" x14ac:dyDescent="0.3">
      <c r="A102" s="228">
        <v>92</v>
      </c>
      <c r="B102" s="212">
        <v>44593</v>
      </c>
      <c r="C102" s="215" t="s">
        <v>1194</v>
      </c>
      <c r="D102" t="s">
        <v>895</v>
      </c>
      <c r="E102" s="225" t="s">
        <v>1119</v>
      </c>
      <c r="F102" s="197"/>
      <c r="G102" s="197">
        <v>28.9</v>
      </c>
      <c r="H102" s="198">
        <v>28.8</v>
      </c>
      <c r="I102" s="198">
        <v>32.4</v>
      </c>
      <c r="J102" s="198">
        <v>25.6</v>
      </c>
      <c r="K102" s="198">
        <v>29.9</v>
      </c>
      <c r="L102" s="198">
        <v>31.1</v>
      </c>
      <c r="M102" s="199">
        <v>42.3</v>
      </c>
      <c r="N102" s="200"/>
      <c r="O102" s="198">
        <v>6.6</v>
      </c>
      <c r="P102" s="198">
        <v>6.7</v>
      </c>
      <c r="Q102" s="198">
        <v>6.7</v>
      </c>
      <c r="R102" s="198">
        <v>5.9</v>
      </c>
      <c r="S102" s="198">
        <v>3.8</v>
      </c>
      <c r="T102" s="198">
        <v>6.5</v>
      </c>
      <c r="U102" s="201">
        <v>4.5999999999999996</v>
      </c>
      <c r="V102" s="163">
        <f t="shared" si="148"/>
        <v>0</v>
      </c>
      <c r="W102" s="163">
        <f t="shared" si="149"/>
        <v>18.076000000000001</v>
      </c>
      <c r="X102" s="163">
        <f t="shared" si="150"/>
        <v>17.812000000000001</v>
      </c>
      <c r="Y102" s="163">
        <f t="shared" si="151"/>
        <v>21.411999999999999</v>
      </c>
      <c r="Z102" s="163">
        <f t="shared" si="152"/>
        <v>15.924000000000001</v>
      </c>
      <c r="AA102" s="163">
        <f t="shared" si="153"/>
        <v>23.667999999999999</v>
      </c>
      <c r="AB102" s="163">
        <f t="shared" si="154"/>
        <v>20.440000000000001</v>
      </c>
      <c r="AC102" s="163">
        <f t="shared" si="155"/>
        <v>34.756</v>
      </c>
      <c r="AD102" s="164">
        <f t="shared" si="135"/>
        <v>21.536607594793093</v>
      </c>
      <c r="AE102" s="164">
        <f t="shared" si="136"/>
        <v>18.251896162725288</v>
      </c>
      <c r="AF102" s="164">
        <f t="shared" si="137"/>
        <v>18.416524400868735</v>
      </c>
      <c r="AG102" s="165">
        <f t="shared" si="156"/>
        <v>65.3</v>
      </c>
      <c r="AH102" s="165">
        <f t="shared" si="157"/>
        <v>57.324000000000005</v>
      </c>
      <c r="AI102" s="165">
        <f t="shared" si="158"/>
        <v>65.088000000000008</v>
      </c>
      <c r="AJ102" s="165">
        <f t="shared" si="159"/>
        <v>66.888000000000005</v>
      </c>
      <c r="AK102" s="165">
        <f t="shared" si="160"/>
        <v>75.575999999999993</v>
      </c>
      <c r="AL102" s="165">
        <f t="shared" si="161"/>
        <v>69.032000000000011</v>
      </c>
      <c r="AM102" s="165">
        <f t="shared" si="162"/>
        <v>72.06</v>
      </c>
      <c r="AN102" s="165">
        <f t="shared" si="163"/>
        <v>55.644000000000005</v>
      </c>
      <c r="AO102" s="164">
        <f t="shared" si="164"/>
        <v>21.391491708923638</v>
      </c>
      <c r="AP102" s="166">
        <v>1</v>
      </c>
      <c r="AQ102" s="167">
        <v>51.4</v>
      </c>
      <c r="AR102" s="167">
        <v>62.6</v>
      </c>
      <c r="AS102" s="167">
        <v>70.8</v>
      </c>
      <c r="AT102" s="167">
        <v>81</v>
      </c>
      <c r="AU102" s="167">
        <v>90.4</v>
      </c>
      <c r="AV102" s="167">
        <v>96.2</v>
      </c>
      <c r="AW102" s="167">
        <v>94.7</v>
      </c>
      <c r="AX102" s="167">
        <v>92.3</v>
      </c>
      <c r="AY102" s="166">
        <v>2</v>
      </c>
      <c r="AZ102" s="167">
        <v>59.5</v>
      </c>
      <c r="BA102" s="167">
        <v>68.900000000000006</v>
      </c>
      <c r="BB102" s="167">
        <v>78.3</v>
      </c>
      <c r="BC102" s="167">
        <v>84.3</v>
      </c>
      <c r="BD102" s="167">
        <v>92.8</v>
      </c>
      <c r="BE102" s="167">
        <v>96.3</v>
      </c>
      <c r="BF102" s="167">
        <v>94</v>
      </c>
      <c r="BG102" s="167">
        <v>90</v>
      </c>
      <c r="BH102" s="166">
        <v>3</v>
      </c>
      <c r="BI102" s="167">
        <v>59.8</v>
      </c>
      <c r="BJ102" s="167">
        <v>71.099999999999994</v>
      </c>
      <c r="BK102" s="167">
        <v>80.8</v>
      </c>
      <c r="BL102" s="167">
        <v>88</v>
      </c>
      <c r="BM102" s="167">
        <v>95</v>
      </c>
      <c r="BN102" s="167">
        <v>94.4</v>
      </c>
      <c r="BO102" s="167">
        <v>94.1</v>
      </c>
      <c r="BP102" s="167">
        <v>89</v>
      </c>
      <c r="BQ102" s="166">
        <v>4</v>
      </c>
      <c r="BR102" s="167">
        <v>65.400000000000006</v>
      </c>
      <c r="BS102" s="167">
        <v>77.2</v>
      </c>
      <c r="BT102" s="167">
        <v>84.5</v>
      </c>
      <c r="BU102" s="167">
        <v>89.8</v>
      </c>
      <c r="BV102" s="167">
        <v>95.5</v>
      </c>
      <c r="BW102" s="167">
        <v>94.3</v>
      </c>
      <c r="BX102" s="167">
        <v>92.5</v>
      </c>
      <c r="BY102" s="167">
        <v>88.8</v>
      </c>
      <c r="BZ102" s="166">
        <v>5</v>
      </c>
      <c r="CA102" s="167">
        <v>65.3</v>
      </c>
      <c r="CB102" s="167">
        <v>77.400000000000006</v>
      </c>
      <c r="CC102" s="167">
        <v>86.5</v>
      </c>
      <c r="CD102" s="167">
        <v>92.5</v>
      </c>
      <c r="CE102" s="167">
        <v>96.4</v>
      </c>
      <c r="CF102" s="167">
        <v>93</v>
      </c>
      <c r="CG102" s="167">
        <v>90.4</v>
      </c>
      <c r="CH102" s="167">
        <v>83.7</v>
      </c>
      <c r="CI102" s="166">
        <v>6</v>
      </c>
      <c r="CJ102" s="167">
        <v>70.7</v>
      </c>
      <c r="CK102" s="167">
        <v>82</v>
      </c>
      <c r="CL102" s="167">
        <v>89.3</v>
      </c>
      <c r="CM102" s="167">
        <v>93.3</v>
      </c>
      <c r="CN102" s="167">
        <v>95.5</v>
      </c>
      <c r="CO102" s="167">
        <v>93</v>
      </c>
      <c r="CP102" s="167">
        <v>90.1</v>
      </c>
      <c r="CQ102" s="167">
        <v>83</v>
      </c>
      <c r="CR102" s="166">
        <v>7</v>
      </c>
      <c r="CS102" s="167">
        <v>75.599999999999994</v>
      </c>
      <c r="CT102" s="167">
        <v>84.2</v>
      </c>
      <c r="CU102" s="167">
        <v>90.1</v>
      </c>
      <c r="CV102" s="167">
        <v>93.6</v>
      </c>
      <c r="CW102" s="167">
        <v>96.2</v>
      </c>
      <c r="CX102" s="167">
        <v>91.3</v>
      </c>
      <c r="CY102" s="167">
        <v>87.9</v>
      </c>
      <c r="CZ102" s="167">
        <v>81.900000000000006</v>
      </c>
      <c r="DA102" s="166">
        <v>8</v>
      </c>
      <c r="DB102" s="167">
        <v>77.599999999999994</v>
      </c>
      <c r="DC102" s="167">
        <v>88</v>
      </c>
      <c r="DD102" s="167">
        <v>93.4</v>
      </c>
      <c r="DE102" s="167">
        <v>93.8</v>
      </c>
      <c r="DF102" s="167">
        <v>94.2</v>
      </c>
      <c r="DG102" s="167">
        <v>91.4</v>
      </c>
      <c r="DH102" s="167">
        <v>87.9</v>
      </c>
      <c r="DI102" s="167">
        <v>79.900000000000006</v>
      </c>
      <c r="DJ102" s="167">
        <v>1</v>
      </c>
      <c r="DK102" s="168">
        <f t="shared" si="165"/>
        <v>51.4</v>
      </c>
      <c r="DL102" s="168">
        <f t="shared" si="166"/>
        <v>44.524000000000001</v>
      </c>
      <c r="DM102" s="168">
        <f t="shared" si="167"/>
        <v>52.988</v>
      </c>
      <c r="DN102" s="168">
        <f t="shared" si="168"/>
        <v>59.588000000000001</v>
      </c>
      <c r="DO102" s="168">
        <f t="shared" si="169"/>
        <v>74.475999999999999</v>
      </c>
      <c r="DP102" s="168">
        <f t="shared" si="170"/>
        <v>72.532000000000011</v>
      </c>
      <c r="DQ102" s="168">
        <f t="shared" si="171"/>
        <v>74.260000000000005</v>
      </c>
      <c r="DR102" s="168">
        <f t="shared" si="172"/>
        <v>57.543999999999997</v>
      </c>
      <c r="DS102" s="167">
        <v>103</v>
      </c>
      <c r="DT102" s="168">
        <f t="shared" si="173"/>
        <v>59.5</v>
      </c>
      <c r="DU102" s="168">
        <f t="shared" si="174"/>
        <v>50.824000000000005</v>
      </c>
      <c r="DV102" s="168">
        <f t="shared" si="175"/>
        <v>60.488</v>
      </c>
      <c r="DW102" s="168">
        <f t="shared" si="176"/>
        <v>62.887999999999998</v>
      </c>
      <c r="DX102" s="168">
        <f t="shared" si="177"/>
        <v>76.875999999999991</v>
      </c>
      <c r="DY102" s="168">
        <f t="shared" si="178"/>
        <v>72.632000000000005</v>
      </c>
      <c r="DZ102" s="168">
        <f t="shared" si="179"/>
        <v>73.56</v>
      </c>
      <c r="EA102" s="168">
        <f t="shared" si="180"/>
        <v>55.244</v>
      </c>
      <c r="EB102" s="167">
        <v>104</v>
      </c>
      <c r="EC102" s="168">
        <f t="shared" si="181"/>
        <v>59.8</v>
      </c>
      <c r="ED102" s="168">
        <f t="shared" si="182"/>
        <v>53.023999999999994</v>
      </c>
      <c r="EE102" s="168">
        <f t="shared" si="183"/>
        <v>62.988</v>
      </c>
      <c r="EF102" s="168">
        <f t="shared" si="184"/>
        <v>66.587999999999994</v>
      </c>
      <c r="EG102" s="168">
        <f t="shared" si="185"/>
        <v>79.075999999999993</v>
      </c>
      <c r="EH102" s="168">
        <f t="shared" si="186"/>
        <v>70.731999999999999</v>
      </c>
      <c r="EI102" s="168">
        <f t="shared" si="187"/>
        <v>73.66</v>
      </c>
      <c r="EJ102" s="168">
        <f t="shared" si="188"/>
        <v>54.244</v>
      </c>
      <c r="EK102" s="167">
        <v>105</v>
      </c>
      <c r="EL102" s="168">
        <f t="shared" si="189"/>
        <v>65.400000000000006</v>
      </c>
      <c r="EM102" s="168">
        <f t="shared" si="190"/>
        <v>59.124000000000002</v>
      </c>
      <c r="EN102" s="168">
        <f t="shared" si="191"/>
        <v>66.688000000000002</v>
      </c>
      <c r="EO102" s="168">
        <f t="shared" si="192"/>
        <v>68.388000000000005</v>
      </c>
      <c r="EP102" s="168">
        <f t="shared" si="193"/>
        <v>79.575999999999993</v>
      </c>
      <c r="EQ102" s="168">
        <f t="shared" si="194"/>
        <v>70.632000000000005</v>
      </c>
      <c r="ER102" s="168">
        <f t="shared" si="195"/>
        <v>72.06</v>
      </c>
      <c r="ES102" s="168">
        <f t="shared" si="196"/>
        <v>54.043999999999997</v>
      </c>
      <c r="ET102" s="167">
        <v>106</v>
      </c>
      <c r="EU102" s="168">
        <f t="shared" si="197"/>
        <v>65.3</v>
      </c>
      <c r="EV102" s="168">
        <f t="shared" si="198"/>
        <v>59.324000000000005</v>
      </c>
      <c r="EW102" s="168">
        <f t="shared" si="199"/>
        <v>68.688000000000002</v>
      </c>
      <c r="EX102" s="168">
        <f t="shared" si="200"/>
        <v>71.087999999999994</v>
      </c>
      <c r="EY102" s="168">
        <f t="shared" si="201"/>
        <v>80.475999999999999</v>
      </c>
      <c r="EZ102" s="168">
        <f t="shared" si="202"/>
        <v>69.331999999999994</v>
      </c>
      <c r="FA102" s="168">
        <f t="shared" si="203"/>
        <v>69.960000000000008</v>
      </c>
      <c r="FB102" s="168">
        <f t="shared" si="204"/>
        <v>48.944000000000003</v>
      </c>
      <c r="FC102" s="167">
        <v>107</v>
      </c>
      <c r="FD102" s="168">
        <f t="shared" si="205"/>
        <v>70.7</v>
      </c>
      <c r="FE102" s="168">
        <f t="shared" si="206"/>
        <v>63.923999999999999</v>
      </c>
      <c r="FF102" s="168">
        <f t="shared" si="207"/>
        <v>71.488</v>
      </c>
      <c r="FG102" s="168">
        <f t="shared" si="208"/>
        <v>71.888000000000005</v>
      </c>
      <c r="FH102" s="168">
        <f t="shared" si="209"/>
        <v>79.575999999999993</v>
      </c>
      <c r="FI102" s="168">
        <f t="shared" si="210"/>
        <v>69.331999999999994</v>
      </c>
      <c r="FJ102" s="168">
        <f t="shared" si="211"/>
        <v>69.66</v>
      </c>
      <c r="FK102" s="168">
        <f t="shared" si="212"/>
        <v>48.244</v>
      </c>
      <c r="FL102" s="167">
        <v>108</v>
      </c>
      <c r="FM102" s="168">
        <f t="shared" si="213"/>
        <v>75.599999999999994</v>
      </c>
      <c r="FN102" s="168">
        <f t="shared" si="214"/>
        <v>66.123999999999995</v>
      </c>
      <c r="FO102" s="168">
        <f t="shared" si="215"/>
        <v>72.287999999999997</v>
      </c>
      <c r="FP102" s="168">
        <f t="shared" si="216"/>
        <v>72.187999999999988</v>
      </c>
      <c r="FQ102" s="168">
        <f t="shared" si="217"/>
        <v>80.275999999999996</v>
      </c>
      <c r="FR102" s="168">
        <f t="shared" si="218"/>
        <v>67.632000000000005</v>
      </c>
      <c r="FS102" s="168">
        <f t="shared" si="219"/>
        <v>67.460000000000008</v>
      </c>
      <c r="FT102" s="168">
        <f t="shared" si="220"/>
        <v>47.144000000000005</v>
      </c>
      <c r="FU102" s="167">
        <v>109</v>
      </c>
      <c r="FV102" s="168">
        <f t="shared" si="221"/>
        <v>77.599999999999994</v>
      </c>
      <c r="FW102" s="168">
        <f t="shared" si="222"/>
        <v>69.924000000000007</v>
      </c>
      <c r="FX102" s="168">
        <f t="shared" si="223"/>
        <v>75.588000000000008</v>
      </c>
      <c r="FY102" s="168">
        <f t="shared" si="224"/>
        <v>72.388000000000005</v>
      </c>
      <c r="FZ102" s="168">
        <f t="shared" si="225"/>
        <v>78.275999999999996</v>
      </c>
      <c r="GA102" s="168">
        <f t="shared" si="226"/>
        <v>67.731999999999999</v>
      </c>
      <c r="GB102" s="168">
        <f t="shared" si="227"/>
        <v>67.460000000000008</v>
      </c>
      <c r="GC102" s="168">
        <f t="shared" si="228"/>
        <v>45.144000000000005</v>
      </c>
      <c r="GD102" s="167">
        <v>102</v>
      </c>
      <c r="GE102" s="168">
        <f t="shared" si="229"/>
        <v>21.281101076022438</v>
      </c>
      <c r="GF102" s="168">
        <f t="shared" si="230"/>
        <v>21.289160376009491</v>
      </c>
      <c r="GG102" s="167">
        <v>103</v>
      </c>
      <c r="GH102" s="168">
        <f t="shared" si="231"/>
        <v>20.26187826729236</v>
      </c>
      <c r="GI102" s="168">
        <f t="shared" si="232"/>
        <v>20.303186432874639</v>
      </c>
      <c r="GJ102" s="167">
        <v>104</v>
      </c>
      <c r="GK102" s="168">
        <f t="shared" si="233"/>
        <v>19.070419523131903</v>
      </c>
      <c r="GL102" s="168">
        <f t="shared" si="234"/>
        <v>19.104032410793337</v>
      </c>
      <c r="GM102" s="167">
        <v>105</v>
      </c>
      <c r="GN102" s="168">
        <f t="shared" si="235"/>
        <v>18.714829527606284</v>
      </c>
      <c r="GO102" s="168">
        <f t="shared" si="236"/>
        <v>18.82831206438361</v>
      </c>
      <c r="GP102" s="167">
        <v>106</v>
      </c>
      <c r="GQ102" s="168">
        <f t="shared" si="237"/>
        <v>18.107105730216816</v>
      </c>
      <c r="GR102" s="168">
        <f t="shared" si="238"/>
        <v>18.203332820786358</v>
      </c>
      <c r="GS102" s="167">
        <v>107</v>
      </c>
      <c r="GT102" s="168">
        <f t="shared" si="239"/>
        <v>18.171984649602479</v>
      </c>
      <c r="GU102" s="168">
        <f t="shared" si="240"/>
        <v>18.520558583034372</v>
      </c>
      <c r="GV102" s="167">
        <v>108</v>
      </c>
      <c r="GW102" s="168">
        <f t="shared" si="241"/>
        <v>17.169886721848414</v>
      </c>
      <c r="GX102" s="168">
        <f t="shared" si="242"/>
        <v>18.080906941472591</v>
      </c>
      <c r="GY102" s="167">
        <v>109</v>
      </c>
      <c r="GZ102" s="168">
        <f t="shared" si="243"/>
        <v>16.996644746341332</v>
      </c>
      <c r="HA102" s="168">
        <f t="shared" si="244"/>
        <v>18.472945465638105</v>
      </c>
      <c r="HB102" s="167">
        <v>-1.2</v>
      </c>
      <c r="HC102" s="167">
        <v>-0.49</v>
      </c>
      <c r="HD102" s="167">
        <v>0.14000000000000001</v>
      </c>
      <c r="HE102" s="167">
        <v>1.56</v>
      </c>
      <c r="HF102" s="167">
        <v>-2.98</v>
      </c>
      <c r="HG102" s="167">
        <v>-1.01</v>
      </c>
      <c r="HH102" s="167">
        <v>0.85</v>
      </c>
      <c r="HI102" s="167">
        <v>3.14</v>
      </c>
    </row>
    <row r="103" spans="1:217" ht="15.75" thickBot="1" x14ac:dyDescent="0.3">
      <c r="A103" s="228">
        <v>93</v>
      </c>
      <c r="B103" s="212">
        <v>43611</v>
      </c>
      <c r="C103" s="215" t="s">
        <v>1194</v>
      </c>
      <c r="D103" t="s">
        <v>895</v>
      </c>
      <c r="E103" s="225" t="s">
        <v>1120</v>
      </c>
      <c r="F103" s="197">
        <v>25.7</v>
      </c>
      <c r="G103" s="198">
        <v>25.7</v>
      </c>
      <c r="H103" s="198">
        <v>26.3</v>
      </c>
      <c r="I103" s="198">
        <v>28.6</v>
      </c>
      <c r="J103" s="198">
        <v>29.7</v>
      </c>
      <c r="K103" s="198">
        <v>29.7</v>
      </c>
      <c r="L103" s="198">
        <v>33</v>
      </c>
      <c r="M103" s="199">
        <v>40.9</v>
      </c>
      <c r="N103" s="200">
        <v>4.9000000000000004</v>
      </c>
      <c r="O103" s="198">
        <v>4.9000000000000004</v>
      </c>
      <c r="P103" s="198">
        <v>5.3</v>
      </c>
      <c r="Q103" s="198">
        <v>5.9</v>
      </c>
      <c r="R103" s="198">
        <v>5</v>
      </c>
      <c r="S103" s="198">
        <v>5.2</v>
      </c>
      <c r="T103" s="198">
        <v>6.9</v>
      </c>
      <c r="U103" s="201">
        <v>4.9000000000000004</v>
      </c>
      <c r="V103" s="163">
        <f t="shared" si="148"/>
        <v>17.664000000000001</v>
      </c>
      <c r="W103" s="163">
        <f t="shared" si="149"/>
        <v>17.664000000000001</v>
      </c>
      <c r="X103" s="163">
        <f t="shared" si="150"/>
        <v>17.608000000000004</v>
      </c>
      <c r="Y103" s="163">
        <f t="shared" si="151"/>
        <v>18.923999999999999</v>
      </c>
      <c r="Z103" s="163">
        <f t="shared" si="152"/>
        <v>21.5</v>
      </c>
      <c r="AA103" s="163">
        <f t="shared" si="153"/>
        <v>21.171999999999997</v>
      </c>
      <c r="AB103" s="163">
        <f t="shared" si="154"/>
        <v>21.683999999999997</v>
      </c>
      <c r="AC103" s="163">
        <f t="shared" si="155"/>
        <v>32.863999999999997</v>
      </c>
      <c r="AD103" s="164">
        <f t="shared" si="135"/>
        <v>22.07427337803755</v>
      </c>
      <c r="AE103" s="164">
        <f t="shared" si="136"/>
        <v>20.805219430825407</v>
      </c>
      <c r="AF103" s="164">
        <f t="shared" si="137"/>
        <v>19.276551783150495</v>
      </c>
      <c r="AG103" s="165">
        <f t="shared" si="156"/>
        <v>47.635999999999996</v>
      </c>
      <c r="AH103" s="165">
        <f t="shared" si="157"/>
        <v>57.736000000000004</v>
      </c>
      <c r="AI103" s="165">
        <f t="shared" si="158"/>
        <v>65.292000000000002</v>
      </c>
      <c r="AJ103" s="165">
        <f t="shared" si="159"/>
        <v>69.376000000000005</v>
      </c>
      <c r="AK103" s="165">
        <f t="shared" si="160"/>
        <v>70</v>
      </c>
      <c r="AL103" s="165">
        <f t="shared" si="161"/>
        <v>71.528000000000006</v>
      </c>
      <c r="AM103" s="165">
        <f t="shared" si="162"/>
        <v>70.816000000000003</v>
      </c>
      <c r="AN103" s="165">
        <f t="shared" si="163"/>
        <v>57.536000000000008</v>
      </c>
      <c r="AO103" s="164">
        <f t="shared" si="164"/>
        <v>23.049879696889221</v>
      </c>
      <c r="AP103" s="166">
        <v>1</v>
      </c>
      <c r="AQ103" s="167">
        <v>51.4</v>
      </c>
      <c r="AR103" s="167">
        <v>62.6</v>
      </c>
      <c r="AS103" s="167">
        <v>70.8</v>
      </c>
      <c r="AT103" s="167">
        <v>81</v>
      </c>
      <c r="AU103" s="167">
        <v>90.4</v>
      </c>
      <c r="AV103" s="167">
        <v>96.2</v>
      </c>
      <c r="AW103" s="167">
        <v>94.7</v>
      </c>
      <c r="AX103" s="167">
        <v>92.3</v>
      </c>
      <c r="AY103" s="166">
        <v>2</v>
      </c>
      <c r="AZ103" s="167">
        <v>59.5</v>
      </c>
      <c r="BA103" s="167">
        <v>68.900000000000006</v>
      </c>
      <c r="BB103" s="167">
        <v>78.3</v>
      </c>
      <c r="BC103" s="167">
        <v>84.3</v>
      </c>
      <c r="BD103" s="167">
        <v>92.8</v>
      </c>
      <c r="BE103" s="167">
        <v>96.3</v>
      </c>
      <c r="BF103" s="167">
        <v>94</v>
      </c>
      <c r="BG103" s="167">
        <v>90</v>
      </c>
      <c r="BH103" s="166">
        <v>3</v>
      </c>
      <c r="BI103" s="167">
        <v>59.8</v>
      </c>
      <c r="BJ103" s="167">
        <v>71.099999999999994</v>
      </c>
      <c r="BK103" s="167">
        <v>80.8</v>
      </c>
      <c r="BL103" s="167">
        <v>88</v>
      </c>
      <c r="BM103" s="167">
        <v>95</v>
      </c>
      <c r="BN103" s="167">
        <v>94.4</v>
      </c>
      <c r="BO103" s="167">
        <v>94.1</v>
      </c>
      <c r="BP103" s="167">
        <v>89</v>
      </c>
      <c r="BQ103" s="166">
        <v>4</v>
      </c>
      <c r="BR103" s="167">
        <v>65.400000000000006</v>
      </c>
      <c r="BS103" s="167">
        <v>77.2</v>
      </c>
      <c r="BT103" s="167">
        <v>84.5</v>
      </c>
      <c r="BU103" s="167">
        <v>89.8</v>
      </c>
      <c r="BV103" s="167">
        <v>95.5</v>
      </c>
      <c r="BW103" s="167">
        <v>94.3</v>
      </c>
      <c r="BX103" s="167">
        <v>92.5</v>
      </c>
      <c r="BY103" s="167">
        <v>88.8</v>
      </c>
      <c r="BZ103" s="166">
        <v>5</v>
      </c>
      <c r="CA103" s="167">
        <v>65.3</v>
      </c>
      <c r="CB103" s="167">
        <v>77.400000000000006</v>
      </c>
      <c r="CC103" s="167">
        <v>86.5</v>
      </c>
      <c r="CD103" s="167">
        <v>92.5</v>
      </c>
      <c r="CE103" s="167">
        <v>96.4</v>
      </c>
      <c r="CF103" s="167">
        <v>93</v>
      </c>
      <c r="CG103" s="167">
        <v>90.4</v>
      </c>
      <c r="CH103" s="167">
        <v>83.7</v>
      </c>
      <c r="CI103" s="166">
        <v>6</v>
      </c>
      <c r="CJ103" s="167">
        <v>70.7</v>
      </c>
      <c r="CK103" s="167">
        <v>82</v>
      </c>
      <c r="CL103" s="167">
        <v>89.3</v>
      </c>
      <c r="CM103" s="167">
        <v>93.3</v>
      </c>
      <c r="CN103" s="167">
        <v>95.5</v>
      </c>
      <c r="CO103" s="167">
        <v>93</v>
      </c>
      <c r="CP103" s="167">
        <v>90.1</v>
      </c>
      <c r="CQ103" s="167">
        <v>83</v>
      </c>
      <c r="CR103" s="166">
        <v>7</v>
      </c>
      <c r="CS103" s="167">
        <v>75.599999999999994</v>
      </c>
      <c r="CT103" s="167">
        <v>84.2</v>
      </c>
      <c r="CU103" s="167">
        <v>90.1</v>
      </c>
      <c r="CV103" s="167">
        <v>93.6</v>
      </c>
      <c r="CW103" s="167">
        <v>96.2</v>
      </c>
      <c r="CX103" s="167">
        <v>91.3</v>
      </c>
      <c r="CY103" s="167">
        <v>87.9</v>
      </c>
      <c r="CZ103" s="167">
        <v>81.900000000000006</v>
      </c>
      <c r="DA103" s="166">
        <v>8</v>
      </c>
      <c r="DB103" s="167">
        <v>77.599999999999994</v>
      </c>
      <c r="DC103" s="167">
        <v>88</v>
      </c>
      <c r="DD103" s="167">
        <v>93.4</v>
      </c>
      <c r="DE103" s="167">
        <v>93.8</v>
      </c>
      <c r="DF103" s="167">
        <v>94.2</v>
      </c>
      <c r="DG103" s="167">
        <v>91.4</v>
      </c>
      <c r="DH103" s="167">
        <v>87.9</v>
      </c>
      <c r="DI103" s="167">
        <v>79.900000000000006</v>
      </c>
      <c r="DJ103" s="167">
        <v>1</v>
      </c>
      <c r="DK103" s="168">
        <f t="shared" si="165"/>
        <v>33.735999999999997</v>
      </c>
      <c r="DL103" s="168">
        <f t="shared" si="166"/>
        <v>44.936</v>
      </c>
      <c r="DM103" s="168">
        <f t="shared" si="167"/>
        <v>53.191999999999993</v>
      </c>
      <c r="DN103" s="168">
        <f t="shared" si="168"/>
        <v>62.076000000000001</v>
      </c>
      <c r="DO103" s="168">
        <f t="shared" si="169"/>
        <v>68.900000000000006</v>
      </c>
      <c r="DP103" s="168">
        <f t="shared" si="170"/>
        <v>75.028000000000006</v>
      </c>
      <c r="DQ103" s="168">
        <f t="shared" si="171"/>
        <v>73.016000000000005</v>
      </c>
      <c r="DR103" s="168">
        <f t="shared" si="172"/>
        <v>59.436</v>
      </c>
      <c r="DS103" s="167">
        <v>104</v>
      </c>
      <c r="DT103" s="168">
        <f t="shared" si="173"/>
        <v>41.835999999999999</v>
      </c>
      <c r="DU103" s="168">
        <f t="shared" si="174"/>
        <v>51.236000000000004</v>
      </c>
      <c r="DV103" s="168">
        <f t="shared" si="175"/>
        <v>60.691999999999993</v>
      </c>
      <c r="DW103" s="168">
        <f t="shared" si="176"/>
        <v>65.376000000000005</v>
      </c>
      <c r="DX103" s="168">
        <f t="shared" si="177"/>
        <v>71.3</v>
      </c>
      <c r="DY103" s="168">
        <f t="shared" si="178"/>
        <v>75.128</v>
      </c>
      <c r="DZ103" s="168">
        <f t="shared" si="179"/>
        <v>72.316000000000003</v>
      </c>
      <c r="EA103" s="168">
        <f t="shared" si="180"/>
        <v>57.136000000000003</v>
      </c>
      <c r="EB103" s="167">
        <v>105</v>
      </c>
      <c r="EC103" s="168">
        <f t="shared" si="181"/>
        <v>42.135999999999996</v>
      </c>
      <c r="ED103" s="168">
        <f t="shared" si="182"/>
        <v>53.435999999999993</v>
      </c>
      <c r="EE103" s="168">
        <f t="shared" si="183"/>
        <v>63.191999999999993</v>
      </c>
      <c r="EF103" s="168">
        <f t="shared" si="184"/>
        <v>69.075999999999993</v>
      </c>
      <c r="EG103" s="168">
        <f t="shared" si="185"/>
        <v>73.5</v>
      </c>
      <c r="EH103" s="168">
        <f t="shared" si="186"/>
        <v>73.228000000000009</v>
      </c>
      <c r="EI103" s="168">
        <f t="shared" si="187"/>
        <v>72.415999999999997</v>
      </c>
      <c r="EJ103" s="168">
        <f t="shared" si="188"/>
        <v>56.136000000000003</v>
      </c>
      <c r="EK103" s="167">
        <v>106</v>
      </c>
      <c r="EL103" s="168">
        <f t="shared" si="189"/>
        <v>47.736000000000004</v>
      </c>
      <c r="EM103" s="168">
        <f t="shared" si="190"/>
        <v>59.536000000000001</v>
      </c>
      <c r="EN103" s="168">
        <f t="shared" si="191"/>
        <v>66.891999999999996</v>
      </c>
      <c r="EO103" s="168">
        <f t="shared" si="192"/>
        <v>70.876000000000005</v>
      </c>
      <c r="EP103" s="168">
        <f t="shared" si="193"/>
        <v>74</v>
      </c>
      <c r="EQ103" s="168">
        <f t="shared" si="194"/>
        <v>73.128</v>
      </c>
      <c r="ER103" s="168">
        <f t="shared" si="195"/>
        <v>70.816000000000003</v>
      </c>
      <c r="ES103" s="168">
        <f t="shared" si="196"/>
        <v>55.936</v>
      </c>
      <c r="ET103" s="167">
        <v>107</v>
      </c>
      <c r="EU103" s="168">
        <f t="shared" si="197"/>
        <v>47.635999999999996</v>
      </c>
      <c r="EV103" s="168">
        <f t="shared" si="198"/>
        <v>59.736000000000004</v>
      </c>
      <c r="EW103" s="168">
        <f t="shared" si="199"/>
        <v>68.891999999999996</v>
      </c>
      <c r="EX103" s="168">
        <f t="shared" si="200"/>
        <v>73.575999999999993</v>
      </c>
      <c r="EY103" s="168">
        <f t="shared" si="201"/>
        <v>74.900000000000006</v>
      </c>
      <c r="EZ103" s="168">
        <f t="shared" si="202"/>
        <v>71.828000000000003</v>
      </c>
      <c r="FA103" s="168">
        <f t="shared" si="203"/>
        <v>68.716000000000008</v>
      </c>
      <c r="FB103" s="168">
        <f t="shared" si="204"/>
        <v>50.836000000000006</v>
      </c>
      <c r="FC103" s="167">
        <v>108</v>
      </c>
      <c r="FD103" s="168">
        <f t="shared" si="205"/>
        <v>53.036000000000001</v>
      </c>
      <c r="FE103" s="168">
        <f t="shared" si="206"/>
        <v>64.335999999999999</v>
      </c>
      <c r="FF103" s="168">
        <f t="shared" si="207"/>
        <v>71.691999999999993</v>
      </c>
      <c r="FG103" s="168">
        <f t="shared" si="208"/>
        <v>74.376000000000005</v>
      </c>
      <c r="FH103" s="168">
        <f t="shared" si="209"/>
        <v>74</v>
      </c>
      <c r="FI103" s="168">
        <f t="shared" si="210"/>
        <v>71.828000000000003</v>
      </c>
      <c r="FJ103" s="168">
        <f t="shared" si="211"/>
        <v>68.415999999999997</v>
      </c>
      <c r="FK103" s="168">
        <f t="shared" si="212"/>
        <v>50.136000000000003</v>
      </c>
      <c r="FL103" s="167">
        <v>109</v>
      </c>
      <c r="FM103" s="168">
        <f t="shared" si="213"/>
        <v>57.935999999999993</v>
      </c>
      <c r="FN103" s="168">
        <f t="shared" si="214"/>
        <v>66.536000000000001</v>
      </c>
      <c r="FO103" s="168">
        <f t="shared" si="215"/>
        <v>72.49199999999999</v>
      </c>
      <c r="FP103" s="168">
        <f t="shared" si="216"/>
        <v>74.675999999999988</v>
      </c>
      <c r="FQ103" s="168">
        <f t="shared" si="217"/>
        <v>74.7</v>
      </c>
      <c r="FR103" s="168">
        <f t="shared" si="218"/>
        <v>70.128</v>
      </c>
      <c r="FS103" s="168">
        <f t="shared" si="219"/>
        <v>66.216000000000008</v>
      </c>
      <c r="FT103" s="168">
        <f t="shared" si="220"/>
        <v>49.036000000000008</v>
      </c>
      <c r="FU103" s="167">
        <v>110</v>
      </c>
      <c r="FV103" s="168">
        <f t="shared" si="221"/>
        <v>59.935999999999993</v>
      </c>
      <c r="FW103" s="168">
        <f t="shared" si="222"/>
        <v>70.335999999999999</v>
      </c>
      <c r="FX103" s="168">
        <f t="shared" si="223"/>
        <v>75.792000000000002</v>
      </c>
      <c r="FY103" s="168">
        <f t="shared" si="224"/>
        <v>74.876000000000005</v>
      </c>
      <c r="FZ103" s="168">
        <f t="shared" si="225"/>
        <v>72.7</v>
      </c>
      <c r="GA103" s="168">
        <f t="shared" si="226"/>
        <v>70.228000000000009</v>
      </c>
      <c r="GB103" s="168">
        <f t="shared" si="227"/>
        <v>66.216000000000008</v>
      </c>
      <c r="GC103" s="168">
        <f t="shared" si="228"/>
        <v>47.036000000000008</v>
      </c>
      <c r="GD103" s="167">
        <v>103</v>
      </c>
      <c r="GE103" s="168">
        <f t="shared" si="229"/>
        <v>22.051690618847999</v>
      </c>
      <c r="GF103" s="168">
        <f t="shared" si="230"/>
        <v>22.051855268798931</v>
      </c>
      <c r="GG103" s="167">
        <v>104</v>
      </c>
      <c r="GH103" s="168">
        <f t="shared" si="231"/>
        <v>21.650091443932283</v>
      </c>
      <c r="GI103" s="168">
        <f t="shared" si="232"/>
        <v>21.651060707564767</v>
      </c>
      <c r="GJ103" s="167">
        <v>105</v>
      </c>
      <c r="GK103" s="168">
        <f t="shared" si="233"/>
        <v>21.446374971946781</v>
      </c>
      <c r="GL103" s="168">
        <f t="shared" si="234"/>
        <v>21.447365966704922</v>
      </c>
      <c r="GM103" s="167">
        <v>106</v>
      </c>
      <c r="GN103" s="168">
        <f t="shared" si="235"/>
        <v>21.179919489274909</v>
      </c>
      <c r="GO103" s="168">
        <f t="shared" si="236"/>
        <v>21.183304386556642</v>
      </c>
      <c r="GP103" s="167">
        <v>107</v>
      </c>
      <c r="GQ103" s="168">
        <f t="shared" si="237"/>
        <v>20.694186493303008</v>
      </c>
      <c r="GR103" s="168">
        <f t="shared" si="238"/>
        <v>20.697144170929619</v>
      </c>
      <c r="GS103" s="167">
        <v>108</v>
      </c>
      <c r="GT103" s="168">
        <f t="shared" si="239"/>
        <v>20.340043483937833</v>
      </c>
      <c r="GU103" s="168">
        <f t="shared" si="240"/>
        <v>20.349502839312692</v>
      </c>
      <c r="GV103" s="167">
        <v>109</v>
      </c>
      <c r="GW103" s="168">
        <f t="shared" si="241"/>
        <v>20.163707941941993</v>
      </c>
      <c r="GX103" s="168">
        <f t="shared" si="242"/>
        <v>20.19183736452824</v>
      </c>
      <c r="GY103" s="167">
        <v>110</v>
      </c>
      <c r="GZ103" s="168">
        <f t="shared" si="243"/>
        <v>19.4360640433745</v>
      </c>
      <c r="HA103" s="168">
        <f t="shared" si="244"/>
        <v>19.473810542090192</v>
      </c>
      <c r="HB103" s="167">
        <v>-1.2</v>
      </c>
      <c r="HC103" s="167">
        <v>-0.49</v>
      </c>
      <c r="HD103" s="167">
        <v>0.14000000000000001</v>
      </c>
      <c r="HE103" s="167">
        <v>1.56</v>
      </c>
      <c r="HF103" s="167">
        <v>-2.98</v>
      </c>
      <c r="HG103" s="167">
        <v>-1.01</v>
      </c>
      <c r="HH103" s="167">
        <v>0.85</v>
      </c>
      <c r="HI103" s="167">
        <v>3.14</v>
      </c>
    </row>
    <row r="104" spans="1:217" ht="15.75" thickBot="1" x14ac:dyDescent="0.3">
      <c r="A104" s="228">
        <v>94</v>
      </c>
      <c r="B104" s="212">
        <v>45304</v>
      </c>
      <c r="C104" s="216"/>
      <c r="D104" t="s">
        <v>895</v>
      </c>
      <c r="E104" s="225" t="s">
        <v>1121</v>
      </c>
      <c r="F104" s="197">
        <v>27.3</v>
      </c>
      <c r="G104" s="198">
        <v>27.3</v>
      </c>
      <c r="H104" s="198">
        <v>28.6</v>
      </c>
      <c r="I104" s="198">
        <v>32.9</v>
      </c>
      <c r="J104" s="198">
        <v>31.6</v>
      </c>
      <c r="K104" s="198">
        <v>34</v>
      </c>
      <c r="L104" s="198">
        <v>43</v>
      </c>
      <c r="M104" s="199">
        <v>41.5</v>
      </c>
      <c r="N104" s="200">
        <v>5.0999999999999996</v>
      </c>
      <c r="O104" s="198">
        <v>5.0999999999999996</v>
      </c>
      <c r="P104" s="198">
        <v>5.3</v>
      </c>
      <c r="Q104" s="198">
        <v>6.2</v>
      </c>
      <c r="R104" s="198">
        <v>6.4</v>
      </c>
      <c r="S104" s="198">
        <v>3.7</v>
      </c>
      <c r="T104" s="198">
        <v>4.0999999999999996</v>
      </c>
      <c r="U104" s="201">
        <v>3.1</v>
      </c>
      <c r="V104" s="163">
        <f t="shared" si="148"/>
        <v>18.936</v>
      </c>
      <c r="W104" s="163">
        <f t="shared" si="149"/>
        <v>18.936</v>
      </c>
      <c r="X104" s="163">
        <f t="shared" si="150"/>
        <v>19.908000000000001</v>
      </c>
      <c r="Y104" s="163">
        <f t="shared" si="151"/>
        <v>22.731999999999999</v>
      </c>
      <c r="Z104" s="163">
        <f t="shared" si="152"/>
        <v>21.103999999999999</v>
      </c>
      <c r="AA104" s="163">
        <f t="shared" si="153"/>
        <v>27.932000000000002</v>
      </c>
      <c r="AB104" s="163">
        <f t="shared" si="154"/>
        <v>36.276000000000003</v>
      </c>
      <c r="AC104" s="163">
        <f t="shared" si="155"/>
        <v>36.415999999999997</v>
      </c>
      <c r="AD104" s="164">
        <f t="shared" si="135"/>
        <v>28.101509538641022</v>
      </c>
      <c r="AE104" s="164">
        <f t="shared" si="136"/>
        <v>22.978519310545376</v>
      </c>
      <c r="AF104" s="164">
        <f t="shared" si="137"/>
        <v>21.537629824637339</v>
      </c>
      <c r="AG104" s="165">
        <f t="shared" si="156"/>
        <v>46.363999999999997</v>
      </c>
      <c r="AH104" s="165">
        <f t="shared" si="157"/>
        <v>56.464000000000006</v>
      </c>
      <c r="AI104" s="165">
        <f t="shared" si="158"/>
        <v>62.992000000000004</v>
      </c>
      <c r="AJ104" s="165">
        <f t="shared" si="159"/>
        <v>65.567999999999998</v>
      </c>
      <c r="AK104" s="165">
        <f t="shared" si="160"/>
        <v>70.396000000000001</v>
      </c>
      <c r="AL104" s="165">
        <f t="shared" si="161"/>
        <v>64.768000000000001</v>
      </c>
      <c r="AM104" s="165">
        <f t="shared" si="162"/>
        <v>56.223999999999997</v>
      </c>
      <c r="AN104" s="165">
        <f t="shared" si="163"/>
        <v>53.984000000000009</v>
      </c>
      <c r="AO104" s="164">
        <f t="shared" si="164"/>
        <v>26.839474662041781</v>
      </c>
      <c r="AP104" s="166">
        <v>1</v>
      </c>
      <c r="AQ104" s="167">
        <v>51.4</v>
      </c>
      <c r="AR104" s="167">
        <v>62.6</v>
      </c>
      <c r="AS104" s="167">
        <v>70.8</v>
      </c>
      <c r="AT104" s="167">
        <v>81</v>
      </c>
      <c r="AU104" s="167">
        <v>90.4</v>
      </c>
      <c r="AV104" s="167">
        <v>96.2</v>
      </c>
      <c r="AW104" s="167">
        <v>94.7</v>
      </c>
      <c r="AX104" s="167">
        <v>92.3</v>
      </c>
      <c r="AY104" s="166">
        <v>2</v>
      </c>
      <c r="AZ104" s="167">
        <v>59.5</v>
      </c>
      <c r="BA104" s="167">
        <v>68.900000000000006</v>
      </c>
      <c r="BB104" s="167">
        <v>78.3</v>
      </c>
      <c r="BC104" s="167">
        <v>84.3</v>
      </c>
      <c r="BD104" s="167">
        <v>92.8</v>
      </c>
      <c r="BE104" s="167">
        <v>96.3</v>
      </c>
      <c r="BF104" s="167">
        <v>94</v>
      </c>
      <c r="BG104" s="167">
        <v>90</v>
      </c>
      <c r="BH104" s="166">
        <v>3</v>
      </c>
      <c r="BI104" s="167">
        <v>59.8</v>
      </c>
      <c r="BJ104" s="167">
        <v>71.099999999999994</v>
      </c>
      <c r="BK104" s="167">
        <v>80.8</v>
      </c>
      <c r="BL104" s="167">
        <v>88</v>
      </c>
      <c r="BM104" s="167">
        <v>95</v>
      </c>
      <c r="BN104" s="167">
        <v>94.4</v>
      </c>
      <c r="BO104" s="167">
        <v>94.1</v>
      </c>
      <c r="BP104" s="167">
        <v>89</v>
      </c>
      <c r="BQ104" s="166">
        <v>4</v>
      </c>
      <c r="BR104" s="167">
        <v>65.400000000000006</v>
      </c>
      <c r="BS104" s="167">
        <v>77.2</v>
      </c>
      <c r="BT104" s="167">
        <v>84.5</v>
      </c>
      <c r="BU104" s="167">
        <v>89.8</v>
      </c>
      <c r="BV104" s="167">
        <v>95.5</v>
      </c>
      <c r="BW104" s="167">
        <v>94.3</v>
      </c>
      <c r="BX104" s="167">
        <v>92.5</v>
      </c>
      <c r="BY104" s="167">
        <v>88.8</v>
      </c>
      <c r="BZ104" s="166">
        <v>5</v>
      </c>
      <c r="CA104" s="167">
        <v>65.3</v>
      </c>
      <c r="CB104" s="167">
        <v>77.400000000000006</v>
      </c>
      <c r="CC104" s="167">
        <v>86.5</v>
      </c>
      <c r="CD104" s="167">
        <v>92.5</v>
      </c>
      <c r="CE104" s="167">
        <v>96.4</v>
      </c>
      <c r="CF104" s="167">
        <v>93</v>
      </c>
      <c r="CG104" s="167">
        <v>90.4</v>
      </c>
      <c r="CH104" s="167">
        <v>83.7</v>
      </c>
      <c r="CI104" s="166">
        <v>6</v>
      </c>
      <c r="CJ104" s="167">
        <v>70.7</v>
      </c>
      <c r="CK104" s="167">
        <v>82</v>
      </c>
      <c r="CL104" s="167">
        <v>89.3</v>
      </c>
      <c r="CM104" s="167">
        <v>93.3</v>
      </c>
      <c r="CN104" s="167">
        <v>95.5</v>
      </c>
      <c r="CO104" s="167">
        <v>93</v>
      </c>
      <c r="CP104" s="167">
        <v>90.1</v>
      </c>
      <c r="CQ104" s="167">
        <v>83</v>
      </c>
      <c r="CR104" s="166">
        <v>7</v>
      </c>
      <c r="CS104" s="167">
        <v>75.599999999999994</v>
      </c>
      <c r="CT104" s="167">
        <v>84.2</v>
      </c>
      <c r="CU104" s="167">
        <v>90.1</v>
      </c>
      <c r="CV104" s="167">
        <v>93.6</v>
      </c>
      <c r="CW104" s="167">
        <v>96.2</v>
      </c>
      <c r="CX104" s="167">
        <v>91.3</v>
      </c>
      <c r="CY104" s="167">
        <v>87.9</v>
      </c>
      <c r="CZ104" s="167">
        <v>81.900000000000006</v>
      </c>
      <c r="DA104" s="166">
        <v>8</v>
      </c>
      <c r="DB104" s="167">
        <v>77.599999999999994</v>
      </c>
      <c r="DC104" s="167">
        <v>88</v>
      </c>
      <c r="DD104" s="167">
        <v>93.4</v>
      </c>
      <c r="DE104" s="167">
        <v>93.8</v>
      </c>
      <c r="DF104" s="167">
        <v>94.2</v>
      </c>
      <c r="DG104" s="167">
        <v>91.4</v>
      </c>
      <c r="DH104" s="167">
        <v>87.9</v>
      </c>
      <c r="DI104" s="167">
        <v>79.900000000000006</v>
      </c>
      <c r="DJ104" s="167">
        <v>1</v>
      </c>
      <c r="DK104" s="168">
        <f t="shared" si="165"/>
        <v>32.463999999999999</v>
      </c>
      <c r="DL104" s="168">
        <f t="shared" si="166"/>
        <v>43.664000000000001</v>
      </c>
      <c r="DM104" s="168">
        <f t="shared" si="167"/>
        <v>50.891999999999996</v>
      </c>
      <c r="DN104" s="168">
        <f t="shared" si="168"/>
        <v>58.268000000000001</v>
      </c>
      <c r="DO104" s="168">
        <f t="shared" si="169"/>
        <v>69.296000000000006</v>
      </c>
      <c r="DP104" s="168">
        <f t="shared" si="170"/>
        <v>68.268000000000001</v>
      </c>
      <c r="DQ104" s="168">
        <f t="shared" si="171"/>
        <v>58.423999999999999</v>
      </c>
      <c r="DR104" s="168">
        <f t="shared" si="172"/>
        <v>55.884</v>
      </c>
      <c r="DS104" s="167">
        <v>105</v>
      </c>
      <c r="DT104" s="168">
        <f t="shared" si="173"/>
        <v>40.564</v>
      </c>
      <c r="DU104" s="168">
        <f t="shared" si="174"/>
        <v>49.964000000000006</v>
      </c>
      <c r="DV104" s="168">
        <f t="shared" si="175"/>
        <v>58.391999999999996</v>
      </c>
      <c r="DW104" s="168">
        <f t="shared" si="176"/>
        <v>61.567999999999998</v>
      </c>
      <c r="DX104" s="168">
        <f t="shared" si="177"/>
        <v>71.695999999999998</v>
      </c>
      <c r="DY104" s="168">
        <f t="shared" si="178"/>
        <v>68.367999999999995</v>
      </c>
      <c r="DZ104" s="168">
        <f t="shared" si="179"/>
        <v>57.723999999999997</v>
      </c>
      <c r="EA104" s="168">
        <f t="shared" si="180"/>
        <v>53.584000000000003</v>
      </c>
      <c r="EB104" s="167">
        <v>106</v>
      </c>
      <c r="EC104" s="168">
        <f t="shared" si="181"/>
        <v>40.863999999999997</v>
      </c>
      <c r="ED104" s="168">
        <f t="shared" si="182"/>
        <v>52.163999999999994</v>
      </c>
      <c r="EE104" s="168">
        <f t="shared" si="183"/>
        <v>60.891999999999996</v>
      </c>
      <c r="EF104" s="168">
        <f t="shared" si="184"/>
        <v>65.268000000000001</v>
      </c>
      <c r="EG104" s="168">
        <f t="shared" si="185"/>
        <v>73.896000000000001</v>
      </c>
      <c r="EH104" s="168">
        <f t="shared" si="186"/>
        <v>66.468000000000004</v>
      </c>
      <c r="EI104" s="168">
        <f t="shared" si="187"/>
        <v>57.823999999999991</v>
      </c>
      <c r="EJ104" s="168">
        <f t="shared" si="188"/>
        <v>52.584000000000003</v>
      </c>
      <c r="EK104" s="167">
        <v>107</v>
      </c>
      <c r="EL104" s="168">
        <f t="shared" si="189"/>
        <v>46.464000000000006</v>
      </c>
      <c r="EM104" s="168">
        <f t="shared" si="190"/>
        <v>58.264000000000003</v>
      </c>
      <c r="EN104" s="168">
        <f t="shared" si="191"/>
        <v>64.591999999999999</v>
      </c>
      <c r="EO104" s="168">
        <f t="shared" si="192"/>
        <v>67.067999999999998</v>
      </c>
      <c r="EP104" s="168">
        <f t="shared" si="193"/>
        <v>74.396000000000001</v>
      </c>
      <c r="EQ104" s="168">
        <f t="shared" si="194"/>
        <v>66.367999999999995</v>
      </c>
      <c r="ER104" s="168">
        <f t="shared" si="195"/>
        <v>56.223999999999997</v>
      </c>
      <c r="ES104" s="168">
        <f t="shared" si="196"/>
        <v>52.384</v>
      </c>
      <c r="ET104" s="167">
        <v>108</v>
      </c>
      <c r="EU104" s="168">
        <f t="shared" si="197"/>
        <v>46.363999999999997</v>
      </c>
      <c r="EV104" s="168">
        <f t="shared" si="198"/>
        <v>58.464000000000006</v>
      </c>
      <c r="EW104" s="168">
        <f t="shared" si="199"/>
        <v>66.591999999999999</v>
      </c>
      <c r="EX104" s="168">
        <f t="shared" si="200"/>
        <v>69.768000000000001</v>
      </c>
      <c r="EY104" s="168">
        <f t="shared" si="201"/>
        <v>75.296000000000006</v>
      </c>
      <c r="EZ104" s="168">
        <f t="shared" si="202"/>
        <v>65.067999999999998</v>
      </c>
      <c r="FA104" s="168">
        <f t="shared" si="203"/>
        <v>54.124000000000002</v>
      </c>
      <c r="FB104" s="168">
        <f t="shared" si="204"/>
        <v>47.284000000000006</v>
      </c>
      <c r="FC104" s="167">
        <v>109</v>
      </c>
      <c r="FD104" s="168">
        <f t="shared" si="205"/>
        <v>51.764000000000003</v>
      </c>
      <c r="FE104" s="168">
        <f t="shared" si="206"/>
        <v>63.064</v>
      </c>
      <c r="FF104" s="168">
        <f t="shared" si="207"/>
        <v>69.391999999999996</v>
      </c>
      <c r="FG104" s="168">
        <f t="shared" si="208"/>
        <v>70.567999999999998</v>
      </c>
      <c r="FH104" s="168">
        <f t="shared" si="209"/>
        <v>74.396000000000001</v>
      </c>
      <c r="FI104" s="168">
        <f t="shared" si="210"/>
        <v>65.067999999999998</v>
      </c>
      <c r="FJ104" s="168">
        <f t="shared" si="211"/>
        <v>53.823999999999991</v>
      </c>
      <c r="FK104" s="168">
        <f t="shared" si="212"/>
        <v>46.584000000000003</v>
      </c>
      <c r="FL104" s="167">
        <v>110</v>
      </c>
      <c r="FM104" s="168">
        <f t="shared" si="213"/>
        <v>56.663999999999994</v>
      </c>
      <c r="FN104" s="168">
        <f t="shared" si="214"/>
        <v>65.26400000000001</v>
      </c>
      <c r="FO104" s="168">
        <f t="shared" si="215"/>
        <v>70.191999999999993</v>
      </c>
      <c r="FP104" s="168">
        <f t="shared" si="216"/>
        <v>70.867999999999995</v>
      </c>
      <c r="FQ104" s="168">
        <f t="shared" si="217"/>
        <v>75.096000000000004</v>
      </c>
      <c r="FR104" s="168">
        <f t="shared" si="218"/>
        <v>63.367999999999995</v>
      </c>
      <c r="FS104" s="168">
        <f t="shared" si="219"/>
        <v>51.624000000000002</v>
      </c>
      <c r="FT104" s="168">
        <f t="shared" si="220"/>
        <v>45.484000000000009</v>
      </c>
      <c r="FU104" s="167">
        <v>111</v>
      </c>
      <c r="FV104" s="168">
        <f t="shared" si="221"/>
        <v>58.663999999999994</v>
      </c>
      <c r="FW104" s="168">
        <f t="shared" si="222"/>
        <v>69.063999999999993</v>
      </c>
      <c r="FX104" s="168">
        <f t="shared" si="223"/>
        <v>73.492000000000004</v>
      </c>
      <c r="FY104" s="168">
        <f t="shared" si="224"/>
        <v>71.067999999999998</v>
      </c>
      <c r="FZ104" s="168">
        <f t="shared" si="225"/>
        <v>73.096000000000004</v>
      </c>
      <c r="GA104" s="168">
        <f t="shared" si="226"/>
        <v>63.468000000000004</v>
      </c>
      <c r="GB104" s="168">
        <f t="shared" si="227"/>
        <v>51.624000000000002</v>
      </c>
      <c r="GC104" s="168">
        <f t="shared" si="228"/>
        <v>43.484000000000009</v>
      </c>
      <c r="GD104" s="167">
        <v>104</v>
      </c>
      <c r="GE104" s="168">
        <f t="shared" si="229"/>
        <v>27.665735238256303</v>
      </c>
      <c r="GF104" s="168">
        <f t="shared" si="230"/>
        <v>27.666182725035981</v>
      </c>
      <c r="GG104" s="167">
        <v>105</v>
      </c>
      <c r="GH104" s="168">
        <f t="shared" si="231"/>
        <v>26.072804235482806</v>
      </c>
      <c r="GI104" s="168">
        <f t="shared" si="232"/>
        <v>26.074806700114891</v>
      </c>
      <c r="GJ104" s="167">
        <v>106</v>
      </c>
      <c r="GK104" s="168">
        <f t="shared" si="233"/>
        <v>24.620035065250477</v>
      </c>
      <c r="GL104" s="168">
        <f t="shared" si="234"/>
        <v>24.621570617480941</v>
      </c>
      <c r="GM104" s="167">
        <v>107</v>
      </c>
      <c r="GN104" s="168">
        <f t="shared" si="235"/>
        <v>23.858745139319041</v>
      </c>
      <c r="GO104" s="168">
        <f t="shared" si="236"/>
        <v>23.863425645569279</v>
      </c>
      <c r="GP104" s="167">
        <v>108</v>
      </c>
      <c r="GQ104" s="168">
        <f t="shared" si="237"/>
        <v>22.826203507700157</v>
      </c>
      <c r="GR104" s="168">
        <f t="shared" si="238"/>
        <v>22.829809169034036</v>
      </c>
      <c r="GS104" s="167">
        <v>109</v>
      </c>
      <c r="GT104" s="168">
        <f t="shared" si="239"/>
        <v>22.734218411217313</v>
      </c>
      <c r="GU104" s="168">
        <f t="shared" si="240"/>
        <v>22.746470739507146</v>
      </c>
      <c r="GV104" s="167">
        <v>110</v>
      </c>
      <c r="GW104" s="168">
        <f t="shared" si="241"/>
        <v>22.134565389044269</v>
      </c>
      <c r="GX104" s="168">
        <f t="shared" si="242"/>
        <v>22.167624621274186</v>
      </c>
      <c r="GY104" s="167">
        <v>111</v>
      </c>
      <c r="GZ104" s="168">
        <f t="shared" si="243"/>
        <v>21.757514568282005</v>
      </c>
      <c r="HA104" s="168">
        <f t="shared" si="244"/>
        <v>21.805636120106797</v>
      </c>
      <c r="HB104" s="167">
        <v>-1.2</v>
      </c>
      <c r="HC104" s="167">
        <v>-0.49</v>
      </c>
      <c r="HD104" s="167">
        <v>0.14000000000000001</v>
      </c>
      <c r="HE104" s="167">
        <v>1.56</v>
      </c>
      <c r="HF104" s="167">
        <v>-2.98</v>
      </c>
      <c r="HG104" s="167">
        <v>-1.01</v>
      </c>
      <c r="HH104" s="167">
        <v>0.85</v>
      </c>
      <c r="HI104" s="167">
        <v>3.14</v>
      </c>
    </row>
    <row r="105" spans="1:217" ht="15.75" thickBot="1" x14ac:dyDescent="0.3">
      <c r="A105" s="228">
        <v>95</v>
      </c>
      <c r="B105" s="212">
        <v>45304</v>
      </c>
      <c r="C105" s="216" t="s">
        <v>978</v>
      </c>
      <c r="D105" t="s">
        <v>895</v>
      </c>
      <c r="E105" s="225" t="s">
        <v>1122</v>
      </c>
      <c r="F105" s="197">
        <v>27.3</v>
      </c>
      <c r="G105" s="198">
        <v>27.3</v>
      </c>
      <c r="H105" s="198">
        <v>28.6</v>
      </c>
      <c r="I105" s="198">
        <v>32.9</v>
      </c>
      <c r="J105" s="198">
        <v>31.6</v>
      </c>
      <c r="K105" s="198">
        <v>34</v>
      </c>
      <c r="L105" s="198">
        <v>43</v>
      </c>
      <c r="M105" s="199">
        <v>41.5</v>
      </c>
      <c r="N105" s="200">
        <v>5.0999999999999996</v>
      </c>
      <c r="O105" s="198">
        <v>5.0999999999999996</v>
      </c>
      <c r="P105" s="198">
        <v>5.3</v>
      </c>
      <c r="Q105" s="198">
        <v>6.2</v>
      </c>
      <c r="R105" s="198">
        <v>6.4</v>
      </c>
      <c r="S105" s="198">
        <v>3.7</v>
      </c>
      <c r="T105" s="198">
        <v>4.0999999999999996</v>
      </c>
      <c r="U105" s="201">
        <v>3.1</v>
      </c>
      <c r="V105" s="163">
        <f t="shared" si="148"/>
        <v>18.936</v>
      </c>
      <c r="W105" s="163">
        <f t="shared" si="149"/>
        <v>18.936</v>
      </c>
      <c r="X105" s="163">
        <f t="shared" si="150"/>
        <v>19.908000000000001</v>
      </c>
      <c r="Y105" s="163">
        <f t="shared" si="151"/>
        <v>22.731999999999999</v>
      </c>
      <c r="Z105" s="163">
        <f t="shared" si="152"/>
        <v>21.103999999999999</v>
      </c>
      <c r="AA105" s="163">
        <f t="shared" si="153"/>
        <v>27.932000000000002</v>
      </c>
      <c r="AB105" s="163">
        <f t="shared" si="154"/>
        <v>36.276000000000003</v>
      </c>
      <c r="AC105" s="163">
        <f t="shared" si="155"/>
        <v>36.415999999999997</v>
      </c>
      <c r="AD105" s="164">
        <f t="shared" si="135"/>
        <v>28.101509538641022</v>
      </c>
      <c r="AE105" s="164">
        <f t="shared" si="136"/>
        <v>22.978519310545376</v>
      </c>
      <c r="AF105" s="164">
        <f t="shared" si="137"/>
        <v>21.537629824637339</v>
      </c>
      <c r="AG105" s="165">
        <f t="shared" si="156"/>
        <v>46.363999999999997</v>
      </c>
      <c r="AH105" s="165">
        <f t="shared" si="157"/>
        <v>56.464000000000006</v>
      </c>
      <c r="AI105" s="165">
        <f t="shared" si="158"/>
        <v>62.992000000000004</v>
      </c>
      <c r="AJ105" s="165">
        <f t="shared" si="159"/>
        <v>65.567999999999998</v>
      </c>
      <c r="AK105" s="165">
        <f t="shared" si="160"/>
        <v>70.396000000000001</v>
      </c>
      <c r="AL105" s="165">
        <f t="shared" si="161"/>
        <v>64.768000000000001</v>
      </c>
      <c r="AM105" s="165">
        <f t="shared" si="162"/>
        <v>56.223999999999997</v>
      </c>
      <c r="AN105" s="165">
        <f t="shared" si="163"/>
        <v>53.984000000000009</v>
      </c>
      <c r="AO105" s="164">
        <f t="shared" si="164"/>
        <v>26.839474662041781</v>
      </c>
      <c r="AP105" s="166">
        <v>1</v>
      </c>
      <c r="AQ105" s="167">
        <v>51.4</v>
      </c>
      <c r="AR105" s="167">
        <v>62.6</v>
      </c>
      <c r="AS105" s="167">
        <v>70.8</v>
      </c>
      <c r="AT105" s="167">
        <v>81</v>
      </c>
      <c r="AU105" s="167">
        <v>90.4</v>
      </c>
      <c r="AV105" s="167">
        <v>96.2</v>
      </c>
      <c r="AW105" s="167">
        <v>94.7</v>
      </c>
      <c r="AX105" s="167">
        <v>92.3</v>
      </c>
      <c r="AY105" s="166">
        <v>2</v>
      </c>
      <c r="AZ105" s="167">
        <v>59.5</v>
      </c>
      <c r="BA105" s="167">
        <v>68.900000000000006</v>
      </c>
      <c r="BB105" s="167">
        <v>78.3</v>
      </c>
      <c r="BC105" s="167">
        <v>84.3</v>
      </c>
      <c r="BD105" s="167">
        <v>92.8</v>
      </c>
      <c r="BE105" s="167">
        <v>96.3</v>
      </c>
      <c r="BF105" s="167">
        <v>94</v>
      </c>
      <c r="BG105" s="167">
        <v>90</v>
      </c>
      <c r="BH105" s="166">
        <v>3</v>
      </c>
      <c r="BI105" s="167">
        <v>59.8</v>
      </c>
      <c r="BJ105" s="167">
        <v>71.099999999999994</v>
      </c>
      <c r="BK105" s="167">
        <v>80.8</v>
      </c>
      <c r="BL105" s="167">
        <v>88</v>
      </c>
      <c r="BM105" s="167">
        <v>95</v>
      </c>
      <c r="BN105" s="167">
        <v>94.4</v>
      </c>
      <c r="BO105" s="167">
        <v>94.1</v>
      </c>
      <c r="BP105" s="167">
        <v>89</v>
      </c>
      <c r="BQ105" s="166">
        <v>4</v>
      </c>
      <c r="BR105" s="167">
        <v>65.400000000000006</v>
      </c>
      <c r="BS105" s="167">
        <v>77.2</v>
      </c>
      <c r="BT105" s="167">
        <v>84.5</v>
      </c>
      <c r="BU105" s="167">
        <v>89.8</v>
      </c>
      <c r="BV105" s="167">
        <v>95.5</v>
      </c>
      <c r="BW105" s="167">
        <v>94.3</v>
      </c>
      <c r="BX105" s="167">
        <v>92.5</v>
      </c>
      <c r="BY105" s="167">
        <v>88.8</v>
      </c>
      <c r="BZ105" s="166">
        <v>5</v>
      </c>
      <c r="CA105" s="167">
        <v>65.3</v>
      </c>
      <c r="CB105" s="167">
        <v>77.400000000000006</v>
      </c>
      <c r="CC105" s="167">
        <v>86.5</v>
      </c>
      <c r="CD105" s="167">
        <v>92.5</v>
      </c>
      <c r="CE105" s="167">
        <v>96.4</v>
      </c>
      <c r="CF105" s="167">
        <v>93</v>
      </c>
      <c r="CG105" s="167">
        <v>90.4</v>
      </c>
      <c r="CH105" s="167">
        <v>83.7</v>
      </c>
      <c r="CI105" s="166">
        <v>6</v>
      </c>
      <c r="CJ105" s="167">
        <v>70.7</v>
      </c>
      <c r="CK105" s="167">
        <v>82</v>
      </c>
      <c r="CL105" s="167">
        <v>89.3</v>
      </c>
      <c r="CM105" s="167">
        <v>93.3</v>
      </c>
      <c r="CN105" s="167">
        <v>95.5</v>
      </c>
      <c r="CO105" s="167">
        <v>93</v>
      </c>
      <c r="CP105" s="167">
        <v>90.1</v>
      </c>
      <c r="CQ105" s="167">
        <v>83</v>
      </c>
      <c r="CR105" s="166">
        <v>7</v>
      </c>
      <c r="CS105" s="167">
        <v>75.599999999999994</v>
      </c>
      <c r="CT105" s="167">
        <v>84.2</v>
      </c>
      <c r="CU105" s="167">
        <v>90.1</v>
      </c>
      <c r="CV105" s="167">
        <v>93.6</v>
      </c>
      <c r="CW105" s="167">
        <v>96.2</v>
      </c>
      <c r="CX105" s="167">
        <v>91.3</v>
      </c>
      <c r="CY105" s="167">
        <v>87.9</v>
      </c>
      <c r="CZ105" s="167">
        <v>81.900000000000006</v>
      </c>
      <c r="DA105" s="166">
        <v>8</v>
      </c>
      <c r="DB105" s="167">
        <v>77.599999999999994</v>
      </c>
      <c r="DC105" s="167">
        <v>88</v>
      </c>
      <c r="DD105" s="167">
        <v>93.4</v>
      </c>
      <c r="DE105" s="167">
        <v>93.8</v>
      </c>
      <c r="DF105" s="167">
        <v>94.2</v>
      </c>
      <c r="DG105" s="167">
        <v>91.4</v>
      </c>
      <c r="DH105" s="167">
        <v>87.9</v>
      </c>
      <c r="DI105" s="167">
        <v>79.900000000000006</v>
      </c>
      <c r="DJ105" s="167">
        <v>1</v>
      </c>
      <c r="DK105" s="168">
        <f t="shared" si="165"/>
        <v>32.463999999999999</v>
      </c>
      <c r="DL105" s="168">
        <f t="shared" si="166"/>
        <v>43.664000000000001</v>
      </c>
      <c r="DM105" s="168">
        <f t="shared" si="167"/>
        <v>50.891999999999996</v>
      </c>
      <c r="DN105" s="168">
        <f t="shared" si="168"/>
        <v>58.268000000000001</v>
      </c>
      <c r="DO105" s="168">
        <f t="shared" si="169"/>
        <v>69.296000000000006</v>
      </c>
      <c r="DP105" s="168">
        <f t="shared" si="170"/>
        <v>68.268000000000001</v>
      </c>
      <c r="DQ105" s="168">
        <f t="shared" si="171"/>
        <v>58.423999999999999</v>
      </c>
      <c r="DR105" s="168">
        <f t="shared" si="172"/>
        <v>55.884</v>
      </c>
      <c r="DS105" s="167">
        <v>106</v>
      </c>
      <c r="DT105" s="168">
        <f t="shared" si="173"/>
        <v>40.564</v>
      </c>
      <c r="DU105" s="168">
        <f t="shared" si="174"/>
        <v>49.964000000000006</v>
      </c>
      <c r="DV105" s="168">
        <f t="shared" si="175"/>
        <v>58.391999999999996</v>
      </c>
      <c r="DW105" s="168">
        <f t="shared" si="176"/>
        <v>61.567999999999998</v>
      </c>
      <c r="DX105" s="168">
        <f t="shared" si="177"/>
        <v>71.695999999999998</v>
      </c>
      <c r="DY105" s="168">
        <f t="shared" si="178"/>
        <v>68.367999999999995</v>
      </c>
      <c r="DZ105" s="168">
        <f t="shared" si="179"/>
        <v>57.723999999999997</v>
      </c>
      <c r="EA105" s="168">
        <f t="shared" si="180"/>
        <v>53.584000000000003</v>
      </c>
      <c r="EB105" s="167">
        <v>107</v>
      </c>
      <c r="EC105" s="168">
        <f t="shared" si="181"/>
        <v>40.863999999999997</v>
      </c>
      <c r="ED105" s="168">
        <f t="shared" si="182"/>
        <v>52.163999999999994</v>
      </c>
      <c r="EE105" s="168">
        <f t="shared" si="183"/>
        <v>60.891999999999996</v>
      </c>
      <c r="EF105" s="168">
        <f t="shared" si="184"/>
        <v>65.268000000000001</v>
      </c>
      <c r="EG105" s="168">
        <f t="shared" si="185"/>
        <v>73.896000000000001</v>
      </c>
      <c r="EH105" s="168">
        <f t="shared" si="186"/>
        <v>66.468000000000004</v>
      </c>
      <c r="EI105" s="168">
        <f t="shared" si="187"/>
        <v>57.823999999999991</v>
      </c>
      <c r="EJ105" s="168">
        <f t="shared" si="188"/>
        <v>52.584000000000003</v>
      </c>
      <c r="EK105" s="167">
        <v>108</v>
      </c>
      <c r="EL105" s="168">
        <f t="shared" si="189"/>
        <v>46.464000000000006</v>
      </c>
      <c r="EM105" s="168">
        <f t="shared" si="190"/>
        <v>58.264000000000003</v>
      </c>
      <c r="EN105" s="168">
        <f t="shared" si="191"/>
        <v>64.591999999999999</v>
      </c>
      <c r="EO105" s="168">
        <f t="shared" si="192"/>
        <v>67.067999999999998</v>
      </c>
      <c r="EP105" s="168">
        <f t="shared" si="193"/>
        <v>74.396000000000001</v>
      </c>
      <c r="EQ105" s="168">
        <f t="shared" si="194"/>
        <v>66.367999999999995</v>
      </c>
      <c r="ER105" s="168">
        <f t="shared" si="195"/>
        <v>56.223999999999997</v>
      </c>
      <c r="ES105" s="168">
        <f t="shared" si="196"/>
        <v>52.384</v>
      </c>
      <c r="ET105" s="167">
        <v>109</v>
      </c>
      <c r="EU105" s="168">
        <f t="shared" si="197"/>
        <v>46.363999999999997</v>
      </c>
      <c r="EV105" s="168">
        <f t="shared" si="198"/>
        <v>58.464000000000006</v>
      </c>
      <c r="EW105" s="168">
        <f t="shared" si="199"/>
        <v>66.591999999999999</v>
      </c>
      <c r="EX105" s="168">
        <f t="shared" si="200"/>
        <v>69.768000000000001</v>
      </c>
      <c r="EY105" s="168">
        <f t="shared" si="201"/>
        <v>75.296000000000006</v>
      </c>
      <c r="EZ105" s="168">
        <f t="shared" si="202"/>
        <v>65.067999999999998</v>
      </c>
      <c r="FA105" s="168">
        <f t="shared" si="203"/>
        <v>54.124000000000002</v>
      </c>
      <c r="FB105" s="168">
        <f t="shared" si="204"/>
        <v>47.284000000000006</v>
      </c>
      <c r="FC105" s="167">
        <v>110</v>
      </c>
      <c r="FD105" s="168">
        <f t="shared" si="205"/>
        <v>51.764000000000003</v>
      </c>
      <c r="FE105" s="168">
        <f t="shared" si="206"/>
        <v>63.064</v>
      </c>
      <c r="FF105" s="168">
        <f t="shared" si="207"/>
        <v>69.391999999999996</v>
      </c>
      <c r="FG105" s="168">
        <f t="shared" si="208"/>
        <v>70.567999999999998</v>
      </c>
      <c r="FH105" s="168">
        <f t="shared" si="209"/>
        <v>74.396000000000001</v>
      </c>
      <c r="FI105" s="168">
        <f t="shared" si="210"/>
        <v>65.067999999999998</v>
      </c>
      <c r="FJ105" s="168">
        <f t="shared" si="211"/>
        <v>53.823999999999991</v>
      </c>
      <c r="FK105" s="168">
        <f t="shared" si="212"/>
        <v>46.584000000000003</v>
      </c>
      <c r="FL105" s="167">
        <v>111</v>
      </c>
      <c r="FM105" s="168">
        <f t="shared" si="213"/>
        <v>56.663999999999994</v>
      </c>
      <c r="FN105" s="168">
        <f t="shared" si="214"/>
        <v>65.26400000000001</v>
      </c>
      <c r="FO105" s="168">
        <f t="shared" si="215"/>
        <v>70.191999999999993</v>
      </c>
      <c r="FP105" s="168">
        <f t="shared" si="216"/>
        <v>70.867999999999995</v>
      </c>
      <c r="FQ105" s="168">
        <f t="shared" si="217"/>
        <v>75.096000000000004</v>
      </c>
      <c r="FR105" s="168">
        <f t="shared" si="218"/>
        <v>63.367999999999995</v>
      </c>
      <c r="FS105" s="168">
        <f t="shared" si="219"/>
        <v>51.624000000000002</v>
      </c>
      <c r="FT105" s="168">
        <f t="shared" si="220"/>
        <v>45.484000000000009</v>
      </c>
      <c r="FU105" s="167">
        <v>112</v>
      </c>
      <c r="FV105" s="168">
        <f t="shared" si="221"/>
        <v>58.663999999999994</v>
      </c>
      <c r="FW105" s="168">
        <f t="shared" si="222"/>
        <v>69.063999999999993</v>
      </c>
      <c r="FX105" s="168">
        <f t="shared" si="223"/>
        <v>73.492000000000004</v>
      </c>
      <c r="FY105" s="168">
        <f t="shared" si="224"/>
        <v>71.067999999999998</v>
      </c>
      <c r="FZ105" s="168">
        <f t="shared" si="225"/>
        <v>73.096000000000004</v>
      </c>
      <c r="GA105" s="168">
        <f t="shared" si="226"/>
        <v>63.468000000000004</v>
      </c>
      <c r="GB105" s="168">
        <f t="shared" si="227"/>
        <v>51.624000000000002</v>
      </c>
      <c r="GC105" s="168">
        <f t="shared" si="228"/>
        <v>43.484000000000009</v>
      </c>
      <c r="GD105" s="167">
        <v>105</v>
      </c>
      <c r="GE105" s="168">
        <f t="shared" si="229"/>
        <v>27.665735238256303</v>
      </c>
      <c r="GF105" s="168">
        <f t="shared" si="230"/>
        <v>27.666182725035981</v>
      </c>
      <c r="GG105" s="167">
        <v>106</v>
      </c>
      <c r="GH105" s="168">
        <f t="shared" si="231"/>
        <v>26.072804235482806</v>
      </c>
      <c r="GI105" s="168">
        <f t="shared" si="232"/>
        <v>26.074806700114891</v>
      </c>
      <c r="GJ105" s="167">
        <v>107</v>
      </c>
      <c r="GK105" s="168">
        <f t="shared" si="233"/>
        <v>24.620035065250477</v>
      </c>
      <c r="GL105" s="168">
        <f t="shared" si="234"/>
        <v>24.621570617480941</v>
      </c>
      <c r="GM105" s="167">
        <v>108</v>
      </c>
      <c r="GN105" s="168">
        <f t="shared" si="235"/>
        <v>23.858745139319041</v>
      </c>
      <c r="GO105" s="168">
        <f t="shared" si="236"/>
        <v>23.863425645569279</v>
      </c>
      <c r="GP105" s="167">
        <v>109</v>
      </c>
      <c r="GQ105" s="168">
        <f t="shared" si="237"/>
        <v>22.826203507700157</v>
      </c>
      <c r="GR105" s="168">
        <f t="shared" si="238"/>
        <v>22.829809169034036</v>
      </c>
      <c r="GS105" s="167">
        <v>110</v>
      </c>
      <c r="GT105" s="168">
        <f t="shared" si="239"/>
        <v>22.734218411217313</v>
      </c>
      <c r="GU105" s="168">
        <f t="shared" si="240"/>
        <v>22.746470739507146</v>
      </c>
      <c r="GV105" s="167">
        <v>111</v>
      </c>
      <c r="GW105" s="168">
        <f t="shared" si="241"/>
        <v>22.134565389044269</v>
      </c>
      <c r="GX105" s="168">
        <f t="shared" si="242"/>
        <v>22.167624621274186</v>
      </c>
      <c r="GY105" s="167">
        <v>112</v>
      </c>
      <c r="GZ105" s="168">
        <f t="shared" si="243"/>
        <v>21.757514568282005</v>
      </c>
      <c r="HA105" s="168">
        <f t="shared" si="244"/>
        <v>21.805636120106797</v>
      </c>
      <c r="HB105" s="167">
        <v>-1.2</v>
      </c>
      <c r="HC105" s="167">
        <v>-0.49</v>
      </c>
      <c r="HD105" s="167">
        <v>0.14000000000000001</v>
      </c>
      <c r="HE105" s="167">
        <v>1.56</v>
      </c>
      <c r="HF105" s="167">
        <v>-2.98</v>
      </c>
      <c r="HG105" s="167">
        <v>-1.01</v>
      </c>
      <c r="HH105" s="167">
        <v>0.85</v>
      </c>
      <c r="HI105" s="167">
        <v>3.14</v>
      </c>
    </row>
    <row r="106" spans="1:217" ht="15.75" thickBot="1" x14ac:dyDescent="0.3">
      <c r="A106" s="228">
        <v>96</v>
      </c>
      <c r="B106" s="212">
        <v>44376</v>
      </c>
      <c r="C106" s="213" t="s">
        <v>1194</v>
      </c>
      <c r="D106" t="s">
        <v>895</v>
      </c>
      <c r="E106" s="225" t="s">
        <v>1123</v>
      </c>
      <c r="F106" s="197">
        <v>24.6</v>
      </c>
      <c r="G106" s="198">
        <v>24.6</v>
      </c>
      <c r="H106" s="198">
        <v>25</v>
      </c>
      <c r="I106" s="198">
        <v>28.9</v>
      </c>
      <c r="J106" s="198">
        <v>27</v>
      </c>
      <c r="K106" s="198">
        <v>31.3</v>
      </c>
      <c r="L106" s="198">
        <v>36.799999999999997</v>
      </c>
      <c r="M106" s="199">
        <v>42.6</v>
      </c>
      <c r="N106" s="200">
        <v>3.8</v>
      </c>
      <c r="O106" s="198">
        <v>3.8</v>
      </c>
      <c r="P106" s="198">
        <v>4</v>
      </c>
      <c r="Q106" s="198">
        <v>4.9000000000000004</v>
      </c>
      <c r="R106" s="198">
        <v>3.9</v>
      </c>
      <c r="S106" s="198">
        <v>3.4</v>
      </c>
      <c r="T106" s="198">
        <v>5.5</v>
      </c>
      <c r="U106" s="201">
        <v>3.7</v>
      </c>
      <c r="V106" s="163">
        <f t="shared" si="148"/>
        <v>18.368000000000002</v>
      </c>
      <c r="W106" s="163">
        <f t="shared" si="149"/>
        <v>18.368000000000002</v>
      </c>
      <c r="X106" s="163">
        <f t="shared" si="150"/>
        <v>18.440000000000001</v>
      </c>
      <c r="Y106" s="163">
        <f t="shared" si="151"/>
        <v>20.863999999999997</v>
      </c>
      <c r="Z106" s="163">
        <f t="shared" si="152"/>
        <v>20.603999999999999</v>
      </c>
      <c r="AA106" s="163">
        <f t="shared" si="153"/>
        <v>25.724</v>
      </c>
      <c r="AB106" s="163">
        <f t="shared" si="154"/>
        <v>27.779999999999998</v>
      </c>
      <c r="AC106" s="163">
        <f t="shared" si="155"/>
        <v>36.532000000000004</v>
      </c>
      <c r="AD106" s="164">
        <f t="shared" si="135"/>
        <v>26.009285965376044</v>
      </c>
      <c r="AE106" s="164">
        <f t="shared" si="136"/>
        <v>21.882334623040325</v>
      </c>
      <c r="AF106" s="164">
        <f t="shared" si="137"/>
        <v>20.293763591644492</v>
      </c>
      <c r="AG106" s="165">
        <f t="shared" si="156"/>
        <v>46.931999999999995</v>
      </c>
      <c r="AH106" s="165">
        <f t="shared" si="157"/>
        <v>57.032000000000004</v>
      </c>
      <c r="AI106" s="165">
        <f t="shared" si="158"/>
        <v>64.460000000000008</v>
      </c>
      <c r="AJ106" s="165">
        <f t="shared" si="159"/>
        <v>67.436000000000007</v>
      </c>
      <c r="AK106" s="165">
        <f t="shared" si="160"/>
        <v>70.896000000000001</v>
      </c>
      <c r="AL106" s="165">
        <f t="shared" si="161"/>
        <v>66.975999999999999</v>
      </c>
      <c r="AM106" s="165">
        <f t="shared" si="162"/>
        <v>64.72</v>
      </c>
      <c r="AN106" s="165">
        <f t="shared" si="163"/>
        <v>53.868000000000002</v>
      </c>
      <c r="AO106" s="164">
        <f t="shared" si="164"/>
        <v>25.320658455420528</v>
      </c>
      <c r="AP106" s="166">
        <v>1</v>
      </c>
      <c r="AQ106" s="167">
        <v>51.4</v>
      </c>
      <c r="AR106" s="167">
        <v>62.6</v>
      </c>
      <c r="AS106" s="167">
        <v>70.8</v>
      </c>
      <c r="AT106" s="167">
        <v>81</v>
      </c>
      <c r="AU106" s="167">
        <v>90.4</v>
      </c>
      <c r="AV106" s="167">
        <v>96.2</v>
      </c>
      <c r="AW106" s="167">
        <v>94.7</v>
      </c>
      <c r="AX106" s="167">
        <v>92.3</v>
      </c>
      <c r="AY106" s="166">
        <v>2</v>
      </c>
      <c r="AZ106" s="167">
        <v>59.5</v>
      </c>
      <c r="BA106" s="167">
        <v>68.900000000000006</v>
      </c>
      <c r="BB106" s="167">
        <v>78.3</v>
      </c>
      <c r="BC106" s="167">
        <v>84.3</v>
      </c>
      <c r="BD106" s="167">
        <v>92.8</v>
      </c>
      <c r="BE106" s="167">
        <v>96.3</v>
      </c>
      <c r="BF106" s="167">
        <v>94</v>
      </c>
      <c r="BG106" s="167">
        <v>90</v>
      </c>
      <c r="BH106" s="166">
        <v>3</v>
      </c>
      <c r="BI106" s="167">
        <v>59.8</v>
      </c>
      <c r="BJ106" s="167">
        <v>71.099999999999994</v>
      </c>
      <c r="BK106" s="167">
        <v>80.8</v>
      </c>
      <c r="BL106" s="167">
        <v>88</v>
      </c>
      <c r="BM106" s="167">
        <v>95</v>
      </c>
      <c r="BN106" s="167">
        <v>94.4</v>
      </c>
      <c r="BO106" s="167">
        <v>94.1</v>
      </c>
      <c r="BP106" s="167">
        <v>89</v>
      </c>
      <c r="BQ106" s="166">
        <v>4</v>
      </c>
      <c r="BR106" s="167">
        <v>65.400000000000006</v>
      </c>
      <c r="BS106" s="167">
        <v>77.2</v>
      </c>
      <c r="BT106" s="167">
        <v>84.5</v>
      </c>
      <c r="BU106" s="167">
        <v>89.8</v>
      </c>
      <c r="BV106" s="167">
        <v>95.5</v>
      </c>
      <c r="BW106" s="167">
        <v>94.3</v>
      </c>
      <c r="BX106" s="167">
        <v>92.5</v>
      </c>
      <c r="BY106" s="167">
        <v>88.8</v>
      </c>
      <c r="BZ106" s="166">
        <v>5</v>
      </c>
      <c r="CA106" s="167">
        <v>65.3</v>
      </c>
      <c r="CB106" s="167">
        <v>77.400000000000006</v>
      </c>
      <c r="CC106" s="167">
        <v>86.5</v>
      </c>
      <c r="CD106" s="167">
        <v>92.5</v>
      </c>
      <c r="CE106" s="167">
        <v>96.4</v>
      </c>
      <c r="CF106" s="167">
        <v>93</v>
      </c>
      <c r="CG106" s="167">
        <v>90.4</v>
      </c>
      <c r="CH106" s="167">
        <v>83.7</v>
      </c>
      <c r="CI106" s="166">
        <v>6</v>
      </c>
      <c r="CJ106" s="167">
        <v>70.7</v>
      </c>
      <c r="CK106" s="167">
        <v>82</v>
      </c>
      <c r="CL106" s="167">
        <v>89.3</v>
      </c>
      <c r="CM106" s="167">
        <v>93.3</v>
      </c>
      <c r="CN106" s="167">
        <v>95.5</v>
      </c>
      <c r="CO106" s="167">
        <v>93</v>
      </c>
      <c r="CP106" s="167">
        <v>90.1</v>
      </c>
      <c r="CQ106" s="167">
        <v>83</v>
      </c>
      <c r="CR106" s="166">
        <v>7</v>
      </c>
      <c r="CS106" s="167">
        <v>75.599999999999994</v>
      </c>
      <c r="CT106" s="167">
        <v>84.2</v>
      </c>
      <c r="CU106" s="167">
        <v>90.1</v>
      </c>
      <c r="CV106" s="167">
        <v>93.6</v>
      </c>
      <c r="CW106" s="167">
        <v>96.2</v>
      </c>
      <c r="CX106" s="167">
        <v>91.3</v>
      </c>
      <c r="CY106" s="167">
        <v>87.9</v>
      </c>
      <c r="CZ106" s="167">
        <v>81.900000000000006</v>
      </c>
      <c r="DA106" s="166">
        <v>8</v>
      </c>
      <c r="DB106" s="167">
        <v>77.599999999999994</v>
      </c>
      <c r="DC106" s="167">
        <v>88</v>
      </c>
      <c r="DD106" s="167">
        <v>93.4</v>
      </c>
      <c r="DE106" s="167">
        <v>93.8</v>
      </c>
      <c r="DF106" s="167">
        <v>94.2</v>
      </c>
      <c r="DG106" s="167">
        <v>91.4</v>
      </c>
      <c r="DH106" s="167">
        <v>87.9</v>
      </c>
      <c r="DI106" s="167">
        <v>79.900000000000006</v>
      </c>
      <c r="DJ106" s="167">
        <v>1</v>
      </c>
      <c r="DK106" s="168">
        <f t="shared" si="165"/>
        <v>33.031999999999996</v>
      </c>
      <c r="DL106" s="168">
        <f t="shared" si="166"/>
        <v>44.231999999999999</v>
      </c>
      <c r="DM106" s="168">
        <f t="shared" si="167"/>
        <v>52.36</v>
      </c>
      <c r="DN106" s="168">
        <f t="shared" si="168"/>
        <v>60.136000000000003</v>
      </c>
      <c r="DO106" s="168">
        <f t="shared" si="169"/>
        <v>69.796000000000006</v>
      </c>
      <c r="DP106" s="168">
        <f t="shared" si="170"/>
        <v>70.475999999999999</v>
      </c>
      <c r="DQ106" s="168">
        <f t="shared" si="171"/>
        <v>66.92</v>
      </c>
      <c r="DR106" s="168">
        <f t="shared" si="172"/>
        <v>55.767999999999994</v>
      </c>
      <c r="DS106" s="167">
        <v>107</v>
      </c>
      <c r="DT106" s="168">
        <f t="shared" si="173"/>
        <v>41.131999999999998</v>
      </c>
      <c r="DU106" s="168">
        <f t="shared" si="174"/>
        <v>50.532000000000004</v>
      </c>
      <c r="DV106" s="168">
        <f t="shared" si="175"/>
        <v>59.86</v>
      </c>
      <c r="DW106" s="168">
        <f t="shared" si="176"/>
        <v>63.436</v>
      </c>
      <c r="DX106" s="168">
        <f t="shared" si="177"/>
        <v>72.195999999999998</v>
      </c>
      <c r="DY106" s="168">
        <f t="shared" si="178"/>
        <v>70.575999999999993</v>
      </c>
      <c r="DZ106" s="168">
        <f t="shared" si="179"/>
        <v>66.22</v>
      </c>
      <c r="EA106" s="168">
        <f t="shared" si="180"/>
        <v>53.467999999999996</v>
      </c>
      <c r="EB106" s="167">
        <v>108</v>
      </c>
      <c r="EC106" s="168">
        <f t="shared" si="181"/>
        <v>41.431999999999995</v>
      </c>
      <c r="ED106" s="168">
        <f t="shared" si="182"/>
        <v>52.731999999999992</v>
      </c>
      <c r="EE106" s="168">
        <f t="shared" si="183"/>
        <v>62.36</v>
      </c>
      <c r="EF106" s="168">
        <f t="shared" si="184"/>
        <v>67.135999999999996</v>
      </c>
      <c r="EG106" s="168">
        <f t="shared" si="185"/>
        <v>74.396000000000001</v>
      </c>
      <c r="EH106" s="168">
        <f t="shared" si="186"/>
        <v>68.676000000000002</v>
      </c>
      <c r="EI106" s="168">
        <f t="shared" si="187"/>
        <v>66.319999999999993</v>
      </c>
      <c r="EJ106" s="168">
        <f t="shared" si="188"/>
        <v>52.467999999999996</v>
      </c>
      <c r="EK106" s="167">
        <v>109</v>
      </c>
      <c r="EL106" s="168">
        <f t="shared" si="189"/>
        <v>47.032000000000004</v>
      </c>
      <c r="EM106" s="168">
        <f t="shared" si="190"/>
        <v>58.832000000000001</v>
      </c>
      <c r="EN106" s="168">
        <f t="shared" si="191"/>
        <v>66.06</v>
      </c>
      <c r="EO106" s="168">
        <f t="shared" si="192"/>
        <v>68.936000000000007</v>
      </c>
      <c r="EP106" s="168">
        <f t="shared" si="193"/>
        <v>74.896000000000001</v>
      </c>
      <c r="EQ106" s="168">
        <f t="shared" si="194"/>
        <v>68.575999999999993</v>
      </c>
      <c r="ER106" s="168">
        <f t="shared" si="195"/>
        <v>64.72</v>
      </c>
      <c r="ES106" s="168">
        <f t="shared" si="196"/>
        <v>52.267999999999994</v>
      </c>
      <c r="ET106" s="167">
        <v>110</v>
      </c>
      <c r="EU106" s="168">
        <f t="shared" si="197"/>
        <v>46.931999999999995</v>
      </c>
      <c r="EV106" s="168">
        <f t="shared" si="198"/>
        <v>59.032000000000004</v>
      </c>
      <c r="EW106" s="168">
        <f t="shared" si="199"/>
        <v>68.06</v>
      </c>
      <c r="EX106" s="168">
        <f t="shared" si="200"/>
        <v>71.635999999999996</v>
      </c>
      <c r="EY106" s="168">
        <f t="shared" si="201"/>
        <v>75.796000000000006</v>
      </c>
      <c r="EZ106" s="168">
        <f t="shared" si="202"/>
        <v>67.275999999999996</v>
      </c>
      <c r="FA106" s="168">
        <f t="shared" si="203"/>
        <v>62.620000000000005</v>
      </c>
      <c r="FB106" s="168">
        <f t="shared" si="204"/>
        <v>47.167999999999999</v>
      </c>
      <c r="FC106" s="167">
        <v>111</v>
      </c>
      <c r="FD106" s="168">
        <f t="shared" si="205"/>
        <v>52.332000000000001</v>
      </c>
      <c r="FE106" s="168">
        <f t="shared" si="206"/>
        <v>63.631999999999998</v>
      </c>
      <c r="FF106" s="168">
        <f t="shared" si="207"/>
        <v>70.86</v>
      </c>
      <c r="FG106" s="168">
        <f t="shared" si="208"/>
        <v>72.436000000000007</v>
      </c>
      <c r="FH106" s="168">
        <f t="shared" si="209"/>
        <v>74.896000000000001</v>
      </c>
      <c r="FI106" s="168">
        <f t="shared" si="210"/>
        <v>67.275999999999996</v>
      </c>
      <c r="FJ106" s="168">
        <f t="shared" si="211"/>
        <v>62.319999999999993</v>
      </c>
      <c r="FK106" s="168">
        <f t="shared" si="212"/>
        <v>46.467999999999996</v>
      </c>
      <c r="FL106" s="167">
        <v>112</v>
      </c>
      <c r="FM106" s="168">
        <f t="shared" si="213"/>
        <v>57.231999999999992</v>
      </c>
      <c r="FN106" s="168">
        <f t="shared" si="214"/>
        <v>65.831999999999994</v>
      </c>
      <c r="FO106" s="168">
        <f t="shared" si="215"/>
        <v>71.66</v>
      </c>
      <c r="FP106" s="168">
        <f t="shared" si="216"/>
        <v>72.73599999999999</v>
      </c>
      <c r="FQ106" s="168">
        <f t="shared" si="217"/>
        <v>75.596000000000004</v>
      </c>
      <c r="FR106" s="168">
        <f t="shared" si="218"/>
        <v>65.575999999999993</v>
      </c>
      <c r="FS106" s="168">
        <f t="shared" si="219"/>
        <v>60.120000000000005</v>
      </c>
      <c r="FT106" s="168">
        <f t="shared" si="220"/>
        <v>45.368000000000002</v>
      </c>
      <c r="FU106" s="167">
        <v>113</v>
      </c>
      <c r="FV106" s="168">
        <f t="shared" si="221"/>
        <v>59.231999999999992</v>
      </c>
      <c r="FW106" s="168">
        <f t="shared" si="222"/>
        <v>69.632000000000005</v>
      </c>
      <c r="FX106" s="168">
        <f t="shared" si="223"/>
        <v>74.960000000000008</v>
      </c>
      <c r="FY106" s="168">
        <f t="shared" si="224"/>
        <v>72.936000000000007</v>
      </c>
      <c r="FZ106" s="168">
        <f t="shared" si="225"/>
        <v>73.596000000000004</v>
      </c>
      <c r="GA106" s="168">
        <f t="shared" si="226"/>
        <v>65.676000000000002</v>
      </c>
      <c r="GB106" s="168">
        <f t="shared" si="227"/>
        <v>60.120000000000005</v>
      </c>
      <c r="GC106" s="168">
        <f t="shared" si="228"/>
        <v>43.368000000000002</v>
      </c>
      <c r="GD106" s="167">
        <v>106</v>
      </c>
      <c r="GE106" s="168">
        <f t="shared" si="229"/>
        <v>25.649558188818546</v>
      </c>
      <c r="GF106" s="168">
        <f t="shared" si="230"/>
        <v>25.649878783386697</v>
      </c>
      <c r="GG106" s="167">
        <v>107</v>
      </c>
      <c r="GH106" s="168">
        <f t="shared" si="231"/>
        <v>24.472189525204016</v>
      </c>
      <c r="GI106" s="168">
        <f t="shared" si="232"/>
        <v>24.47376816189761</v>
      </c>
      <c r="GJ106" s="167">
        <v>108</v>
      </c>
      <c r="GK106" s="168">
        <f t="shared" si="233"/>
        <v>23.330530699187321</v>
      </c>
      <c r="GL106" s="168">
        <f t="shared" si="234"/>
        <v>23.331831175371818</v>
      </c>
      <c r="GM106" s="167">
        <v>109</v>
      </c>
      <c r="GN106" s="168">
        <f t="shared" si="235"/>
        <v>22.684872629319969</v>
      </c>
      <c r="GO106" s="168">
        <f t="shared" si="236"/>
        <v>22.688943385549422</v>
      </c>
      <c r="GP106" s="167">
        <v>110</v>
      </c>
      <c r="GQ106" s="168">
        <f t="shared" si="237"/>
        <v>21.737537121359424</v>
      </c>
      <c r="GR106" s="168">
        <f t="shared" si="238"/>
        <v>21.740735264669752</v>
      </c>
      <c r="GS106" s="167">
        <v>111</v>
      </c>
      <c r="GT106" s="168">
        <f t="shared" si="239"/>
        <v>21.539284048413151</v>
      </c>
      <c r="GU106" s="168">
        <f t="shared" si="240"/>
        <v>21.549887390560187</v>
      </c>
      <c r="GV106" s="167">
        <v>112</v>
      </c>
      <c r="GW106" s="168">
        <f t="shared" si="241"/>
        <v>21.038176510496257</v>
      </c>
      <c r="GX106" s="168">
        <f t="shared" si="242"/>
        <v>21.067435822268578</v>
      </c>
      <c r="GY106" s="167">
        <v>113</v>
      </c>
      <c r="GZ106" s="168">
        <f t="shared" si="243"/>
        <v>20.523150302439404</v>
      </c>
      <c r="HA106" s="168">
        <f t="shared" si="244"/>
        <v>20.564394219551673</v>
      </c>
      <c r="HB106" s="167">
        <v>-1.2</v>
      </c>
      <c r="HC106" s="167">
        <v>-0.49</v>
      </c>
      <c r="HD106" s="167">
        <v>0.14000000000000001</v>
      </c>
      <c r="HE106" s="167">
        <v>1.56</v>
      </c>
      <c r="HF106" s="167">
        <v>-2.98</v>
      </c>
      <c r="HG106" s="167">
        <v>-1.01</v>
      </c>
      <c r="HH106" s="167">
        <v>0.85</v>
      </c>
      <c r="HI106" s="167">
        <v>3.14</v>
      </c>
    </row>
    <row r="107" spans="1:217" ht="15.75" thickBot="1" x14ac:dyDescent="0.3">
      <c r="A107" s="228">
        <v>97</v>
      </c>
      <c r="B107" s="212">
        <v>44390</v>
      </c>
      <c r="C107" s="213" t="s">
        <v>1194</v>
      </c>
      <c r="D107" t="s">
        <v>895</v>
      </c>
      <c r="E107" s="225" t="s">
        <v>1124</v>
      </c>
      <c r="F107" s="197">
        <v>23.1</v>
      </c>
      <c r="G107" s="198">
        <v>23.1</v>
      </c>
      <c r="H107" s="198">
        <v>22.9</v>
      </c>
      <c r="I107" s="198">
        <v>29.5</v>
      </c>
      <c r="J107" s="198">
        <v>27.9</v>
      </c>
      <c r="K107" s="198">
        <v>34.5</v>
      </c>
      <c r="L107" s="198">
        <v>39.799999999999997</v>
      </c>
      <c r="M107" s="199">
        <v>42.6</v>
      </c>
      <c r="N107" s="200">
        <v>5.3</v>
      </c>
      <c r="O107" s="198">
        <v>5.3</v>
      </c>
      <c r="P107" s="198">
        <v>6.3</v>
      </c>
      <c r="Q107" s="198">
        <v>6.3</v>
      </c>
      <c r="R107" s="198">
        <v>5.5</v>
      </c>
      <c r="S107" s="198">
        <v>5</v>
      </c>
      <c r="T107" s="198">
        <v>4.9000000000000004</v>
      </c>
      <c r="U107" s="201">
        <v>4.0999999999999996</v>
      </c>
      <c r="V107" s="163">
        <f t="shared" si="148"/>
        <v>14.408000000000003</v>
      </c>
      <c r="W107" s="163">
        <f t="shared" si="149"/>
        <v>14.408000000000003</v>
      </c>
      <c r="X107" s="163">
        <f t="shared" si="150"/>
        <v>12.568</v>
      </c>
      <c r="Y107" s="163">
        <f t="shared" si="151"/>
        <v>19.167999999999999</v>
      </c>
      <c r="Z107" s="163">
        <f t="shared" si="152"/>
        <v>18.88</v>
      </c>
      <c r="AA107" s="163">
        <f t="shared" si="153"/>
        <v>26.3</v>
      </c>
      <c r="AB107" s="163">
        <f t="shared" si="154"/>
        <v>31.763999999999996</v>
      </c>
      <c r="AC107" s="163">
        <f t="shared" si="155"/>
        <v>35.876000000000005</v>
      </c>
      <c r="AD107" s="164">
        <f t="shared" si="135"/>
        <v>26.068803641943397</v>
      </c>
      <c r="AE107" s="164">
        <f t="shared" si="136"/>
        <v>19.834188800582186</v>
      </c>
      <c r="AF107" s="164">
        <f t="shared" si="137"/>
        <v>16.21250270039614</v>
      </c>
      <c r="AG107" s="165">
        <f t="shared" si="156"/>
        <v>50.891999999999996</v>
      </c>
      <c r="AH107" s="165">
        <f t="shared" si="157"/>
        <v>60.992000000000004</v>
      </c>
      <c r="AI107" s="165">
        <f t="shared" si="158"/>
        <v>70.332000000000008</v>
      </c>
      <c r="AJ107" s="165">
        <f t="shared" si="159"/>
        <v>69.132000000000005</v>
      </c>
      <c r="AK107" s="165">
        <f t="shared" si="160"/>
        <v>72.62</v>
      </c>
      <c r="AL107" s="165">
        <f t="shared" si="161"/>
        <v>66.400000000000006</v>
      </c>
      <c r="AM107" s="165">
        <f t="shared" si="162"/>
        <v>60.736000000000004</v>
      </c>
      <c r="AN107" s="165">
        <f t="shared" si="163"/>
        <v>54.524000000000001</v>
      </c>
      <c r="AO107" s="164">
        <f t="shared" si="164"/>
        <v>23.518693794963156</v>
      </c>
      <c r="AP107" s="166">
        <v>1</v>
      </c>
      <c r="AQ107" s="167">
        <v>51.4</v>
      </c>
      <c r="AR107" s="167">
        <v>62.6</v>
      </c>
      <c r="AS107" s="167">
        <v>70.8</v>
      </c>
      <c r="AT107" s="167">
        <v>81</v>
      </c>
      <c r="AU107" s="167">
        <v>90.4</v>
      </c>
      <c r="AV107" s="167">
        <v>96.2</v>
      </c>
      <c r="AW107" s="167">
        <v>94.7</v>
      </c>
      <c r="AX107" s="167">
        <v>92.3</v>
      </c>
      <c r="AY107" s="166">
        <v>2</v>
      </c>
      <c r="AZ107" s="167">
        <v>59.5</v>
      </c>
      <c r="BA107" s="167">
        <v>68.900000000000006</v>
      </c>
      <c r="BB107" s="167">
        <v>78.3</v>
      </c>
      <c r="BC107" s="167">
        <v>84.3</v>
      </c>
      <c r="BD107" s="167">
        <v>92.8</v>
      </c>
      <c r="BE107" s="167">
        <v>96.3</v>
      </c>
      <c r="BF107" s="167">
        <v>94</v>
      </c>
      <c r="BG107" s="167">
        <v>90</v>
      </c>
      <c r="BH107" s="166">
        <v>3</v>
      </c>
      <c r="BI107" s="167">
        <v>59.8</v>
      </c>
      <c r="BJ107" s="167">
        <v>71.099999999999994</v>
      </c>
      <c r="BK107" s="167">
        <v>80.8</v>
      </c>
      <c r="BL107" s="167">
        <v>88</v>
      </c>
      <c r="BM107" s="167">
        <v>95</v>
      </c>
      <c r="BN107" s="167">
        <v>94.4</v>
      </c>
      <c r="BO107" s="167">
        <v>94.1</v>
      </c>
      <c r="BP107" s="167">
        <v>89</v>
      </c>
      <c r="BQ107" s="166">
        <v>4</v>
      </c>
      <c r="BR107" s="167">
        <v>65.400000000000006</v>
      </c>
      <c r="BS107" s="167">
        <v>77.2</v>
      </c>
      <c r="BT107" s="167">
        <v>84.5</v>
      </c>
      <c r="BU107" s="167">
        <v>89.8</v>
      </c>
      <c r="BV107" s="167">
        <v>95.5</v>
      </c>
      <c r="BW107" s="167">
        <v>94.3</v>
      </c>
      <c r="BX107" s="167">
        <v>92.5</v>
      </c>
      <c r="BY107" s="167">
        <v>88.8</v>
      </c>
      <c r="BZ107" s="166">
        <v>5</v>
      </c>
      <c r="CA107" s="167">
        <v>65.3</v>
      </c>
      <c r="CB107" s="167">
        <v>77.400000000000006</v>
      </c>
      <c r="CC107" s="167">
        <v>86.5</v>
      </c>
      <c r="CD107" s="167">
        <v>92.5</v>
      </c>
      <c r="CE107" s="167">
        <v>96.4</v>
      </c>
      <c r="CF107" s="167">
        <v>93</v>
      </c>
      <c r="CG107" s="167">
        <v>90.4</v>
      </c>
      <c r="CH107" s="167">
        <v>83.7</v>
      </c>
      <c r="CI107" s="166">
        <v>6</v>
      </c>
      <c r="CJ107" s="167">
        <v>70.7</v>
      </c>
      <c r="CK107" s="167">
        <v>82</v>
      </c>
      <c r="CL107" s="167">
        <v>89.3</v>
      </c>
      <c r="CM107" s="167">
        <v>93.3</v>
      </c>
      <c r="CN107" s="167">
        <v>95.5</v>
      </c>
      <c r="CO107" s="167">
        <v>93</v>
      </c>
      <c r="CP107" s="167">
        <v>90.1</v>
      </c>
      <c r="CQ107" s="167">
        <v>83</v>
      </c>
      <c r="CR107" s="166">
        <v>7</v>
      </c>
      <c r="CS107" s="167">
        <v>75.599999999999994</v>
      </c>
      <c r="CT107" s="167">
        <v>84.2</v>
      </c>
      <c r="CU107" s="167">
        <v>90.1</v>
      </c>
      <c r="CV107" s="167">
        <v>93.6</v>
      </c>
      <c r="CW107" s="167">
        <v>96.2</v>
      </c>
      <c r="CX107" s="167">
        <v>91.3</v>
      </c>
      <c r="CY107" s="167">
        <v>87.9</v>
      </c>
      <c r="CZ107" s="167">
        <v>81.900000000000006</v>
      </c>
      <c r="DA107" s="166">
        <v>8</v>
      </c>
      <c r="DB107" s="167">
        <v>77.599999999999994</v>
      </c>
      <c r="DC107" s="167">
        <v>88</v>
      </c>
      <c r="DD107" s="167">
        <v>93.4</v>
      </c>
      <c r="DE107" s="167">
        <v>93.8</v>
      </c>
      <c r="DF107" s="167">
        <v>94.2</v>
      </c>
      <c r="DG107" s="167">
        <v>91.4</v>
      </c>
      <c r="DH107" s="167">
        <v>87.9</v>
      </c>
      <c r="DI107" s="167">
        <v>79.900000000000006</v>
      </c>
      <c r="DJ107" s="167">
        <v>1</v>
      </c>
      <c r="DK107" s="168">
        <f t="shared" si="165"/>
        <v>36.991999999999997</v>
      </c>
      <c r="DL107" s="168">
        <f t="shared" si="166"/>
        <v>48.192</v>
      </c>
      <c r="DM107" s="168">
        <f t="shared" si="167"/>
        <v>58.231999999999999</v>
      </c>
      <c r="DN107" s="168">
        <f t="shared" si="168"/>
        <v>61.832000000000001</v>
      </c>
      <c r="DO107" s="168">
        <f t="shared" si="169"/>
        <v>71.52000000000001</v>
      </c>
      <c r="DP107" s="168">
        <f t="shared" si="170"/>
        <v>69.900000000000006</v>
      </c>
      <c r="DQ107" s="168">
        <f t="shared" si="171"/>
        <v>62.936000000000007</v>
      </c>
      <c r="DR107" s="168">
        <f t="shared" si="172"/>
        <v>56.423999999999992</v>
      </c>
      <c r="DS107" s="167">
        <v>108</v>
      </c>
      <c r="DT107" s="168">
        <f t="shared" si="173"/>
        <v>45.091999999999999</v>
      </c>
      <c r="DU107" s="168">
        <f t="shared" si="174"/>
        <v>54.492000000000004</v>
      </c>
      <c r="DV107" s="168">
        <f t="shared" si="175"/>
        <v>65.731999999999999</v>
      </c>
      <c r="DW107" s="168">
        <f t="shared" si="176"/>
        <v>65.132000000000005</v>
      </c>
      <c r="DX107" s="168">
        <f t="shared" si="177"/>
        <v>73.92</v>
      </c>
      <c r="DY107" s="168">
        <f t="shared" si="178"/>
        <v>70</v>
      </c>
      <c r="DZ107" s="168">
        <f t="shared" si="179"/>
        <v>62.236000000000004</v>
      </c>
      <c r="EA107" s="168">
        <f t="shared" si="180"/>
        <v>54.123999999999995</v>
      </c>
      <c r="EB107" s="167">
        <v>109</v>
      </c>
      <c r="EC107" s="168">
        <f t="shared" si="181"/>
        <v>45.391999999999996</v>
      </c>
      <c r="ED107" s="168">
        <f t="shared" si="182"/>
        <v>56.691999999999993</v>
      </c>
      <c r="EE107" s="168">
        <f t="shared" si="183"/>
        <v>68.231999999999999</v>
      </c>
      <c r="EF107" s="168">
        <f t="shared" si="184"/>
        <v>68.831999999999994</v>
      </c>
      <c r="EG107" s="168">
        <f t="shared" si="185"/>
        <v>76.12</v>
      </c>
      <c r="EH107" s="168">
        <f t="shared" si="186"/>
        <v>68.100000000000009</v>
      </c>
      <c r="EI107" s="168">
        <f t="shared" si="187"/>
        <v>62.335999999999999</v>
      </c>
      <c r="EJ107" s="168">
        <f t="shared" si="188"/>
        <v>53.123999999999995</v>
      </c>
      <c r="EK107" s="167">
        <v>110</v>
      </c>
      <c r="EL107" s="168">
        <f t="shared" si="189"/>
        <v>50.992000000000004</v>
      </c>
      <c r="EM107" s="168">
        <f t="shared" si="190"/>
        <v>62.792000000000002</v>
      </c>
      <c r="EN107" s="168">
        <f t="shared" si="191"/>
        <v>71.932000000000002</v>
      </c>
      <c r="EO107" s="168">
        <f t="shared" si="192"/>
        <v>70.632000000000005</v>
      </c>
      <c r="EP107" s="168">
        <f t="shared" si="193"/>
        <v>76.62</v>
      </c>
      <c r="EQ107" s="168">
        <f t="shared" si="194"/>
        <v>68</v>
      </c>
      <c r="ER107" s="168">
        <f t="shared" si="195"/>
        <v>60.736000000000004</v>
      </c>
      <c r="ES107" s="168">
        <f t="shared" si="196"/>
        <v>52.923999999999992</v>
      </c>
      <c r="ET107" s="167">
        <v>111</v>
      </c>
      <c r="EU107" s="168">
        <f t="shared" si="197"/>
        <v>50.891999999999996</v>
      </c>
      <c r="EV107" s="168">
        <f t="shared" si="198"/>
        <v>62.992000000000004</v>
      </c>
      <c r="EW107" s="168">
        <f t="shared" si="199"/>
        <v>73.932000000000002</v>
      </c>
      <c r="EX107" s="168">
        <f t="shared" si="200"/>
        <v>73.331999999999994</v>
      </c>
      <c r="EY107" s="168">
        <f t="shared" si="201"/>
        <v>77.52000000000001</v>
      </c>
      <c r="EZ107" s="168">
        <f t="shared" si="202"/>
        <v>66.7</v>
      </c>
      <c r="FA107" s="168">
        <f t="shared" si="203"/>
        <v>58.63600000000001</v>
      </c>
      <c r="FB107" s="168">
        <f t="shared" si="204"/>
        <v>47.823999999999998</v>
      </c>
      <c r="FC107" s="167">
        <v>112</v>
      </c>
      <c r="FD107" s="168">
        <f t="shared" si="205"/>
        <v>56.292000000000002</v>
      </c>
      <c r="FE107" s="168">
        <f t="shared" si="206"/>
        <v>67.591999999999999</v>
      </c>
      <c r="FF107" s="168">
        <f t="shared" si="207"/>
        <v>76.731999999999999</v>
      </c>
      <c r="FG107" s="168">
        <f t="shared" si="208"/>
        <v>74.132000000000005</v>
      </c>
      <c r="FH107" s="168">
        <f t="shared" si="209"/>
        <v>76.62</v>
      </c>
      <c r="FI107" s="168">
        <f t="shared" si="210"/>
        <v>66.7</v>
      </c>
      <c r="FJ107" s="168">
        <f t="shared" si="211"/>
        <v>58.335999999999999</v>
      </c>
      <c r="FK107" s="168">
        <f t="shared" si="212"/>
        <v>47.123999999999995</v>
      </c>
      <c r="FL107" s="167">
        <v>113</v>
      </c>
      <c r="FM107" s="168">
        <f t="shared" si="213"/>
        <v>61.191999999999993</v>
      </c>
      <c r="FN107" s="168">
        <f t="shared" si="214"/>
        <v>69.792000000000002</v>
      </c>
      <c r="FO107" s="168">
        <f t="shared" si="215"/>
        <v>77.531999999999996</v>
      </c>
      <c r="FP107" s="168">
        <f t="shared" si="216"/>
        <v>74.431999999999988</v>
      </c>
      <c r="FQ107" s="168">
        <f t="shared" si="217"/>
        <v>77.320000000000007</v>
      </c>
      <c r="FR107" s="168">
        <f t="shared" si="218"/>
        <v>65</v>
      </c>
      <c r="FS107" s="168">
        <f t="shared" si="219"/>
        <v>56.13600000000001</v>
      </c>
      <c r="FT107" s="168">
        <f t="shared" si="220"/>
        <v>46.024000000000001</v>
      </c>
      <c r="FU107" s="167">
        <v>114</v>
      </c>
      <c r="FV107" s="168">
        <f t="shared" si="221"/>
        <v>63.191999999999993</v>
      </c>
      <c r="FW107" s="168">
        <f t="shared" si="222"/>
        <v>73.591999999999999</v>
      </c>
      <c r="FX107" s="168">
        <f t="shared" si="223"/>
        <v>80.832000000000008</v>
      </c>
      <c r="FY107" s="168">
        <f t="shared" si="224"/>
        <v>74.632000000000005</v>
      </c>
      <c r="FZ107" s="168">
        <f t="shared" si="225"/>
        <v>75.320000000000007</v>
      </c>
      <c r="GA107" s="168">
        <f t="shared" si="226"/>
        <v>65.100000000000009</v>
      </c>
      <c r="GB107" s="168">
        <f t="shared" si="227"/>
        <v>56.13600000000001</v>
      </c>
      <c r="GC107" s="168">
        <f t="shared" si="228"/>
        <v>44.024000000000001</v>
      </c>
      <c r="GD107" s="167">
        <v>107</v>
      </c>
      <c r="GE107" s="168">
        <f t="shared" si="229"/>
        <v>25.431901562911079</v>
      </c>
      <c r="GF107" s="168">
        <f t="shared" si="230"/>
        <v>25.432660511598968</v>
      </c>
      <c r="GG107" s="167">
        <v>108</v>
      </c>
      <c r="GH107" s="168">
        <f t="shared" si="231"/>
        <v>23.574506604133191</v>
      </c>
      <c r="GI107" s="168">
        <f t="shared" si="232"/>
        <v>23.577702515728916</v>
      </c>
      <c r="GJ107" s="167">
        <v>109</v>
      </c>
      <c r="GK107" s="168">
        <f t="shared" si="233"/>
        <v>21.931457015084447</v>
      </c>
      <c r="GL107" s="168">
        <f t="shared" si="234"/>
        <v>21.93380257907539</v>
      </c>
      <c r="GM107" s="167">
        <v>110</v>
      </c>
      <c r="GN107" s="168">
        <f t="shared" si="235"/>
        <v>20.81933536169845</v>
      </c>
      <c r="GO107" s="168">
        <f t="shared" si="236"/>
        <v>20.825930859510834</v>
      </c>
      <c r="GP107" s="167">
        <v>111</v>
      </c>
      <c r="GQ107" s="168">
        <f t="shared" si="237"/>
        <v>19.572557800344327</v>
      </c>
      <c r="GR107" s="168">
        <f t="shared" si="238"/>
        <v>19.577393751062459</v>
      </c>
      <c r="GS107" s="167">
        <v>112</v>
      </c>
      <c r="GT107" s="168">
        <f t="shared" si="239"/>
        <v>18.843445132162429</v>
      </c>
      <c r="GU107" s="168">
        <f t="shared" si="240"/>
        <v>18.85763695635454</v>
      </c>
      <c r="GV107" s="167">
        <v>113</v>
      </c>
      <c r="GW107" s="168">
        <f t="shared" si="241"/>
        <v>18.158530264175127</v>
      </c>
      <c r="GX107" s="168">
        <f t="shared" si="242"/>
        <v>18.196089256665829</v>
      </c>
      <c r="GY107" s="167">
        <v>114</v>
      </c>
      <c r="GZ107" s="168">
        <f t="shared" si="243"/>
        <v>16.719591328856723</v>
      </c>
      <c r="HA107" s="168">
        <f t="shared" si="244"/>
        <v>16.762355484094456</v>
      </c>
      <c r="HB107" s="167">
        <v>-1.2</v>
      </c>
      <c r="HC107" s="167">
        <v>-0.49</v>
      </c>
      <c r="HD107" s="167">
        <v>0.14000000000000001</v>
      </c>
      <c r="HE107" s="167">
        <v>1.56</v>
      </c>
      <c r="HF107" s="167">
        <v>-2.98</v>
      </c>
      <c r="HG107" s="167">
        <v>-1.01</v>
      </c>
      <c r="HH107" s="167">
        <v>0.85</v>
      </c>
      <c r="HI107" s="167">
        <v>3.14</v>
      </c>
    </row>
    <row r="108" spans="1:217" ht="15.75" thickBot="1" x14ac:dyDescent="0.3">
      <c r="A108" s="228">
        <v>98</v>
      </c>
      <c r="B108" s="212">
        <v>44417</v>
      </c>
      <c r="C108" s="213" t="s">
        <v>1194</v>
      </c>
      <c r="D108" t="s">
        <v>895</v>
      </c>
      <c r="E108" s="225" t="s">
        <v>1125</v>
      </c>
      <c r="F108" s="197">
        <v>23.9</v>
      </c>
      <c r="G108" s="198">
        <v>23.9</v>
      </c>
      <c r="H108" s="198">
        <v>24.3</v>
      </c>
      <c r="I108" s="198">
        <v>30.2</v>
      </c>
      <c r="J108" s="198">
        <v>28.7</v>
      </c>
      <c r="K108" s="198">
        <v>34.9</v>
      </c>
      <c r="L108" s="198">
        <v>40.4</v>
      </c>
      <c r="M108" s="199">
        <v>43</v>
      </c>
      <c r="N108" s="200">
        <v>4.5999999999999996</v>
      </c>
      <c r="O108" s="198">
        <v>4.5999999999999996</v>
      </c>
      <c r="P108" s="198">
        <v>5.6</v>
      </c>
      <c r="Q108" s="198">
        <v>6.2</v>
      </c>
      <c r="R108" s="198">
        <v>5.8</v>
      </c>
      <c r="S108" s="198">
        <v>3.1</v>
      </c>
      <c r="T108" s="198">
        <v>4.5999999999999996</v>
      </c>
      <c r="U108" s="201">
        <v>4.0999999999999996</v>
      </c>
      <c r="V108" s="163">
        <f t="shared" si="148"/>
        <v>16.356000000000002</v>
      </c>
      <c r="W108" s="163">
        <f t="shared" si="149"/>
        <v>16.356000000000002</v>
      </c>
      <c r="X108" s="163">
        <f t="shared" si="150"/>
        <v>15.116000000000001</v>
      </c>
      <c r="Y108" s="163">
        <f t="shared" si="151"/>
        <v>20.032</v>
      </c>
      <c r="Z108" s="163">
        <f t="shared" si="152"/>
        <v>19.188000000000002</v>
      </c>
      <c r="AA108" s="163">
        <f t="shared" si="153"/>
        <v>29.815999999999999</v>
      </c>
      <c r="AB108" s="163">
        <f t="shared" si="154"/>
        <v>32.856000000000002</v>
      </c>
      <c r="AC108" s="163">
        <f t="shared" si="155"/>
        <v>36.276000000000003</v>
      </c>
      <c r="AD108" s="164">
        <f t="shared" si="135"/>
        <v>27.364330784983025</v>
      </c>
      <c r="AE108" s="164">
        <f t="shared" si="136"/>
        <v>20.771716855952842</v>
      </c>
      <c r="AF108" s="164">
        <f t="shared" si="137"/>
        <v>18.137306335970745</v>
      </c>
      <c r="AG108" s="165">
        <f t="shared" si="156"/>
        <v>48.943999999999996</v>
      </c>
      <c r="AH108" s="165">
        <f t="shared" si="157"/>
        <v>59.044000000000004</v>
      </c>
      <c r="AI108" s="165">
        <f t="shared" si="158"/>
        <v>67.784000000000006</v>
      </c>
      <c r="AJ108" s="165">
        <f t="shared" si="159"/>
        <v>68.268000000000001</v>
      </c>
      <c r="AK108" s="165">
        <f t="shared" si="160"/>
        <v>72.311999999999998</v>
      </c>
      <c r="AL108" s="165">
        <f t="shared" si="161"/>
        <v>62.884</v>
      </c>
      <c r="AM108" s="165">
        <f t="shared" si="162"/>
        <v>59.643999999999998</v>
      </c>
      <c r="AN108" s="165">
        <f t="shared" si="163"/>
        <v>54.124000000000002</v>
      </c>
      <c r="AO108" s="164">
        <f t="shared" si="164"/>
        <v>24.717606029742186</v>
      </c>
      <c r="AP108" s="166">
        <v>1</v>
      </c>
      <c r="AQ108" s="167">
        <v>51.4</v>
      </c>
      <c r="AR108" s="167">
        <v>62.6</v>
      </c>
      <c r="AS108" s="167">
        <v>70.8</v>
      </c>
      <c r="AT108" s="167">
        <v>81</v>
      </c>
      <c r="AU108" s="167">
        <v>90.4</v>
      </c>
      <c r="AV108" s="167">
        <v>96.2</v>
      </c>
      <c r="AW108" s="167">
        <v>94.7</v>
      </c>
      <c r="AX108" s="167">
        <v>92.3</v>
      </c>
      <c r="AY108" s="166">
        <v>2</v>
      </c>
      <c r="AZ108" s="167">
        <v>59.5</v>
      </c>
      <c r="BA108" s="167">
        <v>68.900000000000006</v>
      </c>
      <c r="BB108" s="167">
        <v>78.3</v>
      </c>
      <c r="BC108" s="167">
        <v>84.3</v>
      </c>
      <c r="BD108" s="167">
        <v>92.8</v>
      </c>
      <c r="BE108" s="167">
        <v>96.3</v>
      </c>
      <c r="BF108" s="167">
        <v>94</v>
      </c>
      <c r="BG108" s="167">
        <v>90</v>
      </c>
      <c r="BH108" s="166">
        <v>3</v>
      </c>
      <c r="BI108" s="167">
        <v>59.8</v>
      </c>
      <c r="BJ108" s="167">
        <v>71.099999999999994</v>
      </c>
      <c r="BK108" s="167">
        <v>80.8</v>
      </c>
      <c r="BL108" s="167">
        <v>88</v>
      </c>
      <c r="BM108" s="167">
        <v>95</v>
      </c>
      <c r="BN108" s="167">
        <v>94.4</v>
      </c>
      <c r="BO108" s="167">
        <v>94.1</v>
      </c>
      <c r="BP108" s="167">
        <v>89</v>
      </c>
      <c r="BQ108" s="166">
        <v>4</v>
      </c>
      <c r="BR108" s="167">
        <v>65.400000000000006</v>
      </c>
      <c r="BS108" s="167">
        <v>77.2</v>
      </c>
      <c r="BT108" s="167">
        <v>84.5</v>
      </c>
      <c r="BU108" s="167">
        <v>89.8</v>
      </c>
      <c r="BV108" s="167">
        <v>95.5</v>
      </c>
      <c r="BW108" s="167">
        <v>94.3</v>
      </c>
      <c r="BX108" s="167">
        <v>92.5</v>
      </c>
      <c r="BY108" s="167">
        <v>88.8</v>
      </c>
      <c r="BZ108" s="166">
        <v>5</v>
      </c>
      <c r="CA108" s="167">
        <v>65.3</v>
      </c>
      <c r="CB108" s="167">
        <v>77.400000000000006</v>
      </c>
      <c r="CC108" s="167">
        <v>86.5</v>
      </c>
      <c r="CD108" s="167">
        <v>92.5</v>
      </c>
      <c r="CE108" s="167">
        <v>96.4</v>
      </c>
      <c r="CF108" s="167">
        <v>93</v>
      </c>
      <c r="CG108" s="167">
        <v>90.4</v>
      </c>
      <c r="CH108" s="167">
        <v>83.7</v>
      </c>
      <c r="CI108" s="166">
        <v>6</v>
      </c>
      <c r="CJ108" s="167">
        <v>70.7</v>
      </c>
      <c r="CK108" s="167">
        <v>82</v>
      </c>
      <c r="CL108" s="167">
        <v>89.3</v>
      </c>
      <c r="CM108" s="167">
        <v>93.3</v>
      </c>
      <c r="CN108" s="167">
        <v>95.5</v>
      </c>
      <c r="CO108" s="167">
        <v>93</v>
      </c>
      <c r="CP108" s="167">
        <v>90.1</v>
      </c>
      <c r="CQ108" s="167">
        <v>83</v>
      </c>
      <c r="CR108" s="166">
        <v>7</v>
      </c>
      <c r="CS108" s="167">
        <v>75.599999999999994</v>
      </c>
      <c r="CT108" s="167">
        <v>84.2</v>
      </c>
      <c r="CU108" s="167">
        <v>90.1</v>
      </c>
      <c r="CV108" s="167">
        <v>93.6</v>
      </c>
      <c r="CW108" s="167">
        <v>96.2</v>
      </c>
      <c r="CX108" s="167">
        <v>91.3</v>
      </c>
      <c r="CY108" s="167">
        <v>87.9</v>
      </c>
      <c r="CZ108" s="167">
        <v>81.900000000000006</v>
      </c>
      <c r="DA108" s="166">
        <v>8</v>
      </c>
      <c r="DB108" s="167">
        <v>77.599999999999994</v>
      </c>
      <c r="DC108" s="167">
        <v>88</v>
      </c>
      <c r="DD108" s="167">
        <v>93.4</v>
      </c>
      <c r="DE108" s="167">
        <v>93.8</v>
      </c>
      <c r="DF108" s="167">
        <v>94.2</v>
      </c>
      <c r="DG108" s="167">
        <v>91.4</v>
      </c>
      <c r="DH108" s="167">
        <v>87.9</v>
      </c>
      <c r="DI108" s="167">
        <v>79.900000000000006</v>
      </c>
      <c r="DJ108" s="167">
        <v>1</v>
      </c>
      <c r="DK108" s="168">
        <f t="shared" si="165"/>
        <v>35.043999999999997</v>
      </c>
      <c r="DL108" s="168">
        <f t="shared" si="166"/>
        <v>46.244</v>
      </c>
      <c r="DM108" s="168">
        <f t="shared" si="167"/>
        <v>55.683999999999997</v>
      </c>
      <c r="DN108" s="168">
        <f t="shared" si="168"/>
        <v>60.968000000000004</v>
      </c>
      <c r="DO108" s="168">
        <f t="shared" si="169"/>
        <v>71.212000000000003</v>
      </c>
      <c r="DP108" s="168">
        <f t="shared" si="170"/>
        <v>66.384</v>
      </c>
      <c r="DQ108" s="168">
        <f t="shared" si="171"/>
        <v>61.844000000000001</v>
      </c>
      <c r="DR108" s="168">
        <f t="shared" si="172"/>
        <v>56.023999999999994</v>
      </c>
      <c r="DS108" s="167">
        <v>109</v>
      </c>
      <c r="DT108" s="168">
        <f t="shared" si="173"/>
        <v>43.143999999999998</v>
      </c>
      <c r="DU108" s="168">
        <f t="shared" si="174"/>
        <v>52.544000000000004</v>
      </c>
      <c r="DV108" s="168">
        <f t="shared" si="175"/>
        <v>63.183999999999997</v>
      </c>
      <c r="DW108" s="168">
        <f t="shared" si="176"/>
        <v>64.268000000000001</v>
      </c>
      <c r="DX108" s="168">
        <f t="shared" si="177"/>
        <v>73.611999999999995</v>
      </c>
      <c r="DY108" s="168">
        <f t="shared" si="178"/>
        <v>66.483999999999995</v>
      </c>
      <c r="DZ108" s="168">
        <f t="shared" si="179"/>
        <v>61.143999999999998</v>
      </c>
      <c r="EA108" s="168">
        <f t="shared" si="180"/>
        <v>53.723999999999997</v>
      </c>
      <c r="EB108" s="167">
        <v>110</v>
      </c>
      <c r="EC108" s="168">
        <f t="shared" si="181"/>
        <v>43.443999999999996</v>
      </c>
      <c r="ED108" s="168">
        <f t="shared" si="182"/>
        <v>54.743999999999993</v>
      </c>
      <c r="EE108" s="168">
        <f t="shared" si="183"/>
        <v>65.683999999999997</v>
      </c>
      <c r="EF108" s="168">
        <f t="shared" si="184"/>
        <v>67.968000000000004</v>
      </c>
      <c r="EG108" s="168">
        <f t="shared" si="185"/>
        <v>75.811999999999998</v>
      </c>
      <c r="EH108" s="168">
        <f t="shared" si="186"/>
        <v>64.584000000000003</v>
      </c>
      <c r="EI108" s="168">
        <f t="shared" si="187"/>
        <v>61.243999999999993</v>
      </c>
      <c r="EJ108" s="168">
        <f t="shared" si="188"/>
        <v>52.723999999999997</v>
      </c>
      <c r="EK108" s="167">
        <v>111</v>
      </c>
      <c r="EL108" s="168">
        <f t="shared" si="189"/>
        <v>49.044000000000004</v>
      </c>
      <c r="EM108" s="168">
        <f t="shared" si="190"/>
        <v>60.844000000000001</v>
      </c>
      <c r="EN108" s="168">
        <f t="shared" si="191"/>
        <v>69.384</v>
      </c>
      <c r="EO108" s="168">
        <f t="shared" si="192"/>
        <v>69.768000000000001</v>
      </c>
      <c r="EP108" s="168">
        <f t="shared" si="193"/>
        <v>76.311999999999998</v>
      </c>
      <c r="EQ108" s="168">
        <f t="shared" si="194"/>
        <v>64.483999999999995</v>
      </c>
      <c r="ER108" s="168">
        <f t="shared" si="195"/>
        <v>59.643999999999998</v>
      </c>
      <c r="ES108" s="168">
        <f t="shared" si="196"/>
        <v>52.523999999999994</v>
      </c>
      <c r="ET108" s="167">
        <v>112</v>
      </c>
      <c r="EU108" s="168">
        <f t="shared" si="197"/>
        <v>48.943999999999996</v>
      </c>
      <c r="EV108" s="168">
        <f t="shared" si="198"/>
        <v>61.044000000000004</v>
      </c>
      <c r="EW108" s="168">
        <f t="shared" si="199"/>
        <v>71.384</v>
      </c>
      <c r="EX108" s="168">
        <f t="shared" si="200"/>
        <v>72.468000000000004</v>
      </c>
      <c r="EY108" s="168">
        <f t="shared" si="201"/>
        <v>77.212000000000003</v>
      </c>
      <c r="EZ108" s="168">
        <f t="shared" si="202"/>
        <v>63.183999999999997</v>
      </c>
      <c r="FA108" s="168">
        <f t="shared" si="203"/>
        <v>57.544000000000004</v>
      </c>
      <c r="FB108" s="168">
        <f t="shared" si="204"/>
        <v>47.423999999999999</v>
      </c>
      <c r="FC108" s="167">
        <v>113</v>
      </c>
      <c r="FD108" s="168">
        <f t="shared" si="205"/>
        <v>54.344000000000001</v>
      </c>
      <c r="FE108" s="168">
        <f t="shared" si="206"/>
        <v>65.644000000000005</v>
      </c>
      <c r="FF108" s="168">
        <f t="shared" si="207"/>
        <v>74.183999999999997</v>
      </c>
      <c r="FG108" s="168">
        <f t="shared" si="208"/>
        <v>73.268000000000001</v>
      </c>
      <c r="FH108" s="168">
        <f t="shared" si="209"/>
        <v>76.311999999999998</v>
      </c>
      <c r="FI108" s="168">
        <f t="shared" si="210"/>
        <v>63.183999999999997</v>
      </c>
      <c r="FJ108" s="168">
        <f t="shared" si="211"/>
        <v>57.243999999999993</v>
      </c>
      <c r="FK108" s="168">
        <f t="shared" si="212"/>
        <v>46.723999999999997</v>
      </c>
      <c r="FL108" s="167">
        <v>114</v>
      </c>
      <c r="FM108" s="168">
        <f t="shared" si="213"/>
        <v>59.243999999999993</v>
      </c>
      <c r="FN108" s="168">
        <f t="shared" si="214"/>
        <v>67.843999999999994</v>
      </c>
      <c r="FO108" s="168">
        <f t="shared" si="215"/>
        <v>74.983999999999995</v>
      </c>
      <c r="FP108" s="168">
        <f t="shared" si="216"/>
        <v>73.567999999999998</v>
      </c>
      <c r="FQ108" s="168">
        <f t="shared" si="217"/>
        <v>77.012</v>
      </c>
      <c r="FR108" s="168">
        <f t="shared" si="218"/>
        <v>61.483999999999995</v>
      </c>
      <c r="FS108" s="168">
        <f t="shared" si="219"/>
        <v>55.044000000000004</v>
      </c>
      <c r="FT108" s="168">
        <f t="shared" si="220"/>
        <v>45.624000000000002</v>
      </c>
      <c r="FU108" s="167">
        <v>115</v>
      </c>
      <c r="FV108" s="168">
        <f t="shared" si="221"/>
        <v>61.243999999999993</v>
      </c>
      <c r="FW108" s="168">
        <f t="shared" si="222"/>
        <v>71.644000000000005</v>
      </c>
      <c r="FX108" s="168">
        <f t="shared" si="223"/>
        <v>78.284000000000006</v>
      </c>
      <c r="FY108" s="168">
        <f t="shared" si="224"/>
        <v>73.768000000000001</v>
      </c>
      <c r="FZ108" s="168">
        <f t="shared" si="225"/>
        <v>75.012</v>
      </c>
      <c r="GA108" s="168">
        <f t="shared" si="226"/>
        <v>61.584000000000003</v>
      </c>
      <c r="GB108" s="168">
        <f t="shared" si="227"/>
        <v>55.044000000000004</v>
      </c>
      <c r="GC108" s="168">
        <f t="shared" si="228"/>
        <v>43.624000000000002</v>
      </c>
      <c r="GD108" s="167">
        <v>108</v>
      </c>
      <c r="GE108" s="168">
        <f t="shared" si="229"/>
        <v>26.744311038597132</v>
      </c>
      <c r="GF108" s="168">
        <f t="shared" si="230"/>
        <v>26.744966652561672</v>
      </c>
      <c r="GG108" s="167">
        <v>109</v>
      </c>
      <c r="GH108" s="168">
        <f t="shared" si="231"/>
        <v>24.69631034250358</v>
      </c>
      <c r="GI108" s="168">
        <f t="shared" si="232"/>
        <v>24.698952431505802</v>
      </c>
      <c r="GJ108" s="167">
        <v>110</v>
      </c>
      <c r="GK108" s="168">
        <f t="shared" si="233"/>
        <v>22.773524918707736</v>
      </c>
      <c r="GL108" s="168">
        <f t="shared" si="234"/>
        <v>22.775343060321447</v>
      </c>
      <c r="GM108" s="167">
        <v>111</v>
      </c>
      <c r="GN108" s="168">
        <f t="shared" si="235"/>
        <v>21.795601903888326</v>
      </c>
      <c r="GO108" s="168">
        <f t="shared" si="236"/>
        <v>21.800874300774439</v>
      </c>
      <c r="GP108" s="167">
        <v>112</v>
      </c>
      <c r="GQ108" s="168">
        <f t="shared" si="237"/>
        <v>20.550912195378345</v>
      </c>
      <c r="GR108" s="168">
        <f t="shared" si="238"/>
        <v>20.554780039014133</v>
      </c>
      <c r="GS108" s="167">
        <v>113</v>
      </c>
      <c r="GT108" s="168">
        <f t="shared" si="239"/>
        <v>20.141109524323724</v>
      </c>
      <c r="GU108" s="168">
        <f t="shared" si="240"/>
        <v>20.153324873562553</v>
      </c>
      <c r="GV108" s="167">
        <v>114</v>
      </c>
      <c r="GW108" s="168">
        <f t="shared" si="241"/>
        <v>19.461732430554235</v>
      </c>
      <c r="GX108" s="168">
        <f t="shared" si="242"/>
        <v>19.494089890544785</v>
      </c>
      <c r="GY108" s="167">
        <v>115</v>
      </c>
      <c r="GZ108" s="168">
        <f t="shared" si="243"/>
        <v>18.520206981434185</v>
      </c>
      <c r="HA108" s="168">
        <f t="shared" si="244"/>
        <v>18.561537408411581</v>
      </c>
      <c r="HB108" s="167">
        <v>-1.2</v>
      </c>
      <c r="HC108" s="167">
        <v>-0.49</v>
      </c>
      <c r="HD108" s="167">
        <v>0.14000000000000001</v>
      </c>
      <c r="HE108" s="167">
        <v>1.56</v>
      </c>
      <c r="HF108" s="167">
        <v>-2.98</v>
      </c>
      <c r="HG108" s="167">
        <v>-1.01</v>
      </c>
      <c r="HH108" s="167">
        <v>0.85</v>
      </c>
      <c r="HI108" s="167">
        <v>3.14</v>
      </c>
    </row>
    <row r="109" spans="1:217" ht="15.75" thickBot="1" x14ac:dyDescent="0.3">
      <c r="A109" s="228">
        <v>99</v>
      </c>
      <c r="B109" s="212">
        <v>44059</v>
      </c>
      <c r="C109" s="215" t="s">
        <v>1195</v>
      </c>
      <c r="D109" t="s">
        <v>895</v>
      </c>
      <c r="E109" s="225" t="s">
        <v>1126</v>
      </c>
      <c r="F109" s="197">
        <v>28.4</v>
      </c>
      <c r="G109" s="198">
        <v>28.4</v>
      </c>
      <c r="H109" s="198">
        <v>28.4</v>
      </c>
      <c r="I109" s="198">
        <v>32.6</v>
      </c>
      <c r="J109" s="198">
        <v>32.6</v>
      </c>
      <c r="K109" s="198">
        <v>34.299999999999997</v>
      </c>
      <c r="L109" s="198">
        <v>41.2</v>
      </c>
      <c r="M109" s="199">
        <v>42.5</v>
      </c>
      <c r="N109" s="200">
        <v>4.7</v>
      </c>
      <c r="O109" s="198">
        <v>4.7</v>
      </c>
      <c r="P109" s="198">
        <v>4.9000000000000004</v>
      </c>
      <c r="Q109" s="198">
        <v>5.7</v>
      </c>
      <c r="R109" s="198">
        <v>5</v>
      </c>
      <c r="S109" s="198">
        <v>4.5</v>
      </c>
      <c r="T109" s="198">
        <v>4.3</v>
      </c>
      <c r="U109" s="201">
        <v>4.4000000000000004</v>
      </c>
      <c r="V109" s="163">
        <f t="shared" si="148"/>
        <v>20.692</v>
      </c>
      <c r="W109" s="163">
        <f t="shared" si="149"/>
        <v>20.692</v>
      </c>
      <c r="X109" s="163">
        <f t="shared" si="150"/>
        <v>20.363999999999997</v>
      </c>
      <c r="Y109" s="163">
        <f t="shared" si="151"/>
        <v>23.252000000000002</v>
      </c>
      <c r="Z109" s="163">
        <f t="shared" si="152"/>
        <v>24.400000000000002</v>
      </c>
      <c r="AA109" s="163">
        <f t="shared" si="153"/>
        <v>26.919999999999998</v>
      </c>
      <c r="AB109" s="163">
        <f t="shared" si="154"/>
        <v>34.148000000000003</v>
      </c>
      <c r="AC109" s="163">
        <f t="shared" si="155"/>
        <v>35.283999999999999</v>
      </c>
      <c r="AD109" s="164">
        <f t="shared" si="135"/>
        <v>28.607945069281399</v>
      </c>
      <c r="AE109" s="164">
        <f t="shared" si="136"/>
        <v>24.930057714725073</v>
      </c>
      <c r="AF109" s="164">
        <f t="shared" si="137"/>
        <v>22.716204096317387</v>
      </c>
      <c r="AG109" s="165">
        <f t="shared" si="156"/>
        <v>44.607999999999997</v>
      </c>
      <c r="AH109" s="165">
        <f t="shared" si="157"/>
        <v>54.708000000000006</v>
      </c>
      <c r="AI109" s="165">
        <f t="shared" si="158"/>
        <v>62.536000000000008</v>
      </c>
      <c r="AJ109" s="165">
        <f t="shared" si="159"/>
        <v>65.048000000000002</v>
      </c>
      <c r="AK109" s="165">
        <f t="shared" si="160"/>
        <v>67.099999999999994</v>
      </c>
      <c r="AL109" s="165">
        <f t="shared" si="161"/>
        <v>65.78</v>
      </c>
      <c r="AM109" s="165">
        <f t="shared" si="162"/>
        <v>58.351999999999997</v>
      </c>
      <c r="AN109" s="165">
        <f t="shared" si="163"/>
        <v>55.116000000000007</v>
      </c>
      <c r="AO109" s="164">
        <f t="shared" si="164"/>
        <v>28.170972089096196</v>
      </c>
      <c r="AP109" s="166">
        <v>1</v>
      </c>
      <c r="AQ109" s="167">
        <v>51.4</v>
      </c>
      <c r="AR109" s="167">
        <v>62.6</v>
      </c>
      <c r="AS109" s="167">
        <v>70.8</v>
      </c>
      <c r="AT109" s="167">
        <v>81</v>
      </c>
      <c r="AU109" s="167">
        <v>90.4</v>
      </c>
      <c r="AV109" s="167">
        <v>96.2</v>
      </c>
      <c r="AW109" s="167">
        <v>94.7</v>
      </c>
      <c r="AX109" s="167">
        <v>92.3</v>
      </c>
      <c r="AY109" s="166">
        <v>2</v>
      </c>
      <c r="AZ109" s="167">
        <v>59.5</v>
      </c>
      <c r="BA109" s="167">
        <v>68.900000000000006</v>
      </c>
      <c r="BB109" s="167">
        <v>78.3</v>
      </c>
      <c r="BC109" s="167">
        <v>84.3</v>
      </c>
      <c r="BD109" s="167">
        <v>92.8</v>
      </c>
      <c r="BE109" s="167">
        <v>96.3</v>
      </c>
      <c r="BF109" s="167">
        <v>94</v>
      </c>
      <c r="BG109" s="167">
        <v>90</v>
      </c>
      <c r="BH109" s="166">
        <v>3</v>
      </c>
      <c r="BI109" s="167">
        <v>59.8</v>
      </c>
      <c r="BJ109" s="167">
        <v>71.099999999999994</v>
      </c>
      <c r="BK109" s="167">
        <v>80.8</v>
      </c>
      <c r="BL109" s="167">
        <v>88</v>
      </c>
      <c r="BM109" s="167">
        <v>95</v>
      </c>
      <c r="BN109" s="167">
        <v>94.4</v>
      </c>
      <c r="BO109" s="167">
        <v>94.1</v>
      </c>
      <c r="BP109" s="167">
        <v>89</v>
      </c>
      <c r="BQ109" s="166">
        <v>4</v>
      </c>
      <c r="BR109" s="167">
        <v>65.400000000000006</v>
      </c>
      <c r="BS109" s="167">
        <v>77.2</v>
      </c>
      <c r="BT109" s="167">
        <v>84.5</v>
      </c>
      <c r="BU109" s="167">
        <v>89.8</v>
      </c>
      <c r="BV109" s="167">
        <v>95.5</v>
      </c>
      <c r="BW109" s="167">
        <v>94.3</v>
      </c>
      <c r="BX109" s="167">
        <v>92.5</v>
      </c>
      <c r="BY109" s="167">
        <v>88.8</v>
      </c>
      <c r="BZ109" s="166">
        <v>5</v>
      </c>
      <c r="CA109" s="167">
        <v>65.3</v>
      </c>
      <c r="CB109" s="167">
        <v>77.400000000000006</v>
      </c>
      <c r="CC109" s="167">
        <v>86.5</v>
      </c>
      <c r="CD109" s="167">
        <v>92.5</v>
      </c>
      <c r="CE109" s="167">
        <v>96.4</v>
      </c>
      <c r="CF109" s="167">
        <v>93</v>
      </c>
      <c r="CG109" s="167">
        <v>90.4</v>
      </c>
      <c r="CH109" s="167">
        <v>83.7</v>
      </c>
      <c r="CI109" s="166">
        <v>6</v>
      </c>
      <c r="CJ109" s="167">
        <v>70.7</v>
      </c>
      <c r="CK109" s="167">
        <v>82</v>
      </c>
      <c r="CL109" s="167">
        <v>89.3</v>
      </c>
      <c r="CM109" s="167">
        <v>93.3</v>
      </c>
      <c r="CN109" s="167">
        <v>95.5</v>
      </c>
      <c r="CO109" s="167">
        <v>93</v>
      </c>
      <c r="CP109" s="167">
        <v>90.1</v>
      </c>
      <c r="CQ109" s="167">
        <v>83</v>
      </c>
      <c r="CR109" s="166">
        <v>7</v>
      </c>
      <c r="CS109" s="167">
        <v>75.599999999999994</v>
      </c>
      <c r="CT109" s="167">
        <v>84.2</v>
      </c>
      <c r="CU109" s="167">
        <v>90.1</v>
      </c>
      <c r="CV109" s="167">
        <v>93.6</v>
      </c>
      <c r="CW109" s="167">
        <v>96.2</v>
      </c>
      <c r="CX109" s="167">
        <v>91.3</v>
      </c>
      <c r="CY109" s="167">
        <v>87.9</v>
      </c>
      <c r="CZ109" s="167">
        <v>81.900000000000006</v>
      </c>
      <c r="DA109" s="166">
        <v>8</v>
      </c>
      <c r="DB109" s="167">
        <v>77.599999999999994</v>
      </c>
      <c r="DC109" s="167">
        <v>88</v>
      </c>
      <c r="DD109" s="167">
        <v>93.4</v>
      </c>
      <c r="DE109" s="167">
        <v>93.8</v>
      </c>
      <c r="DF109" s="167">
        <v>94.2</v>
      </c>
      <c r="DG109" s="167">
        <v>91.4</v>
      </c>
      <c r="DH109" s="167">
        <v>87.9</v>
      </c>
      <c r="DI109" s="167">
        <v>79.900000000000006</v>
      </c>
      <c r="DJ109" s="167">
        <v>1</v>
      </c>
      <c r="DK109" s="168">
        <f t="shared" si="165"/>
        <v>30.707999999999998</v>
      </c>
      <c r="DL109" s="168">
        <f t="shared" si="166"/>
        <v>41.908000000000001</v>
      </c>
      <c r="DM109" s="168">
        <f t="shared" si="167"/>
        <v>50.436</v>
      </c>
      <c r="DN109" s="168">
        <f t="shared" si="168"/>
        <v>57.747999999999998</v>
      </c>
      <c r="DO109" s="168">
        <f t="shared" si="169"/>
        <v>66</v>
      </c>
      <c r="DP109" s="168">
        <f t="shared" si="170"/>
        <v>69.28</v>
      </c>
      <c r="DQ109" s="168">
        <f t="shared" si="171"/>
        <v>60.552</v>
      </c>
      <c r="DR109" s="168">
        <f t="shared" si="172"/>
        <v>57.015999999999998</v>
      </c>
      <c r="DS109" s="167">
        <v>110</v>
      </c>
      <c r="DT109" s="168">
        <f t="shared" si="173"/>
        <v>38.808</v>
      </c>
      <c r="DU109" s="168">
        <f t="shared" si="174"/>
        <v>48.208000000000006</v>
      </c>
      <c r="DV109" s="168">
        <f t="shared" si="175"/>
        <v>57.936</v>
      </c>
      <c r="DW109" s="168">
        <f t="shared" si="176"/>
        <v>61.047999999999995</v>
      </c>
      <c r="DX109" s="168">
        <f t="shared" si="177"/>
        <v>68.399999999999991</v>
      </c>
      <c r="DY109" s="168">
        <f t="shared" si="178"/>
        <v>69.38</v>
      </c>
      <c r="DZ109" s="168">
        <f t="shared" si="179"/>
        <v>59.851999999999997</v>
      </c>
      <c r="EA109" s="168">
        <f t="shared" si="180"/>
        <v>54.716000000000001</v>
      </c>
      <c r="EB109" s="167">
        <v>111</v>
      </c>
      <c r="EC109" s="168">
        <f t="shared" si="181"/>
        <v>39.107999999999997</v>
      </c>
      <c r="ED109" s="168">
        <f t="shared" si="182"/>
        <v>50.407999999999994</v>
      </c>
      <c r="EE109" s="168">
        <f t="shared" si="183"/>
        <v>60.436</v>
      </c>
      <c r="EF109" s="168">
        <f t="shared" si="184"/>
        <v>64.74799999999999</v>
      </c>
      <c r="EG109" s="168">
        <f t="shared" si="185"/>
        <v>70.599999999999994</v>
      </c>
      <c r="EH109" s="168">
        <f t="shared" si="186"/>
        <v>67.48</v>
      </c>
      <c r="EI109" s="168">
        <f t="shared" si="187"/>
        <v>59.951999999999991</v>
      </c>
      <c r="EJ109" s="168">
        <f t="shared" si="188"/>
        <v>53.716000000000001</v>
      </c>
      <c r="EK109" s="167">
        <v>112</v>
      </c>
      <c r="EL109" s="168">
        <f t="shared" si="189"/>
        <v>44.708000000000006</v>
      </c>
      <c r="EM109" s="168">
        <f t="shared" si="190"/>
        <v>56.508000000000003</v>
      </c>
      <c r="EN109" s="168">
        <f t="shared" si="191"/>
        <v>64.135999999999996</v>
      </c>
      <c r="EO109" s="168">
        <f t="shared" si="192"/>
        <v>66.548000000000002</v>
      </c>
      <c r="EP109" s="168">
        <f t="shared" si="193"/>
        <v>71.099999999999994</v>
      </c>
      <c r="EQ109" s="168">
        <f t="shared" si="194"/>
        <v>67.38</v>
      </c>
      <c r="ER109" s="168">
        <f t="shared" si="195"/>
        <v>58.351999999999997</v>
      </c>
      <c r="ES109" s="168">
        <f t="shared" si="196"/>
        <v>53.515999999999998</v>
      </c>
      <c r="ET109" s="167">
        <v>113</v>
      </c>
      <c r="EU109" s="168">
        <f t="shared" si="197"/>
        <v>44.607999999999997</v>
      </c>
      <c r="EV109" s="168">
        <f t="shared" si="198"/>
        <v>56.708000000000006</v>
      </c>
      <c r="EW109" s="168">
        <f t="shared" si="199"/>
        <v>66.135999999999996</v>
      </c>
      <c r="EX109" s="168">
        <f t="shared" si="200"/>
        <v>69.24799999999999</v>
      </c>
      <c r="EY109" s="168">
        <f t="shared" si="201"/>
        <v>72</v>
      </c>
      <c r="EZ109" s="168">
        <f t="shared" si="202"/>
        <v>66.08</v>
      </c>
      <c r="FA109" s="168">
        <f t="shared" si="203"/>
        <v>56.252000000000002</v>
      </c>
      <c r="FB109" s="168">
        <f t="shared" si="204"/>
        <v>48.416000000000004</v>
      </c>
      <c r="FC109" s="167">
        <v>114</v>
      </c>
      <c r="FD109" s="168">
        <f t="shared" si="205"/>
        <v>50.008000000000003</v>
      </c>
      <c r="FE109" s="168">
        <f t="shared" si="206"/>
        <v>61.308</v>
      </c>
      <c r="FF109" s="168">
        <f t="shared" si="207"/>
        <v>68.936000000000007</v>
      </c>
      <c r="FG109" s="168">
        <f t="shared" si="208"/>
        <v>70.048000000000002</v>
      </c>
      <c r="FH109" s="168">
        <f t="shared" si="209"/>
        <v>71.099999999999994</v>
      </c>
      <c r="FI109" s="168">
        <f t="shared" si="210"/>
        <v>66.08</v>
      </c>
      <c r="FJ109" s="168">
        <f t="shared" si="211"/>
        <v>55.951999999999991</v>
      </c>
      <c r="FK109" s="168">
        <f t="shared" si="212"/>
        <v>47.716000000000001</v>
      </c>
      <c r="FL109" s="167">
        <v>115</v>
      </c>
      <c r="FM109" s="168">
        <f t="shared" si="213"/>
        <v>54.907999999999994</v>
      </c>
      <c r="FN109" s="168">
        <f t="shared" si="214"/>
        <v>63.508000000000003</v>
      </c>
      <c r="FO109" s="168">
        <f t="shared" si="215"/>
        <v>69.73599999999999</v>
      </c>
      <c r="FP109" s="168">
        <f t="shared" si="216"/>
        <v>70.347999999999985</v>
      </c>
      <c r="FQ109" s="168">
        <f t="shared" si="217"/>
        <v>71.8</v>
      </c>
      <c r="FR109" s="168">
        <f t="shared" si="218"/>
        <v>64.38</v>
      </c>
      <c r="FS109" s="168">
        <f t="shared" si="219"/>
        <v>53.752000000000002</v>
      </c>
      <c r="FT109" s="168">
        <f t="shared" si="220"/>
        <v>46.616000000000007</v>
      </c>
      <c r="FU109" s="167">
        <v>116</v>
      </c>
      <c r="FV109" s="168">
        <f t="shared" si="221"/>
        <v>56.907999999999994</v>
      </c>
      <c r="FW109" s="168">
        <f t="shared" si="222"/>
        <v>67.307999999999993</v>
      </c>
      <c r="FX109" s="168">
        <f t="shared" si="223"/>
        <v>73.036000000000001</v>
      </c>
      <c r="FY109" s="168">
        <f t="shared" si="224"/>
        <v>70.548000000000002</v>
      </c>
      <c r="FZ109" s="168">
        <f t="shared" si="225"/>
        <v>69.8</v>
      </c>
      <c r="GA109" s="168">
        <f t="shared" si="226"/>
        <v>64.48</v>
      </c>
      <c r="GB109" s="168">
        <f t="shared" si="227"/>
        <v>53.752000000000002</v>
      </c>
      <c r="GC109" s="168">
        <f t="shared" si="228"/>
        <v>44.616000000000007</v>
      </c>
      <c r="GD109" s="167">
        <v>109</v>
      </c>
      <c r="GE109" s="168">
        <f t="shared" si="229"/>
        <v>28.29311279755521</v>
      </c>
      <c r="GF109" s="168">
        <f t="shared" si="230"/>
        <v>28.293457872037152</v>
      </c>
      <c r="GG109" s="167">
        <v>110</v>
      </c>
      <c r="GH109" s="168">
        <f t="shared" si="231"/>
        <v>27.254018519360386</v>
      </c>
      <c r="GI109" s="168">
        <f t="shared" si="232"/>
        <v>27.255772698205448</v>
      </c>
      <c r="GJ109" s="167">
        <v>111</v>
      </c>
      <c r="GK109" s="168">
        <f t="shared" si="233"/>
        <v>26.476049187318139</v>
      </c>
      <c r="GL109" s="168">
        <f t="shared" si="234"/>
        <v>26.477620518736629</v>
      </c>
      <c r="GM109" s="167">
        <v>112</v>
      </c>
      <c r="GN109" s="168">
        <f t="shared" si="235"/>
        <v>25.711054651599227</v>
      </c>
      <c r="GO109" s="168">
        <f t="shared" si="236"/>
        <v>25.715840170440302</v>
      </c>
      <c r="GP109" s="167">
        <v>113</v>
      </c>
      <c r="GQ109" s="168">
        <f t="shared" si="237"/>
        <v>24.761153719713377</v>
      </c>
      <c r="GR109" s="168">
        <f t="shared" si="238"/>
        <v>24.764911120654148</v>
      </c>
      <c r="GS109" s="167">
        <v>114</v>
      </c>
      <c r="GT109" s="168">
        <f t="shared" si="239"/>
        <v>24.343850919964694</v>
      </c>
      <c r="GU109" s="168">
        <f t="shared" si="240"/>
        <v>24.355696642471031</v>
      </c>
      <c r="GV109" s="167">
        <v>115</v>
      </c>
      <c r="GW109" s="168">
        <f t="shared" si="241"/>
        <v>23.876690797056625</v>
      </c>
      <c r="GX109" s="168">
        <f t="shared" si="242"/>
        <v>23.909644180996764</v>
      </c>
      <c r="GY109" s="167">
        <v>116</v>
      </c>
      <c r="GZ109" s="168">
        <f t="shared" si="243"/>
        <v>23.0141198937269</v>
      </c>
      <c r="HA109" s="168">
        <f t="shared" si="244"/>
        <v>23.056988361493936</v>
      </c>
      <c r="HB109" s="167">
        <v>-1.2</v>
      </c>
      <c r="HC109" s="167">
        <v>-0.49</v>
      </c>
      <c r="HD109" s="167">
        <v>0.14000000000000001</v>
      </c>
      <c r="HE109" s="167">
        <v>1.56</v>
      </c>
      <c r="HF109" s="167">
        <v>-2.98</v>
      </c>
      <c r="HG109" s="167">
        <v>-1.01</v>
      </c>
      <c r="HH109" s="167">
        <v>0.85</v>
      </c>
      <c r="HI109" s="167">
        <v>3.14</v>
      </c>
    </row>
    <row r="110" spans="1:217" ht="15.75" thickBot="1" x14ac:dyDescent="0.3">
      <c r="A110" s="228">
        <v>100</v>
      </c>
      <c r="B110" s="212">
        <v>44186</v>
      </c>
      <c r="C110" s="215" t="s">
        <v>1196</v>
      </c>
      <c r="D110" t="s">
        <v>895</v>
      </c>
      <c r="E110" s="225" t="s">
        <v>1127</v>
      </c>
      <c r="F110" s="197">
        <v>25.8</v>
      </c>
      <c r="G110" s="198">
        <v>25.8</v>
      </c>
      <c r="H110" s="198">
        <v>23.3</v>
      </c>
      <c r="I110" s="198">
        <v>28.6</v>
      </c>
      <c r="J110" s="198">
        <v>25.8</v>
      </c>
      <c r="K110" s="198">
        <v>28.6</v>
      </c>
      <c r="L110" s="198">
        <v>32.6</v>
      </c>
      <c r="M110" s="199">
        <v>41.5</v>
      </c>
      <c r="N110" s="200">
        <v>5.0999999999999996</v>
      </c>
      <c r="O110" s="198">
        <v>5.0999999999999996</v>
      </c>
      <c r="P110" s="198">
        <v>4.2</v>
      </c>
      <c r="Q110" s="198">
        <v>4.5</v>
      </c>
      <c r="R110" s="198">
        <v>3.1</v>
      </c>
      <c r="S110" s="198">
        <v>3.6</v>
      </c>
      <c r="T110" s="198">
        <v>4.2</v>
      </c>
      <c r="U110" s="201">
        <v>3.8</v>
      </c>
      <c r="V110" s="163">
        <f t="shared" si="148"/>
        <v>17.436</v>
      </c>
      <c r="W110" s="163">
        <f t="shared" si="149"/>
        <v>17.436</v>
      </c>
      <c r="X110" s="163">
        <f t="shared" si="150"/>
        <v>16.411999999999999</v>
      </c>
      <c r="Y110" s="163">
        <f t="shared" si="151"/>
        <v>21.220000000000002</v>
      </c>
      <c r="Z110" s="163">
        <f t="shared" si="152"/>
        <v>20.716000000000001</v>
      </c>
      <c r="AA110" s="163">
        <f t="shared" si="153"/>
        <v>22.696000000000002</v>
      </c>
      <c r="AB110" s="163">
        <f t="shared" si="154"/>
        <v>25.712000000000003</v>
      </c>
      <c r="AC110" s="163">
        <f t="shared" si="155"/>
        <v>35.268000000000001</v>
      </c>
      <c r="AD110" s="164">
        <f t="shared" si="135"/>
        <v>24.027170429818867</v>
      </c>
      <c r="AE110" s="164">
        <f t="shared" si="136"/>
        <v>21.412393037552217</v>
      </c>
      <c r="AF110" s="164">
        <f t="shared" si="137"/>
        <v>19.254070751691479</v>
      </c>
      <c r="AG110" s="165">
        <f t="shared" si="156"/>
        <v>47.863999999999997</v>
      </c>
      <c r="AH110" s="165">
        <f t="shared" si="157"/>
        <v>57.964000000000006</v>
      </c>
      <c r="AI110" s="165">
        <f t="shared" si="158"/>
        <v>66.488</v>
      </c>
      <c r="AJ110" s="165">
        <f t="shared" si="159"/>
        <v>67.08</v>
      </c>
      <c r="AK110" s="165">
        <f t="shared" si="160"/>
        <v>70.783999999999992</v>
      </c>
      <c r="AL110" s="165">
        <f t="shared" si="161"/>
        <v>70.004000000000005</v>
      </c>
      <c r="AM110" s="165">
        <f t="shared" si="162"/>
        <v>66.787999999999997</v>
      </c>
      <c r="AN110" s="165">
        <f t="shared" si="163"/>
        <v>55.132000000000005</v>
      </c>
      <c r="AO110" s="164">
        <f t="shared" si="164"/>
        <v>24.27904920551677</v>
      </c>
      <c r="AP110" s="166">
        <v>1</v>
      </c>
      <c r="AQ110" s="167">
        <v>51.4</v>
      </c>
      <c r="AR110" s="167">
        <v>62.6</v>
      </c>
      <c r="AS110" s="167">
        <v>70.8</v>
      </c>
      <c r="AT110" s="167">
        <v>81</v>
      </c>
      <c r="AU110" s="167">
        <v>90.4</v>
      </c>
      <c r="AV110" s="167">
        <v>96.2</v>
      </c>
      <c r="AW110" s="167">
        <v>94.7</v>
      </c>
      <c r="AX110" s="167">
        <v>92.3</v>
      </c>
      <c r="AY110" s="166">
        <v>2</v>
      </c>
      <c r="AZ110" s="167">
        <v>59.5</v>
      </c>
      <c r="BA110" s="167">
        <v>68.900000000000006</v>
      </c>
      <c r="BB110" s="167">
        <v>78.3</v>
      </c>
      <c r="BC110" s="167">
        <v>84.3</v>
      </c>
      <c r="BD110" s="167">
        <v>92.8</v>
      </c>
      <c r="BE110" s="167">
        <v>96.3</v>
      </c>
      <c r="BF110" s="167">
        <v>94</v>
      </c>
      <c r="BG110" s="167">
        <v>90</v>
      </c>
      <c r="BH110" s="166">
        <v>3</v>
      </c>
      <c r="BI110" s="167">
        <v>59.8</v>
      </c>
      <c r="BJ110" s="167">
        <v>71.099999999999994</v>
      </c>
      <c r="BK110" s="167">
        <v>80.8</v>
      </c>
      <c r="BL110" s="167">
        <v>88</v>
      </c>
      <c r="BM110" s="167">
        <v>95</v>
      </c>
      <c r="BN110" s="167">
        <v>94.4</v>
      </c>
      <c r="BO110" s="167">
        <v>94.1</v>
      </c>
      <c r="BP110" s="167">
        <v>89</v>
      </c>
      <c r="BQ110" s="166">
        <v>4</v>
      </c>
      <c r="BR110" s="167">
        <v>65.400000000000006</v>
      </c>
      <c r="BS110" s="167">
        <v>77.2</v>
      </c>
      <c r="BT110" s="167">
        <v>84.5</v>
      </c>
      <c r="BU110" s="167">
        <v>89.8</v>
      </c>
      <c r="BV110" s="167">
        <v>95.5</v>
      </c>
      <c r="BW110" s="167">
        <v>94.3</v>
      </c>
      <c r="BX110" s="167">
        <v>92.5</v>
      </c>
      <c r="BY110" s="167">
        <v>88.8</v>
      </c>
      <c r="BZ110" s="166">
        <v>5</v>
      </c>
      <c r="CA110" s="167">
        <v>65.3</v>
      </c>
      <c r="CB110" s="167">
        <v>77.400000000000006</v>
      </c>
      <c r="CC110" s="167">
        <v>86.5</v>
      </c>
      <c r="CD110" s="167">
        <v>92.5</v>
      </c>
      <c r="CE110" s="167">
        <v>96.4</v>
      </c>
      <c r="CF110" s="167">
        <v>93</v>
      </c>
      <c r="CG110" s="167">
        <v>90.4</v>
      </c>
      <c r="CH110" s="167">
        <v>83.7</v>
      </c>
      <c r="CI110" s="166">
        <v>6</v>
      </c>
      <c r="CJ110" s="167">
        <v>70.7</v>
      </c>
      <c r="CK110" s="167">
        <v>82</v>
      </c>
      <c r="CL110" s="167">
        <v>89.3</v>
      </c>
      <c r="CM110" s="167">
        <v>93.3</v>
      </c>
      <c r="CN110" s="167">
        <v>95.5</v>
      </c>
      <c r="CO110" s="167">
        <v>93</v>
      </c>
      <c r="CP110" s="167">
        <v>90.1</v>
      </c>
      <c r="CQ110" s="167">
        <v>83</v>
      </c>
      <c r="CR110" s="166">
        <v>7</v>
      </c>
      <c r="CS110" s="167">
        <v>75.599999999999994</v>
      </c>
      <c r="CT110" s="167">
        <v>84.2</v>
      </c>
      <c r="CU110" s="167">
        <v>90.1</v>
      </c>
      <c r="CV110" s="167">
        <v>93.6</v>
      </c>
      <c r="CW110" s="167">
        <v>96.2</v>
      </c>
      <c r="CX110" s="167">
        <v>91.3</v>
      </c>
      <c r="CY110" s="167">
        <v>87.9</v>
      </c>
      <c r="CZ110" s="167">
        <v>81.900000000000006</v>
      </c>
      <c r="DA110" s="166">
        <v>8</v>
      </c>
      <c r="DB110" s="167">
        <v>77.599999999999994</v>
      </c>
      <c r="DC110" s="167">
        <v>88</v>
      </c>
      <c r="DD110" s="167">
        <v>93.4</v>
      </c>
      <c r="DE110" s="167">
        <v>93.8</v>
      </c>
      <c r="DF110" s="167">
        <v>94.2</v>
      </c>
      <c r="DG110" s="167">
        <v>91.4</v>
      </c>
      <c r="DH110" s="167">
        <v>87.9</v>
      </c>
      <c r="DI110" s="167">
        <v>79.900000000000006</v>
      </c>
      <c r="DJ110" s="167">
        <v>1</v>
      </c>
      <c r="DK110" s="168">
        <f t="shared" si="165"/>
        <v>33.963999999999999</v>
      </c>
      <c r="DL110" s="168">
        <f t="shared" si="166"/>
        <v>45.164000000000001</v>
      </c>
      <c r="DM110" s="168">
        <f t="shared" si="167"/>
        <v>54.387999999999998</v>
      </c>
      <c r="DN110" s="168">
        <f t="shared" si="168"/>
        <v>59.78</v>
      </c>
      <c r="DO110" s="168">
        <f t="shared" si="169"/>
        <v>69.683999999999997</v>
      </c>
      <c r="DP110" s="168">
        <f t="shared" si="170"/>
        <v>73.504000000000005</v>
      </c>
      <c r="DQ110" s="168">
        <f t="shared" si="171"/>
        <v>68.988</v>
      </c>
      <c r="DR110" s="168">
        <f t="shared" si="172"/>
        <v>57.031999999999996</v>
      </c>
      <c r="DS110" s="167">
        <v>111</v>
      </c>
      <c r="DT110" s="168">
        <f t="shared" si="173"/>
        <v>42.064</v>
      </c>
      <c r="DU110" s="168">
        <f t="shared" si="174"/>
        <v>51.464000000000006</v>
      </c>
      <c r="DV110" s="168">
        <f t="shared" si="175"/>
        <v>61.887999999999998</v>
      </c>
      <c r="DW110" s="168">
        <f t="shared" si="176"/>
        <v>63.08</v>
      </c>
      <c r="DX110" s="168">
        <f t="shared" si="177"/>
        <v>72.084000000000003</v>
      </c>
      <c r="DY110" s="168">
        <f t="shared" si="178"/>
        <v>73.603999999999999</v>
      </c>
      <c r="DZ110" s="168">
        <f t="shared" si="179"/>
        <v>68.287999999999997</v>
      </c>
      <c r="EA110" s="168">
        <f t="shared" si="180"/>
        <v>54.731999999999999</v>
      </c>
      <c r="EB110" s="167">
        <v>112</v>
      </c>
      <c r="EC110" s="168">
        <f t="shared" si="181"/>
        <v>42.363999999999997</v>
      </c>
      <c r="ED110" s="168">
        <f t="shared" si="182"/>
        <v>53.663999999999994</v>
      </c>
      <c r="EE110" s="168">
        <f t="shared" si="183"/>
        <v>64.388000000000005</v>
      </c>
      <c r="EF110" s="168">
        <f t="shared" si="184"/>
        <v>66.78</v>
      </c>
      <c r="EG110" s="168">
        <f t="shared" si="185"/>
        <v>74.283999999999992</v>
      </c>
      <c r="EH110" s="168">
        <f t="shared" si="186"/>
        <v>71.704000000000008</v>
      </c>
      <c r="EI110" s="168">
        <f t="shared" si="187"/>
        <v>68.387999999999991</v>
      </c>
      <c r="EJ110" s="168">
        <f t="shared" si="188"/>
        <v>53.731999999999999</v>
      </c>
      <c r="EK110" s="167">
        <v>113</v>
      </c>
      <c r="EL110" s="168">
        <f t="shared" si="189"/>
        <v>47.964000000000006</v>
      </c>
      <c r="EM110" s="168">
        <f t="shared" si="190"/>
        <v>59.764000000000003</v>
      </c>
      <c r="EN110" s="168">
        <f t="shared" si="191"/>
        <v>68.087999999999994</v>
      </c>
      <c r="EO110" s="168">
        <f t="shared" si="192"/>
        <v>68.58</v>
      </c>
      <c r="EP110" s="168">
        <f t="shared" si="193"/>
        <v>74.783999999999992</v>
      </c>
      <c r="EQ110" s="168">
        <f t="shared" si="194"/>
        <v>71.603999999999999</v>
      </c>
      <c r="ER110" s="168">
        <f t="shared" si="195"/>
        <v>66.787999999999997</v>
      </c>
      <c r="ES110" s="168">
        <f t="shared" si="196"/>
        <v>53.531999999999996</v>
      </c>
      <c r="ET110" s="167">
        <v>114</v>
      </c>
      <c r="EU110" s="168">
        <f t="shared" si="197"/>
        <v>47.863999999999997</v>
      </c>
      <c r="EV110" s="168">
        <f t="shared" si="198"/>
        <v>59.964000000000006</v>
      </c>
      <c r="EW110" s="168">
        <f t="shared" si="199"/>
        <v>70.087999999999994</v>
      </c>
      <c r="EX110" s="168">
        <f t="shared" si="200"/>
        <v>71.28</v>
      </c>
      <c r="EY110" s="168">
        <f t="shared" si="201"/>
        <v>75.683999999999997</v>
      </c>
      <c r="EZ110" s="168">
        <f t="shared" si="202"/>
        <v>70.304000000000002</v>
      </c>
      <c r="FA110" s="168">
        <f t="shared" si="203"/>
        <v>64.688000000000002</v>
      </c>
      <c r="FB110" s="168">
        <f t="shared" si="204"/>
        <v>48.432000000000002</v>
      </c>
      <c r="FC110" s="167">
        <v>115</v>
      </c>
      <c r="FD110" s="168">
        <f t="shared" si="205"/>
        <v>53.264000000000003</v>
      </c>
      <c r="FE110" s="168">
        <f t="shared" si="206"/>
        <v>64.563999999999993</v>
      </c>
      <c r="FF110" s="168">
        <f t="shared" si="207"/>
        <v>72.888000000000005</v>
      </c>
      <c r="FG110" s="168">
        <f t="shared" si="208"/>
        <v>72.08</v>
      </c>
      <c r="FH110" s="168">
        <f t="shared" si="209"/>
        <v>74.783999999999992</v>
      </c>
      <c r="FI110" s="168">
        <f t="shared" si="210"/>
        <v>70.304000000000002</v>
      </c>
      <c r="FJ110" s="168">
        <f t="shared" si="211"/>
        <v>64.387999999999991</v>
      </c>
      <c r="FK110" s="168">
        <f t="shared" si="212"/>
        <v>47.731999999999999</v>
      </c>
      <c r="FL110" s="167">
        <v>116</v>
      </c>
      <c r="FM110" s="168">
        <f t="shared" si="213"/>
        <v>58.163999999999994</v>
      </c>
      <c r="FN110" s="168">
        <f t="shared" si="214"/>
        <v>66.76400000000001</v>
      </c>
      <c r="FO110" s="168">
        <f t="shared" si="215"/>
        <v>73.687999999999988</v>
      </c>
      <c r="FP110" s="168">
        <f t="shared" si="216"/>
        <v>72.38</v>
      </c>
      <c r="FQ110" s="168">
        <f t="shared" si="217"/>
        <v>75.484000000000009</v>
      </c>
      <c r="FR110" s="168">
        <f t="shared" si="218"/>
        <v>68.603999999999999</v>
      </c>
      <c r="FS110" s="168">
        <f t="shared" si="219"/>
        <v>62.188000000000002</v>
      </c>
      <c r="FT110" s="168">
        <f t="shared" si="220"/>
        <v>46.632000000000005</v>
      </c>
      <c r="FU110" s="167">
        <v>117</v>
      </c>
      <c r="FV110" s="168">
        <f t="shared" si="221"/>
        <v>60.163999999999994</v>
      </c>
      <c r="FW110" s="168">
        <f t="shared" si="222"/>
        <v>70.563999999999993</v>
      </c>
      <c r="FX110" s="168">
        <f t="shared" si="223"/>
        <v>76.988</v>
      </c>
      <c r="FY110" s="168">
        <f t="shared" si="224"/>
        <v>72.58</v>
      </c>
      <c r="FZ110" s="168">
        <f t="shared" si="225"/>
        <v>73.484000000000009</v>
      </c>
      <c r="GA110" s="168">
        <f t="shared" si="226"/>
        <v>68.704000000000008</v>
      </c>
      <c r="GB110" s="168">
        <f t="shared" si="227"/>
        <v>62.188000000000002</v>
      </c>
      <c r="GC110" s="168">
        <f t="shared" si="228"/>
        <v>44.632000000000005</v>
      </c>
      <c r="GD110" s="167">
        <v>110</v>
      </c>
      <c r="GE110" s="168">
        <f t="shared" si="229"/>
        <v>23.830739245815323</v>
      </c>
      <c r="GF110" s="168">
        <f t="shared" si="230"/>
        <v>23.831000625184075</v>
      </c>
      <c r="GG110" s="167">
        <v>111</v>
      </c>
      <c r="GH110" s="168">
        <f t="shared" si="231"/>
        <v>23.022407820100298</v>
      </c>
      <c r="GI110" s="168">
        <f t="shared" si="232"/>
        <v>23.023809004039379</v>
      </c>
      <c r="GJ110" s="167">
        <v>112</v>
      </c>
      <c r="GK110" s="168">
        <f t="shared" si="233"/>
        <v>22.478199640553044</v>
      </c>
      <c r="GL110" s="168">
        <f t="shared" si="234"/>
        <v>22.479524197093596</v>
      </c>
      <c r="GM110" s="167">
        <v>113</v>
      </c>
      <c r="GN110" s="168">
        <f t="shared" si="235"/>
        <v>21.923683347655782</v>
      </c>
      <c r="GO110" s="168">
        <f t="shared" si="236"/>
        <v>21.927917479093409</v>
      </c>
      <c r="GP110" s="167">
        <v>114</v>
      </c>
      <c r="GQ110" s="168">
        <f t="shared" si="237"/>
        <v>21.223985340036577</v>
      </c>
      <c r="GR110" s="168">
        <f t="shared" si="238"/>
        <v>21.227507093262318</v>
      </c>
      <c r="GS110" s="167">
        <v>115</v>
      </c>
      <c r="GT110" s="168">
        <f t="shared" si="239"/>
        <v>20.847059122865147</v>
      </c>
      <c r="GU110" s="168">
        <f t="shared" si="240"/>
        <v>20.858265117309827</v>
      </c>
      <c r="GV110" s="167">
        <v>116</v>
      </c>
      <c r="GW110" s="168">
        <f t="shared" si="241"/>
        <v>20.439240701543696</v>
      </c>
      <c r="GX110" s="168">
        <f t="shared" si="242"/>
        <v>20.470840726431902</v>
      </c>
      <c r="GY110" s="167">
        <v>117</v>
      </c>
      <c r="GZ110" s="168">
        <f t="shared" si="243"/>
        <v>19.510614408704072</v>
      </c>
      <c r="HA110" s="168">
        <f t="shared" si="244"/>
        <v>19.551097000510282</v>
      </c>
      <c r="HB110" s="167">
        <v>-1.2</v>
      </c>
      <c r="HC110" s="167">
        <v>-0.49</v>
      </c>
      <c r="HD110" s="167">
        <v>0.14000000000000001</v>
      </c>
      <c r="HE110" s="167">
        <v>1.56</v>
      </c>
      <c r="HF110" s="167">
        <v>-2.98</v>
      </c>
      <c r="HG110" s="167">
        <v>-1.01</v>
      </c>
      <c r="HH110" s="167">
        <v>0.85</v>
      </c>
      <c r="HI110" s="167">
        <v>3.14</v>
      </c>
    </row>
    <row r="111" spans="1:217" ht="15.75" thickBot="1" x14ac:dyDescent="0.3">
      <c r="A111" s="228">
        <v>101</v>
      </c>
      <c r="B111" s="212">
        <v>44828</v>
      </c>
      <c r="C111" s="215" t="s">
        <v>1194</v>
      </c>
      <c r="D111" t="s">
        <v>895</v>
      </c>
      <c r="E111" s="225" t="s">
        <v>1128</v>
      </c>
      <c r="F111" s="197">
        <v>26.6</v>
      </c>
      <c r="G111" s="198">
        <v>26.6</v>
      </c>
      <c r="H111" s="198">
        <v>25.2</v>
      </c>
      <c r="I111" s="198">
        <v>29.7</v>
      </c>
      <c r="J111" s="198">
        <v>26.5</v>
      </c>
      <c r="K111" s="198">
        <v>30</v>
      </c>
      <c r="L111" s="198">
        <v>34.299999999999997</v>
      </c>
      <c r="M111" s="199">
        <v>44.2</v>
      </c>
      <c r="N111" s="200">
        <v>3.3</v>
      </c>
      <c r="O111" s="198">
        <v>3.3</v>
      </c>
      <c r="P111" s="198">
        <v>4.0999999999999996</v>
      </c>
      <c r="Q111" s="198">
        <v>4.2</v>
      </c>
      <c r="R111" s="198">
        <v>3.5</v>
      </c>
      <c r="S111" s="198">
        <v>3.2</v>
      </c>
      <c r="T111" s="198">
        <v>6.8</v>
      </c>
      <c r="U111" s="201">
        <v>3.3</v>
      </c>
      <c r="V111" s="163">
        <f t="shared" si="148"/>
        <v>21.188000000000002</v>
      </c>
      <c r="W111" s="163">
        <f t="shared" si="149"/>
        <v>21.188000000000002</v>
      </c>
      <c r="X111" s="163">
        <f t="shared" si="150"/>
        <v>18.475999999999999</v>
      </c>
      <c r="Y111" s="163">
        <f t="shared" si="151"/>
        <v>22.811999999999998</v>
      </c>
      <c r="Z111" s="163">
        <f t="shared" si="152"/>
        <v>20.76</v>
      </c>
      <c r="AA111" s="163">
        <f t="shared" si="153"/>
        <v>24.751999999999999</v>
      </c>
      <c r="AB111" s="163">
        <f t="shared" si="154"/>
        <v>23.147999999999996</v>
      </c>
      <c r="AC111" s="163">
        <f t="shared" si="155"/>
        <v>38.788000000000004</v>
      </c>
      <c r="AD111" s="164">
        <f t="shared" si="135"/>
        <v>24.284615795943228</v>
      </c>
      <c r="AE111" s="164">
        <f t="shared" si="136"/>
        <v>22.01591644534923</v>
      </c>
      <c r="AF111" s="164">
        <f t="shared" si="137"/>
        <v>20.913257123762293</v>
      </c>
      <c r="AG111" s="165">
        <f t="shared" si="156"/>
        <v>44.111999999999995</v>
      </c>
      <c r="AH111" s="165">
        <f t="shared" si="157"/>
        <v>54.212000000000003</v>
      </c>
      <c r="AI111" s="165">
        <f t="shared" si="158"/>
        <v>64.424000000000007</v>
      </c>
      <c r="AJ111" s="165">
        <f t="shared" si="159"/>
        <v>65.488</v>
      </c>
      <c r="AK111" s="165">
        <f t="shared" si="160"/>
        <v>70.739999999999995</v>
      </c>
      <c r="AL111" s="165">
        <f t="shared" si="161"/>
        <v>67.948000000000008</v>
      </c>
      <c r="AM111" s="165">
        <f t="shared" si="162"/>
        <v>69.352000000000004</v>
      </c>
      <c r="AN111" s="165">
        <f t="shared" si="163"/>
        <v>51.612000000000002</v>
      </c>
      <c r="AO111" s="164">
        <f t="shared" si="164"/>
        <v>24.756249639917229</v>
      </c>
      <c r="AP111" s="166">
        <v>1</v>
      </c>
      <c r="AQ111" s="167">
        <v>51.4</v>
      </c>
      <c r="AR111" s="167">
        <v>62.6</v>
      </c>
      <c r="AS111" s="167">
        <v>70.8</v>
      </c>
      <c r="AT111" s="167">
        <v>81</v>
      </c>
      <c r="AU111" s="167">
        <v>90.4</v>
      </c>
      <c r="AV111" s="167">
        <v>96.2</v>
      </c>
      <c r="AW111" s="167">
        <v>94.7</v>
      </c>
      <c r="AX111" s="167">
        <v>92.3</v>
      </c>
      <c r="AY111" s="166">
        <v>2</v>
      </c>
      <c r="AZ111" s="167">
        <v>59.5</v>
      </c>
      <c r="BA111" s="167">
        <v>68.900000000000006</v>
      </c>
      <c r="BB111" s="167">
        <v>78.3</v>
      </c>
      <c r="BC111" s="167">
        <v>84.3</v>
      </c>
      <c r="BD111" s="167">
        <v>92.8</v>
      </c>
      <c r="BE111" s="167">
        <v>96.3</v>
      </c>
      <c r="BF111" s="167">
        <v>94</v>
      </c>
      <c r="BG111" s="167">
        <v>90</v>
      </c>
      <c r="BH111" s="166">
        <v>3</v>
      </c>
      <c r="BI111" s="167">
        <v>59.8</v>
      </c>
      <c r="BJ111" s="167">
        <v>71.099999999999994</v>
      </c>
      <c r="BK111" s="167">
        <v>80.8</v>
      </c>
      <c r="BL111" s="167">
        <v>88</v>
      </c>
      <c r="BM111" s="167">
        <v>95</v>
      </c>
      <c r="BN111" s="167">
        <v>94.4</v>
      </c>
      <c r="BO111" s="167">
        <v>94.1</v>
      </c>
      <c r="BP111" s="167">
        <v>89</v>
      </c>
      <c r="BQ111" s="166">
        <v>4</v>
      </c>
      <c r="BR111" s="167">
        <v>65.400000000000006</v>
      </c>
      <c r="BS111" s="167">
        <v>77.2</v>
      </c>
      <c r="BT111" s="167">
        <v>84.5</v>
      </c>
      <c r="BU111" s="167">
        <v>89.8</v>
      </c>
      <c r="BV111" s="167">
        <v>95.5</v>
      </c>
      <c r="BW111" s="167">
        <v>94.3</v>
      </c>
      <c r="BX111" s="167">
        <v>92.5</v>
      </c>
      <c r="BY111" s="167">
        <v>88.8</v>
      </c>
      <c r="BZ111" s="166">
        <v>5</v>
      </c>
      <c r="CA111" s="167">
        <v>65.3</v>
      </c>
      <c r="CB111" s="167">
        <v>77.400000000000006</v>
      </c>
      <c r="CC111" s="167">
        <v>86.5</v>
      </c>
      <c r="CD111" s="167">
        <v>92.5</v>
      </c>
      <c r="CE111" s="167">
        <v>96.4</v>
      </c>
      <c r="CF111" s="167">
        <v>93</v>
      </c>
      <c r="CG111" s="167">
        <v>90.4</v>
      </c>
      <c r="CH111" s="167">
        <v>83.7</v>
      </c>
      <c r="CI111" s="166">
        <v>6</v>
      </c>
      <c r="CJ111" s="167">
        <v>70.7</v>
      </c>
      <c r="CK111" s="167">
        <v>82</v>
      </c>
      <c r="CL111" s="167">
        <v>89.3</v>
      </c>
      <c r="CM111" s="167">
        <v>93.3</v>
      </c>
      <c r="CN111" s="167">
        <v>95.5</v>
      </c>
      <c r="CO111" s="167">
        <v>93</v>
      </c>
      <c r="CP111" s="167">
        <v>90.1</v>
      </c>
      <c r="CQ111" s="167">
        <v>83</v>
      </c>
      <c r="CR111" s="166">
        <v>7</v>
      </c>
      <c r="CS111" s="167">
        <v>75.599999999999994</v>
      </c>
      <c r="CT111" s="167">
        <v>84.2</v>
      </c>
      <c r="CU111" s="167">
        <v>90.1</v>
      </c>
      <c r="CV111" s="167">
        <v>93.6</v>
      </c>
      <c r="CW111" s="167">
        <v>96.2</v>
      </c>
      <c r="CX111" s="167">
        <v>91.3</v>
      </c>
      <c r="CY111" s="167">
        <v>87.9</v>
      </c>
      <c r="CZ111" s="167">
        <v>81.900000000000006</v>
      </c>
      <c r="DA111" s="166">
        <v>8</v>
      </c>
      <c r="DB111" s="167">
        <v>77.599999999999994</v>
      </c>
      <c r="DC111" s="167">
        <v>88</v>
      </c>
      <c r="DD111" s="167">
        <v>93.4</v>
      </c>
      <c r="DE111" s="167">
        <v>93.8</v>
      </c>
      <c r="DF111" s="167">
        <v>94.2</v>
      </c>
      <c r="DG111" s="167">
        <v>91.4</v>
      </c>
      <c r="DH111" s="167">
        <v>87.9</v>
      </c>
      <c r="DI111" s="167">
        <v>79.900000000000006</v>
      </c>
      <c r="DJ111" s="167">
        <v>1</v>
      </c>
      <c r="DK111" s="168">
        <f t="shared" si="165"/>
        <v>30.211999999999996</v>
      </c>
      <c r="DL111" s="168">
        <f t="shared" si="166"/>
        <v>41.411999999999999</v>
      </c>
      <c r="DM111" s="168">
        <f t="shared" si="167"/>
        <v>52.323999999999998</v>
      </c>
      <c r="DN111" s="168">
        <f t="shared" si="168"/>
        <v>58.188000000000002</v>
      </c>
      <c r="DO111" s="168">
        <f t="shared" si="169"/>
        <v>69.64</v>
      </c>
      <c r="DP111" s="168">
        <f t="shared" si="170"/>
        <v>71.448000000000008</v>
      </c>
      <c r="DQ111" s="168">
        <f t="shared" si="171"/>
        <v>71.552000000000007</v>
      </c>
      <c r="DR111" s="168">
        <f t="shared" si="172"/>
        <v>53.511999999999993</v>
      </c>
      <c r="DS111" s="167">
        <v>112</v>
      </c>
      <c r="DT111" s="168">
        <f t="shared" si="173"/>
        <v>38.311999999999998</v>
      </c>
      <c r="DU111" s="168">
        <f t="shared" si="174"/>
        <v>47.712000000000003</v>
      </c>
      <c r="DV111" s="168">
        <f t="shared" si="175"/>
        <v>59.823999999999998</v>
      </c>
      <c r="DW111" s="168">
        <f t="shared" si="176"/>
        <v>61.488</v>
      </c>
      <c r="DX111" s="168">
        <f t="shared" si="177"/>
        <v>72.039999999999992</v>
      </c>
      <c r="DY111" s="168">
        <f t="shared" si="178"/>
        <v>71.548000000000002</v>
      </c>
      <c r="DZ111" s="168">
        <f t="shared" si="179"/>
        <v>70.852000000000004</v>
      </c>
      <c r="EA111" s="168">
        <f t="shared" si="180"/>
        <v>51.211999999999996</v>
      </c>
      <c r="EB111" s="167">
        <v>113</v>
      </c>
      <c r="EC111" s="168">
        <f t="shared" si="181"/>
        <v>38.611999999999995</v>
      </c>
      <c r="ED111" s="168">
        <f t="shared" si="182"/>
        <v>49.911999999999992</v>
      </c>
      <c r="EE111" s="168">
        <f t="shared" si="183"/>
        <v>62.323999999999998</v>
      </c>
      <c r="EF111" s="168">
        <f t="shared" si="184"/>
        <v>65.188000000000002</v>
      </c>
      <c r="EG111" s="168">
        <f t="shared" si="185"/>
        <v>74.239999999999995</v>
      </c>
      <c r="EH111" s="168">
        <f t="shared" si="186"/>
        <v>69.64800000000001</v>
      </c>
      <c r="EI111" s="168">
        <f t="shared" si="187"/>
        <v>70.951999999999998</v>
      </c>
      <c r="EJ111" s="168">
        <f t="shared" si="188"/>
        <v>50.211999999999996</v>
      </c>
      <c r="EK111" s="167">
        <v>114</v>
      </c>
      <c r="EL111" s="168">
        <f t="shared" si="189"/>
        <v>44.212000000000003</v>
      </c>
      <c r="EM111" s="168">
        <f t="shared" si="190"/>
        <v>56.012</v>
      </c>
      <c r="EN111" s="168">
        <f t="shared" si="191"/>
        <v>66.024000000000001</v>
      </c>
      <c r="EO111" s="168">
        <f t="shared" si="192"/>
        <v>66.988</v>
      </c>
      <c r="EP111" s="168">
        <f t="shared" si="193"/>
        <v>74.739999999999995</v>
      </c>
      <c r="EQ111" s="168">
        <f t="shared" si="194"/>
        <v>69.548000000000002</v>
      </c>
      <c r="ER111" s="168">
        <f t="shared" si="195"/>
        <v>69.352000000000004</v>
      </c>
      <c r="ES111" s="168">
        <f t="shared" si="196"/>
        <v>50.011999999999993</v>
      </c>
      <c r="ET111" s="167">
        <v>115</v>
      </c>
      <c r="EU111" s="168">
        <f t="shared" si="197"/>
        <v>44.111999999999995</v>
      </c>
      <c r="EV111" s="168">
        <f t="shared" si="198"/>
        <v>56.212000000000003</v>
      </c>
      <c r="EW111" s="168">
        <f t="shared" si="199"/>
        <v>68.024000000000001</v>
      </c>
      <c r="EX111" s="168">
        <f t="shared" si="200"/>
        <v>69.688000000000002</v>
      </c>
      <c r="EY111" s="168">
        <f t="shared" si="201"/>
        <v>75.64</v>
      </c>
      <c r="EZ111" s="168">
        <f t="shared" si="202"/>
        <v>68.248000000000005</v>
      </c>
      <c r="FA111" s="168">
        <f t="shared" si="203"/>
        <v>67.25200000000001</v>
      </c>
      <c r="FB111" s="168">
        <f t="shared" si="204"/>
        <v>44.911999999999999</v>
      </c>
      <c r="FC111" s="167">
        <v>116</v>
      </c>
      <c r="FD111" s="168">
        <f t="shared" si="205"/>
        <v>49.512</v>
      </c>
      <c r="FE111" s="168">
        <f t="shared" si="206"/>
        <v>60.811999999999998</v>
      </c>
      <c r="FF111" s="168">
        <f t="shared" si="207"/>
        <v>70.823999999999998</v>
      </c>
      <c r="FG111" s="168">
        <f t="shared" si="208"/>
        <v>70.488</v>
      </c>
      <c r="FH111" s="168">
        <f t="shared" si="209"/>
        <v>74.739999999999995</v>
      </c>
      <c r="FI111" s="168">
        <f t="shared" si="210"/>
        <v>68.248000000000005</v>
      </c>
      <c r="FJ111" s="168">
        <f t="shared" si="211"/>
        <v>66.951999999999998</v>
      </c>
      <c r="FK111" s="168">
        <f t="shared" si="212"/>
        <v>44.211999999999996</v>
      </c>
      <c r="FL111" s="167">
        <v>117</v>
      </c>
      <c r="FM111" s="168">
        <f t="shared" si="213"/>
        <v>54.411999999999992</v>
      </c>
      <c r="FN111" s="168">
        <f t="shared" si="214"/>
        <v>63.012</v>
      </c>
      <c r="FO111" s="168">
        <f t="shared" si="215"/>
        <v>71.623999999999995</v>
      </c>
      <c r="FP111" s="168">
        <f t="shared" si="216"/>
        <v>70.787999999999997</v>
      </c>
      <c r="FQ111" s="168">
        <f t="shared" si="217"/>
        <v>75.44</v>
      </c>
      <c r="FR111" s="168">
        <f t="shared" si="218"/>
        <v>66.548000000000002</v>
      </c>
      <c r="FS111" s="168">
        <f t="shared" si="219"/>
        <v>64.75200000000001</v>
      </c>
      <c r="FT111" s="168">
        <f t="shared" si="220"/>
        <v>43.112000000000002</v>
      </c>
      <c r="FU111" s="167">
        <v>118</v>
      </c>
      <c r="FV111" s="168">
        <f t="shared" si="221"/>
        <v>56.411999999999992</v>
      </c>
      <c r="FW111" s="168">
        <f t="shared" si="222"/>
        <v>66.811999999999998</v>
      </c>
      <c r="FX111" s="168">
        <f t="shared" si="223"/>
        <v>74.924000000000007</v>
      </c>
      <c r="FY111" s="168">
        <f t="shared" si="224"/>
        <v>70.988</v>
      </c>
      <c r="FZ111" s="168">
        <f t="shared" si="225"/>
        <v>73.44</v>
      </c>
      <c r="GA111" s="168">
        <f t="shared" si="226"/>
        <v>66.64800000000001</v>
      </c>
      <c r="GB111" s="168">
        <f t="shared" si="227"/>
        <v>64.75200000000001</v>
      </c>
      <c r="GC111" s="168">
        <f t="shared" si="228"/>
        <v>41.112000000000002</v>
      </c>
      <c r="GD111" s="167">
        <v>111</v>
      </c>
      <c r="GE111" s="168">
        <f t="shared" si="229"/>
        <v>24.142427975341405</v>
      </c>
      <c r="GF111" s="168">
        <f t="shared" si="230"/>
        <v>24.142546342991864</v>
      </c>
      <c r="GG111" s="167">
        <v>112</v>
      </c>
      <c r="GH111" s="168">
        <f t="shared" si="231"/>
        <v>23.466683610383384</v>
      </c>
      <c r="GI111" s="168">
        <f t="shared" si="232"/>
        <v>23.467337772485052</v>
      </c>
      <c r="GJ111" s="167">
        <v>113</v>
      </c>
      <c r="GK111" s="168">
        <f t="shared" si="233"/>
        <v>22.721458152732879</v>
      </c>
      <c r="GL111" s="168">
        <f t="shared" si="234"/>
        <v>22.722048570811509</v>
      </c>
      <c r="GM111" s="167">
        <v>114</v>
      </c>
      <c r="GN111" s="168">
        <f t="shared" si="235"/>
        <v>22.446003470974475</v>
      </c>
      <c r="GO111" s="168">
        <f t="shared" si="236"/>
        <v>22.448015736411662</v>
      </c>
      <c r="GP111" s="167">
        <v>115</v>
      </c>
      <c r="GQ111" s="168">
        <f t="shared" si="237"/>
        <v>21.886829297914744</v>
      </c>
      <c r="GR111" s="168">
        <f t="shared" si="238"/>
        <v>21.888558133447418</v>
      </c>
      <c r="GS111" s="167">
        <v>116</v>
      </c>
      <c r="GT111" s="168">
        <f t="shared" si="239"/>
        <v>21.803103946738688</v>
      </c>
      <c r="GU111" s="168">
        <f t="shared" si="240"/>
        <v>21.808986810840125</v>
      </c>
      <c r="GV111" s="167">
        <v>117</v>
      </c>
      <c r="GW111" s="168">
        <f t="shared" si="241"/>
        <v>21.467937650142488</v>
      </c>
      <c r="GX111" s="168">
        <f t="shared" si="242"/>
        <v>21.484788443139024</v>
      </c>
      <c r="GY111" s="167">
        <v>118</v>
      </c>
      <c r="GZ111" s="168">
        <f t="shared" si="243"/>
        <v>21.047576610360494</v>
      </c>
      <c r="HA111" s="168">
        <f t="shared" si="244"/>
        <v>21.071840173930255</v>
      </c>
      <c r="HB111" s="167">
        <v>-1.2</v>
      </c>
      <c r="HC111" s="167">
        <v>-0.49</v>
      </c>
      <c r="HD111" s="167">
        <v>0.14000000000000001</v>
      </c>
      <c r="HE111" s="167">
        <v>1.56</v>
      </c>
      <c r="HF111" s="167">
        <v>-2.98</v>
      </c>
      <c r="HG111" s="167">
        <v>-1.01</v>
      </c>
      <c r="HH111" s="167">
        <v>0.85</v>
      </c>
      <c r="HI111" s="167">
        <v>3.14</v>
      </c>
    </row>
    <row r="112" spans="1:217" ht="15.75" thickBot="1" x14ac:dyDescent="0.3">
      <c r="A112" s="228">
        <v>102</v>
      </c>
      <c r="B112" s="212">
        <v>44215</v>
      </c>
      <c r="C112" s="215" t="s">
        <v>1194</v>
      </c>
      <c r="D112" t="s">
        <v>895</v>
      </c>
      <c r="E112" s="225" t="s">
        <v>1129</v>
      </c>
      <c r="F112" s="197">
        <v>25</v>
      </c>
      <c r="G112" s="198">
        <v>25</v>
      </c>
      <c r="H112" s="198">
        <v>21.6</v>
      </c>
      <c r="I112" s="198">
        <v>27.3</v>
      </c>
      <c r="J112" s="198">
        <v>23.3</v>
      </c>
      <c r="K112" s="198">
        <v>31</v>
      </c>
      <c r="L112" s="198">
        <v>36.1</v>
      </c>
      <c r="M112" s="199">
        <v>40.1</v>
      </c>
      <c r="N112" s="200">
        <v>3.3</v>
      </c>
      <c r="O112" s="198">
        <v>3.3</v>
      </c>
      <c r="P112" s="198">
        <v>3.4</v>
      </c>
      <c r="Q112" s="198">
        <v>4.5999999999999996</v>
      </c>
      <c r="R112" s="198">
        <v>3.1</v>
      </c>
      <c r="S112" s="198">
        <v>3.9</v>
      </c>
      <c r="T112" s="198">
        <v>6.8</v>
      </c>
      <c r="U112" s="201">
        <v>3.6</v>
      </c>
      <c r="V112" s="163">
        <f t="shared" si="148"/>
        <v>19.588000000000001</v>
      </c>
      <c r="W112" s="163">
        <f t="shared" si="149"/>
        <v>19.588000000000001</v>
      </c>
      <c r="X112" s="163">
        <f t="shared" si="150"/>
        <v>16.024000000000001</v>
      </c>
      <c r="Y112" s="163">
        <f t="shared" si="151"/>
        <v>19.756</v>
      </c>
      <c r="Z112" s="163">
        <f t="shared" si="152"/>
        <v>18.216000000000001</v>
      </c>
      <c r="AA112" s="163">
        <f t="shared" si="153"/>
        <v>24.603999999999999</v>
      </c>
      <c r="AB112" s="163">
        <f t="shared" si="154"/>
        <v>24.948</v>
      </c>
      <c r="AC112" s="163">
        <f t="shared" si="155"/>
        <v>34.195999999999998</v>
      </c>
      <c r="AD112" s="164">
        <f t="shared" si="135"/>
        <v>24.065032060786724</v>
      </c>
      <c r="AE112" s="164">
        <f t="shared" si="136"/>
        <v>19.845272999422694</v>
      </c>
      <c r="AF112" s="164">
        <f t="shared" si="137"/>
        <v>18.513255529050351</v>
      </c>
      <c r="AG112" s="165">
        <f t="shared" si="156"/>
        <v>45.711999999999996</v>
      </c>
      <c r="AH112" s="165">
        <f t="shared" si="157"/>
        <v>55.812000000000005</v>
      </c>
      <c r="AI112" s="165">
        <f t="shared" si="158"/>
        <v>66.876000000000005</v>
      </c>
      <c r="AJ112" s="165">
        <f t="shared" si="159"/>
        <v>68.543999999999997</v>
      </c>
      <c r="AK112" s="165">
        <f t="shared" si="160"/>
        <v>73.283999999999992</v>
      </c>
      <c r="AL112" s="165">
        <f t="shared" si="161"/>
        <v>68.096000000000004</v>
      </c>
      <c r="AM112" s="165">
        <f t="shared" si="162"/>
        <v>67.551999999999992</v>
      </c>
      <c r="AN112" s="165">
        <f t="shared" si="163"/>
        <v>56.204000000000008</v>
      </c>
      <c r="AO112" s="164">
        <f t="shared" si="164"/>
        <v>23.344111000079735</v>
      </c>
      <c r="AP112" s="166">
        <v>1</v>
      </c>
      <c r="AQ112" s="167">
        <v>51.4</v>
      </c>
      <c r="AR112" s="167">
        <v>62.6</v>
      </c>
      <c r="AS112" s="167">
        <v>70.8</v>
      </c>
      <c r="AT112" s="167">
        <v>81</v>
      </c>
      <c r="AU112" s="167">
        <v>90.4</v>
      </c>
      <c r="AV112" s="167">
        <v>96.2</v>
      </c>
      <c r="AW112" s="167">
        <v>94.7</v>
      </c>
      <c r="AX112" s="167">
        <v>92.3</v>
      </c>
      <c r="AY112" s="166">
        <v>2</v>
      </c>
      <c r="AZ112" s="167">
        <v>59.5</v>
      </c>
      <c r="BA112" s="167">
        <v>68.900000000000006</v>
      </c>
      <c r="BB112" s="167">
        <v>78.3</v>
      </c>
      <c r="BC112" s="167">
        <v>84.3</v>
      </c>
      <c r="BD112" s="167">
        <v>92.8</v>
      </c>
      <c r="BE112" s="167">
        <v>96.3</v>
      </c>
      <c r="BF112" s="167">
        <v>94</v>
      </c>
      <c r="BG112" s="167">
        <v>90</v>
      </c>
      <c r="BH112" s="166">
        <v>3</v>
      </c>
      <c r="BI112" s="167">
        <v>59.8</v>
      </c>
      <c r="BJ112" s="167">
        <v>71.099999999999994</v>
      </c>
      <c r="BK112" s="167">
        <v>80.8</v>
      </c>
      <c r="BL112" s="167">
        <v>88</v>
      </c>
      <c r="BM112" s="167">
        <v>95</v>
      </c>
      <c r="BN112" s="167">
        <v>94.4</v>
      </c>
      <c r="BO112" s="167">
        <v>94.1</v>
      </c>
      <c r="BP112" s="167">
        <v>89</v>
      </c>
      <c r="BQ112" s="166">
        <v>4</v>
      </c>
      <c r="BR112" s="167">
        <v>65.400000000000006</v>
      </c>
      <c r="BS112" s="167">
        <v>77.2</v>
      </c>
      <c r="BT112" s="167">
        <v>84.5</v>
      </c>
      <c r="BU112" s="167">
        <v>89.8</v>
      </c>
      <c r="BV112" s="167">
        <v>95.5</v>
      </c>
      <c r="BW112" s="167">
        <v>94.3</v>
      </c>
      <c r="BX112" s="167">
        <v>92.5</v>
      </c>
      <c r="BY112" s="167">
        <v>88.8</v>
      </c>
      <c r="BZ112" s="166">
        <v>5</v>
      </c>
      <c r="CA112" s="167">
        <v>65.3</v>
      </c>
      <c r="CB112" s="167">
        <v>77.400000000000006</v>
      </c>
      <c r="CC112" s="167">
        <v>86.5</v>
      </c>
      <c r="CD112" s="167">
        <v>92.5</v>
      </c>
      <c r="CE112" s="167">
        <v>96.4</v>
      </c>
      <c r="CF112" s="167">
        <v>93</v>
      </c>
      <c r="CG112" s="167">
        <v>90.4</v>
      </c>
      <c r="CH112" s="167">
        <v>83.7</v>
      </c>
      <c r="CI112" s="166">
        <v>6</v>
      </c>
      <c r="CJ112" s="167">
        <v>70.7</v>
      </c>
      <c r="CK112" s="167">
        <v>82</v>
      </c>
      <c r="CL112" s="167">
        <v>89.3</v>
      </c>
      <c r="CM112" s="167">
        <v>93.3</v>
      </c>
      <c r="CN112" s="167">
        <v>95.5</v>
      </c>
      <c r="CO112" s="167">
        <v>93</v>
      </c>
      <c r="CP112" s="167">
        <v>90.1</v>
      </c>
      <c r="CQ112" s="167">
        <v>83</v>
      </c>
      <c r="CR112" s="166">
        <v>7</v>
      </c>
      <c r="CS112" s="167">
        <v>75.599999999999994</v>
      </c>
      <c r="CT112" s="167">
        <v>84.2</v>
      </c>
      <c r="CU112" s="167">
        <v>90.1</v>
      </c>
      <c r="CV112" s="167">
        <v>93.6</v>
      </c>
      <c r="CW112" s="167">
        <v>96.2</v>
      </c>
      <c r="CX112" s="167">
        <v>91.3</v>
      </c>
      <c r="CY112" s="167">
        <v>87.9</v>
      </c>
      <c r="CZ112" s="167">
        <v>81.900000000000006</v>
      </c>
      <c r="DA112" s="166">
        <v>8</v>
      </c>
      <c r="DB112" s="167">
        <v>77.599999999999994</v>
      </c>
      <c r="DC112" s="167">
        <v>88</v>
      </c>
      <c r="DD112" s="167">
        <v>93.4</v>
      </c>
      <c r="DE112" s="167">
        <v>93.8</v>
      </c>
      <c r="DF112" s="167">
        <v>94.2</v>
      </c>
      <c r="DG112" s="167">
        <v>91.4</v>
      </c>
      <c r="DH112" s="167">
        <v>87.9</v>
      </c>
      <c r="DI112" s="167">
        <v>79.900000000000006</v>
      </c>
      <c r="DJ112" s="167">
        <v>1</v>
      </c>
      <c r="DK112" s="168">
        <f t="shared" si="165"/>
        <v>31.811999999999998</v>
      </c>
      <c r="DL112" s="168">
        <f t="shared" si="166"/>
        <v>43.012</v>
      </c>
      <c r="DM112" s="168">
        <f t="shared" si="167"/>
        <v>54.775999999999996</v>
      </c>
      <c r="DN112" s="168">
        <f t="shared" si="168"/>
        <v>61.244</v>
      </c>
      <c r="DO112" s="168">
        <f t="shared" si="169"/>
        <v>72.183999999999997</v>
      </c>
      <c r="DP112" s="168">
        <f t="shared" si="170"/>
        <v>71.596000000000004</v>
      </c>
      <c r="DQ112" s="168">
        <f t="shared" si="171"/>
        <v>69.75200000000001</v>
      </c>
      <c r="DR112" s="168">
        <f t="shared" si="172"/>
        <v>58.103999999999999</v>
      </c>
      <c r="DS112" s="167">
        <v>113</v>
      </c>
      <c r="DT112" s="168">
        <f t="shared" si="173"/>
        <v>39.911999999999999</v>
      </c>
      <c r="DU112" s="168">
        <f t="shared" si="174"/>
        <v>49.312000000000005</v>
      </c>
      <c r="DV112" s="168">
        <f t="shared" si="175"/>
        <v>62.275999999999996</v>
      </c>
      <c r="DW112" s="168">
        <f t="shared" si="176"/>
        <v>64.543999999999997</v>
      </c>
      <c r="DX112" s="168">
        <f t="shared" si="177"/>
        <v>74.584000000000003</v>
      </c>
      <c r="DY112" s="168">
        <f t="shared" si="178"/>
        <v>71.695999999999998</v>
      </c>
      <c r="DZ112" s="168">
        <f t="shared" si="179"/>
        <v>69.051999999999992</v>
      </c>
      <c r="EA112" s="168">
        <f t="shared" si="180"/>
        <v>55.804000000000002</v>
      </c>
      <c r="EB112" s="167">
        <v>114</v>
      </c>
      <c r="EC112" s="168">
        <f t="shared" si="181"/>
        <v>40.211999999999996</v>
      </c>
      <c r="ED112" s="168">
        <f t="shared" si="182"/>
        <v>51.511999999999993</v>
      </c>
      <c r="EE112" s="168">
        <f t="shared" si="183"/>
        <v>64.775999999999996</v>
      </c>
      <c r="EF112" s="168">
        <f t="shared" si="184"/>
        <v>68.244</v>
      </c>
      <c r="EG112" s="168">
        <f t="shared" si="185"/>
        <v>76.783999999999992</v>
      </c>
      <c r="EH112" s="168">
        <f t="shared" si="186"/>
        <v>69.796000000000006</v>
      </c>
      <c r="EI112" s="168">
        <f t="shared" si="187"/>
        <v>69.151999999999987</v>
      </c>
      <c r="EJ112" s="168">
        <f t="shared" si="188"/>
        <v>54.804000000000002</v>
      </c>
      <c r="EK112" s="167">
        <v>115</v>
      </c>
      <c r="EL112" s="168">
        <f t="shared" si="189"/>
        <v>45.812000000000005</v>
      </c>
      <c r="EM112" s="168">
        <f t="shared" si="190"/>
        <v>57.612000000000002</v>
      </c>
      <c r="EN112" s="168">
        <f t="shared" si="191"/>
        <v>68.475999999999999</v>
      </c>
      <c r="EO112" s="168">
        <f t="shared" si="192"/>
        <v>70.043999999999997</v>
      </c>
      <c r="EP112" s="168">
        <f t="shared" si="193"/>
        <v>77.283999999999992</v>
      </c>
      <c r="EQ112" s="168">
        <f t="shared" si="194"/>
        <v>69.695999999999998</v>
      </c>
      <c r="ER112" s="168">
        <f t="shared" si="195"/>
        <v>67.551999999999992</v>
      </c>
      <c r="ES112" s="168">
        <f t="shared" si="196"/>
        <v>54.603999999999999</v>
      </c>
      <c r="ET112" s="167">
        <v>116</v>
      </c>
      <c r="EU112" s="168">
        <f t="shared" si="197"/>
        <v>45.711999999999996</v>
      </c>
      <c r="EV112" s="168">
        <f t="shared" si="198"/>
        <v>57.812000000000005</v>
      </c>
      <c r="EW112" s="168">
        <f t="shared" si="199"/>
        <v>70.475999999999999</v>
      </c>
      <c r="EX112" s="168">
        <f t="shared" si="200"/>
        <v>72.744</v>
      </c>
      <c r="EY112" s="168">
        <f t="shared" si="201"/>
        <v>78.183999999999997</v>
      </c>
      <c r="EZ112" s="168">
        <f t="shared" si="202"/>
        <v>68.396000000000001</v>
      </c>
      <c r="FA112" s="168">
        <f t="shared" si="203"/>
        <v>65.451999999999998</v>
      </c>
      <c r="FB112" s="168">
        <f t="shared" si="204"/>
        <v>49.504000000000005</v>
      </c>
      <c r="FC112" s="167">
        <v>117</v>
      </c>
      <c r="FD112" s="168">
        <f t="shared" si="205"/>
        <v>51.112000000000002</v>
      </c>
      <c r="FE112" s="168">
        <f t="shared" si="206"/>
        <v>62.411999999999999</v>
      </c>
      <c r="FF112" s="168">
        <f t="shared" si="207"/>
        <v>73.275999999999996</v>
      </c>
      <c r="FG112" s="168">
        <f t="shared" si="208"/>
        <v>73.543999999999997</v>
      </c>
      <c r="FH112" s="168">
        <f t="shared" si="209"/>
        <v>77.283999999999992</v>
      </c>
      <c r="FI112" s="168">
        <f t="shared" si="210"/>
        <v>68.396000000000001</v>
      </c>
      <c r="FJ112" s="168">
        <f t="shared" si="211"/>
        <v>65.151999999999987</v>
      </c>
      <c r="FK112" s="168">
        <f t="shared" si="212"/>
        <v>48.804000000000002</v>
      </c>
      <c r="FL112" s="167">
        <v>118</v>
      </c>
      <c r="FM112" s="168">
        <f t="shared" si="213"/>
        <v>56.011999999999993</v>
      </c>
      <c r="FN112" s="168">
        <f t="shared" si="214"/>
        <v>64.611999999999995</v>
      </c>
      <c r="FO112" s="168">
        <f t="shared" si="215"/>
        <v>74.075999999999993</v>
      </c>
      <c r="FP112" s="168">
        <f t="shared" si="216"/>
        <v>73.843999999999994</v>
      </c>
      <c r="FQ112" s="168">
        <f t="shared" si="217"/>
        <v>77.984000000000009</v>
      </c>
      <c r="FR112" s="168">
        <f t="shared" si="218"/>
        <v>66.695999999999998</v>
      </c>
      <c r="FS112" s="168">
        <f t="shared" si="219"/>
        <v>62.952000000000005</v>
      </c>
      <c r="FT112" s="168">
        <f t="shared" si="220"/>
        <v>47.704000000000008</v>
      </c>
      <c r="FU112" s="167">
        <v>119</v>
      </c>
      <c r="FV112" s="168">
        <f t="shared" si="221"/>
        <v>58.011999999999993</v>
      </c>
      <c r="FW112" s="168">
        <f t="shared" si="222"/>
        <v>68.412000000000006</v>
      </c>
      <c r="FX112" s="168">
        <f t="shared" si="223"/>
        <v>77.376000000000005</v>
      </c>
      <c r="FY112" s="168">
        <f t="shared" si="224"/>
        <v>74.043999999999997</v>
      </c>
      <c r="FZ112" s="168">
        <f t="shared" si="225"/>
        <v>75.984000000000009</v>
      </c>
      <c r="GA112" s="168">
        <f t="shared" si="226"/>
        <v>66.796000000000006</v>
      </c>
      <c r="GB112" s="168">
        <f t="shared" si="227"/>
        <v>62.952000000000005</v>
      </c>
      <c r="GC112" s="168">
        <f t="shared" si="228"/>
        <v>45.704000000000008</v>
      </c>
      <c r="GD112" s="167">
        <v>112</v>
      </c>
      <c r="GE112" s="168">
        <f t="shared" si="229"/>
        <v>23.693619009792414</v>
      </c>
      <c r="GF112" s="168">
        <f t="shared" si="230"/>
        <v>23.693773305529348</v>
      </c>
      <c r="GG112" s="167">
        <v>113</v>
      </c>
      <c r="GH112" s="168">
        <f t="shared" si="231"/>
        <v>22.474726037336424</v>
      </c>
      <c r="GI112" s="168">
        <f t="shared" si="232"/>
        <v>22.475478516603602</v>
      </c>
      <c r="GJ112" s="167">
        <v>114</v>
      </c>
      <c r="GK112" s="168">
        <f t="shared" si="233"/>
        <v>21.21556987443941</v>
      </c>
      <c r="GL112" s="168">
        <f t="shared" si="234"/>
        <v>21.216173227424918</v>
      </c>
      <c r="GM112" s="167">
        <v>115</v>
      </c>
      <c r="GN112" s="168">
        <f t="shared" si="235"/>
        <v>20.626481753171532</v>
      </c>
      <c r="GO112" s="168">
        <f t="shared" si="236"/>
        <v>20.628394811166515</v>
      </c>
      <c r="GP112" s="167">
        <v>116</v>
      </c>
      <c r="GQ112" s="168">
        <f t="shared" si="237"/>
        <v>19.708314528528845</v>
      </c>
      <c r="GR112" s="168">
        <f t="shared" si="238"/>
        <v>19.709827711415869</v>
      </c>
      <c r="GS112" s="167">
        <v>117</v>
      </c>
      <c r="GT112" s="168">
        <f t="shared" si="239"/>
        <v>19.605174956249783</v>
      </c>
      <c r="GU112" s="168">
        <f t="shared" si="240"/>
        <v>19.610300713912352</v>
      </c>
      <c r="GV112" s="167">
        <v>118</v>
      </c>
      <c r="GW112" s="168">
        <f t="shared" si="241"/>
        <v>19.113142200319288</v>
      </c>
      <c r="GX112" s="168">
        <f t="shared" si="242"/>
        <v>19.127300341741872</v>
      </c>
      <c r="GY112" s="167">
        <v>119</v>
      </c>
      <c r="GZ112" s="168">
        <f t="shared" si="243"/>
        <v>18.727242022158919</v>
      </c>
      <c r="HA112" s="168">
        <f t="shared" si="244"/>
        <v>18.747788407445555</v>
      </c>
      <c r="HB112" s="167">
        <v>-1.2</v>
      </c>
      <c r="HC112" s="167">
        <v>-0.49</v>
      </c>
      <c r="HD112" s="167">
        <v>0.14000000000000001</v>
      </c>
      <c r="HE112" s="167">
        <v>1.56</v>
      </c>
      <c r="HF112" s="167">
        <v>-2.98</v>
      </c>
      <c r="HG112" s="167">
        <v>-1.01</v>
      </c>
      <c r="HH112" s="167">
        <v>0.85</v>
      </c>
      <c r="HI112" s="167">
        <v>3.14</v>
      </c>
    </row>
    <row r="113" spans="1:217" ht="15.75" thickBot="1" x14ac:dyDescent="0.3">
      <c r="A113" s="228">
        <v>103</v>
      </c>
      <c r="B113" s="212">
        <v>44334</v>
      </c>
      <c r="C113" s="213" t="s">
        <v>1196</v>
      </c>
      <c r="D113" t="s">
        <v>895</v>
      </c>
      <c r="E113" s="225" t="s">
        <v>1130</v>
      </c>
      <c r="F113" s="197"/>
      <c r="G113" s="198">
        <v>24.2</v>
      </c>
      <c r="H113" s="198">
        <v>21.3</v>
      </c>
      <c r="I113" s="198">
        <v>26.2</v>
      </c>
      <c r="J113" s="198">
        <v>23.8</v>
      </c>
      <c r="K113" s="198">
        <v>29.8</v>
      </c>
      <c r="L113" s="198">
        <v>35.6</v>
      </c>
      <c r="M113" s="199">
        <v>41.6</v>
      </c>
      <c r="N113" s="200"/>
      <c r="O113" s="198">
        <v>3.1</v>
      </c>
      <c r="P113" s="198">
        <v>3.7</v>
      </c>
      <c r="Q113" s="198">
        <v>4.7</v>
      </c>
      <c r="R113" s="198">
        <v>2.5</v>
      </c>
      <c r="S113" s="198">
        <v>3.5</v>
      </c>
      <c r="T113" s="198">
        <v>6.5</v>
      </c>
      <c r="U113" s="201">
        <v>4.8</v>
      </c>
      <c r="V113" s="163">
        <f t="shared" si="148"/>
        <v>0</v>
      </c>
      <c r="W113" s="163">
        <f t="shared" si="149"/>
        <v>19.116</v>
      </c>
      <c r="X113" s="163">
        <f t="shared" si="150"/>
        <v>15.232000000000001</v>
      </c>
      <c r="Y113" s="163">
        <f t="shared" si="151"/>
        <v>18.491999999999997</v>
      </c>
      <c r="Z113" s="163">
        <f t="shared" si="152"/>
        <v>19.700000000000003</v>
      </c>
      <c r="AA113" s="163">
        <f t="shared" si="153"/>
        <v>24.060000000000002</v>
      </c>
      <c r="AB113" s="163">
        <f t="shared" si="154"/>
        <v>24.94</v>
      </c>
      <c r="AC113" s="163">
        <f t="shared" si="155"/>
        <v>33.728000000000002</v>
      </c>
      <c r="AD113" s="164">
        <f t="shared" si="135"/>
        <v>24.315057232834953</v>
      </c>
      <c r="AE113" s="164">
        <f t="shared" si="136"/>
        <v>20.269548463486309</v>
      </c>
      <c r="AF113" s="164">
        <f t="shared" si="137"/>
        <v>18.113611248232669</v>
      </c>
      <c r="AG113" s="165">
        <f t="shared" si="156"/>
        <v>65.3</v>
      </c>
      <c r="AH113" s="165">
        <f t="shared" si="157"/>
        <v>56.284000000000006</v>
      </c>
      <c r="AI113" s="165">
        <f t="shared" si="158"/>
        <v>67.668000000000006</v>
      </c>
      <c r="AJ113" s="165">
        <f t="shared" si="159"/>
        <v>69.807999999999993</v>
      </c>
      <c r="AK113" s="165">
        <f t="shared" si="160"/>
        <v>71.8</v>
      </c>
      <c r="AL113" s="165">
        <f t="shared" si="161"/>
        <v>68.64</v>
      </c>
      <c r="AM113" s="165">
        <f t="shared" si="162"/>
        <v>67.56</v>
      </c>
      <c r="AN113" s="165">
        <f t="shared" si="163"/>
        <v>56.672000000000004</v>
      </c>
      <c r="AO113" s="164">
        <f t="shared" si="164"/>
        <v>23.202127347097672</v>
      </c>
      <c r="AP113" s="166">
        <v>1</v>
      </c>
      <c r="AQ113" s="167">
        <v>51.4</v>
      </c>
      <c r="AR113" s="167">
        <v>62.6</v>
      </c>
      <c r="AS113" s="167">
        <v>70.8</v>
      </c>
      <c r="AT113" s="167">
        <v>81</v>
      </c>
      <c r="AU113" s="167">
        <v>90.4</v>
      </c>
      <c r="AV113" s="167">
        <v>96.2</v>
      </c>
      <c r="AW113" s="167">
        <v>94.7</v>
      </c>
      <c r="AX113" s="167">
        <v>92.3</v>
      </c>
      <c r="AY113" s="166">
        <v>2</v>
      </c>
      <c r="AZ113" s="167">
        <v>59.5</v>
      </c>
      <c r="BA113" s="167">
        <v>68.900000000000006</v>
      </c>
      <c r="BB113" s="167">
        <v>78.3</v>
      </c>
      <c r="BC113" s="167">
        <v>84.3</v>
      </c>
      <c r="BD113" s="167">
        <v>92.8</v>
      </c>
      <c r="BE113" s="167">
        <v>96.3</v>
      </c>
      <c r="BF113" s="167">
        <v>94</v>
      </c>
      <c r="BG113" s="167">
        <v>90</v>
      </c>
      <c r="BH113" s="166">
        <v>3</v>
      </c>
      <c r="BI113" s="167">
        <v>59.8</v>
      </c>
      <c r="BJ113" s="167">
        <v>71.099999999999994</v>
      </c>
      <c r="BK113" s="167">
        <v>80.8</v>
      </c>
      <c r="BL113" s="167">
        <v>88</v>
      </c>
      <c r="BM113" s="167">
        <v>95</v>
      </c>
      <c r="BN113" s="167">
        <v>94.4</v>
      </c>
      <c r="BO113" s="167">
        <v>94.1</v>
      </c>
      <c r="BP113" s="167">
        <v>89</v>
      </c>
      <c r="BQ113" s="166">
        <v>4</v>
      </c>
      <c r="BR113" s="167">
        <v>65.400000000000006</v>
      </c>
      <c r="BS113" s="167">
        <v>77.2</v>
      </c>
      <c r="BT113" s="167">
        <v>84.5</v>
      </c>
      <c r="BU113" s="167">
        <v>89.8</v>
      </c>
      <c r="BV113" s="167">
        <v>95.5</v>
      </c>
      <c r="BW113" s="167">
        <v>94.3</v>
      </c>
      <c r="BX113" s="167">
        <v>92.5</v>
      </c>
      <c r="BY113" s="167">
        <v>88.8</v>
      </c>
      <c r="BZ113" s="166">
        <v>5</v>
      </c>
      <c r="CA113" s="167">
        <v>65.3</v>
      </c>
      <c r="CB113" s="167">
        <v>77.400000000000006</v>
      </c>
      <c r="CC113" s="167">
        <v>86.5</v>
      </c>
      <c r="CD113" s="167">
        <v>92.5</v>
      </c>
      <c r="CE113" s="167">
        <v>96.4</v>
      </c>
      <c r="CF113" s="167">
        <v>93</v>
      </c>
      <c r="CG113" s="167">
        <v>90.4</v>
      </c>
      <c r="CH113" s="167">
        <v>83.7</v>
      </c>
      <c r="CI113" s="166">
        <v>6</v>
      </c>
      <c r="CJ113" s="167">
        <v>70.7</v>
      </c>
      <c r="CK113" s="167">
        <v>82</v>
      </c>
      <c r="CL113" s="167">
        <v>89.3</v>
      </c>
      <c r="CM113" s="167">
        <v>93.3</v>
      </c>
      <c r="CN113" s="167">
        <v>95.5</v>
      </c>
      <c r="CO113" s="167">
        <v>93</v>
      </c>
      <c r="CP113" s="167">
        <v>90.1</v>
      </c>
      <c r="CQ113" s="167">
        <v>83</v>
      </c>
      <c r="CR113" s="166">
        <v>7</v>
      </c>
      <c r="CS113" s="167">
        <v>75.599999999999994</v>
      </c>
      <c r="CT113" s="167">
        <v>84.2</v>
      </c>
      <c r="CU113" s="167">
        <v>90.1</v>
      </c>
      <c r="CV113" s="167">
        <v>93.6</v>
      </c>
      <c r="CW113" s="167">
        <v>96.2</v>
      </c>
      <c r="CX113" s="167">
        <v>91.3</v>
      </c>
      <c r="CY113" s="167">
        <v>87.9</v>
      </c>
      <c r="CZ113" s="167">
        <v>81.900000000000006</v>
      </c>
      <c r="DA113" s="166">
        <v>8</v>
      </c>
      <c r="DB113" s="167">
        <v>77.599999999999994</v>
      </c>
      <c r="DC113" s="167">
        <v>88</v>
      </c>
      <c r="DD113" s="167">
        <v>93.4</v>
      </c>
      <c r="DE113" s="167">
        <v>93.8</v>
      </c>
      <c r="DF113" s="167">
        <v>94.2</v>
      </c>
      <c r="DG113" s="167">
        <v>91.4</v>
      </c>
      <c r="DH113" s="167">
        <v>87.9</v>
      </c>
      <c r="DI113" s="167">
        <v>79.900000000000006</v>
      </c>
      <c r="DJ113" s="167">
        <v>1</v>
      </c>
      <c r="DK113" s="168">
        <f t="shared" si="165"/>
        <v>51.4</v>
      </c>
      <c r="DL113" s="168">
        <f t="shared" si="166"/>
        <v>43.484000000000002</v>
      </c>
      <c r="DM113" s="168">
        <f t="shared" si="167"/>
        <v>55.567999999999998</v>
      </c>
      <c r="DN113" s="168">
        <f t="shared" si="168"/>
        <v>62.508000000000003</v>
      </c>
      <c r="DO113" s="168">
        <f t="shared" si="169"/>
        <v>70.7</v>
      </c>
      <c r="DP113" s="168">
        <f t="shared" si="170"/>
        <v>72.14</v>
      </c>
      <c r="DQ113" s="168">
        <f t="shared" si="171"/>
        <v>69.760000000000005</v>
      </c>
      <c r="DR113" s="168">
        <f t="shared" si="172"/>
        <v>58.571999999999996</v>
      </c>
      <c r="DS113" s="167">
        <v>114</v>
      </c>
      <c r="DT113" s="168">
        <f t="shared" si="173"/>
        <v>59.5</v>
      </c>
      <c r="DU113" s="168">
        <f t="shared" si="174"/>
        <v>49.784000000000006</v>
      </c>
      <c r="DV113" s="168">
        <f t="shared" si="175"/>
        <v>63.067999999999998</v>
      </c>
      <c r="DW113" s="168">
        <f t="shared" si="176"/>
        <v>65.807999999999993</v>
      </c>
      <c r="DX113" s="168">
        <f t="shared" si="177"/>
        <v>73.099999999999994</v>
      </c>
      <c r="DY113" s="168">
        <f t="shared" si="178"/>
        <v>72.239999999999995</v>
      </c>
      <c r="DZ113" s="168">
        <f t="shared" si="179"/>
        <v>69.06</v>
      </c>
      <c r="EA113" s="168">
        <f t="shared" si="180"/>
        <v>56.271999999999998</v>
      </c>
      <c r="EB113" s="167">
        <v>115</v>
      </c>
      <c r="EC113" s="168">
        <f t="shared" si="181"/>
        <v>59.8</v>
      </c>
      <c r="ED113" s="168">
        <f t="shared" si="182"/>
        <v>51.983999999999995</v>
      </c>
      <c r="EE113" s="168">
        <f t="shared" si="183"/>
        <v>65.567999999999998</v>
      </c>
      <c r="EF113" s="168">
        <f t="shared" si="184"/>
        <v>69.50800000000001</v>
      </c>
      <c r="EG113" s="168">
        <f t="shared" si="185"/>
        <v>75.3</v>
      </c>
      <c r="EH113" s="168">
        <f t="shared" si="186"/>
        <v>70.34</v>
      </c>
      <c r="EI113" s="168">
        <f t="shared" si="187"/>
        <v>69.16</v>
      </c>
      <c r="EJ113" s="168">
        <f t="shared" si="188"/>
        <v>55.271999999999998</v>
      </c>
      <c r="EK113" s="167">
        <v>116</v>
      </c>
      <c r="EL113" s="168">
        <f t="shared" si="189"/>
        <v>65.400000000000006</v>
      </c>
      <c r="EM113" s="168">
        <f t="shared" si="190"/>
        <v>58.084000000000003</v>
      </c>
      <c r="EN113" s="168">
        <f t="shared" si="191"/>
        <v>69.268000000000001</v>
      </c>
      <c r="EO113" s="168">
        <f t="shared" si="192"/>
        <v>71.307999999999993</v>
      </c>
      <c r="EP113" s="168">
        <f t="shared" si="193"/>
        <v>75.8</v>
      </c>
      <c r="EQ113" s="168">
        <f t="shared" si="194"/>
        <v>70.239999999999995</v>
      </c>
      <c r="ER113" s="168">
        <f t="shared" si="195"/>
        <v>67.56</v>
      </c>
      <c r="ES113" s="168">
        <f t="shared" si="196"/>
        <v>55.071999999999996</v>
      </c>
      <c r="ET113" s="167">
        <v>117</v>
      </c>
      <c r="EU113" s="168">
        <f t="shared" si="197"/>
        <v>65.3</v>
      </c>
      <c r="EV113" s="168">
        <f t="shared" si="198"/>
        <v>58.284000000000006</v>
      </c>
      <c r="EW113" s="168">
        <f t="shared" si="199"/>
        <v>71.268000000000001</v>
      </c>
      <c r="EX113" s="168">
        <f t="shared" si="200"/>
        <v>74.00800000000001</v>
      </c>
      <c r="EY113" s="168">
        <f t="shared" si="201"/>
        <v>76.7</v>
      </c>
      <c r="EZ113" s="168">
        <f t="shared" si="202"/>
        <v>68.94</v>
      </c>
      <c r="FA113" s="168">
        <f t="shared" si="203"/>
        <v>65.460000000000008</v>
      </c>
      <c r="FB113" s="168">
        <f t="shared" si="204"/>
        <v>49.972000000000001</v>
      </c>
      <c r="FC113" s="167">
        <v>118</v>
      </c>
      <c r="FD113" s="168">
        <f t="shared" si="205"/>
        <v>70.7</v>
      </c>
      <c r="FE113" s="168">
        <f t="shared" si="206"/>
        <v>62.884</v>
      </c>
      <c r="FF113" s="168">
        <f t="shared" si="207"/>
        <v>74.067999999999998</v>
      </c>
      <c r="FG113" s="168">
        <f t="shared" si="208"/>
        <v>74.807999999999993</v>
      </c>
      <c r="FH113" s="168">
        <f t="shared" si="209"/>
        <v>75.8</v>
      </c>
      <c r="FI113" s="168">
        <f t="shared" si="210"/>
        <v>68.94</v>
      </c>
      <c r="FJ113" s="168">
        <f t="shared" si="211"/>
        <v>65.16</v>
      </c>
      <c r="FK113" s="168">
        <f t="shared" si="212"/>
        <v>49.271999999999998</v>
      </c>
      <c r="FL113" s="167">
        <v>119</v>
      </c>
      <c r="FM113" s="168">
        <f t="shared" si="213"/>
        <v>75.599999999999994</v>
      </c>
      <c r="FN113" s="168">
        <f t="shared" si="214"/>
        <v>65.084000000000003</v>
      </c>
      <c r="FO113" s="168">
        <f t="shared" si="215"/>
        <v>74.867999999999995</v>
      </c>
      <c r="FP113" s="168">
        <f t="shared" si="216"/>
        <v>75.108000000000004</v>
      </c>
      <c r="FQ113" s="168">
        <f t="shared" si="217"/>
        <v>76.5</v>
      </c>
      <c r="FR113" s="168">
        <f t="shared" si="218"/>
        <v>67.239999999999995</v>
      </c>
      <c r="FS113" s="168">
        <f t="shared" si="219"/>
        <v>62.960000000000008</v>
      </c>
      <c r="FT113" s="168">
        <f t="shared" si="220"/>
        <v>48.172000000000004</v>
      </c>
      <c r="FU113" s="167">
        <v>120</v>
      </c>
      <c r="FV113" s="168">
        <f t="shared" si="221"/>
        <v>77.599999999999994</v>
      </c>
      <c r="FW113" s="168">
        <f t="shared" si="222"/>
        <v>68.884</v>
      </c>
      <c r="FX113" s="168">
        <f t="shared" si="223"/>
        <v>78.168000000000006</v>
      </c>
      <c r="FY113" s="168">
        <f t="shared" si="224"/>
        <v>75.307999999999993</v>
      </c>
      <c r="FZ113" s="168">
        <f t="shared" si="225"/>
        <v>74.5</v>
      </c>
      <c r="GA113" s="168">
        <f t="shared" si="226"/>
        <v>67.34</v>
      </c>
      <c r="GB113" s="168">
        <f t="shared" si="227"/>
        <v>62.960000000000008</v>
      </c>
      <c r="GC113" s="168">
        <f t="shared" si="228"/>
        <v>46.172000000000004</v>
      </c>
      <c r="GD113" s="167">
        <v>113</v>
      </c>
      <c r="GE113" s="168">
        <f t="shared" si="229"/>
        <v>23.914567786335198</v>
      </c>
      <c r="GF113" s="168">
        <f t="shared" si="230"/>
        <v>23.929358202730299</v>
      </c>
      <c r="GG113" s="167">
        <v>114</v>
      </c>
      <c r="GH113" s="168">
        <f t="shared" si="231"/>
        <v>22.801180498734439</v>
      </c>
      <c r="GI113" s="168">
        <f t="shared" si="232"/>
        <v>22.875588121670063</v>
      </c>
      <c r="GJ113" s="167">
        <v>115</v>
      </c>
      <c r="GK113" s="168">
        <f t="shared" si="233"/>
        <v>21.744260902771245</v>
      </c>
      <c r="GL113" s="168">
        <f t="shared" si="234"/>
        <v>21.806681467234441</v>
      </c>
      <c r="GM113" s="167">
        <v>116</v>
      </c>
      <c r="GN113" s="168">
        <f t="shared" si="235"/>
        <v>20.932108719268186</v>
      </c>
      <c r="GO113" s="168">
        <f t="shared" si="236"/>
        <v>21.122873639665272</v>
      </c>
      <c r="GP113" s="167">
        <v>117</v>
      </c>
      <c r="GQ113" s="168">
        <f t="shared" si="237"/>
        <v>19.96364634409241</v>
      </c>
      <c r="GR113" s="168">
        <f t="shared" si="238"/>
        <v>20.11208594777041</v>
      </c>
      <c r="GS113" s="167">
        <v>118</v>
      </c>
      <c r="GT113" s="168">
        <f t="shared" si="239"/>
        <v>19.256193012857864</v>
      </c>
      <c r="GU113" s="168">
        <f t="shared" si="240"/>
        <v>19.708927640182566</v>
      </c>
      <c r="GV113" s="167">
        <v>119</v>
      </c>
      <c r="GW113" s="168">
        <f t="shared" si="241"/>
        <v>18.10693411946167</v>
      </c>
      <c r="GX113" s="168">
        <f t="shared" si="242"/>
        <v>19.269170143597989</v>
      </c>
      <c r="GY113" s="167">
        <v>120</v>
      </c>
      <c r="GZ113" s="168">
        <f t="shared" si="243"/>
        <v>16.980343398290628</v>
      </c>
      <c r="HA113" s="168">
        <f t="shared" si="244"/>
        <v>18.45006187172163</v>
      </c>
      <c r="HB113" s="167">
        <v>-1.2</v>
      </c>
      <c r="HC113" s="167">
        <v>-0.49</v>
      </c>
      <c r="HD113" s="167">
        <v>0.14000000000000001</v>
      </c>
      <c r="HE113" s="167">
        <v>1.56</v>
      </c>
      <c r="HF113" s="167">
        <v>-2.98</v>
      </c>
      <c r="HG113" s="167">
        <v>-1.01</v>
      </c>
      <c r="HH113" s="167">
        <v>0.85</v>
      </c>
      <c r="HI113" s="167">
        <v>3.14</v>
      </c>
    </row>
    <row r="114" spans="1:217" ht="15.75" thickBot="1" x14ac:dyDescent="0.3">
      <c r="A114" s="228">
        <v>104</v>
      </c>
      <c r="B114" s="212">
        <v>44519</v>
      </c>
      <c r="C114" s="213" t="s">
        <v>1197</v>
      </c>
      <c r="D114" t="s">
        <v>979</v>
      </c>
      <c r="E114" s="225" t="s">
        <v>1131</v>
      </c>
      <c r="F114" s="197"/>
      <c r="G114" s="198">
        <v>20.6</v>
      </c>
      <c r="H114" s="198">
        <v>23.6</v>
      </c>
      <c r="I114" s="198">
        <v>32.299999999999997</v>
      </c>
      <c r="J114" s="198">
        <v>39.9</v>
      </c>
      <c r="K114" s="198">
        <v>40.200000000000003</v>
      </c>
      <c r="L114" s="198">
        <v>36.700000000000003</v>
      </c>
      <c r="M114" s="199">
        <v>36.799999999999997</v>
      </c>
      <c r="N114" s="200"/>
      <c r="O114" s="198">
        <v>3.2</v>
      </c>
      <c r="P114" s="198">
        <v>2.2999999999999998</v>
      </c>
      <c r="Q114" s="198">
        <v>3.3</v>
      </c>
      <c r="R114" s="198">
        <v>3.1</v>
      </c>
      <c r="S114" s="198">
        <v>2.6</v>
      </c>
      <c r="T114" s="198">
        <v>3.1</v>
      </c>
      <c r="U114" s="201">
        <v>3.6</v>
      </c>
      <c r="V114" s="163">
        <f t="shared" si="148"/>
        <v>0</v>
      </c>
      <c r="W114" s="163">
        <f t="shared" si="149"/>
        <v>15.352</v>
      </c>
      <c r="X114" s="163">
        <f t="shared" si="150"/>
        <v>19.828000000000003</v>
      </c>
      <c r="Y114" s="163">
        <f t="shared" si="151"/>
        <v>26.887999999999998</v>
      </c>
      <c r="Z114" s="163">
        <f t="shared" si="152"/>
        <v>34.816000000000003</v>
      </c>
      <c r="AA114" s="163">
        <f t="shared" si="153"/>
        <v>35.936</v>
      </c>
      <c r="AB114" s="163">
        <f t="shared" si="154"/>
        <v>31.616000000000003</v>
      </c>
      <c r="AC114" s="163">
        <f t="shared" si="155"/>
        <v>30.895999999999997</v>
      </c>
      <c r="AD114" s="164">
        <f t="shared" si="135"/>
        <v>33.617947826066647</v>
      </c>
      <c r="AE114" s="164">
        <f t="shared" si="136"/>
        <v>29.205435519474214</v>
      </c>
      <c r="AF114" s="164">
        <f t="shared" si="137"/>
        <v>22.010700230336326</v>
      </c>
      <c r="AG114" s="165">
        <f t="shared" si="156"/>
        <v>65.3</v>
      </c>
      <c r="AH114" s="165">
        <f t="shared" si="157"/>
        <v>60.048000000000002</v>
      </c>
      <c r="AI114" s="165">
        <f t="shared" si="158"/>
        <v>63.072000000000003</v>
      </c>
      <c r="AJ114" s="165">
        <f t="shared" si="159"/>
        <v>61.411999999999999</v>
      </c>
      <c r="AK114" s="165">
        <f t="shared" si="160"/>
        <v>56.683999999999997</v>
      </c>
      <c r="AL114" s="165">
        <f t="shared" si="161"/>
        <v>56.764000000000003</v>
      </c>
      <c r="AM114" s="165">
        <f t="shared" si="162"/>
        <v>60.884</v>
      </c>
      <c r="AN114" s="165">
        <f t="shared" si="163"/>
        <v>59.504000000000005</v>
      </c>
      <c r="AO114" s="164">
        <f t="shared" si="164"/>
        <v>29.637350352357927</v>
      </c>
      <c r="AP114" s="166">
        <v>1</v>
      </c>
      <c r="AQ114" s="167">
        <v>51.4</v>
      </c>
      <c r="AR114" s="167">
        <v>62.6</v>
      </c>
      <c r="AS114" s="167">
        <v>70.8</v>
      </c>
      <c r="AT114" s="167">
        <v>81</v>
      </c>
      <c r="AU114" s="167">
        <v>90.4</v>
      </c>
      <c r="AV114" s="167">
        <v>96.2</v>
      </c>
      <c r="AW114" s="167">
        <v>94.7</v>
      </c>
      <c r="AX114" s="167">
        <v>92.3</v>
      </c>
      <c r="AY114" s="166">
        <v>2</v>
      </c>
      <c r="AZ114" s="167">
        <v>59.5</v>
      </c>
      <c r="BA114" s="167">
        <v>68.900000000000006</v>
      </c>
      <c r="BB114" s="167">
        <v>78.3</v>
      </c>
      <c r="BC114" s="167">
        <v>84.3</v>
      </c>
      <c r="BD114" s="167">
        <v>92.8</v>
      </c>
      <c r="BE114" s="167">
        <v>96.3</v>
      </c>
      <c r="BF114" s="167">
        <v>94</v>
      </c>
      <c r="BG114" s="167">
        <v>90</v>
      </c>
      <c r="BH114" s="166">
        <v>3</v>
      </c>
      <c r="BI114" s="167">
        <v>59.8</v>
      </c>
      <c r="BJ114" s="167">
        <v>71.099999999999994</v>
      </c>
      <c r="BK114" s="167">
        <v>80.8</v>
      </c>
      <c r="BL114" s="167">
        <v>88</v>
      </c>
      <c r="BM114" s="167">
        <v>95</v>
      </c>
      <c r="BN114" s="167">
        <v>94.4</v>
      </c>
      <c r="BO114" s="167">
        <v>94.1</v>
      </c>
      <c r="BP114" s="167">
        <v>89</v>
      </c>
      <c r="BQ114" s="166">
        <v>4</v>
      </c>
      <c r="BR114" s="167">
        <v>65.400000000000006</v>
      </c>
      <c r="BS114" s="167">
        <v>77.2</v>
      </c>
      <c r="BT114" s="167">
        <v>84.5</v>
      </c>
      <c r="BU114" s="167">
        <v>89.8</v>
      </c>
      <c r="BV114" s="167">
        <v>95.5</v>
      </c>
      <c r="BW114" s="167">
        <v>94.3</v>
      </c>
      <c r="BX114" s="167">
        <v>92.5</v>
      </c>
      <c r="BY114" s="167">
        <v>88.8</v>
      </c>
      <c r="BZ114" s="166">
        <v>5</v>
      </c>
      <c r="CA114" s="167">
        <v>65.3</v>
      </c>
      <c r="CB114" s="167">
        <v>77.400000000000006</v>
      </c>
      <c r="CC114" s="167">
        <v>86.5</v>
      </c>
      <c r="CD114" s="167">
        <v>92.5</v>
      </c>
      <c r="CE114" s="167">
        <v>96.4</v>
      </c>
      <c r="CF114" s="167">
        <v>93</v>
      </c>
      <c r="CG114" s="167">
        <v>90.4</v>
      </c>
      <c r="CH114" s="167">
        <v>83.7</v>
      </c>
      <c r="CI114" s="166">
        <v>6</v>
      </c>
      <c r="CJ114" s="167">
        <v>70.7</v>
      </c>
      <c r="CK114" s="167">
        <v>82</v>
      </c>
      <c r="CL114" s="167">
        <v>89.3</v>
      </c>
      <c r="CM114" s="167">
        <v>93.3</v>
      </c>
      <c r="CN114" s="167">
        <v>95.5</v>
      </c>
      <c r="CO114" s="167">
        <v>93</v>
      </c>
      <c r="CP114" s="167">
        <v>90.1</v>
      </c>
      <c r="CQ114" s="167">
        <v>83</v>
      </c>
      <c r="CR114" s="166">
        <v>7</v>
      </c>
      <c r="CS114" s="167">
        <v>75.599999999999994</v>
      </c>
      <c r="CT114" s="167">
        <v>84.2</v>
      </c>
      <c r="CU114" s="167">
        <v>90.1</v>
      </c>
      <c r="CV114" s="167">
        <v>93.6</v>
      </c>
      <c r="CW114" s="167">
        <v>96.2</v>
      </c>
      <c r="CX114" s="167">
        <v>91.3</v>
      </c>
      <c r="CY114" s="167">
        <v>87.9</v>
      </c>
      <c r="CZ114" s="167">
        <v>81.900000000000006</v>
      </c>
      <c r="DA114" s="166">
        <v>8</v>
      </c>
      <c r="DB114" s="167">
        <v>77.599999999999994</v>
      </c>
      <c r="DC114" s="167">
        <v>88</v>
      </c>
      <c r="DD114" s="167">
        <v>93.4</v>
      </c>
      <c r="DE114" s="167">
        <v>93.8</v>
      </c>
      <c r="DF114" s="167">
        <v>94.2</v>
      </c>
      <c r="DG114" s="167">
        <v>91.4</v>
      </c>
      <c r="DH114" s="167">
        <v>87.9</v>
      </c>
      <c r="DI114" s="167">
        <v>79.900000000000006</v>
      </c>
      <c r="DJ114" s="167">
        <v>1</v>
      </c>
      <c r="DK114" s="168">
        <f t="shared" si="165"/>
        <v>51.4</v>
      </c>
      <c r="DL114" s="168">
        <f t="shared" si="166"/>
        <v>47.248000000000005</v>
      </c>
      <c r="DM114" s="168">
        <f t="shared" si="167"/>
        <v>50.971999999999994</v>
      </c>
      <c r="DN114" s="168">
        <f t="shared" si="168"/>
        <v>54.112000000000002</v>
      </c>
      <c r="DO114" s="168">
        <f t="shared" si="169"/>
        <v>55.584000000000003</v>
      </c>
      <c r="DP114" s="168">
        <f t="shared" si="170"/>
        <v>60.264000000000003</v>
      </c>
      <c r="DQ114" s="168">
        <f t="shared" si="171"/>
        <v>63.084000000000003</v>
      </c>
      <c r="DR114" s="168">
        <f t="shared" si="172"/>
        <v>61.403999999999996</v>
      </c>
      <c r="DS114" s="167">
        <v>115</v>
      </c>
      <c r="DT114" s="168">
        <f t="shared" si="173"/>
        <v>59.5</v>
      </c>
      <c r="DU114" s="168">
        <f t="shared" si="174"/>
        <v>53.548000000000002</v>
      </c>
      <c r="DV114" s="168">
        <f t="shared" si="175"/>
        <v>58.471999999999994</v>
      </c>
      <c r="DW114" s="168">
        <f t="shared" si="176"/>
        <v>57.411999999999999</v>
      </c>
      <c r="DX114" s="168">
        <f t="shared" si="177"/>
        <v>57.983999999999995</v>
      </c>
      <c r="DY114" s="168">
        <f t="shared" si="178"/>
        <v>60.363999999999997</v>
      </c>
      <c r="DZ114" s="168">
        <f t="shared" si="179"/>
        <v>62.384</v>
      </c>
      <c r="EA114" s="168">
        <f t="shared" si="180"/>
        <v>59.103999999999999</v>
      </c>
      <c r="EB114" s="167">
        <v>116</v>
      </c>
      <c r="EC114" s="168">
        <f t="shared" si="181"/>
        <v>59.8</v>
      </c>
      <c r="ED114" s="168">
        <f t="shared" si="182"/>
        <v>55.74799999999999</v>
      </c>
      <c r="EE114" s="168">
        <f t="shared" si="183"/>
        <v>60.971999999999994</v>
      </c>
      <c r="EF114" s="168">
        <f t="shared" si="184"/>
        <v>61.112000000000002</v>
      </c>
      <c r="EG114" s="168">
        <f t="shared" si="185"/>
        <v>60.183999999999997</v>
      </c>
      <c r="EH114" s="168">
        <f t="shared" si="186"/>
        <v>58.464000000000006</v>
      </c>
      <c r="EI114" s="168">
        <f t="shared" si="187"/>
        <v>62.483999999999995</v>
      </c>
      <c r="EJ114" s="168">
        <f t="shared" si="188"/>
        <v>58.103999999999999</v>
      </c>
      <c r="EK114" s="167">
        <v>117</v>
      </c>
      <c r="EL114" s="168">
        <f t="shared" si="189"/>
        <v>65.400000000000006</v>
      </c>
      <c r="EM114" s="168">
        <f t="shared" si="190"/>
        <v>61.847999999999999</v>
      </c>
      <c r="EN114" s="168">
        <f t="shared" si="191"/>
        <v>64.671999999999997</v>
      </c>
      <c r="EO114" s="168">
        <f t="shared" si="192"/>
        <v>62.911999999999999</v>
      </c>
      <c r="EP114" s="168">
        <f t="shared" si="193"/>
        <v>60.683999999999997</v>
      </c>
      <c r="EQ114" s="168">
        <f t="shared" si="194"/>
        <v>58.363999999999997</v>
      </c>
      <c r="ER114" s="168">
        <f t="shared" si="195"/>
        <v>60.884</v>
      </c>
      <c r="ES114" s="168">
        <f t="shared" si="196"/>
        <v>57.903999999999996</v>
      </c>
      <c r="ET114" s="167">
        <v>118</v>
      </c>
      <c r="EU114" s="168">
        <f t="shared" si="197"/>
        <v>65.3</v>
      </c>
      <c r="EV114" s="168">
        <f t="shared" si="198"/>
        <v>62.048000000000002</v>
      </c>
      <c r="EW114" s="168">
        <f t="shared" si="199"/>
        <v>66.671999999999997</v>
      </c>
      <c r="EX114" s="168">
        <f t="shared" si="200"/>
        <v>65.611999999999995</v>
      </c>
      <c r="EY114" s="168">
        <f t="shared" si="201"/>
        <v>61.584000000000003</v>
      </c>
      <c r="EZ114" s="168">
        <f t="shared" si="202"/>
        <v>57.064</v>
      </c>
      <c r="FA114" s="168">
        <f t="shared" si="203"/>
        <v>58.784000000000006</v>
      </c>
      <c r="FB114" s="168">
        <f t="shared" si="204"/>
        <v>52.804000000000002</v>
      </c>
      <c r="FC114" s="167">
        <v>119</v>
      </c>
      <c r="FD114" s="168">
        <f t="shared" si="205"/>
        <v>70.7</v>
      </c>
      <c r="FE114" s="168">
        <f t="shared" si="206"/>
        <v>66.647999999999996</v>
      </c>
      <c r="FF114" s="168">
        <f t="shared" si="207"/>
        <v>69.471999999999994</v>
      </c>
      <c r="FG114" s="168">
        <f t="shared" si="208"/>
        <v>66.412000000000006</v>
      </c>
      <c r="FH114" s="168">
        <f t="shared" si="209"/>
        <v>60.683999999999997</v>
      </c>
      <c r="FI114" s="168">
        <f t="shared" si="210"/>
        <v>57.064</v>
      </c>
      <c r="FJ114" s="168">
        <f t="shared" si="211"/>
        <v>58.483999999999995</v>
      </c>
      <c r="FK114" s="168">
        <f t="shared" si="212"/>
        <v>52.103999999999999</v>
      </c>
      <c r="FL114" s="167">
        <v>120</v>
      </c>
      <c r="FM114" s="168">
        <f t="shared" si="213"/>
        <v>75.599999999999994</v>
      </c>
      <c r="FN114" s="168">
        <f t="shared" si="214"/>
        <v>68.847999999999999</v>
      </c>
      <c r="FO114" s="168">
        <f t="shared" si="215"/>
        <v>70.271999999999991</v>
      </c>
      <c r="FP114" s="168">
        <f t="shared" si="216"/>
        <v>66.711999999999989</v>
      </c>
      <c r="FQ114" s="168">
        <f t="shared" si="217"/>
        <v>61.384</v>
      </c>
      <c r="FR114" s="168">
        <f t="shared" si="218"/>
        <v>55.363999999999997</v>
      </c>
      <c r="FS114" s="168">
        <f t="shared" si="219"/>
        <v>56.284000000000006</v>
      </c>
      <c r="FT114" s="168">
        <f t="shared" si="220"/>
        <v>51.004000000000005</v>
      </c>
      <c r="FU114" s="167">
        <v>121</v>
      </c>
      <c r="FV114" s="168">
        <f t="shared" si="221"/>
        <v>77.599999999999994</v>
      </c>
      <c r="FW114" s="168">
        <f t="shared" si="222"/>
        <v>72.647999999999996</v>
      </c>
      <c r="FX114" s="168">
        <f t="shared" si="223"/>
        <v>73.572000000000003</v>
      </c>
      <c r="FY114" s="168">
        <f t="shared" si="224"/>
        <v>66.912000000000006</v>
      </c>
      <c r="FZ114" s="168">
        <f t="shared" si="225"/>
        <v>59.384</v>
      </c>
      <c r="GA114" s="168">
        <f t="shared" si="226"/>
        <v>55.464000000000006</v>
      </c>
      <c r="GB114" s="168">
        <f t="shared" si="227"/>
        <v>56.284000000000006</v>
      </c>
      <c r="GC114" s="168">
        <f t="shared" si="228"/>
        <v>49.004000000000005</v>
      </c>
      <c r="GD114" s="167">
        <v>114</v>
      </c>
      <c r="GE114" s="168">
        <f t="shared" si="229"/>
        <v>32.664625422678171</v>
      </c>
      <c r="GF114" s="168">
        <f t="shared" si="230"/>
        <v>32.776786674220205</v>
      </c>
      <c r="GG114" s="167">
        <v>115</v>
      </c>
      <c r="GH114" s="168">
        <f t="shared" si="231"/>
        <v>31.782819944854609</v>
      </c>
      <c r="GI114" s="168">
        <f t="shared" si="232"/>
        <v>32.409465406247676</v>
      </c>
      <c r="GJ114" s="167">
        <v>116</v>
      </c>
      <c r="GK114" s="168">
        <f t="shared" si="233"/>
        <v>30.949236117329647</v>
      </c>
      <c r="GL114" s="168">
        <f t="shared" si="234"/>
        <v>31.498635736720004</v>
      </c>
      <c r="GM114" s="167">
        <v>117</v>
      </c>
      <c r="GN114" s="168">
        <f t="shared" si="235"/>
        <v>28.669455138123084</v>
      </c>
      <c r="GO114" s="168">
        <f t="shared" si="236"/>
        <v>29.94928066283687</v>
      </c>
      <c r="GP114" s="167">
        <v>118</v>
      </c>
      <c r="GQ114" s="168">
        <f t="shared" si="237"/>
        <v>27.911737115746462</v>
      </c>
      <c r="GR114" s="168">
        <f t="shared" si="238"/>
        <v>28.932691034512914</v>
      </c>
      <c r="GS114" s="167">
        <v>119</v>
      </c>
      <c r="GT114" s="168">
        <f t="shared" si="239"/>
        <v>24.928189683280237</v>
      </c>
      <c r="GU114" s="168">
        <f t="shared" si="240"/>
        <v>26.903479379014058</v>
      </c>
      <c r="GV114" s="167">
        <v>120</v>
      </c>
      <c r="GW114" s="168">
        <f t="shared" si="241"/>
        <v>22.105270675258339</v>
      </c>
      <c r="GX114" s="168">
        <f t="shared" si="242"/>
        <v>25.972760345503531</v>
      </c>
      <c r="GY114" s="167">
        <v>121</v>
      </c>
      <c r="GZ114" s="168">
        <f t="shared" si="243"/>
        <v>19.774058839153511</v>
      </c>
      <c r="HA114" s="168">
        <f t="shared" si="244"/>
        <v>23.206066228999049</v>
      </c>
      <c r="HB114" s="167">
        <v>-1.2</v>
      </c>
      <c r="HC114" s="167">
        <v>-0.49</v>
      </c>
      <c r="HD114" s="167">
        <v>0.14000000000000001</v>
      </c>
      <c r="HE114" s="167">
        <v>1.56</v>
      </c>
      <c r="HF114" s="167">
        <v>-2.98</v>
      </c>
      <c r="HG114" s="167">
        <v>-1.01</v>
      </c>
      <c r="HH114" s="167">
        <v>0.85</v>
      </c>
      <c r="HI114" s="167">
        <v>3.14</v>
      </c>
    </row>
    <row r="115" spans="1:217" ht="15.75" thickBot="1" x14ac:dyDescent="0.3">
      <c r="A115" s="228">
        <v>105</v>
      </c>
      <c r="B115" s="212">
        <v>44519</v>
      </c>
      <c r="C115" s="213" t="s">
        <v>1198</v>
      </c>
      <c r="D115" t="s">
        <v>979</v>
      </c>
      <c r="E115" s="225" t="s">
        <v>1132</v>
      </c>
      <c r="F115" s="197"/>
      <c r="G115" s="198">
        <v>21.8</v>
      </c>
      <c r="H115" s="198">
        <v>25.6</v>
      </c>
      <c r="I115" s="198">
        <v>33.5</v>
      </c>
      <c r="J115" s="198">
        <v>37.700000000000003</v>
      </c>
      <c r="K115" s="198">
        <v>40.700000000000003</v>
      </c>
      <c r="L115" s="198">
        <v>43.6</v>
      </c>
      <c r="M115" s="199">
        <v>43.2</v>
      </c>
      <c r="N115" s="200"/>
      <c r="O115" s="198">
        <v>2.5</v>
      </c>
      <c r="P115" s="198">
        <v>1.6</v>
      </c>
      <c r="Q115" s="198">
        <v>2</v>
      </c>
      <c r="R115" s="198">
        <v>3.1</v>
      </c>
      <c r="S115" s="198">
        <v>2.8</v>
      </c>
      <c r="T115" s="198">
        <v>2.8</v>
      </c>
      <c r="U115" s="201">
        <v>3.3</v>
      </c>
      <c r="V115" s="163">
        <f t="shared" si="148"/>
        <v>0</v>
      </c>
      <c r="W115" s="163">
        <f t="shared" si="149"/>
        <v>17.700000000000003</v>
      </c>
      <c r="X115" s="163">
        <f t="shared" si="150"/>
        <v>22.976000000000003</v>
      </c>
      <c r="Y115" s="163">
        <f t="shared" si="151"/>
        <v>30.22</v>
      </c>
      <c r="Z115" s="163">
        <f t="shared" si="152"/>
        <v>32.616</v>
      </c>
      <c r="AA115" s="163">
        <f t="shared" si="153"/>
        <v>36.108000000000004</v>
      </c>
      <c r="AB115" s="163">
        <f t="shared" si="154"/>
        <v>39.008000000000003</v>
      </c>
      <c r="AC115" s="163">
        <f t="shared" si="155"/>
        <v>37.788000000000004</v>
      </c>
      <c r="AD115" s="164">
        <f t="shared" si="135"/>
        <v>36.812461114325714</v>
      </c>
      <c r="AE115" s="164">
        <f t="shared" si="136"/>
        <v>31.323856129275381</v>
      </c>
      <c r="AF115" s="164">
        <f t="shared" si="137"/>
        <v>24.811848507409998</v>
      </c>
      <c r="AG115" s="165">
        <f t="shared" si="156"/>
        <v>65.3</v>
      </c>
      <c r="AH115" s="165">
        <f t="shared" si="157"/>
        <v>57.7</v>
      </c>
      <c r="AI115" s="165">
        <f t="shared" si="158"/>
        <v>59.924000000000007</v>
      </c>
      <c r="AJ115" s="165">
        <f t="shared" si="159"/>
        <v>58.08</v>
      </c>
      <c r="AK115" s="165">
        <f t="shared" si="160"/>
        <v>58.884</v>
      </c>
      <c r="AL115" s="165">
        <f t="shared" si="161"/>
        <v>56.591999999999999</v>
      </c>
      <c r="AM115" s="165">
        <f t="shared" si="162"/>
        <v>53.491999999999997</v>
      </c>
      <c r="AN115" s="165">
        <f t="shared" si="163"/>
        <v>52.612000000000002</v>
      </c>
      <c r="AO115" s="164">
        <f t="shared" si="164"/>
        <v>31.403694953417173</v>
      </c>
      <c r="AP115" s="166">
        <v>1</v>
      </c>
      <c r="AQ115" s="167">
        <v>51.4</v>
      </c>
      <c r="AR115" s="167">
        <v>62.6</v>
      </c>
      <c r="AS115" s="167">
        <v>70.8</v>
      </c>
      <c r="AT115" s="167">
        <v>81</v>
      </c>
      <c r="AU115" s="167">
        <v>90.4</v>
      </c>
      <c r="AV115" s="167">
        <v>96.2</v>
      </c>
      <c r="AW115" s="167">
        <v>94.7</v>
      </c>
      <c r="AX115" s="167">
        <v>92.3</v>
      </c>
      <c r="AY115" s="166">
        <v>2</v>
      </c>
      <c r="AZ115" s="167">
        <v>59.5</v>
      </c>
      <c r="BA115" s="167">
        <v>68.900000000000006</v>
      </c>
      <c r="BB115" s="167">
        <v>78.3</v>
      </c>
      <c r="BC115" s="167">
        <v>84.3</v>
      </c>
      <c r="BD115" s="167">
        <v>92.8</v>
      </c>
      <c r="BE115" s="167">
        <v>96.3</v>
      </c>
      <c r="BF115" s="167">
        <v>94</v>
      </c>
      <c r="BG115" s="167">
        <v>90</v>
      </c>
      <c r="BH115" s="166">
        <v>3</v>
      </c>
      <c r="BI115" s="167">
        <v>59.8</v>
      </c>
      <c r="BJ115" s="167">
        <v>71.099999999999994</v>
      </c>
      <c r="BK115" s="167">
        <v>80.8</v>
      </c>
      <c r="BL115" s="167">
        <v>88</v>
      </c>
      <c r="BM115" s="167">
        <v>95</v>
      </c>
      <c r="BN115" s="167">
        <v>94.4</v>
      </c>
      <c r="BO115" s="167">
        <v>94.1</v>
      </c>
      <c r="BP115" s="167">
        <v>89</v>
      </c>
      <c r="BQ115" s="166">
        <v>4</v>
      </c>
      <c r="BR115" s="167">
        <v>65.400000000000006</v>
      </c>
      <c r="BS115" s="167">
        <v>77.2</v>
      </c>
      <c r="BT115" s="167">
        <v>84.5</v>
      </c>
      <c r="BU115" s="167">
        <v>89.8</v>
      </c>
      <c r="BV115" s="167">
        <v>95.5</v>
      </c>
      <c r="BW115" s="167">
        <v>94.3</v>
      </c>
      <c r="BX115" s="167">
        <v>92.5</v>
      </c>
      <c r="BY115" s="167">
        <v>88.8</v>
      </c>
      <c r="BZ115" s="166">
        <v>5</v>
      </c>
      <c r="CA115" s="167">
        <v>65.3</v>
      </c>
      <c r="CB115" s="167">
        <v>77.400000000000006</v>
      </c>
      <c r="CC115" s="167">
        <v>86.5</v>
      </c>
      <c r="CD115" s="167">
        <v>92.5</v>
      </c>
      <c r="CE115" s="167">
        <v>96.4</v>
      </c>
      <c r="CF115" s="167">
        <v>93</v>
      </c>
      <c r="CG115" s="167">
        <v>90.4</v>
      </c>
      <c r="CH115" s="167">
        <v>83.7</v>
      </c>
      <c r="CI115" s="166">
        <v>6</v>
      </c>
      <c r="CJ115" s="167">
        <v>70.7</v>
      </c>
      <c r="CK115" s="167">
        <v>82</v>
      </c>
      <c r="CL115" s="167">
        <v>89.3</v>
      </c>
      <c r="CM115" s="167">
        <v>93.3</v>
      </c>
      <c r="CN115" s="167">
        <v>95.5</v>
      </c>
      <c r="CO115" s="167">
        <v>93</v>
      </c>
      <c r="CP115" s="167">
        <v>90.1</v>
      </c>
      <c r="CQ115" s="167">
        <v>83</v>
      </c>
      <c r="CR115" s="166">
        <v>7</v>
      </c>
      <c r="CS115" s="167">
        <v>75.599999999999994</v>
      </c>
      <c r="CT115" s="167">
        <v>84.2</v>
      </c>
      <c r="CU115" s="167">
        <v>90.1</v>
      </c>
      <c r="CV115" s="167">
        <v>93.6</v>
      </c>
      <c r="CW115" s="167">
        <v>96.2</v>
      </c>
      <c r="CX115" s="167">
        <v>91.3</v>
      </c>
      <c r="CY115" s="167">
        <v>87.9</v>
      </c>
      <c r="CZ115" s="167">
        <v>81.900000000000006</v>
      </c>
      <c r="DA115" s="166">
        <v>8</v>
      </c>
      <c r="DB115" s="167">
        <v>77.599999999999994</v>
      </c>
      <c r="DC115" s="167">
        <v>88</v>
      </c>
      <c r="DD115" s="167">
        <v>93.4</v>
      </c>
      <c r="DE115" s="167">
        <v>93.8</v>
      </c>
      <c r="DF115" s="167">
        <v>94.2</v>
      </c>
      <c r="DG115" s="167">
        <v>91.4</v>
      </c>
      <c r="DH115" s="167">
        <v>87.9</v>
      </c>
      <c r="DI115" s="167">
        <v>79.900000000000006</v>
      </c>
      <c r="DJ115" s="167">
        <v>1</v>
      </c>
      <c r="DK115" s="168">
        <f t="shared" si="165"/>
        <v>51.4</v>
      </c>
      <c r="DL115" s="168">
        <f t="shared" si="166"/>
        <v>44.9</v>
      </c>
      <c r="DM115" s="168">
        <f t="shared" si="167"/>
        <v>47.823999999999998</v>
      </c>
      <c r="DN115" s="168">
        <f t="shared" si="168"/>
        <v>50.78</v>
      </c>
      <c r="DO115" s="168">
        <f t="shared" si="169"/>
        <v>57.784000000000006</v>
      </c>
      <c r="DP115" s="168">
        <f t="shared" si="170"/>
        <v>60.091999999999999</v>
      </c>
      <c r="DQ115" s="168">
        <f t="shared" si="171"/>
        <v>55.692</v>
      </c>
      <c r="DR115" s="168">
        <f t="shared" si="172"/>
        <v>54.511999999999993</v>
      </c>
      <c r="DS115" s="167">
        <v>116</v>
      </c>
      <c r="DT115" s="168">
        <f t="shared" si="173"/>
        <v>59.5</v>
      </c>
      <c r="DU115" s="168">
        <f t="shared" si="174"/>
        <v>51.2</v>
      </c>
      <c r="DV115" s="168">
        <f t="shared" si="175"/>
        <v>55.323999999999998</v>
      </c>
      <c r="DW115" s="168">
        <f t="shared" si="176"/>
        <v>54.08</v>
      </c>
      <c r="DX115" s="168">
        <f t="shared" si="177"/>
        <v>60.183999999999997</v>
      </c>
      <c r="DY115" s="168">
        <f t="shared" si="178"/>
        <v>60.191999999999993</v>
      </c>
      <c r="DZ115" s="168">
        <f t="shared" si="179"/>
        <v>54.991999999999997</v>
      </c>
      <c r="EA115" s="168">
        <f t="shared" si="180"/>
        <v>52.211999999999996</v>
      </c>
      <c r="EB115" s="167">
        <v>117</v>
      </c>
      <c r="EC115" s="168">
        <f t="shared" si="181"/>
        <v>59.8</v>
      </c>
      <c r="ED115" s="168">
        <f t="shared" si="182"/>
        <v>53.399999999999991</v>
      </c>
      <c r="EE115" s="168">
        <f t="shared" si="183"/>
        <v>57.823999999999998</v>
      </c>
      <c r="EF115" s="168">
        <f t="shared" si="184"/>
        <v>57.78</v>
      </c>
      <c r="EG115" s="168">
        <f t="shared" si="185"/>
        <v>62.384</v>
      </c>
      <c r="EH115" s="168">
        <f t="shared" si="186"/>
        <v>58.292000000000002</v>
      </c>
      <c r="EI115" s="168">
        <f t="shared" si="187"/>
        <v>55.091999999999992</v>
      </c>
      <c r="EJ115" s="168">
        <f t="shared" si="188"/>
        <v>51.211999999999996</v>
      </c>
      <c r="EK115" s="167">
        <v>118</v>
      </c>
      <c r="EL115" s="168">
        <f t="shared" si="189"/>
        <v>65.400000000000006</v>
      </c>
      <c r="EM115" s="168">
        <f t="shared" si="190"/>
        <v>59.5</v>
      </c>
      <c r="EN115" s="168">
        <f t="shared" si="191"/>
        <v>61.524000000000001</v>
      </c>
      <c r="EO115" s="168">
        <f t="shared" si="192"/>
        <v>59.58</v>
      </c>
      <c r="EP115" s="168">
        <f t="shared" si="193"/>
        <v>62.884</v>
      </c>
      <c r="EQ115" s="168">
        <f t="shared" si="194"/>
        <v>58.191999999999993</v>
      </c>
      <c r="ER115" s="168">
        <f t="shared" si="195"/>
        <v>53.491999999999997</v>
      </c>
      <c r="ES115" s="168">
        <f t="shared" si="196"/>
        <v>51.011999999999993</v>
      </c>
      <c r="ET115" s="167">
        <v>119</v>
      </c>
      <c r="EU115" s="168">
        <f t="shared" si="197"/>
        <v>65.3</v>
      </c>
      <c r="EV115" s="168">
        <f t="shared" si="198"/>
        <v>59.7</v>
      </c>
      <c r="EW115" s="168">
        <f t="shared" si="199"/>
        <v>63.524000000000001</v>
      </c>
      <c r="EX115" s="168">
        <f t="shared" si="200"/>
        <v>62.28</v>
      </c>
      <c r="EY115" s="168">
        <f t="shared" si="201"/>
        <v>63.784000000000006</v>
      </c>
      <c r="EZ115" s="168">
        <f t="shared" si="202"/>
        <v>56.891999999999996</v>
      </c>
      <c r="FA115" s="168">
        <f t="shared" si="203"/>
        <v>51.392000000000003</v>
      </c>
      <c r="FB115" s="168">
        <f t="shared" si="204"/>
        <v>45.911999999999999</v>
      </c>
      <c r="FC115" s="167">
        <v>120</v>
      </c>
      <c r="FD115" s="168">
        <f t="shared" si="205"/>
        <v>70.7</v>
      </c>
      <c r="FE115" s="168">
        <f t="shared" si="206"/>
        <v>64.3</v>
      </c>
      <c r="FF115" s="168">
        <f t="shared" si="207"/>
        <v>66.323999999999998</v>
      </c>
      <c r="FG115" s="168">
        <f t="shared" si="208"/>
        <v>63.08</v>
      </c>
      <c r="FH115" s="168">
        <f t="shared" si="209"/>
        <v>62.884</v>
      </c>
      <c r="FI115" s="168">
        <f t="shared" si="210"/>
        <v>56.891999999999996</v>
      </c>
      <c r="FJ115" s="168">
        <f t="shared" si="211"/>
        <v>51.091999999999992</v>
      </c>
      <c r="FK115" s="168">
        <f t="shared" si="212"/>
        <v>45.211999999999996</v>
      </c>
      <c r="FL115" s="167">
        <v>121</v>
      </c>
      <c r="FM115" s="168">
        <f t="shared" si="213"/>
        <v>75.599999999999994</v>
      </c>
      <c r="FN115" s="168">
        <f t="shared" si="214"/>
        <v>66.5</v>
      </c>
      <c r="FO115" s="168">
        <f t="shared" si="215"/>
        <v>67.123999999999995</v>
      </c>
      <c r="FP115" s="168">
        <f t="shared" si="216"/>
        <v>63.379999999999995</v>
      </c>
      <c r="FQ115" s="168">
        <f t="shared" si="217"/>
        <v>63.584000000000003</v>
      </c>
      <c r="FR115" s="168">
        <f t="shared" si="218"/>
        <v>55.191999999999993</v>
      </c>
      <c r="FS115" s="168">
        <f t="shared" si="219"/>
        <v>48.892000000000003</v>
      </c>
      <c r="FT115" s="168">
        <f t="shared" si="220"/>
        <v>44.112000000000002</v>
      </c>
      <c r="FU115" s="167">
        <v>122</v>
      </c>
      <c r="FV115" s="168">
        <f t="shared" si="221"/>
        <v>77.599999999999994</v>
      </c>
      <c r="FW115" s="168">
        <f t="shared" si="222"/>
        <v>70.3</v>
      </c>
      <c r="FX115" s="168">
        <f t="shared" si="223"/>
        <v>70.424000000000007</v>
      </c>
      <c r="FY115" s="168">
        <f t="shared" si="224"/>
        <v>63.58</v>
      </c>
      <c r="FZ115" s="168">
        <f t="shared" si="225"/>
        <v>61.584000000000003</v>
      </c>
      <c r="GA115" s="168">
        <f t="shared" si="226"/>
        <v>55.292000000000002</v>
      </c>
      <c r="GB115" s="168">
        <f t="shared" si="227"/>
        <v>48.892000000000003</v>
      </c>
      <c r="GC115" s="168">
        <f t="shared" si="228"/>
        <v>42.112000000000002</v>
      </c>
      <c r="GD115" s="167">
        <v>115</v>
      </c>
      <c r="GE115" s="168">
        <f t="shared" si="229"/>
        <v>35.809652719398656</v>
      </c>
      <c r="GF115" s="168">
        <f t="shared" si="230"/>
        <v>36.044307549512844</v>
      </c>
      <c r="GG115" s="167">
        <v>116</v>
      </c>
      <c r="GH115" s="168">
        <f t="shared" si="231"/>
        <v>33.777652412577453</v>
      </c>
      <c r="GI115" s="168">
        <f t="shared" si="232"/>
        <v>34.816243823151353</v>
      </c>
      <c r="GJ115" s="167">
        <v>117</v>
      </c>
      <c r="GK115" s="168">
        <f t="shared" si="233"/>
        <v>32.805944509503192</v>
      </c>
      <c r="GL115" s="168">
        <f t="shared" si="234"/>
        <v>33.67957611317135</v>
      </c>
      <c r="GM115" s="167">
        <v>118</v>
      </c>
      <c r="GN115" s="168">
        <f t="shared" si="235"/>
        <v>30.159834323972547</v>
      </c>
      <c r="GO115" s="168">
        <f t="shared" si="236"/>
        <v>32.096240854155283</v>
      </c>
      <c r="GP115" s="167">
        <v>119</v>
      </c>
      <c r="GQ115" s="168">
        <f t="shared" si="237"/>
        <v>29.461938834640364</v>
      </c>
      <c r="GR115" s="168">
        <f t="shared" si="238"/>
        <v>31.006990040287519</v>
      </c>
      <c r="GS115" s="167">
        <v>120</v>
      </c>
      <c r="GT115" s="168">
        <f t="shared" si="239"/>
        <v>26.31608119030777</v>
      </c>
      <c r="GU115" s="168">
        <f t="shared" si="240"/>
        <v>29.352923525637252</v>
      </c>
      <c r="GV115" s="167">
        <v>121</v>
      </c>
      <c r="GW115" s="168">
        <f t="shared" si="241"/>
        <v>22.939174243017661</v>
      </c>
      <c r="GX115" s="168">
        <f t="shared" si="242"/>
        <v>28.380991394250472</v>
      </c>
      <c r="GY115" s="167">
        <v>122</v>
      </c>
      <c r="GZ115" s="168">
        <f t="shared" si="243"/>
        <v>20.786404765941882</v>
      </c>
      <c r="HA115" s="168">
        <f t="shared" si="244"/>
        <v>25.868148074890783</v>
      </c>
      <c r="HB115" s="167">
        <v>-1.2</v>
      </c>
      <c r="HC115" s="167">
        <v>-0.49</v>
      </c>
      <c r="HD115" s="167">
        <v>0.14000000000000001</v>
      </c>
      <c r="HE115" s="167">
        <v>1.56</v>
      </c>
      <c r="HF115" s="167">
        <v>-2.98</v>
      </c>
      <c r="HG115" s="167">
        <v>-1.01</v>
      </c>
      <c r="HH115" s="167">
        <v>0.85</v>
      </c>
      <c r="HI115" s="167">
        <v>3.14</v>
      </c>
    </row>
    <row r="116" spans="1:217" ht="15.75" thickBot="1" x14ac:dyDescent="0.3">
      <c r="A116" s="228">
        <v>106</v>
      </c>
      <c r="B116" s="212">
        <v>44519</v>
      </c>
      <c r="C116" s="213" t="s">
        <v>1197</v>
      </c>
      <c r="D116" t="s">
        <v>921</v>
      </c>
      <c r="E116" s="225" t="s">
        <v>1133</v>
      </c>
      <c r="F116" s="197"/>
      <c r="G116" s="198">
        <v>22</v>
      </c>
      <c r="H116" s="198">
        <v>24.7</v>
      </c>
      <c r="I116" s="198">
        <v>33.200000000000003</v>
      </c>
      <c r="J116" s="198">
        <v>38.5</v>
      </c>
      <c r="K116" s="198">
        <v>36.799999999999997</v>
      </c>
      <c r="L116" s="198">
        <v>42.9</v>
      </c>
      <c r="M116" s="199">
        <v>39.4</v>
      </c>
      <c r="N116" s="200"/>
      <c r="O116" s="198">
        <v>2.4</v>
      </c>
      <c r="P116" s="198">
        <v>1.9</v>
      </c>
      <c r="Q116" s="198">
        <v>2.8</v>
      </c>
      <c r="R116" s="198">
        <v>2.9</v>
      </c>
      <c r="S116" s="198">
        <v>3.3</v>
      </c>
      <c r="T116" s="198">
        <v>2.9</v>
      </c>
      <c r="U116" s="201">
        <v>3.9</v>
      </c>
      <c r="V116" s="163">
        <f t="shared" si="148"/>
        <v>0</v>
      </c>
      <c r="W116" s="163">
        <f t="shared" si="149"/>
        <v>18.064</v>
      </c>
      <c r="X116" s="163">
        <f t="shared" si="150"/>
        <v>21.584</v>
      </c>
      <c r="Y116" s="163">
        <f t="shared" si="151"/>
        <v>28.608000000000004</v>
      </c>
      <c r="Z116" s="163">
        <f t="shared" si="152"/>
        <v>33.744</v>
      </c>
      <c r="AA116" s="163">
        <f t="shared" si="153"/>
        <v>31.387999999999998</v>
      </c>
      <c r="AB116" s="163">
        <f t="shared" si="154"/>
        <v>38.143999999999998</v>
      </c>
      <c r="AC116" s="163">
        <f t="shared" si="155"/>
        <v>33.003999999999998</v>
      </c>
      <c r="AD116" s="164">
        <f t="shared" si="135"/>
        <v>33.422516800208307</v>
      </c>
      <c r="AE116" s="164">
        <f t="shared" si="136"/>
        <v>30.290459388954936</v>
      </c>
      <c r="AF116" s="164">
        <f t="shared" si="137"/>
        <v>24.187352452656246</v>
      </c>
      <c r="AG116" s="165">
        <f t="shared" si="156"/>
        <v>65.3</v>
      </c>
      <c r="AH116" s="165">
        <f t="shared" si="157"/>
        <v>57.336000000000006</v>
      </c>
      <c r="AI116" s="165">
        <f t="shared" si="158"/>
        <v>61.316000000000003</v>
      </c>
      <c r="AJ116" s="165">
        <f t="shared" si="159"/>
        <v>59.691999999999993</v>
      </c>
      <c r="AK116" s="165">
        <f t="shared" si="160"/>
        <v>57.756</v>
      </c>
      <c r="AL116" s="165">
        <f t="shared" si="161"/>
        <v>61.312000000000005</v>
      </c>
      <c r="AM116" s="165">
        <f t="shared" si="162"/>
        <v>54.356000000000002</v>
      </c>
      <c r="AN116" s="165">
        <f t="shared" si="163"/>
        <v>57.396000000000008</v>
      </c>
      <c r="AO116" s="164">
        <f t="shared" si="164"/>
        <v>30.464198325224586</v>
      </c>
      <c r="AP116" s="166">
        <v>1</v>
      </c>
      <c r="AQ116" s="167">
        <v>51.4</v>
      </c>
      <c r="AR116" s="167">
        <v>62.6</v>
      </c>
      <c r="AS116" s="167">
        <v>70.8</v>
      </c>
      <c r="AT116" s="167">
        <v>81</v>
      </c>
      <c r="AU116" s="167">
        <v>90.4</v>
      </c>
      <c r="AV116" s="167">
        <v>96.2</v>
      </c>
      <c r="AW116" s="167">
        <v>94.7</v>
      </c>
      <c r="AX116" s="167">
        <v>92.3</v>
      </c>
      <c r="AY116" s="166">
        <v>2</v>
      </c>
      <c r="AZ116" s="167">
        <v>59.5</v>
      </c>
      <c r="BA116" s="167">
        <v>68.900000000000006</v>
      </c>
      <c r="BB116" s="167">
        <v>78.3</v>
      </c>
      <c r="BC116" s="167">
        <v>84.3</v>
      </c>
      <c r="BD116" s="167">
        <v>92.8</v>
      </c>
      <c r="BE116" s="167">
        <v>96.3</v>
      </c>
      <c r="BF116" s="167">
        <v>94</v>
      </c>
      <c r="BG116" s="167">
        <v>90</v>
      </c>
      <c r="BH116" s="166">
        <v>3</v>
      </c>
      <c r="BI116" s="167">
        <v>59.8</v>
      </c>
      <c r="BJ116" s="167">
        <v>71.099999999999994</v>
      </c>
      <c r="BK116" s="167">
        <v>80.8</v>
      </c>
      <c r="BL116" s="167">
        <v>88</v>
      </c>
      <c r="BM116" s="167">
        <v>95</v>
      </c>
      <c r="BN116" s="167">
        <v>94.4</v>
      </c>
      <c r="BO116" s="167">
        <v>94.1</v>
      </c>
      <c r="BP116" s="167">
        <v>89</v>
      </c>
      <c r="BQ116" s="166">
        <v>4</v>
      </c>
      <c r="BR116" s="167">
        <v>65.400000000000006</v>
      </c>
      <c r="BS116" s="167">
        <v>77.2</v>
      </c>
      <c r="BT116" s="167">
        <v>84.5</v>
      </c>
      <c r="BU116" s="167">
        <v>89.8</v>
      </c>
      <c r="BV116" s="167">
        <v>95.5</v>
      </c>
      <c r="BW116" s="167">
        <v>94.3</v>
      </c>
      <c r="BX116" s="167">
        <v>92.5</v>
      </c>
      <c r="BY116" s="167">
        <v>88.8</v>
      </c>
      <c r="BZ116" s="166">
        <v>5</v>
      </c>
      <c r="CA116" s="167">
        <v>65.3</v>
      </c>
      <c r="CB116" s="167">
        <v>77.400000000000006</v>
      </c>
      <c r="CC116" s="167">
        <v>86.5</v>
      </c>
      <c r="CD116" s="167">
        <v>92.5</v>
      </c>
      <c r="CE116" s="167">
        <v>96.4</v>
      </c>
      <c r="CF116" s="167">
        <v>93</v>
      </c>
      <c r="CG116" s="167">
        <v>90.4</v>
      </c>
      <c r="CH116" s="167">
        <v>83.7</v>
      </c>
      <c r="CI116" s="166">
        <v>6</v>
      </c>
      <c r="CJ116" s="167">
        <v>70.7</v>
      </c>
      <c r="CK116" s="167">
        <v>82</v>
      </c>
      <c r="CL116" s="167">
        <v>89.3</v>
      </c>
      <c r="CM116" s="167">
        <v>93.3</v>
      </c>
      <c r="CN116" s="167">
        <v>95.5</v>
      </c>
      <c r="CO116" s="167">
        <v>93</v>
      </c>
      <c r="CP116" s="167">
        <v>90.1</v>
      </c>
      <c r="CQ116" s="167">
        <v>83</v>
      </c>
      <c r="CR116" s="166">
        <v>7</v>
      </c>
      <c r="CS116" s="167">
        <v>75.599999999999994</v>
      </c>
      <c r="CT116" s="167">
        <v>84.2</v>
      </c>
      <c r="CU116" s="167">
        <v>90.1</v>
      </c>
      <c r="CV116" s="167">
        <v>93.6</v>
      </c>
      <c r="CW116" s="167">
        <v>96.2</v>
      </c>
      <c r="CX116" s="167">
        <v>91.3</v>
      </c>
      <c r="CY116" s="167">
        <v>87.9</v>
      </c>
      <c r="CZ116" s="167">
        <v>81.900000000000006</v>
      </c>
      <c r="DA116" s="166">
        <v>8</v>
      </c>
      <c r="DB116" s="167">
        <v>77.599999999999994</v>
      </c>
      <c r="DC116" s="167">
        <v>88</v>
      </c>
      <c r="DD116" s="167">
        <v>93.4</v>
      </c>
      <c r="DE116" s="167">
        <v>93.8</v>
      </c>
      <c r="DF116" s="167">
        <v>94.2</v>
      </c>
      <c r="DG116" s="167">
        <v>91.4</v>
      </c>
      <c r="DH116" s="167">
        <v>87.9</v>
      </c>
      <c r="DI116" s="167">
        <v>79.900000000000006</v>
      </c>
      <c r="DJ116" s="167">
        <v>1</v>
      </c>
      <c r="DK116" s="168">
        <f t="shared" si="165"/>
        <v>51.4</v>
      </c>
      <c r="DL116" s="168">
        <f t="shared" si="166"/>
        <v>44.536000000000001</v>
      </c>
      <c r="DM116" s="168">
        <f t="shared" si="167"/>
        <v>49.215999999999994</v>
      </c>
      <c r="DN116" s="168">
        <f t="shared" si="168"/>
        <v>52.391999999999996</v>
      </c>
      <c r="DO116" s="168">
        <f t="shared" si="169"/>
        <v>56.656000000000006</v>
      </c>
      <c r="DP116" s="168">
        <f t="shared" si="170"/>
        <v>64.812000000000012</v>
      </c>
      <c r="DQ116" s="168">
        <f t="shared" si="171"/>
        <v>56.556000000000004</v>
      </c>
      <c r="DR116" s="168">
        <f t="shared" si="172"/>
        <v>59.295999999999999</v>
      </c>
      <c r="DS116" s="167">
        <v>117</v>
      </c>
      <c r="DT116" s="168">
        <f t="shared" si="173"/>
        <v>59.5</v>
      </c>
      <c r="DU116" s="168">
        <f t="shared" si="174"/>
        <v>50.836000000000006</v>
      </c>
      <c r="DV116" s="168">
        <f t="shared" si="175"/>
        <v>56.715999999999994</v>
      </c>
      <c r="DW116" s="168">
        <f t="shared" si="176"/>
        <v>55.691999999999993</v>
      </c>
      <c r="DX116" s="168">
        <f t="shared" si="177"/>
        <v>59.055999999999997</v>
      </c>
      <c r="DY116" s="168">
        <f t="shared" si="178"/>
        <v>64.912000000000006</v>
      </c>
      <c r="DZ116" s="168">
        <f t="shared" si="179"/>
        <v>55.856000000000002</v>
      </c>
      <c r="EA116" s="168">
        <f t="shared" si="180"/>
        <v>56.996000000000002</v>
      </c>
      <c r="EB116" s="167">
        <v>118</v>
      </c>
      <c r="EC116" s="168">
        <f t="shared" si="181"/>
        <v>59.8</v>
      </c>
      <c r="ED116" s="168">
        <f t="shared" si="182"/>
        <v>53.035999999999994</v>
      </c>
      <c r="EE116" s="168">
        <f t="shared" si="183"/>
        <v>59.215999999999994</v>
      </c>
      <c r="EF116" s="168">
        <f t="shared" si="184"/>
        <v>59.391999999999996</v>
      </c>
      <c r="EG116" s="168">
        <f t="shared" si="185"/>
        <v>61.256</v>
      </c>
      <c r="EH116" s="168">
        <f t="shared" si="186"/>
        <v>63.012000000000008</v>
      </c>
      <c r="EI116" s="168">
        <f t="shared" si="187"/>
        <v>55.955999999999996</v>
      </c>
      <c r="EJ116" s="168">
        <f t="shared" si="188"/>
        <v>55.996000000000002</v>
      </c>
      <c r="EK116" s="167">
        <v>119</v>
      </c>
      <c r="EL116" s="168">
        <f t="shared" si="189"/>
        <v>65.400000000000006</v>
      </c>
      <c r="EM116" s="168">
        <f t="shared" si="190"/>
        <v>59.136000000000003</v>
      </c>
      <c r="EN116" s="168">
        <f t="shared" si="191"/>
        <v>62.915999999999997</v>
      </c>
      <c r="EO116" s="168">
        <f t="shared" si="192"/>
        <v>61.191999999999993</v>
      </c>
      <c r="EP116" s="168">
        <f t="shared" si="193"/>
        <v>61.756</v>
      </c>
      <c r="EQ116" s="168">
        <f t="shared" si="194"/>
        <v>62.911999999999999</v>
      </c>
      <c r="ER116" s="168">
        <f t="shared" si="195"/>
        <v>54.356000000000002</v>
      </c>
      <c r="ES116" s="168">
        <f t="shared" si="196"/>
        <v>55.795999999999999</v>
      </c>
      <c r="ET116" s="167">
        <v>120</v>
      </c>
      <c r="EU116" s="168">
        <f t="shared" si="197"/>
        <v>65.3</v>
      </c>
      <c r="EV116" s="168">
        <f t="shared" si="198"/>
        <v>59.336000000000006</v>
      </c>
      <c r="EW116" s="168">
        <f t="shared" si="199"/>
        <v>64.915999999999997</v>
      </c>
      <c r="EX116" s="168">
        <f t="shared" si="200"/>
        <v>63.891999999999996</v>
      </c>
      <c r="EY116" s="168">
        <f t="shared" si="201"/>
        <v>62.656000000000006</v>
      </c>
      <c r="EZ116" s="168">
        <f t="shared" si="202"/>
        <v>61.612000000000002</v>
      </c>
      <c r="FA116" s="168">
        <f t="shared" si="203"/>
        <v>52.256000000000007</v>
      </c>
      <c r="FB116" s="168">
        <f t="shared" si="204"/>
        <v>50.696000000000005</v>
      </c>
      <c r="FC116" s="167">
        <v>121</v>
      </c>
      <c r="FD116" s="168">
        <f t="shared" si="205"/>
        <v>70.7</v>
      </c>
      <c r="FE116" s="168">
        <f t="shared" si="206"/>
        <v>63.936</v>
      </c>
      <c r="FF116" s="168">
        <f t="shared" si="207"/>
        <v>67.715999999999994</v>
      </c>
      <c r="FG116" s="168">
        <f t="shared" si="208"/>
        <v>64.691999999999993</v>
      </c>
      <c r="FH116" s="168">
        <f t="shared" si="209"/>
        <v>61.756</v>
      </c>
      <c r="FI116" s="168">
        <f t="shared" si="210"/>
        <v>61.612000000000002</v>
      </c>
      <c r="FJ116" s="168">
        <f t="shared" si="211"/>
        <v>51.955999999999996</v>
      </c>
      <c r="FK116" s="168">
        <f t="shared" si="212"/>
        <v>49.996000000000002</v>
      </c>
      <c r="FL116" s="167">
        <v>122</v>
      </c>
      <c r="FM116" s="168">
        <f t="shared" si="213"/>
        <v>75.599999999999994</v>
      </c>
      <c r="FN116" s="168">
        <f t="shared" si="214"/>
        <v>66.135999999999996</v>
      </c>
      <c r="FO116" s="168">
        <f t="shared" si="215"/>
        <v>68.515999999999991</v>
      </c>
      <c r="FP116" s="168">
        <f t="shared" si="216"/>
        <v>64.99199999999999</v>
      </c>
      <c r="FQ116" s="168">
        <f t="shared" si="217"/>
        <v>62.456000000000003</v>
      </c>
      <c r="FR116" s="168">
        <f t="shared" si="218"/>
        <v>59.911999999999999</v>
      </c>
      <c r="FS116" s="168">
        <f t="shared" si="219"/>
        <v>49.756000000000007</v>
      </c>
      <c r="FT116" s="168">
        <f t="shared" si="220"/>
        <v>48.896000000000008</v>
      </c>
      <c r="FU116" s="167">
        <v>123</v>
      </c>
      <c r="FV116" s="168">
        <f t="shared" si="221"/>
        <v>77.599999999999994</v>
      </c>
      <c r="FW116" s="168">
        <f t="shared" si="222"/>
        <v>69.936000000000007</v>
      </c>
      <c r="FX116" s="168">
        <f t="shared" si="223"/>
        <v>71.816000000000003</v>
      </c>
      <c r="FY116" s="168">
        <f t="shared" si="224"/>
        <v>65.191999999999993</v>
      </c>
      <c r="FZ116" s="168">
        <f t="shared" si="225"/>
        <v>60.456000000000003</v>
      </c>
      <c r="GA116" s="168">
        <f t="shared" si="226"/>
        <v>60.012000000000008</v>
      </c>
      <c r="GB116" s="168">
        <f t="shared" si="227"/>
        <v>49.756000000000007</v>
      </c>
      <c r="GC116" s="168">
        <f t="shared" si="228"/>
        <v>46.896000000000008</v>
      </c>
      <c r="GD116" s="167">
        <v>116</v>
      </c>
      <c r="GE116" s="168">
        <f t="shared" si="229"/>
        <v>32.825322517445187</v>
      </c>
      <c r="GF116" s="168">
        <f t="shared" si="230"/>
        <v>32.941768865024073</v>
      </c>
      <c r="GG116" s="167">
        <v>117</v>
      </c>
      <c r="GH116" s="168">
        <f t="shared" si="231"/>
        <v>31.776930559525852</v>
      </c>
      <c r="GI116" s="168">
        <f t="shared" si="232"/>
        <v>32.402662588539698</v>
      </c>
      <c r="GJ116" s="167">
        <v>118</v>
      </c>
      <c r="GK116" s="168">
        <f t="shared" si="233"/>
        <v>31.556249180048269</v>
      </c>
      <c r="GL116" s="168">
        <f t="shared" si="234"/>
        <v>32.194404435229117</v>
      </c>
      <c r="GM116" s="167">
        <v>119</v>
      </c>
      <c r="GN116" s="168">
        <f t="shared" si="235"/>
        <v>29.330829926568626</v>
      </c>
      <c r="GO116" s="168">
        <f t="shared" si="236"/>
        <v>30.862656978790938</v>
      </c>
      <c r="GP116" s="167">
        <v>120</v>
      </c>
      <c r="GQ116" s="168">
        <f t="shared" si="237"/>
        <v>28.736475302871298</v>
      </c>
      <c r="GR116" s="168">
        <f t="shared" si="238"/>
        <v>30.005055652549245</v>
      </c>
      <c r="GS116" s="167">
        <v>121</v>
      </c>
      <c r="GT116" s="168">
        <f t="shared" si="239"/>
        <v>25.802984924147211</v>
      </c>
      <c r="GU116" s="168">
        <f t="shared" si="240"/>
        <v>28.37566061553602</v>
      </c>
      <c r="GV116" s="167">
        <v>122</v>
      </c>
      <c r="GW116" s="168">
        <f t="shared" si="241"/>
        <v>22.709166635842791</v>
      </c>
      <c r="GX116" s="168">
        <f t="shared" si="242"/>
        <v>27.624024152077155</v>
      </c>
      <c r="GY116" s="167">
        <v>123</v>
      </c>
      <c r="GZ116" s="168">
        <f t="shared" si="243"/>
        <v>20.547710444426329</v>
      </c>
      <c r="HA116" s="168">
        <f t="shared" si="244"/>
        <v>25.141742163269726</v>
      </c>
      <c r="HB116" s="167">
        <v>-1.2</v>
      </c>
      <c r="HC116" s="167">
        <v>-0.49</v>
      </c>
      <c r="HD116" s="167">
        <v>0.14000000000000001</v>
      </c>
      <c r="HE116" s="167">
        <v>1.56</v>
      </c>
      <c r="HF116" s="167">
        <v>-2.98</v>
      </c>
      <c r="HG116" s="167">
        <v>-1.01</v>
      </c>
      <c r="HH116" s="167">
        <v>0.85</v>
      </c>
      <c r="HI116" s="167">
        <v>3.14</v>
      </c>
    </row>
    <row r="117" spans="1:217" ht="15.75" thickBot="1" x14ac:dyDescent="0.3">
      <c r="A117" s="228">
        <v>107</v>
      </c>
      <c r="B117" s="212">
        <v>44519</v>
      </c>
      <c r="C117" s="213" t="s">
        <v>1198</v>
      </c>
      <c r="D117" t="s">
        <v>979</v>
      </c>
      <c r="E117" s="225" t="s">
        <v>1134</v>
      </c>
      <c r="F117" s="197"/>
      <c r="G117" s="198">
        <v>15.6</v>
      </c>
      <c r="H117" s="198">
        <v>23.5</v>
      </c>
      <c r="I117" s="198">
        <v>28.4</v>
      </c>
      <c r="J117" s="198">
        <v>36.700000000000003</v>
      </c>
      <c r="K117" s="198">
        <v>36.299999999999997</v>
      </c>
      <c r="L117" s="198">
        <v>45.8</v>
      </c>
      <c r="M117" s="199">
        <v>41</v>
      </c>
      <c r="N117" s="200"/>
      <c r="O117" s="198">
        <v>3.2</v>
      </c>
      <c r="P117" s="198">
        <v>2</v>
      </c>
      <c r="Q117" s="198">
        <v>2.2000000000000002</v>
      </c>
      <c r="R117" s="198">
        <v>3.2</v>
      </c>
      <c r="S117" s="198">
        <v>3.9</v>
      </c>
      <c r="T117" s="198">
        <v>3</v>
      </c>
      <c r="U117" s="201">
        <v>4.8</v>
      </c>
      <c r="V117" s="163">
        <f t="shared" si="148"/>
        <v>0</v>
      </c>
      <c r="W117" s="163">
        <f t="shared" si="149"/>
        <v>10.352</v>
      </c>
      <c r="X117" s="163">
        <f t="shared" si="150"/>
        <v>20.22</v>
      </c>
      <c r="Y117" s="163">
        <f t="shared" si="151"/>
        <v>24.791999999999998</v>
      </c>
      <c r="Z117" s="163">
        <f t="shared" si="152"/>
        <v>31.452000000000002</v>
      </c>
      <c r="AA117" s="163">
        <f t="shared" si="153"/>
        <v>29.903999999999996</v>
      </c>
      <c r="AB117" s="163">
        <f t="shared" si="154"/>
        <v>40.879999999999995</v>
      </c>
      <c r="AC117" s="163">
        <f t="shared" si="155"/>
        <v>33.128</v>
      </c>
      <c r="AD117" s="164">
        <f t="shared" si="135"/>
        <v>32.609278207431593</v>
      </c>
      <c r="AE117" s="164">
        <f t="shared" si="136"/>
        <v>27.161206716888437</v>
      </c>
      <c r="AF117" s="164">
        <f t="shared" si="137"/>
        <v>19.021339047720065</v>
      </c>
      <c r="AG117" s="165">
        <f t="shared" si="156"/>
        <v>65.3</v>
      </c>
      <c r="AH117" s="165">
        <f t="shared" si="157"/>
        <v>65.048000000000002</v>
      </c>
      <c r="AI117" s="165">
        <f t="shared" si="158"/>
        <v>62.680000000000007</v>
      </c>
      <c r="AJ117" s="165">
        <f t="shared" si="159"/>
        <v>63.507999999999996</v>
      </c>
      <c r="AK117" s="165">
        <f t="shared" si="160"/>
        <v>60.048000000000002</v>
      </c>
      <c r="AL117" s="165">
        <f t="shared" si="161"/>
        <v>62.796000000000006</v>
      </c>
      <c r="AM117" s="165">
        <f t="shared" si="162"/>
        <v>51.620000000000005</v>
      </c>
      <c r="AN117" s="165">
        <f t="shared" si="163"/>
        <v>57.272000000000006</v>
      </c>
      <c r="AO117" s="164">
        <f t="shared" si="164"/>
        <v>28.453978331558844</v>
      </c>
      <c r="AP117" s="166">
        <v>1</v>
      </c>
      <c r="AQ117" s="167">
        <v>51.4</v>
      </c>
      <c r="AR117" s="167">
        <v>62.6</v>
      </c>
      <c r="AS117" s="167">
        <v>70.8</v>
      </c>
      <c r="AT117" s="167">
        <v>81</v>
      </c>
      <c r="AU117" s="167">
        <v>90.4</v>
      </c>
      <c r="AV117" s="167">
        <v>96.2</v>
      </c>
      <c r="AW117" s="167">
        <v>94.7</v>
      </c>
      <c r="AX117" s="167">
        <v>92.3</v>
      </c>
      <c r="AY117" s="166">
        <v>2</v>
      </c>
      <c r="AZ117" s="167">
        <v>59.5</v>
      </c>
      <c r="BA117" s="167">
        <v>68.900000000000006</v>
      </c>
      <c r="BB117" s="167">
        <v>78.3</v>
      </c>
      <c r="BC117" s="167">
        <v>84.3</v>
      </c>
      <c r="BD117" s="167">
        <v>92.8</v>
      </c>
      <c r="BE117" s="167">
        <v>96.3</v>
      </c>
      <c r="BF117" s="167">
        <v>94</v>
      </c>
      <c r="BG117" s="167">
        <v>90</v>
      </c>
      <c r="BH117" s="166">
        <v>3</v>
      </c>
      <c r="BI117" s="167">
        <v>59.8</v>
      </c>
      <c r="BJ117" s="167">
        <v>71.099999999999994</v>
      </c>
      <c r="BK117" s="167">
        <v>80.8</v>
      </c>
      <c r="BL117" s="167">
        <v>88</v>
      </c>
      <c r="BM117" s="167">
        <v>95</v>
      </c>
      <c r="BN117" s="167">
        <v>94.4</v>
      </c>
      <c r="BO117" s="167">
        <v>94.1</v>
      </c>
      <c r="BP117" s="167">
        <v>89</v>
      </c>
      <c r="BQ117" s="166">
        <v>4</v>
      </c>
      <c r="BR117" s="167">
        <v>65.400000000000006</v>
      </c>
      <c r="BS117" s="167">
        <v>77.2</v>
      </c>
      <c r="BT117" s="167">
        <v>84.5</v>
      </c>
      <c r="BU117" s="167">
        <v>89.8</v>
      </c>
      <c r="BV117" s="167">
        <v>95.5</v>
      </c>
      <c r="BW117" s="167">
        <v>94.3</v>
      </c>
      <c r="BX117" s="167">
        <v>92.5</v>
      </c>
      <c r="BY117" s="167">
        <v>88.8</v>
      </c>
      <c r="BZ117" s="166">
        <v>5</v>
      </c>
      <c r="CA117" s="167">
        <v>65.3</v>
      </c>
      <c r="CB117" s="167">
        <v>77.400000000000006</v>
      </c>
      <c r="CC117" s="167">
        <v>86.5</v>
      </c>
      <c r="CD117" s="167">
        <v>92.5</v>
      </c>
      <c r="CE117" s="167">
        <v>96.4</v>
      </c>
      <c r="CF117" s="167">
        <v>93</v>
      </c>
      <c r="CG117" s="167">
        <v>90.4</v>
      </c>
      <c r="CH117" s="167">
        <v>83.7</v>
      </c>
      <c r="CI117" s="166">
        <v>6</v>
      </c>
      <c r="CJ117" s="167">
        <v>70.7</v>
      </c>
      <c r="CK117" s="167">
        <v>82</v>
      </c>
      <c r="CL117" s="167">
        <v>89.3</v>
      </c>
      <c r="CM117" s="167">
        <v>93.3</v>
      </c>
      <c r="CN117" s="167">
        <v>95.5</v>
      </c>
      <c r="CO117" s="167">
        <v>93</v>
      </c>
      <c r="CP117" s="167">
        <v>90.1</v>
      </c>
      <c r="CQ117" s="167">
        <v>83</v>
      </c>
      <c r="CR117" s="166">
        <v>7</v>
      </c>
      <c r="CS117" s="167">
        <v>75.599999999999994</v>
      </c>
      <c r="CT117" s="167">
        <v>84.2</v>
      </c>
      <c r="CU117" s="167">
        <v>90.1</v>
      </c>
      <c r="CV117" s="167">
        <v>93.6</v>
      </c>
      <c r="CW117" s="167">
        <v>96.2</v>
      </c>
      <c r="CX117" s="167">
        <v>91.3</v>
      </c>
      <c r="CY117" s="167">
        <v>87.9</v>
      </c>
      <c r="CZ117" s="167">
        <v>81.900000000000006</v>
      </c>
      <c r="DA117" s="166">
        <v>8</v>
      </c>
      <c r="DB117" s="167">
        <v>77.599999999999994</v>
      </c>
      <c r="DC117" s="167">
        <v>88</v>
      </c>
      <c r="DD117" s="167">
        <v>93.4</v>
      </c>
      <c r="DE117" s="167">
        <v>93.8</v>
      </c>
      <c r="DF117" s="167">
        <v>94.2</v>
      </c>
      <c r="DG117" s="167">
        <v>91.4</v>
      </c>
      <c r="DH117" s="167">
        <v>87.9</v>
      </c>
      <c r="DI117" s="167">
        <v>79.900000000000006</v>
      </c>
      <c r="DJ117" s="167">
        <v>1</v>
      </c>
      <c r="DK117" s="168">
        <f t="shared" si="165"/>
        <v>51.4</v>
      </c>
      <c r="DL117" s="168">
        <f t="shared" si="166"/>
        <v>52.248000000000005</v>
      </c>
      <c r="DM117" s="168">
        <f t="shared" si="167"/>
        <v>50.58</v>
      </c>
      <c r="DN117" s="168">
        <f t="shared" si="168"/>
        <v>56.207999999999998</v>
      </c>
      <c r="DO117" s="168">
        <f t="shared" si="169"/>
        <v>58.948000000000008</v>
      </c>
      <c r="DP117" s="168">
        <f t="shared" si="170"/>
        <v>66.296000000000006</v>
      </c>
      <c r="DQ117" s="168">
        <f t="shared" si="171"/>
        <v>53.820000000000007</v>
      </c>
      <c r="DR117" s="168">
        <f t="shared" si="172"/>
        <v>59.171999999999997</v>
      </c>
      <c r="DS117" s="167">
        <v>118</v>
      </c>
      <c r="DT117" s="168">
        <f t="shared" si="173"/>
        <v>59.5</v>
      </c>
      <c r="DU117" s="168">
        <f t="shared" si="174"/>
        <v>58.548000000000002</v>
      </c>
      <c r="DV117" s="168">
        <f t="shared" si="175"/>
        <v>58.08</v>
      </c>
      <c r="DW117" s="168">
        <f t="shared" si="176"/>
        <v>59.507999999999996</v>
      </c>
      <c r="DX117" s="168">
        <f t="shared" si="177"/>
        <v>61.347999999999999</v>
      </c>
      <c r="DY117" s="168">
        <f t="shared" si="178"/>
        <v>66.396000000000001</v>
      </c>
      <c r="DZ117" s="168">
        <f t="shared" si="179"/>
        <v>53.120000000000005</v>
      </c>
      <c r="EA117" s="168">
        <f t="shared" si="180"/>
        <v>56.872</v>
      </c>
      <c r="EB117" s="167">
        <v>119</v>
      </c>
      <c r="EC117" s="168">
        <f t="shared" si="181"/>
        <v>59.8</v>
      </c>
      <c r="ED117" s="168">
        <f t="shared" si="182"/>
        <v>60.74799999999999</v>
      </c>
      <c r="EE117" s="168">
        <f t="shared" si="183"/>
        <v>60.58</v>
      </c>
      <c r="EF117" s="168">
        <f t="shared" si="184"/>
        <v>63.207999999999998</v>
      </c>
      <c r="EG117" s="168">
        <f t="shared" si="185"/>
        <v>63.548000000000002</v>
      </c>
      <c r="EH117" s="168">
        <f t="shared" si="186"/>
        <v>64.496000000000009</v>
      </c>
      <c r="EI117" s="168">
        <f t="shared" si="187"/>
        <v>53.22</v>
      </c>
      <c r="EJ117" s="168">
        <f t="shared" si="188"/>
        <v>55.872</v>
      </c>
      <c r="EK117" s="167">
        <v>120</v>
      </c>
      <c r="EL117" s="168">
        <f t="shared" si="189"/>
        <v>65.400000000000006</v>
      </c>
      <c r="EM117" s="168">
        <f t="shared" si="190"/>
        <v>66.847999999999999</v>
      </c>
      <c r="EN117" s="168">
        <f t="shared" si="191"/>
        <v>64.28</v>
      </c>
      <c r="EO117" s="168">
        <f t="shared" si="192"/>
        <v>65.007999999999996</v>
      </c>
      <c r="EP117" s="168">
        <f t="shared" si="193"/>
        <v>64.048000000000002</v>
      </c>
      <c r="EQ117" s="168">
        <f t="shared" si="194"/>
        <v>64.396000000000001</v>
      </c>
      <c r="ER117" s="168">
        <f t="shared" si="195"/>
        <v>51.620000000000005</v>
      </c>
      <c r="ES117" s="168">
        <f t="shared" si="196"/>
        <v>55.671999999999997</v>
      </c>
      <c r="ET117" s="167">
        <v>121</v>
      </c>
      <c r="EU117" s="168">
        <f t="shared" si="197"/>
        <v>65.3</v>
      </c>
      <c r="EV117" s="168">
        <f t="shared" si="198"/>
        <v>67.048000000000002</v>
      </c>
      <c r="EW117" s="168">
        <f t="shared" si="199"/>
        <v>66.28</v>
      </c>
      <c r="EX117" s="168">
        <f t="shared" si="200"/>
        <v>67.707999999999998</v>
      </c>
      <c r="EY117" s="168">
        <f t="shared" si="201"/>
        <v>64.948000000000008</v>
      </c>
      <c r="EZ117" s="168">
        <f t="shared" si="202"/>
        <v>63.096000000000004</v>
      </c>
      <c r="FA117" s="168">
        <f t="shared" si="203"/>
        <v>49.52000000000001</v>
      </c>
      <c r="FB117" s="168">
        <f t="shared" si="204"/>
        <v>50.572000000000003</v>
      </c>
      <c r="FC117" s="167">
        <v>122</v>
      </c>
      <c r="FD117" s="168">
        <f t="shared" si="205"/>
        <v>70.7</v>
      </c>
      <c r="FE117" s="168">
        <f t="shared" si="206"/>
        <v>71.647999999999996</v>
      </c>
      <c r="FF117" s="168">
        <f t="shared" si="207"/>
        <v>69.08</v>
      </c>
      <c r="FG117" s="168">
        <f t="shared" si="208"/>
        <v>68.507999999999996</v>
      </c>
      <c r="FH117" s="168">
        <f t="shared" si="209"/>
        <v>64.048000000000002</v>
      </c>
      <c r="FI117" s="168">
        <f t="shared" si="210"/>
        <v>63.096000000000004</v>
      </c>
      <c r="FJ117" s="168">
        <f t="shared" si="211"/>
        <v>49.22</v>
      </c>
      <c r="FK117" s="168">
        <f t="shared" si="212"/>
        <v>49.872</v>
      </c>
      <c r="FL117" s="167">
        <v>123</v>
      </c>
      <c r="FM117" s="168">
        <f t="shared" si="213"/>
        <v>75.599999999999994</v>
      </c>
      <c r="FN117" s="168">
        <f t="shared" si="214"/>
        <v>73.847999999999999</v>
      </c>
      <c r="FO117" s="168">
        <f t="shared" si="215"/>
        <v>69.88</v>
      </c>
      <c r="FP117" s="168">
        <f t="shared" si="216"/>
        <v>68.807999999999993</v>
      </c>
      <c r="FQ117" s="168">
        <f t="shared" si="217"/>
        <v>64.748000000000005</v>
      </c>
      <c r="FR117" s="168">
        <f t="shared" si="218"/>
        <v>61.396000000000001</v>
      </c>
      <c r="FS117" s="168">
        <f t="shared" si="219"/>
        <v>47.02000000000001</v>
      </c>
      <c r="FT117" s="168">
        <f t="shared" si="220"/>
        <v>48.772000000000006</v>
      </c>
      <c r="FU117" s="167">
        <v>124</v>
      </c>
      <c r="FV117" s="168">
        <f t="shared" si="221"/>
        <v>77.599999999999994</v>
      </c>
      <c r="FW117" s="168">
        <f t="shared" si="222"/>
        <v>77.647999999999996</v>
      </c>
      <c r="FX117" s="168">
        <f t="shared" si="223"/>
        <v>73.180000000000007</v>
      </c>
      <c r="FY117" s="168">
        <f t="shared" si="224"/>
        <v>69.007999999999996</v>
      </c>
      <c r="FZ117" s="168">
        <f t="shared" si="225"/>
        <v>62.748000000000005</v>
      </c>
      <c r="GA117" s="168">
        <f t="shared" si="226"/>
        <v>61.496000000000009</v>
      </c>
      <c r="GB117" s="168">
        <f t="shared" si="227"/>
        <v>47.02000000000001</v>
      </c>
      <c r="GC117" s="168">
        <f t="shared" si="228"/>
        <v>46.772000000000006</v>
      </c>
      <c r="GD117" s="167">
        <v>117</v>
      </c>
      <c r="GE117" s="168">
        <f t="shared" si="229"/>
        <v>31.578953277403471</v>
      </c>
      <c r="GF117" s="168">
        <f t="shared" si="230"/>
        <v>31.666055142287433</v>
      </c>
      <c r="GG117" s="167">
        <v>118</v>
      </c>
      <c r="GH117" s="168">
        <f t="shared" si="231"/>
        <v>30.19565340518848</v>
      </c>
      <c r="GI117" s="168">
        <f t="shared" si="232"/>
        <v>30.620691900562804</v>
      </c>
      <c r="GJ117" s="167">
        <v>119</v>
      </c>
      <c r="GK117" s="168">
        <f t="shared" si="233"/>
        <v>29.564489872760817</v>
      </c>
      <c r="GL117" s="168">
        <f t="shared" si="234"/>
        <v>29.956867729143738</v>
      </c>
      <c r="GM117" s="167">
        <v>120</v>
      </c>
      <c r="GN117" s="168">
        <f t="shared" si="235"/>
        <v>26.998395903736508</v>
      </c>
      <c r="GO117" s="168">
        <f t="shared" si="236"/>
        <v>27.827101987045651</v>
      </c>
      <c r="GP117" s="167">
        <v>121</v>
      </c>
      <c r="GQ117" s="168">
        <f t="shared" si="237"/>
        <v>26.203389260107855</v>
      </c>
      <c r="GR117" s="168">
        <f t="shared" si="238"/>
        <v>26.865298494078914</v>
      </c>
      <c r="GS117" s="167">
        <v>122</v>
      </c>
      <c r="GT117" s="168">
        <f t="shared" si="239"/>
        <v>23.343458315247787</v>
      </c>
      <c r="GU117" s="168">
        <f t="shared" si="240"/>
        <v>24.61441012677372</v>
      </c>
      <c r="GV117" s="167">
        <v>123</v>
      </c>
      <c r="GW117" s="168">
        <f t="shared" si="241"/>
        <v>20.841844841634099</v>
      </c>
      <c r="GX117" s="168">
        <f t="shared" si="242"/>
        <v>23.365723152349233</v>
      </c>
      <c r="GY117" s="167">
        <v>124</v>
      </c>
      <c r="GZ117" s="168">
        <f t="shared" si="243"/>
        <v>18.301071981335838</v>
      </c>
      <c r="HA117" s="168">
        <f t="shared" si="244"/>
        <v>20.44166353469096</v>
      </c>
      <c r="HB117" s="167">
        <v>-1.2</v>
      </c>
      <c r="HC117" s="167">
        <v>-0.49</v>
      </c>
      <c r="HD117" s="167">
        <v>0.14000000000000001</v>
      </c>
      <c r="HE117" s="167">
        <v>1.56</v>
      </c>
      <c r="HF117" s="167">
        <v>-2.98</v>
      </c>
      <c r="HG117" s="167">
        <v>-1.01</v>
      </c>
      <c r="HH117" s="167">
        <v>0.85</v>
      </c>
      <c r="HI117" s="167">
        <v>3.14</v>
      </c>
    </row>
    <row r="118" spans="1:217" ht="15.75" thickBot="1" x14ac:dyDescent="0.3">
      <c r="A118" s="228">
        <v>108</v>
      </c>
      <c r="B118" s="212">
        <v>44519</v>
      </c>
      <c r="C118" s="213" t="s">
        <v>1198</v>
      </c>
      <c r="D118" t="s">
        <v>979</v>
      </c>
      <c r="E118" s="225" t="s">
        <v>1135</v>
      </c>
      <c r="F118" s="197"/>
      <c r="G118" s="198">
        <v>14.5</v>
      </c>
      <c r="H118" s="198">
        <v>21.9</v>
      </c>
      <c r="I118" s="198">
        <v>26.7</v>
      </c>
      <c r="J118" s="198">
        <v>32.700000000000003</v>
      </c>
      <c r="K118" s="198">
        <v>33.4</v>
      </c>
      <c r="L118" s="198">
        <v>44.5</v>
      </c>
      <c r="M118" s="199">
        <v>41.9</v>
      </c>
      <c r="N118" s="200"/>
      <c r="O118" s="198">
        <v>2.8</v>
      </c>
      <c r="P118" s="198">
        <v>2.2000000000000002</v>
      </c>
      <c r="Q118" s="198">
        <v>2.8</v>
      </c>
      <c r="R118" s="198">
        <v>3.3</v>
      </c>
      <c r="S118" s="198">
        <v>3.6</v>
      </c>
      <c r="T118" s="198">
        <v>3.8</v>
      </c>
      <c r="U118" s="201">
        <v>4.5</v>
      </c>
      <c r="V118" s="163">
        <f t="shared" si="148"/>
        <v>0</v>
      </c>
      <c r="W118" s="163">
        <f t="shared" si="149"/>
        <v>9.9080000000000013</v>
      </c>
      <c r="X118" s="163">
        <f t="shared" si="150"/>
        <v>18.291999999999998</v>
      </c>
      <c r="Y118" s="163">
        <f t="shared" si="151"/>
        <v>22.108000000000001</v>
      </c>
      <c r="Z118" s="163">
        <f t="shared" si="152"/>
        <v>27.288000000000004</v>
      </c>
      <c r="AA118" s="163">
        <f t="shared" si="153"/>
        <v>27.495999999999999</v>
      </c>
      <c r="AB118" s="163">
        <f t="shared" si="154"/>
        <v>38.268000000000001</v>
      </c>
      <c r="AC118" s="163">
        <f t="shared" si="155"/>
        <v>34.519999999999996</v>
      </c>
      <c r="AD118" s="164">
        <f t="shared" si="135"/>
        <v>30.103597126922768</v>
      </c>
      <c r="AE118" s="164">
        <f t="shared" si="136"/>
        <v>24.853195106672356</v>
      </c>
      <c r="AF118" s="164">
        <f t="shared" si="137"/>
        <v>18.122974910098176</v>
      </c>
      <c r="AG118" s="165">
        <f t="shared" si="156"/>
        <v>65.3</v>
      </c>
      <c r="AH118" s="165">
        <f t="shared" si="157"/>
        <v>65.492000000000004</v>
      </c>
      <c r="AI118" s="165">
        <f t="shared" si="158"/>
        <v>64.608000000000004</v>
      </c>
      <c r="AJ118" s="165">
        <f t="shared" si="159"/>
        <v>66.191999999999993</v>
      </c>
      <c r="AK118" s="165">
        <f t="shared" si="160"/>
        <v>64.211999999999989</v>
      </c>
      <c r="AL118" s="165">
        <f t="shared" si="161"/>
        <v>65.204000000000008</v>
      </c>
      <c r="AM118" s="165">
        <f t="shared" si="162"/>
        <v>54.231999999999999</v>
      </c>
      <c r="AN118" s="165">
        <f t="shared" si="163"/>
        <v>55.88000000000001</v>
      </c>
      <c r="AO118" s="164">
        <f t="shared" si="164"/>
        <v>26.864585324372939</v>
      </c>
      <c r="AP118" s="166">
        <v>1</v>
      </c>
      <c r="AQ118" s="167">
        <v>51.4</v>
      </c>
      <c r="AR118" s="167">
        <v>62.6</v>
      </c>
      <c r="AS118" s="167">
        <v>70.8</v>
      </c>
      <c r="AT118" s="167">
        <v>81</v>
      </c>
      <c r="AU118" s="167">
        <v>90.4</v>
      </c>
      <c r="AV118" s="167">
        <v>96.2</v>
      </c>
      <c r="AW118" s="167">
        <v>94.7</v>
      </c>
      <c r="AX118" s="167">
        <v>92.3</v>
      </c>
      <c r="AY118" s="166">
        <v>2</v>
      </c>
      <c r="AZ118" s="167">
        <v>59.5</v>
      </c>
      <c r="BA118" s="167">
        <v>68.900000000000006</v>
      </c>
      <c r="BB118" s="167">
        <v>78.3</v>
      </c>
      <c r="BC118" s="167">
        <v>84.3</v>
      </c>
      <c r="BD118" s="167">
        <v>92.8</v>
      </c>
      <c r="BE118" s="167">
        <v>96.3</v>
      </c>
      <c r="BF118" s="167">
        <v>94</v>
      </c>
      <c r="BG118" s="167">
        <v>90</v>
      </c>
      <c r="BH118" s="166">
        <v>3</v>
      </c>
      <c r="BI118" s="167">
        <v>59.8</v>
      </c>
      <c r="BJ118" s="167">
        <v>71.099999999999994</v>
      </c>
      <c r="BK118" s="167">
        <v>80.8</v>
      </c>
      <c r="BL118" s="167">
        <v>88</v>
      </c>
      <c r="BM118" s="167">
        <v>95</v>
      </c>
      <c r="BN118" s="167">
        <v>94.4</v>
      </c>
      <c r="BO118" s="167">
        <v>94.1</v>
      </c>
      <c r="BP118" s="167">
        <v>89</v>
      </c>
      <c r="BQ118" s="166">
        <v>4</v>
      </c>
      <c r="BR118" s="167">
        <v>65.400000000000006</v>
      </c>
      <c r="BS118" s="167">
        <v>77.2</v>
      </c>
      <c r="BT118" s="167">
        <v>84.5</v>
      </c>
      <c r="BU118" s="167">
        <v>89.8</v>
      </c>
      <c r="BV118" s="167">
        <v>95.5</v>
      </c>
      <c r="BW118" s="167">
        <v>94.3</v>
      </c>
      <c r="BX118" s="167">
        <v>92.5</v>
      </c>
      <c r="BY118" s="167">
        <v>88.8</v>
      </c>
      <c r="BZ118" s="166">
        <v>5</v>
      </c>
      <c r="CA118" s="167">
        <v>65.3</v>
      </c>
      <c r="CB118" s="167">
        <v>77.400000000000006</v>
      </c>
      <c r="CC118" s="167">
        <v>86.5</v>
      </c>
      <c r="CD118" s="167">
        <v>92.5</v>
      </c>
      <c r="CE118" s="167">
        <v>96.4</v>
      </c>
      <c r="CF118" s="167">
        <v>93</v>
      </c>
      <c r="CG118" s="167">
        <v>90.4</v>
      </c>
      <c r="CH118" s="167">
        <v>83.7</v>
      </c>
      <c r="CI118" s="166">
        <v>6</v>
      </c>
      <c r="CJ118" s="167">
        <v>70.7</v>
      </c>
      <c r="CK118" s="167">
        <v>82</v>
      </c>
      <c r="CL118" s="167">
        <v>89.3</v>
      </c>
      <c r="CM118" s="167">
        <v>93.3</v>
      </c>
      <c r="CN118" s="167">
        <v>95.5</v>
      </c>
      <c r="CO118" s="167">
        <v>93</v>
      </c>
      <c r="CP118" s="167">
        <v>90.1</v>
      </c>
      <c r="CQ118" s="167">
        <v>83</v>
      </c>
      <c r="CR118" s="166">
        <v>7</v>
      </c>
      <c r="CS118" s="167">
        <v>75.599999999999994</v>
      </c>
      <c r="CT118" s="167">
        <v>84.2</v>
      </c>
      <c r="CU118" s="167">
        <v>90.1</v>
      </c>
      <c r="CV118" s="167">
        <v>93.6</v>
      </c>
      <c r="CW118" s="167">
        <v>96.2</v>
      </c>
      <c r="CX118" s="167">
        <v>91.3</v>
      </c>
      <c r="CY118" s="167">
        <v>87.9</v>
      </c>
      <c r="CZ118" s="167">
        <v>81.900000000000006</v>
      </c>
      <c r="DA118" s="166">
        <v>8</v>
      </c>
      <c r="DB118" s="167">
        <v>77.599999999999994</v>
      </c>
      <c r="DC118" s="167">
        <v>88</v>
      </c>
      <c r="DD118" s="167">
        <v>93.4</v>
      </c>
      <c r="DE118" s="167">
        <v>93.8</v>
      </c>
      <c r="DF118" s="167">
        <v>94.2</v>
      </c>
      <c r="DG118" s="167">
        <v>91.4</v>
      </c>
      <c r="DH118" s="167">
        <v>87.9</v>
      </c>
      <c r="DI118" s="167">
        <v>79.900000000000006</v>
      </c>
      <c r="DJ118" s="167">
        <v>1</v>
      </c>
      <c r="DK118" s="168">
        <f t="shared" si="165"/>
        <v>51.4</v>
      </c>
      <c r="DL118" s="168">
        <f t="shared" si="166"/>
        <v>52.692</v>
      </c>
      <c r="DM118" s="168">
        <f t="shared" si="167"/>
        <v>52.507999999999996</v>
      </c>
      <c r="DN118" s="168">
        <f t="shared" si="168"/>
        <v>58.891999999999996</v>
      </c>
      <c r="DO118" s="168">
        <f t="shared" si="169"/>
        <v>63.112000000000002</v>
      </c>
      <c r="DP118" s="168">
        <f t="shared" si="170"/>
        <v>68.704000000000008</v>
      </c>
      <c r="DQ118" s="168">
        <f t="shared" si="171"/>
        <v>56.432000000000002</v>
      </c>
      <c r="DR118" s="168">
        <f t="shared" si="172"/>
        <v>57.78</v>
      </c>
      <c r="DS118" s="167">
        <v>119</v>
      </c>
      <c r="DT118" s="168">
        <f t="shared" si="173"/>
        <v>59.5</v>
      </c>
      <c r="DU118" s="168">
        <f t="shared" si="174"/>
        <v>58.992000000000004</v>
      </c>
      <c r="DV118" s="168">
        <f t="shared" si="175"/>
        <v>60.007999999999996</v>
      </c>
      <c r="DW118" s="168">
        <f t="shared" si="176"/>
        <v>62.191999999999993</v>
      </c>
      <c r="DX118" s="168">
        <f t="shared" si="177"/>
        <v>65.512</v>
      </c>
      <c r="DY118" s="168">
        <f t="shared" si="178"/>
        <v>68.804000000000002</v>
      </c>
      <c r="DZ118" s="168">
        <f t="shared" si="179"/>
        <v>55.731999999999999</v>
      </c>
      <c r="EA118" s="168">
        <f t="shared" si="180"/>
        <v>55.480000000000004</v>
      </c>
      <c r="EB118" s="167">
        <v>120</v>
      </c>
      <c r="EC118" s="168">
        <f t="shared" si="181"/>
        <v>59.8</v>
      </c>
      <c r="ED118" s="168">
        <f t="shared" si="182"/>
        <v>61.191999999999993</v>
      </c>
      <c r="EE118" s="168">
        <f t="shared" si="183"/>
        <v>62.507999999999996</v>
      </c>
      <c r="EF118" s="168">
        <f t="shared" si="184"/>
        <v>65.891999999999996</v>
      </c>
      <c r="EG118" s="168">
        <f t="shared" si="185"/>
        <v>67.711999999999989</v>
      </c>
      <c r="EH118" s="168">
        <f t="shared" si="186"/>
        <v>66.904000000000011</v>
      </c>
      <c r="EI118" s="168">
        <f t="shared" si="187"/>
        <v>55.831999999999994</v>
      </c>
      <c r="EJ118" s="168">
        <f t="shared" si="188"/>
        <v>54.480000000000004</v>
      </c>
      <c r="EK118" s="167">
        <v>121</v>
      </c>
      <c r="EL118" s="168">
        <f t="shared" si="189"/>
        <v>65.400000000000006</v>
      </c>
      <c r="EM118" s="168">
        <f t="shared" si="190"/>
        <v>67.292000000000002</v>
      </c>
      <c r="EN118" s="168">
        <f t="shared" si="191"/>
        <v>66.207999999999998</v>
      </c>
      <c r="EO118" s="168">
        <f t="shared" si="192"/>
        <v>67.691999999999993</v>
      </c>
      <c r="EP118" s="168">
        <f t="shared" si="193"/>
        <v>68.211999999999989</v>
      </c>
      <c r="EQ118" s="168">
        <f t="shared" si="194"/>
        <v>66.804000000000002</v>
      </c>
      <c r="ER118" s="168">
        <f t="shared" si="195"/>
        <v>54.231999999999999</v>
      </c>
      <c r="ES118" s="168">
        <f t="shared" si="196"/>
        <v>54.28</v>
      </c>
      <c r="ET118" s="167">
        <v>122</v>
      </c>
      <c r="EU118" s="168">
        <f t="shared" si="197"/>
        <v>65.3</v>
      </c>
      <c r="EV118" s="168">
        <f t="shared" si="198"/>
        <v>67.492000000000004</v>
      </c>
      <c r="EW118" s="168">
        <f t="shared" si="199"/>
        <v>68.207999999999998</v>
      </c>
      <c r="EX118" s="168">
        <f t="shared" si="200"/>
        <v>70.391999999999996</v>
      </c>
      <c r="EY118" s="168">
        <f t="shared" si="201"/>
        <v>69.111999999999995</v>
      </c>
      <c r="EZ118" s="168">
        <f t="shared" si="202"/>
        <v>65.504000000000005</v>
      </c>
      <c r="FA118" s="168">
        <f t="shared" si="203"/>
        <v>52.132000000000005</v>
      </c>
      <c r="FB118" s="168">
        <f t="shared" si="204"/>
        <v>49.180000000000007</v>
      </c>
      <c r="FC118" s="167">
        <v>123</v>
      </c>
      <c r="FD118" s="168">
        <f t="shared" si="205"/>
        <v>70.7</v>
      </c>
      <c r="FE118" s="168">
        <f t="shared" si="206"/>
        <v>72.091999999999999</v>
      </c>
      <c r="FF118" s="168">
        <f t="shared" si="207"/>
        <v>71.007999999999996</v>
      </c>
      <c r="FG118" s="168">
        <f t="shared" si="208"/>
        <v>71.191999999999993</v>
      </c>
      <c r="FH118" s="168">
        <f t="shared" si="209"/>
        <v>68.211999999999989</v>
      </c>
      <c r="FI118" s="168">
        <f t="shared" si="210"/>
        <v>65.504000000000005</v>
      </c>
      <c r="FJ118" s="168">
        <f t="shared" si="211"/>
        <v>51.831999999999994</v>
      </c>
      <c r="FK118" s="168">
        <f t="shared" si="212"/>
        <v>48.480000000000004</v>
      </c>
      <c r="FL118" s="167">
        <v>124</v>
      </c>
      <c r="FM118" s="168">
        <f t="shared" si="213"/>
        <v>75.599999999999994</v>
      </c>
      <c r="FN118" s="168">
        <f t="shared" si="214"/>
        <v>74.292000000000002</v>
      </c>
      <c r="FO118" s="168">
        <f t="shared" si="215"/>
        <v>71.807999999999993</v>
      </c>
      <c r="FP118" s="168">
        <f t="shared" si="216"/>
        <v>71.49199999999999</v>
      </c>
      <c r="FQ118" s="168">
        <f t="shared" si="217"/>
        <v>68.912000000000006</v>
      </c>
      <c r="FR118" s="168">
        <f t="shared" si="218"/>
        <v>63.804000000000002</v>
      </c>
      <c r="FS118" s="168">
        <f t="shared" si="219"/>
        <v>49.632000000000005</v>
      </c>
      <c r="FT118" s="168">
        <f t="shared" si="220"/>
        <v>47.38000000000001</v>
      </c>
      <c r="FU118" s="167">
        <v>125</v>
      </c>
      <c r="FV118" s="168">
        <f t="shared" si="221"/>
        <v>77.599999999999994</v>
      </c>
      <c r="FW118" s="168">
        <f t="shared" si="222"/>
        <v>78.091999999999999</v>
      </c>
      <c r="FX118" s="168">
        <f t="shared" si="223"/>
        <v>75.108000000000004</v>
      </c>
      <c r="FY118" s="168">
        <f t="shared" si="224"/>
        <v>71.691999999999993</v>
      </c>
      <c r="FZ118" s="168">
        <f t="shared" si="225"/>
        <v>66.912000000000006</v>
      </c>
      <c r="GA118" s="168">
        <f t="shared" si="226"/>
        <v>63.904000000000011</v>
      </c>
      <c r="GB118" s="168">
        <f t="shared" si="227"/>
        <v>49.632000000000005</v>
      </c>
      <c r="GC118" s="168">
        <f t="shared" si="228"/>
        <v>45.38000000000001</v>
      </c>
      <c r="GD118" s="167">
        <v>118</v>
      </c>
      <c r="GE118" s="168">
        <f t="shared" si="229"/>
        <v>29.287170510764582</v>
      </c>
      <c r="GF118" s="168">
        <f t="shared" si="230"/>
        <v>29.338345480949584</v>
      </c>
      <c r="GG118" s="167">
        <v>119</v>
      </c>
      <c r="GH118" s="168">
        <f t="shared" si="231"/>
        <v>27.899310278882496</v>
      </c>
      <c r="GI118" s="168">
        <f t="shared" si="232"/>
        <v>28.144741094239393</v>
      </c>
      <c r="GJ118" s="167">
        <v>120</v>
      </c>
      <c r="GK118" s="168">
        <f t="shared" si="233"/>
        <v>27.120584206125343</v>
      </c>
      <c r="GL118" s="168">
        <f t="shared" si="234"/>
        <v>27.339740769177851</v>
      </c>
      <c r="GM118" s="167">
        <v>121</v>
      </c>
      <c r="GN118" s="168">
        <f t="shared" si="235"/>
        <v>25.110180493600751</v>
      </c>
      <c r="GO118" s="168">
        <f t="shared" si="236"/>
        <v>25.628326447217816</v>
      </c>
      <c r="GP118" s="167">
        <v>122</v>
      </c>
      <c r="GQ118" s="168">
        <f t="shared" si="237"/>
        <v>24.14385907301012</v>
      </c>
      <c r="GR118" s="168">
        <f t="shared" si="238"/>
        <v>24.543817331539145</v>
      </c>
      <c r="GS118" s="167">
        <v>123</v>
      </c>
      <c r="GT118" s="168">
        <f t="shared" si="239"/>
        <v>21.930907188127918</v>
      </c>
      <c r="GU118" s="168">
        <f t="shared" si="240"/>
        <v>22.810120621600063</v>
      </c>
      <c r="GV118" s="167">
        <v>124</v>
      </c>
      <c r="GW118" s="168">
        <f t="shared" si="241"/>
        <v>19.881417252304601</v>
      </c>
      <c r="GX118" s="168">
        <f t="shared" si="242"/>
        <v>21.774378196266085</v>
      </c>
      <c r="GY118" s="167">
        <v>125</v>
      </c>
      <c r="GZ118" s="168">
        <f t="shared" si="243"/>
        <v>17.528416538260728</v>
      </c>
      <c r="HA118" s="168">
        <f t="shared" si="244"/>
        <v>19.240000364957268</v>
      </c>
      <c r="HB118" s="167">
        <v>-1.2</v>
      </c>
      <c r="HC118" s="167">
        <v>-0.49</v>
      </c>
      <c r="HD118" s="167">
        <v>0.14000000000000001</v>
      </c>
      <c r="HE118" s="167">
        <v>1.56</v>
      </c>
      <c r="HF118" s="167">
        <v>-2.98</v>
      </c>
      <c r="HG118" s="167">
        <v>-1.01</v>
      </c>
      <c r="HH118" s="167">
        <v>0.85</v>
      </c>
      <c r="HI118" s="167">
        <v>3.14</v>
      </c>
    </row>
    <row r="119" spans="1:217" ht="15.75" thickBot="1" x14ac:dyDescent="0.3">
      <c r="A119" s="228">
        <v>109</v>
      </c>
      <c r="B119" s="212">
        <v>44519</v>
      </c>
      <c r="C119" s="213" t="s">
        <v>1198</v>
      </c>
      <c r="D119" t="s">
        <v>979</v>
      </c>
      <c r="E119" s="225" t="s">
        <v>1136</v>
      </c>
      <c r="F119" s="197"/>
      <c r="G119" s="198">
        <v>15</v>
      </c>
      <c r="H119" s="198">
        <v>21.1</v>
      </c>
      <c r="I119" s="198">
        <v>27.7</v>
      </c>
      <c r="J119" s="198">
        <v>34.299999999999997</v>
      </c>
      <c r="K119" s="198">
        <v>34.700000000000003</v>
      </c>
      <c r="L119" s="198">
        <v>44.2</v>
      </c>
      <c r="M119" s="199">
        <v>40.1</v>
      </c>
      <c r="N119" s="200"/>
      <c r="O119" s="198">
        <v>2.8</v>
      </c>
      <c r="P119" s="198">
        <v>2.8</v>
      </c>
      <c r="Q119" s="198">
        <v>3.3</v>
      </c>
      <c r="R119" s="198">
        <v>4.0999999999999996</v>
      </c>
      <c r="S119" s="198">
        <v>2.2999999999999998</v>
      </c>
      <c r="T119" s="198">
        <v>4</v>
      </c>
      <c r="U119" s="201">
        <v>4.7</v>
      </c>
      <c r="V119" s="163">
        <f t="shared" si="148"/>
        <v>0</v>
      </c>
      <c r="W119" s="163">
        <f t="shared" si="149"/>
        <v>10.408000000000001</v>
      </c>
      <c r="X119" s="163">
        <f t="shared" si="150"/>
        <v>16.508000000000003</v>
      </c>
      <c r="Y119" s="163">
        <f t="shared" si="151"/>
        <v>22.288</v>
      </c>
      <c r="Z119" s="163">
        <f t="shared" si="152"/>
        <v>27.575999999999997</v>
      </c>
      <c r="AA119" s="163">
        <f t="shared" si="153"/>
        <v>30.928000000000004</v>
      </c>
      <c r="AB119" s="163">
        <f t="shared" si="154"/>
        <v>37.64</v>
      </c>
      <c r="AC119" s="163">
        <f t="shared" si="155"/>
        <v>32.392000000000003</v>
      </c>
      <c r="AD119" s="164">
        <f t="shared" si="135"/>
        <v>32.0401392247175</v>
      </c>
      <c r="AE119" s="164">
        <f t="shared" si="136"/>
        <v>24.846006138352642</v>
      </c>
      <c r="AF119" s="164">
        <f t="shared" si="137"/>
        <v>17.797122645694351</v>
      </c>
      <c r="AG119" s="165">
        <f t="shared" si="156"/>
        <v>65.3</v>
      </c>
      <c r="AH119" s="165">
        <f t="shared" si="157"/>
        <v>64.992000000000004</v>
      </c>
      <c r="AI119" s="165">
        <f t="shared" si="158"/>
        <v>66.391999999999996</v>
      </c>
      <c r="AJ119" s="165">
        <f t="shared" si="159"/>
        <v>66.012</v>
      </c>
      <c r="AK119" s="165">
        <f t="shared" si="160"/>
        <v>63.924000000000007</v>
      </c>
      <c r="AL119" s="165">
        <f t="shared" si="161"/>
        <v>61.771999999999998</v>
      </c>
      <c r="AM119" s="165">
        <f t="shared" si="162"/>
        <v>54.86</v>
      </c>
      <c r="AN119" s="165">
        <f t="shared" si="163"/>
        <v>58.008000000000003</v>
      </c>
      <c r="AO119" s="164">
        <f t="shared" si="164"/>
        <v>27.032344873441176</v>
      </c>
      <c r="AP119" s="166">
        <v>1</v>
      </c>
      <c r="AQ119" s="167">
        <v>51.4</v>
      </c>
      <c r="AR119" s="167">
        <v>62.6</v>
      </c>
      <c r="AS119" s="167">
        <v>70.8</v>
      </c>
      <c r="AT119" s="167">
        <v>81</v>
      </c>
      <c r="AU119" s="167">
        <v>90.4</v>
      </c>
      <c r="AV119" s="167">
        <v>96.2</v>
      </c>
      <c r="AW119" s="167">
        <v>94.7</v>
      </c>
      <c r="AX119" s="167">
        <v>92.3</v>
      </c>
      <c r="AY119" s="166">
        <v>2</v>
      </c>
      <c r="AZ119" s="167">
        <v>59.5</v>
      </c>
      <c r="BA119" s="167">
        <v>68.900000000000006</v>
      </c>
      <c r="BB119" s="167">
        <v>78.3</v>
      </c>
      <c r="BC119" s="167">
        <v>84.3</v>
      </c>
      <c r="BD119" s="167">
        <v>92.8</v>
      </c>
      <c r="BE119" s="167">
        <v>96.3</v>
      </c>
      <c r="BF119" s="167">
        <v>94</v>
      </c>
      <c r="BG119" s="167">
        <v>90</v>
      </c>
      <c r="BH119" s="166">
        <v>3</v>
      </c>
      <c r="BI119" s="167">
        <v>59.8</v>
      </c>
      <c r="BJ119" s="167">
        <v>71.099999999999994</v>
      </c>
      <c r="BK119" s="167">
        <v>80.8</v>
      </c>
      <c r="BL119" s="167">
        <v>88</v>
      </c>
      <c r="BM119" s="167">
        <v>95</v>
      </c>
      <c r="BN119" s="167">
        <v>94.4</v>
      </c>
      <c r="BO119" s="167">
        <v>94.1</v>
      </c>
      <c r="BP119" s="167">
        <v>89</v>
      </c>
      <c r="BQ119" s="166">
        <v>4</v>
      </c>
      <c r="BR119" s="167">
        <v>65.400000000000006</v>
      </c>
      <c r="BS119" s="167">
        <v>77.2</v>
      </c>
      <c r="BT119" s="167">
        <v>84.5</v>
      </c>
      <c r="BU119" s="167">
        <v>89.8</v>
      </c>
      <c r="BV119" s="167">
        <v>95.5</v>
      </c>
      <c r="BW119" s="167">
        <v>94.3</v>
      </c>
      <c r="BX119" s="167">
        <v>92.5</v>
      </c>
      <c r="BY119" s="167">
        <v>88.8</v>
      </c>
      <c r="BZ119" s="166">
        <v>5</v>
      </c>
      <c r="CA119" s="167">
        <v>65.3</v>
      </c>
      <c r="CB119" s="167">
        <v>77.400000000000006</v>
      </c>
      <c r="CC119" s="167">
        <v>86.5</v>
      </c>
      <c r="CD119" s="167">
        <v>92.5</v>
      </c>
      <c r="CE119" s="167">
        <v>96.4</v>
      </c>
      <c r="CF119" s="167">
        <v>93</v>
      </c>
      <c r="CG119" s="167">
        <v>90.4</v>
      </c>
      <c r="CH119" s="167">
        <v>83.7</v>
      </c>
      <c r="CI119" s="166">
        <v>6</v>
      </c>
      <c r="CJ119" s="167">
        <v>70.7</v>
      </c>
      <c r="CK119" s="167">
        <v>82</v>
      </c>
      <c r="CL119" s="167">
        <v>89.3</v>
      </c>
      <c r="CM119" s="167">
        <v>93.3</v>
      </c>
      <c r="CN119" s="167">
        <v>95.5</v>
      </c>
      <c r="CO119" s="167">
        <v>93</v>
      </c>
      <c r="CP119" s="167">
        <v>90.1</v>
      </c>
      <c r="CQ119" s="167">
        <v>83</v>
      </c>
      <c r="CR119" s="166">
        <v>7</v>
      </c>
      <c r="CS119" s="167">
        <v>75.599999999999994</v>
      </c>
      <c r="CT119" s="167">
        <v>84.2</v>
      </c>
      <c r="CU119" s="167">
        <v>90.1</v>
      </c>
      <c r="CV119" s="167">
        <v>93.6</v>
      </c>
      <c r="CW119" s="167">
        <v>96.2</v>
      </c>
      <c r="CX119" s="167">
        <v>91.3</v>
      </c>
      <c r="CY119" s="167">
        <v>87.9</v>
      </c>
      <c r="CZ119" s="167">
        <v>81.900000000000006</v>
      </c>
      <c r="DA119" s="166">
        <v>8</v>
      </c>
      <c r="DB119" s="167">
        <v>77.599999999999994</v>
      </c>
      <c r="DC119" s="167">
        <v>88</v>
      </c>
      <c r="DD119" s="167">
        <v>93.4</v>
      </c>
      <c r="DE119" s="167">
        <v>93.8</v>
      </c>
      <c r="DF119" s="167">
        <v>94.2</v>
      </c>
      <c r="DG119" s="167">
        <v>91.4</v>
      </c>
      <c r="DH119" s="167">
        <v>87.9</v>
      </c>
      <c r="DI119" s="167">
        <v>79.900000000000006</v>
      </c>
      <c r="DJ119" s="167">
        <v>1</v>
      </c>
      <c r="DK119" s="168">
        <f t="shared" si="165"/>
        <v>51.4</v>
      </c>
      <c r="DL119" s="168">
        <f t="shared" si="166"/>
        <v>52.192</v>
      </c>
      <c r="DM119" s="168">
        <f t="shared" si="167"/>
        <v>54.291999999999994</v>
      </c>
      <c r="DN119" s="168">
        <f t="shared" si="168"/>
        <v>58.712000000000003</v>
      </c>
      <c r="DO119" s="168">
        <f t="shared" si="169"/>
        <v>62.824000000000012</v>
      </c>
      <c r="DP119" s="168">
        <f t="shared" si="170"/>
        <v>65.271999999999991</v>
      </c>
      <c r="DQ119" s="168">
        <f t="shared" si="171"/>
        <v>57.06</v>
      </c>
      <c r="DR119" s="168">
        <f t="shared" si="172"/>
        <v>59.907999999999994</v>
      </c>
      <c r="DS119" s="167">
        <v>120</v>
      </c>
      <c r="DT119" s="168">
        <f t="shared" si="173"/>
        <v>59.5</v>
      </c>
      <c r="DU119" s="168">
        <f t="shared" si="174"/>
        <v>58.492000000000004</v>
      </c>
      <c r="DV119" s="168">
        <f t="shared" si="175"/>
        <v>61.791999999999994</v>
      </c>
      <c r="DW119" s="168">
        <f t="shared" si="176"/>
        <v>62.012</v>
      </c>
      <c r="DX119" s="168">
        <f t="shared" si="177"/>
        <v>65.224000000000004</v>
      </c>
      <c r="DY119" s="168">
        <f t="shared" si="178"/>
        <v>65.371999999999986</v>
      </c>
      <c r="DZ119" s="168">
        <f t="shared" si="179"/>
        <v>56.36</v>
      </c>
      <c r="EA119" s="168">
        <f t="shared" si="180"/>
        <v>57.607999999999997</v>
      </c>
      <c r="EB119" s="167">
        <v>121</v>
      </c>
      <c r="EC119" s="168">
        <f t="shared" si="181"/>
        <v>59.8</v>
      </c>
      <c r="ED119" s="168">
        <f t="shared" si="182"/>
        <v>60.691999999999993</v>
      </c>
      <c r="EE119" s="168">
        <f t="shared" si="183"/>
        <v>64.292000000000002</v>
      </c>
      <c r="EF119" s="168">
        <f t="shared" si="184"/>
        <v>65.712000000000003</v>
      </c>
      <c r="EG119" s="168">
        <f t="shared" si="185"/>
        <v>67.424000000000007</v>
      </c>
      <c r="EH119" s="168">
        <f t="shared" si="186"/>
        <v>63.472000000000001</v>
      </c>
      <c r="EI119" s="168">
        <f t="shared" si="187"/>
        <v>56.459999999999994</v>
      </c>
      <c r="EJ119" s="168">
        <f t="shared" si="188"/>
        <v>56.607999999999997</v>
      </c>
      <c r="EK119" s="167">
        <v>122</v>
      </c>
      <c r="EL119" s="168">
        <f t="shared" si="189"/>
        <v>65.400000000000006</v>
      </c>
      <c r="EM119" s="168">
        <f t="shared" si="190"/>
        <v>66.792000000000002</v>
      </c>
      <c r="EN119" s="168">
        <f t="shared" si="191"/>
        <v>67.99199999999999</v>
      </c>
      <c r="EO119" s="168">
        <f t="shared" si="192"/>
        <v>67.512</v>
      </c>
      <c r="EP119" s="168">
        <f t="shared" si="193"/>
        <v>67.924000000000007</v>
      </c>
      <c r="EQ119" s="168">
        <f t="shared" si="194"/>
        <v>63.371999999999993</v>
      </c>
      <c r="ER119" s="168">
        <f t="shared" si="195"/>
        <v>54.86</v>
      </c>
      <c r="ES119" s="168">
        <f t="shared" si="196"/>
        <v>56.407999999999994</v>
      </c>
      <c r="ET119" s="167">
        <v>123</v>
      </c>
      <c r="EU119" s="168">
        <f t="shared" si="197"/>
        <v>65.3</v>
      </c>
      <c r="EV119" s="168">
        <f t="shared" si="198"/>
        <v>66.992000000000004</v>
      </c>
      <c r="EW119" s="168">
        <f t="shared" si="199"/>
        <v>69.99199999999999</v>
      </c>
      <c r="EX119" s="168">
        <f t="shared" si="200"/>
        <v>70.212000000000003</v>
      </c>
      <c r="EY119" s="168">
        <f t="shared" si="201"/>
        <v>68.824000000000012</v>
      </c>
      <c r="EZ119" s="168">
        <f t="shared" si="202"/>
        <v>62.071999999999996</v>
      </c>
      <c r="FA119" s="168">
        <f t="shared" si="203"/>
        <v>52.760000000000005</v>
      </c>
      <c r="FB119" s="168">
        <f t="shared" si="204"/>
        <v>51.308</v>
      </c>
      <c r="FC119" s="167">
        <v>124</v>
      </c>
      <c r="FD119" s="168">
        <f t="shared" si="205"/>
        <v>70.7</v>
      </c>
      <c r="FE119" s="168">
        <f t="shared" si="206"/>
        <v>71.591999999999999</v>
      </c>
      <c r="FF119" s="168">
        <f t="shared" si="207"/>
        <v>72.792000000000002</v>
      </c>
      <c r="FG119" s="168">
        <f t="shared" si="208"/>
        <v>71.012</v>
      </c>
      <c r="FH119" s="168">
        <f t="shared" si="209"/>
        <v>67.924000000000007</v>
      </c>
      <c r="FI119" s="168">
        <f t="shared" si="210"/>
        <v>62.071999999999996</v>
      </c>
      <c r="FJ119" s="168">
        <f t="shared" si="211"/>
        <v>52.459999999999994</v>
      </c>
      <c r="FK119" s="168">
        <f t="shared" si="212"/>
        <v>50.607999999999997</v>
      </c>
      <c r="FL119" s="167">
        <v>125</v>
      </c>
      <c r="FM119" s="168">
        <f t="shared" si="213"/>
        <v>75.599999999999994</v>
      </c>
      <c r="FN119" s="168">
        <f t="shared" si="214"/>
        <v>73.792000000000002</v>
      </c>
      <c r="FO119" s="168">
        <f t="shared" si="215"/>
        <v>73.591999999999985</v>
      </c>
      <c r="FP119" s="168">
        <f t="shared" si="216"/>
        <v>71.311999999999998</v>
      </c>
      <c r="FQ119" s="168">
        <f t="shared" si="217"/>
        <v>68.624000000000009</v>
      </c>
      <c r="FR119" s="168">
        <f t="shared" si="218"/>
        <v>60.371999999999993</v>
      </c>
      <c r="FS119" s="168">
        <f t="shared" si="219"/>
        <v>50.260000000000005</v>
      </c>
      <c r="FT119" s="168">
        <f t="shared" si="220"/>
        <v>49.508000000000003</v>
      </c>
      <c r="FU119" s="167">
        <v>126</v>
      </c>
      <c r="FV119" s="168">
        <f t="shared" si="221"/>
        <v>77.599999999999994</v>
      </c>
      <c r="FW119" s="168">
        <f t="shared" si="222"/>
        <v>77.591999999999999</v>
      </c>
      <c r="FX119" s="168">
        <f t="shared" si="223"/>
        <v>76.891999999999996</v>
      </c>
      <c r="FY119" s="168">
        <f t="shared" si="224"/>
        <v>71.512</v>
      </c>
      <c r="FZ119" s="168">
        <f t="shared" si="225"/>
        <v>66.624000000000009</v>
      </c>
      <c r="GA119" s="168">
        <f t="shared" si="226"/>
        <v>60.472000000000001</v>
      </c>
      <c r="GB119" s="168">
        <f t="shared" si="227"/>
        <v>50.260000000000005</v>
      </c>
      <c r="GC119" s="168">
        <f t="shared" si="228"/>
        <v>47.508000000000003</v>
      </c>
      <c r="GD119" s="167">
        <v>119</v>
      </c>
      <c r="GE119" s="168">
        <f t="shared" si="229"/>
        <v>30.922880021960651</v>
      </c>
      <c r="GF119" s="168">
        <f t="shared" si="230"/>
        <v>30.997663580301023</v>
      </c>
      <c r="GG119" s="167">
        <v>120</v>
      </c>
      <c r="GH119" s="168">
        <f t="shared" si="231"/>
        <v>29.037259433455048</v>
      </c>
      <c r="GI119" s="168">
        <f t="shared" si="232"/>
        <v>29.358993963674166</v>
      </c>
      <c r="GJ119" s="167">
        <v>121</v>
      </c>
      <c r="GK119" s="168">
        <f t="shared" si="233"/>
        <v>27.647075367123563</v>
      </c>
      <c r="GL119" s="168">
        <f t="shared" si="234"/>
        <v>27.895299464551073</v>
      </c>
      <c r="GM119" s="167">
        <v>122</v>
      </c>
      <c r="GN119" s="168">
        <f t="shared" si="235"/>
        <v>25.331452343666626</v>
      </c>
      <c r="GO119" s="168">
        <f t="shared" si="236"/>
        <v>25.878459314165568</v>
      </c>
      <c r="GP119" s="167">
        <v>123</v>
      </c>
      <c r="GQ119" s="168">
        <f t="shared" si="237"/>
        <v>24.152608074232404</v>
      </c>
      <c r="GR119" s="168">
        <f t="shared" si="238"/>
        <v>24.553411261300738</v>
      </c>
      <c r="GS119" s="167">
        <v>124</v>
      </c>
      <c r="GT119" s="168">
        <f t="shared" si="239"/>
        <v>21.809621817921965</v>
      </c>
      <c r="GU119" s="168">
        <f t="shared" si="240"/>
        <v>22.662078597236686</v>
      </c>
      <c r="GV119" s="167">
        <v>125</v>
      </c>
      <c r="GW119" s="168">
        <f t="shared" si="241"/>
        <v>19.779229525615676</v>
      </c>
      <c r="GX119" s="168">
        <f t="shared" si="242"/>
        <v>21.617363661200983</v>
      </c>
      <c r="GY119" s="167">
        <v>126</v>
      </c>
      <c r="GZ119" s="168">
        <f t="shared" si="243"/>
        <v>17.353998145455165</v>
      </c>
      <c r="HA119" s="168">
        <f t="shared" si="244"/>
        <v>18.983772481617535</v>
      </c>
      <c r="HB119" s="167">
        <v>-1.2</v>
      </c>
      <c r="HC119" s="167">
        <v>-0.49</v>
      </c>
      <c r="HD119" s="167">
        <v>0.14000000000000001</v>
      </c>
      <c r="HE119" s="167">
        <v>1.56</v>
      </c>
      <c r="HF119" s="167">
        <v>-2.98</v>
      </c>
      <c r="HG119" s="167">
        <v>-1.01</v>
      </c>
      <c r="HH119" s="167">
        <v>0.85</v>
      </c>
      <c r="HI119" s="167">
        <v>3.14</v>
      </c>
    </row>
    <row r="120" spans="1:217" ht="15.75" thickBot="1" x14ac:dyDescent="0.3">
      <c r="A120" s="228">
        <v>110</v>
      </c>
      <c r="B120" s="212">
        <v>44589</v>
      </c>
      <c r="C120" s="213" t="s">
        <v>1199</v>
      </c>
      <c r="D120" t="s">
        <v>895</v>
      </c>
      <c r="E120" s="225" t="s">
        <v>1137</v>
      </c>
      <c r="F120" s="197"/>
      <c r="G120" s="197">
        <v>20.100000000000001</v>
      </c>
      <c r="H120" s="198">
        <v>24.8</v>
      </c>
      <c r="I120" s="198">
        <v>32.4</v>
      </c>
      <c r="J120" s="198">
        <v>31.3</v>
      </c>
      <c r="K120" s="198">
        <v>34</v>
      </c>
      <c r="L120" s="198">
        <v>40.1</v>
      </c>
      <c r="M120" s="198">
        <v>45</v>
      </c>
      <c r="N120" s="200"/>
      <c r="O120" s="198">
        <v>3.6</v>
      </c>
      <c r="P120" s="198">
        <v>5.0999999999999996</v>
      </c>
      <c r="Q120" s="198">
        <v>5</v>
      </c>
      <c r="R120" s="198">
        <v>4.5999999999999996</v>
      </c>
      <c r="S120" s="198">
        <v>3.3</v>
      </c>
      <c r="T120" s="198">
        <v>3.6</v>
      </c>
      <c r="U120" s="201">
        <v>3.8</v>
      </c>
      <c r="V120" s="163">
        <f t="shared" si="148"/>
        <v>0</v>
      </c>
      <c r="W120" s="163">
        <f t="shared" si="149"/>
        <v>14.196000000000002</v>
      </c>
      <c r="X120" s="163">
        <f t="shared" si="150"/>
        <v>16.436</v>
      </c>
      <c r="Y120" s="163">
        <f t="shared" si="151"/>
        <v>24.2</v>
      </c>
      <c r="Z120" s="163">
        <f t="shared" si="152"/>
        <v>23.756</v>
      </c>
      <c r="AA120" s="163">
        <f t="shared" si="153"/>
        <v>28.588000000000001</v>
      </c>
      <c r="AB120" s="163">
        <f t="shared" si="154"/>
        <v>34.195999999999998</v>
      </c>
      <c r="AC120" s="163">
        <f t="shared" si="155"/>
        <v>38.768000000000001</v>
      </c>
      <c r="AD120" s="164">
        <f t="shared" si="135"/>
        <v>29.609942555381817</v>
      </c>
      <c r="AE120" s="164">
        <f t="shared" si="136"/>
        <v>24.223510822340256</v>
      </c>
      <c r="AF120" s="164">
        <f t="shared" si="137"/>
        <v>19.451306667895018</v>
      </c>
      <c r="AG120" s="165">
        <f t="shared" si="156"/>
        <v>65.3</v>
      </c>
      <c r="AH120" s="165">
        <f t="shared" si="157"/>
        <v>61.204000000000008</v>
      </c>
      <c r="AI120" s="165">
        <f t="shared" si="158"/>
        <v>66.463999999999999</v>
      </c>
      <c r="AJ120" s="165">
        <f t="shared" si="159"/>
        <v>64.099999999999994</v>
      </c>
      <c r="AK120" s="165">
        <f t="shared" si="160"/>
        <v>67.744</v>
      </c>
      <c r="AL120" s="165">
        <f t="shared" si="161"/>
        <v>64.111999999999995</v>
      </c>
      <c r="AM120" s="165">
        <f t="shared" si="162"/>
        <v>58.304000000000002</v>
      </c>
      <c r="AN120" s="165">
        <f t="shared" si="163"/>
        <v>51.632000000000005</v>
      </c>
      <c r="AO120" s="164">
        <f t="shared" si="164"/>
        <v>26.766139120653676</v>
      </c>
      <c r="AP120" s="166">
        <v>1</v>
      </c>
      <c r="AQ120" s="167">
        <v>51.4</v>
      </c>
      <c r="AR120" s="167">
        <v>62.6</v>
      </c>
      <c r="AS120" s="167">
        <v>70.8</v>
      </c>
      <c r="AT120" s="167">
        <v>81</v>
      </c>
      <c r="AU120" s="167">
        <v>90.4</v>
      </c>
      <c r="AV120" s="167">
        <v>96.2</v>
      </c>
      <c r="AW120" s="167">
        <v>94.7</v>
      </c>
      <c r="AX120" s="167">
        <v>92.3</v>
      </c>
      <c r="AY120" s="166">
        <v>2</v>
      </c>
      <c r="AZ120" s="167">
        <v>59.5</v>
      </c>
      <c r="BA120" s="167">
        <v>68.900000000000006</v>
      </c>
      <c r="BB120" s="167">
        <v>78.3</v>
      </c>
      <c r="BC120" s="167">
        <v>84.3</v>
      </c>
      <c r="BD120" s="167">
        <v>92.8</v>
      </c>
      <c r="BE120" s="167">
        <v>96.3</v>
      </c>
      <c r="BF120" s="167">
        <v>94</v>
      </c>
      <c r="BG120" s="167">
        <v>90</v>
      </c>
      <c r="BH120" s="166">
        <v>3</v>
      </c>
      <c r="BI120" s="167">
        <v>59.8</v>
      </c>
      <c r="BJ120" s="167">
        <v>71.099999999999994</v>
      </c>
      <c r="BK120" s="167">
        <v>80.8</v>
      </c>
      <c r="BL120" s="167">
        <v>88</v>
      </c>
      <c r="BM120" s="167">
        <v>95</v>
      </c>
      <c r="BN120" s="167">
        <v>94.4</v>
      </c>
      <c r="BO120" s="167">
        <v>94.1</v>
      </c>
      <c r="BP120" s="167">
        <v>89</v>
      </c>
      <c r="BQ120" s="166">
        <v>4</v>
      </c>
      <c r="BR120" s="167">
        <v>65.400000000000006</v>
      </c>
      <c r="BS120" s="167">
        <v>77.2</v>
      </c>
      <c r="BT120" s="167">
        <v>84.5</v>
      </c>
      <c r="BU120" s="167">
        <v>89.8</v>
      </c>
      <c r="BV120" s="167">
        <v>95.5</v>
      </c>
      <c r="BW120" s="167">
        <v>94.3</v>
      </c>
      <c r="BX120" s="167">
        <v>92.5</v>
      </c>
      <c r="BY120" s="167">
        <v>88.8</v>
      </c>
      <c r="BZ120" s="166">
        <v>5</v>
      </c>
      <c r="CA120" s="167">
        <v>65.3</v>
      </c>
      <c r="CB120" s="167">
        <v>77.400000000000006</v>
      </c>
      <c r="CC120" s="167">
        <v>86.5</v>
      </c>
      <c r="CD120" s="167">
        <v>92.5</v>
      </c>
      <c r="CE120" s="167">
        <v>96.4</v>
      </c>
      <c r="CF120" s="167">
        <v>93</v>
      </c>
      <c r="CG120" s="167">
        <v>90.4</v>
      </c>
      <c r="CH120" s="167">
        <v>83.7</v>
      </c>
      <c r="CI120" s="166">
        <v>6</v>
      </c>
      <c r="CJ120" s="167">
        <v>70.7</v>
      </c>
      <c r="CK120" s="167">
        <v>82</v>
      </c>
      <c r="CL120" s="167">
        <v>89.3</v>
      </c>
      <c r="CM120" s="167">
        <v>93.3</v>
      </c>
      <c r="CN120" s="167">
        <v>95.5</v>
      </c>
      <c r="CO120" s="167">
        <v>93</v>
      </c>
      <c r="CP120" s="167">
        <v>90.1</v>
      </c>
      <c r="CQ120" s="167">
        <v>83</v>
      </c>
      <c r="CR120" s="166">
        <v>7</v>
      </c>
      <c r="CS120" s="167">
        <v>75.599999999999994</v>
      </c>
      <c r="CT120" s="167">
        <v>84.2</v>
      </c>
      <c r="CU120" s="167">
        <v>90.1</v>
      </c>
      <c r="CV120" s="167">
        <v>93.6</v>
      </c>
      <c r="CW120" s="167">
        <v>96.2</v>
      </c>
      <c r="CX120" s="167">
        <v>91.3</v>
      </c>
      <c r="CY120" s="167">
        <v>87.9</v>
      </c>
      <c r="CZ120" s="167">
        <v>81.900000000000006</v>
      </c>
      <c r="DA120" s="166">
        <v>8</v>
      </c>
      <c r="DB120" s="167">
        <v>77.599999999999994</v>
      </c>
      <c r="DC120" s="167">
        <v>88</v>
      </c>
      <c r="DD120" s="167">
        <v>93.4</v>
      </c>
      <c r="DE120" s="167">
        <v>93.8</v>
      </c>
      <c r="DF120" s="167">
        <v>94.2</v>
      </c>
      <c r="DG120" s="167">
        <v>91.4</v>
      </c>
      <c r="DH120" s="167">
        <v>87.9</v>
      </c>
      <c r="DI120" s="167">
        <v>79.900000000000006</v>
      </c>
      <c r="DJ120" s="167">
        <v>1</v>
      </c>
      <c r="DK120" s="168">
        <f t="shared" si="165"/>
        <v>51.4</v>
      </c>
      <c r="DL120" s="168">
        <f t="shared" si="166"/>
        <v>48.403999999999996</v>
      </c>
      <c r="DM120" s="168">
        <f t="shared" si="167"/>
        <v>54.363999999999997</v>
      </c>
      <c r="DN120" s="168">
        <f t="shared" si="168"/>
        <v>56.8</v>
      </c>
      <c r="DO120" s="168">
        <f t="shared" si="169"/>
        <v>66.644000000000005</v>
      </c>
      <c r="DP120" s="168">
        <f t="shared" si="170"/>
        <v>67.611999999999995</v>
      </c>
      <c r="DQ120" s="168">
        <f t="shared" si="171"/>
        <v>60.504000000000005</v>
      </c>
      <c r="DR120" s="168">
        <f t="shared" si="172"/>
        <v>53.531999999999996</v>
      </c>
      <c r="DS120" s="167">
        <v>121</v>
      </c>
      <c r="DT120" s="168">
        <f t="shared" si="173"/>
        <v>59.5</v>
      </c>
      <c r="DU120" s="168">
        <f t="shared" si="174"/>
        <v>54.704000000000008</v>
      </c>
      <c r="DV120" s="168">
        <f t="shared" si="175"/>
        <v>61.863999999999997</v>
      </c>
      <c r="DW120" s="168">
        <f t="shared" si="176"/>
        <v>60.099999999999994</v>
      </c>
      <c r="DX120" s="168">
        <f t="shared" si="177"/>
        <v>69.043999999999997</v>
      </c>
      <c r="DY120" s="168">
        <f t="shared" si="178"/>
        <v>67.711999999999989</v>
      </c>
      <c r="DZ120" s="168">
        <f t="shared" si="179"/>
        <v>59.804000000000002</v>
      </c>
      <c r="EA120" s="168">
        <f t="shared" si="180"/>
        <v>51.231999999999999</v>
      </c>
      <c r="EB120" s="167">
        <v>122</v>
      </c>
      <c r="EC120" s="168">
        <f t="shared" si="181"/>
        <v>59.8</v>
      </c>
      <c r="ED120" s="168">
        <f t="shared" si="182"/>
        <v>56.903999999999996</v>
      </c>
      <c r="EE120" s="168">
        <f t="shared" si="183"/>
        <v>64.364000000000004</v>
      </c>
      <c r="EF120" s="168">
        <f t="shared" si="184"/>
        <v>63.8</v>
      </c>
      <c r="EG120" s="168">
        <f t="shared" si="185"/>
        <v>71.244</v>
      </c>
      <c r="EH120" s="168">
        <f t="shared" si="186"/>
        <v>65.812000000000012</v>
      </c>
      <c r="EI120" s="168">
        <f t="shared" si="187"/>
        <v>59.903999999999996</v>
      </c>
      <c r="EJ120" s="168">
        <f t="shared" si="188"/>
        <v>50.231999999999999</v>
      </c>
      <c r="EK120" s="167">
        <v>123</v>
      </c>
      <c r="EL120" s="168">
        <f t="shared" si="189"/>
        <v>65.400000000000006</v>
      </c>
      <c r="EM120" s="168">
        <f t="shared" si="190"/>
        <v>63.004000000000005</v>
      </c>
      <c r="EN120" s="168">
        <f t="shared" si="191"/>
        <v>68.063999999999993</v>
      </c>
      <c r="EO120" s="168">
        <f t="shared" si="192"/>
        <v>65.599999999999994</v>
      </c>
      <c r="EP120" s="168">
        <f t="shared" si="193"/>
        <v>71.744</v>
      </c>
      <c r="EQ120" s="168">
        <f t="shared" si="194"/>
        <v>65.711999999999989</v>
      </c>
      <c r="ER120" s="168">
        <f t="shared" si="195"/>
        <v>58.304000000000002</v>
      </c>
      <c r="ES120" s="168">
        <f t="shared" si="196"/>
        <v>50.031999999999996</v>
      </c>
      <c r="ET120" s="167">
        <v>124</v>
      </c>
      <c r="EU120" s="168">
        <f t="shared" si="197"/>
        <v>65.3</v>
      </c>
      <c r="EV120" s="168">
        <f t="shared" si="198"/>
        <v>63.204000000000008</v>
      </c>
      <c r="EW120" s="168">
        <f t="shared" si="199"/>
        <v>70.063999999999993</v>
      </c>
      <c r="EX120" s="168">
        <f t="shared" si="200"/>
        <v>68.3</v>
      </c>
      <c r="EY120" s="168">
        <f t="shared" si="201"/>
        <v>72.644000000000005</v>
      </c>
      <c r="EZ120" s="168">
        <f t="shared" si="202"/>
        <v>64.412000000000006</v>
      </c>
      <c r="FA120" s="168">
        <f t="shared" si="203"/>
        <v>56.204000000000008</v>
      </c>
      <c r="FB120" s="168">
        <f t="shared" si="204"/>
        <v>44.932000000000002</v>
      </c>
      <c r="FC120" s="167">
        <v>125</v>
      </c>
      <c r="FD120" s="168">
        <f t="shared" si="205"/>
        <v>70.7</v>
      </c>
      <c r="FE120" s="168">
        <f t="shared" si="206"/>
        <v>67.804000000000002</v>
      </c>
      <c r="FF120" s="168">
        <f t="shared" si="207"/>
        <v>72.864000000000004</v>
      </c>
      <c r="FG120" s="168">
        <f t="shared" si="208"/>
        <v>69.099999999999994</v>
      </c>
      <c r="FH120" s="168">
        <f t="shared" si="209"/>
        <v>71.744</v>
      </c>
      <c r="FI120" s="168">
        <f t="shared" si="210"/>
        <v>64.412000000000006</v>
      </c>
      <c r="FJ120" s="168">
        <f t="shared" si="211"/>
        <v>55.903999999999996</v>
      </c>
      <c r="FK120" s="168">
        <f t="shared" si="212"/>
        <v>44.231999999999999</v>
      </c>
      <c r="FL120" s="167">
        <v>126</v>
      </c>
      <c r="FM120" s="168">
        <f t="shared" si="213"/>
        <v>75.599999999999994</v>
      </c>
      <c r="FN120" s="168">
        <f t="shared" si="214"/>
        <v>70.004000000000005</v>
      </c>
      <c r="FO120" s="168">
        <f t="shared" si="215"/>
        <v>73.663999999999987</v>
      </c>
      <c r="FP120" s="168">
        <f t="shared" si="216"/>
        <v>69.399999999999991</v>
      </c>
      <c r="FQ120" s="168">
        <f t="shared" si="217"/>
        <v>72.444000000000003</v>
      </c>
      <c r="FR120" s="168">
        <f t="shared" si="218"/>
        <v>62.711999999999996</v>
      </c>
      <c r="FS120" s="168">
        <f t="shared" si="219"/>
        <v>53.704000000000008</v>
      </c>
      <c r="FT120" s="168">
        <f t="shared" si="220"/>
        <v>43.132000000000005</v>
      </c>
      <c r="FU120" s="167">
        <v>127</v>
      </c>
      <c r="FV120" s="168">
        <f t="shared" si="221"/>
        <v>77.599999999999994</v>
      </c>
      <c r="FW120" s="168">
        <f t="shared" si="222"/>
        <v>73.804000000000002</v>
      </c>
      <c r="FX120" s="168">
        <f t="shared" si="223"/>
        <v>76.963999999999999</v>
      </c>
      <c r="FY120" s="168">
        <f t="shared" si="224"/>
        <v>69.599999999999994</v>
      </c>
      <c r="FZ120" s="168">
        <f t="shared" si="225"/>
        <v>70.444000000000003</v>
      </c>
      <c r="GA120" s="168">
        <f t="shared" si="226"/>
        <v>62.812000000000005</v>
      </c>
      <c r="GB120" s="168">
        <f t="shared" si="227"/>
        <v>53.704000000000008</v>
      </c>
      <c r="GC120" s="168">
        <f t="shared" si="228"/>
        <v>41.132000000000005</v>
      </c>
      <c r="GD120" s="167">
        <v>120</v>
      </c>
      <c r="GE120" s="168">
        <f t="shared" si="229"/>
        <v>28.963538621536301</v>
      </c>
      <c r="GF120" s="168">
        <f t="shared" si="230"/>
        <v>29.011018544623667</v>
      </c>
      <c r="GG120" s="167">
        <v>121</v>
      </c>
      <c r="GH120" s="168">
        <f t="shared" si="231"/>
        <v>27.2668526447315</v>
      </c>
      <c r="GI120" s="168">
        <f t="shared" si="232"/>
        <v>27.478198639672698</v>
      </c>
      <c r="GJ120" s="167">
        <v>122</v>
      </c>
      <c r="GK120" s="168">
        <f t="shared" si="233"/>
        <v>26.05751674514886</v>
      </c>
      <c r="GL120" s="168">
        <f t="shared" si="234"/>
        <v>26.228140399039575</v>
      </c>
      <c r="GM120" s="167">
        <v>123</v>
      </c>
      <c r="GN120" s="168">
        <f t="shared" si="235"/>
        <v>24.566364482613963</v>
      </c>
      <c r="GO120" s="168">
        <f t="shared" si="236"/>
        <v>25.020218138313865</v>
      </c>
      <c r="GP120" s="167">
        <v>124</v>
      </c>
      <c r="GQ120" s="168">
        <f t="shared" si="237"/>
        <v>23.567300608332602</v>
      </c>
      <c r="GR120" s="168">
        <f t="shared" si="238"/>
        <v>23.915483320160874</v>
      </c>
      <c r="GS120" s="167">
        <v>125</v>
      </c>
      <c r="GT120" s="168">
        <f t="shared" si="239"/>
        <v>21.981480645514054</v>
      </c>
      <c r="GU120" s="168">
        <f t="shared" si="240"/>
        <v>22.87212384122347</v>
      </c>
      <c r="GV120" s="167">
        <v>126</v>
      </c>
      <c r="GW120" s="168">
        <f t="shared" si="241"/>
        <v>20.089829680710366</v>
      </c>
      <c r="GX120" s="168">
        <f t="shared" si="242"/>
        <v>22.10101900374363</v>
      </c>
      <c r="GY120" s="167">
        <v>127</v>
      </c>
      <c r="GZ120" s="168">
        <f t="shared" si="243"/>
        <v>18.13568322218778</v>
      </c>
      <c r="HA120" s="168">
        <f t="shared" si="244"/>
        <v>20.174107742579324</v>
      </c>
      <c r="HB120" s="167">
        <v>-1.2</v>
      </c>
      <c r="HC120" s="167">
        <v>-0.49</v>
      </c>
      <c r="HD120" s="167">
        <v>0.14000000000000001</v>
      </c>
      <c r="HE120" s="167">
        <v>1.56</v>
      </c>
      <c r="HF120" s="167">
        <v>-2.98</v>
      </c>
      <c r="HG120" s="167">
        <v>-1.01</v>
      </c>
      <c r="HH120" s="167">
        <v>0.85</v>
      </c>
      <c r="HI120" s="167">
        <v>3.14</v>
      </c>
    </row>
    <row r="121" spans="1:217" ht="15.75" thickBot="1" x14ac:dyDescent="0.3">
      <c r="A121" s="228">
        <v>111</v>
      </c>
      <c r="B121" s="212">
        <v>44698</v>
      </c>
      <c r="C121" s="213" t="s">
        <v>1200</v>
      </c>
      <c r="D121" t="s">
        <v>979</v>
      </c>
      <c r="E121" s="225" t="s">
        <v>1138</v>
      </c>
      <c r="F121" s="197"/>
      <c r="G121" s="198">
        <v>21.8</v>
      </c>
      <c r="H121" s="198">
        <v>23.9</v>
      </c>
      <c r="I121" s="198">
        <v>31.2</v>
      </c>
      <c r="J121" s="198">
        <v>39.6</v>
      </c>
      <c r="K121" s="198">
        <v>38.299999999999997</v>
      </c>
      <c r="L121" s="198">
        <v>41.5</v>
      </c>
      <c r="M121" s="199">
        <v>42</v>
      </c>
      <c r="N121" s="200"/>
      <c r="O121" s="198">
        <v>3.8</v>
      </c>
      <c r="P121" s="198">
        <v>2.1</v>
      </c>
      <c r="Q121" s="198">
        <v>2.6</v>
      </c>
      <c r="R121" s="198">
        <v>3</v>
      </c>
      <c r="S121" s="198">
        <v>1.9</v>
      </c>
      <c r="T121" s="198">
        <v>2.4</v>
      </c>
      <c r="U121" s="201">
        <v>3.1</v>
      </c>
      <c r="V121" s="163">
        <f t="shared" si="148"/>
        <v>0</v>
      </c>
      <c r="W121" s="163">
        <f t="shared" si="149"/>
        <v>15.568000000000001</v>
      </c>
      <c r="X121" s="163">
        <f t="shared" si="150"/>
        <v>20.456</v>
      </c>
      <c r="Y121" s="163">
        <f t="shared" si="151"/>
        <v>26.936</v>
      </c>
      <c r="Z121" s="163">
        <f t="shared" si="152"/>
        <v>34.68</v>
      </c>
      <c r="AA121" s="163">
        <f t="shared" si="153"/>
        <v>35.183999999999997</v>
      </c>
      <c r="AB121" s="163">
        <f t="shared" si="154"/>
        <v>37.564</v>
      </c>
      <c r="AC121" s="163">
        <f t="shared" si="155"/>
        <v>36.915999999999997</v>
      </c>
      <c r="AD121" s="164">
        <f t="shared" si="135"/>
        <v>36.375098157516796</v>
      </c>
      <c r="AE121" s="164">
        <f t="shared" si="136"/>
        <v>29.669564531793281</v>
      </c>
      <c r="AF121" s="164">
        <f t="shared" si="137"/>
        <v>22.384675799926082</v>
      </c>
      <c r="AG121" s="165">
        <f t="shared" si="156"/>
        <v>65.3</v>
      </c>
      <c r="AH121" s="165">
        <f t="shared" si="157"/>
        <v>59.832000000000008</v>
      </c>
      <c r="AI121" s="165">
        <f t="shared" si="158"/>
        <v>62.444000000000003</v>
      </c>
      <c r="AJ121" s="165">
        <f t="shared" si="159"/>
        <v>61.363999999999997</v>
      </c>
      <c r="AK121" s="165">
        <f t="shared" si="160"/>
        <v>56.82</v>
      </c>
      <c r="AL121" s="165">
        <f t="shared" si="161"/>
        <v>57.516000000000005</v>
      </c>
      <c r="AM121" s="165">
        <f t="shared" si="162"/>
        <v>54.936</v>
      </c>
      <c r="AN121" s="165">
        <f t="shared" si="163"/>
        <v>53.484000000000009</v>
      </c>
      <c r="AO121" s="164">
        <f t="shared" si="164"/>
        <v>30.43116846903348</v>
      </c>
      <c r="AP121" s="166">
        <v>1</v>
      </c>
      <c r="AQ121" s="167">
        <v>51.4</v>
      </c>
      <c r="AR121" s="167">
        <v>62.6</v>
      </c>
      <c r="AS121" s="167">
        <v>70.8</v>
      </c>
      <c r="AT121" s="167">
        <v>81</v>
      </c>
      <c r="AU121" s="167">
        <v>90.4</v>
      </c>
      <c r="AV121" s="167">
        <v>96.2</v>
      </c>
      <c r="AW121" s="167">
        <v>94.7</v>
      </c>
      <c r="AX121" s="167">
        <v>92.3</v>
      </c>
      <c r="AY121" s="166">
        <v>2</v>
      </c>
      <c r="AZ121" s="167">
        <v>59.5</v>
      </c>
      <c r="BA121" s="167">
        <v>68.900000000000006</v>
      </c>
      <c r="BB121" s="167">
        <v>78.3</v>
      </c>
      <c r="BC121" s="167">
        <v>84.3</v>
      </c>
      <c r="BD121" s="167">
        <v>92.8</v>
      </c>
      <c r="BE121" s="167">
        <v>96.3</v>
      </c>
      <c r="BF121" s="167">
        <v>94</v>
      </c>
      <c r="BG121" s="167">
        <v>90</v>
      </c>
      <c r="BH121" s="166">
        <v>3</v>
      </c>
      <c r="BI121" s="167">
        <v>59.8</v>
      </c>
      <c r="BJ121" s="167">
        <v>71.099999999999994</v>
      </c>
      <c r="BK121" s="167">
        <v>80.8</v>
      </c>
      <c r="BL121" s="167">
        <v>88</v>
      </c>
      <c r="BM121" s="167">
        <v>95</v>
      </c>
      <c r="BN121" s="167">
        <v>94.4</v>
      </c>
      <c r="BO121" s="167">
        <v>94.1</v>
      </c>
      <c r="BP121" s="167">
        <v>89</v>
      </c>
      <c r="BQ121" s="166">
        <v>4</v>
      </c>
      <c r="BR121" s="167">
        <v>65.400000000000006</v>
      </c>
      <c r="BS121" s="167">
        <v>77.2</v>
      </c>
      <c r="BT121" s="167">
        <v>84.5</v>
      </c>
      <c r="BU121" s="167">
        <v>89.8</v>
      </c>
      <c r="BV121" s="167">
        <v>95.5</v>
      </c>
      <c r="BW121" s="167">
        <v>94.3</v>
      </c>
      <c r="BX121" s="167">
        <v>92.5</v>
      </c>
      <c r="BY121" s="167">
        <v>88.8</v>
      </c>
      <c r="BZ121" s="166">
        <v>5</v>
      </c>
      <c r="CA121" s="167">
        <v>65.3</v>
      </c>
      <c r="CB121" s="167">
        <v>77.400000000000006</v>
      </c>
      <c r="CC121" s="167">
        <v>86.5</v>
      </c>
      <c r="CD121" s="167">
        <v>92.5</v>
      </c>
      <c r="CE121" s="167">
        <v>96.4</v>
      </c>
      <c r="CF121" s="167">
        <v>93</v>
      </c>
      <c r="CG121" s="167">
        <v>90.4</v>
      </c>
      <c r="CH121" s="167">
        <v>83.7</v>
      </c>
      <c r="CI121" s="166">
        <v>6</v>
      </c>
      <c r="CJ121" s="167">
        <v>70.7</v>
      </c>
      <c r="CK121" s="167">
        <v>82</v>
      </c>
      <c r="CL121" s="167">
        <v>89.3</v>
      </c>
      <c r="CM121" s="167">
        <v>93.3</v>
      </c>
      <c r="CN121" s="167">
        <v>95.5</v>
      </c>
      <c r="CO121" s="167">
        <v>93</v>
      </c>
      <c r="CP121" s="167">
        <v>90.1</v>
      </c>
      <c r="CQ121" s="167">
        <v>83</v>
      </c>
      <c r="CR121" s="166">
        <v>7</v>
      </c>
      <c r="CS121" s="167">
        <v>75.599999999999994</v>
      </c>
      <c r="CT121" s="167">
        <v>84.2</v>
      </c>
      <c r="CU121" s="167">
        <v>90.1</v>
      </c>
      <c r="CV121" s="167">
        <v>93.6</v>
      </c>
      <c r="CW121" s="167">
        <v>96.2</v>
      </c>
      <c r="CX121" s="167">
        <v>91.3</v>
      </c>
      <c r="CY121" s="167">
        <v>87.9</v>
      </c>
      <c r="CZ121" s="167">
        <v>81.900000000000006</v>
      </c>
      <c r="DA121" s="166">
        <v>8</v>
      </c>
      <c r="DB121" s="167">
        <v>77.599999999999994</v>
      </c>
      <c r="DC121" s="167">
        <v>88</v>
      </c>
      <c r="DD121" s="167">
        <v>93.4</v>
      </c>
      <c r="DE121" s="167">
        <v>93.8</v>
      </c>
      <c r="DF121" s="167">
        <v>94.2</v>
      </c>
      <c r="DG121" s="167">
        <v>91.4</v>
      </c>
      <c r="DH121" s="167">
        <v>87.9</v>
      </c>
      <c r="DI121" s="167">
        <v>79.900000000000006</v>
      </c>
      <c r="DJ121" s="167">
        <v>1</v>
      </c>
      <c r="DK121" s="168">
        <f t="shared" si="165"/>
        <v>51.4</v>
      </c>
      <c r="DL121" s="168">
        <f t="shared" si="166"/>
        <v>47.031999999999996</v>
      </c>
      <c r="DM121" s="168">
        <f t="shared" si="167"/>
        <v>50.343999999999994</v>
      </c>
      <c r="DN121" s="168">
        <f t="shared" si="168"/>
        <v>54.064</v>
      </c>
      <c r="DO121" s="168">
        <f t="shared" si="169"/>
        <v>55.720000000000006</v>
      </c>
      <c r="DP121" s="168">
        <f t="shared" si="170"/>
        <v>61.016000000000005</v>
      </c>
      <c r="DQ121" s="168">
        <f t="shared" si="171"/>
        <v>57.136000000000003</v>
      </c>
      <c r="DR121" s="168">
        <f t="shared" si="172"/>
        <v>55.384</v>
      </c>
      <c r="DS121" s="167">
        <v>122</v>
      </c>
      <c r="DT121" s="168">
        <f t="shared" si="173"/>
        <v>59.5</v>
      </c>
      <c r="DU121" s="168">
        <f t="shared" si="174"/>
        <v>53.332000000000008</v>
      </c>
      <c r="DV121" s="168">
        <f t="shared" si="175"/>
        <v>57.843999999999994</v>
      </c>
      <c r="DW121" s="168">
        <f t="shared" si="176"/>
        <v>57.363999999999997</v>
      </c>
      <c r="DX121" s="168">
        <f t="shared" si="177"/>
        <v>58.12</v>
      </c>
      <c r="DY121" s="168">
        <f t="shared" si="178"/>
        <v>61.116</v>
      </c>
      <c r="DZ121" s="168">
        <f t="shared" si="179"/>
        <v>56.436</v>
      </c>
      <c r="EA121" s="168">
        <f t="shared" si="180"/>
        <v>53.084000000000003</v>
      </c>
      <c r="EB121" s="167">
        <v>123</v>
      </c>
      <c r="EC121" s="168">
        <f t="shared" si="181"/>
        <v>59.8</v>
      </c>
      <c r="ED121" s="168">
        <f t="shared" si="182"/>
        <v>55.531999999999996</v>
      </c>
      <c r="EE121" s="168">
        <f t="shared" si="183"/>
        <v>60.343999999999994</v>
      </c>
      <c r="EF121" s="168">
        <f t="shared" si="184"/>
        <v>61.064</v>
      </c>
      <c r="EG121" s="168">
        <f t="shared" si="185"/>
        <v>60.32</v>
      </c>
      <c r="EH121" s="168">
        <f t="shared" si="186"/>
        <v>59.216000000000008</v>
      </c>
      <c r="EI121" s="168">
        <f t="shared" si="187"/>
        <v>56.535999999999994</v>
      </c>
      <c r="EJ121" s="168">
        <f t="shared" si="188"/>
        <v>52.084000000000003</v>
      </c>
      <c r="EK121" s="167">
        <v>124</v>
      </c>
      <c r="EL121" s="168">
        <f t="shared" si="189"/>
        <v>65.400000000000006</v>
      </c>
      <c r="EM121" s="168">
        <f t="shared" si="190"/>
        <v>61.632000000000005</v>
      </c>
      <c r="EN121" s="168">
        <f t="shared" si="191"/>
        <v>64.043999999999997</v>
      </c>
      <c r="EO121" s="168">
        <f t="shared" si="192"/>
        <v>62.863999999999997</v>
      </c>
      <c r="EP121" s="168">
        <f t="shared" si="193"/>
        <v>60.82</v>
      </c>
      <c r="EQ121" s="168">
        <f t="shared" si="194"/>
        <v>59.116</v>
      </c>
      <c r="ER121" s="168">
        <f t="shared" si="195"/>
        <v>54.936</v>
      </c>
      <c r="ES121" s="168">
        <f t="shared" si="196"/>
        <v>51.884</v>
      </c>
      <c r="ET121" s="167">
        <v>125</v>
      </c>
      <c r="EU121" s="168">
        <f t="shared" si="197"/>
        <v>65.3</v>
      </c>
      <c r="EV121" s="168">
        <f t="shared" si="198"/>
        <v>61.832000000000008</v>
      </c>
      <c r="EW121" s="168">
        <f t="shared" si="199"/>
        <v>66.043999999999997</v>
      </c>
      <c r="EX121" s="168">
        <f t="shared" si="200"/>
        <v>65.563999999999993</v>
      </c>
      <c r="EY121" s="168">
        <f t="shared" si="201"/>
        <v>61.720000000000006</v>
      </c>
      <c r="EZ121" s="168">
        <f t="shared" si="202"/>
        <v>57.816000000000003</v>
      </c>
      <c r="FA121" s="168">
        <f t="shared" si="203"/>
        <v>52.836000000000006</v>
      </c>
      <c r="FB121" s="168">
        <f t="shared" si="204"/>
        <v>46.784000000000006</v>
      </c>
      <c r="FC121" s="167">
        <v>126</v>
      </c>
      <c r="FD121" s="168">
        <f t="shared" si="205"/>
        <v>70.7</v>
      </c>
      <c r="FE121" s="168">
        <f t="shared" si="206"/>
        <v>66.432000000000002</v>
      </c>
      <c r="FF121" s="168">
        <f t="shared" si="207"/>
        <v>68.843999999999994</v>
      </c>
      <c r="FG121" s="168">
        <f t="shared" si="208"/>
        <v>66.364000000000004</v>
      </c>
      <c r="FH121" s="168">
        <f t="shared" si="209"/>
        <v>60.82</v>
      </c>
      <c r="FI121" s="168">
        <f t="shared" si="210"/>
        <v>57.816000000000003</v>
      </c>
      <c r="FJ121" s="168">
        <f t="shared" si="211"/>
        <v>52.535999999999994</v>
      </c>
      <c r="FK121" s="168">
        <f t="shared" si="212"/>
        <v>46.084000000000003</v>
      </c>
      <c r="FL121" s="167">
        <v>127</v>
      </c>
      <c r="FM121" s="168">
        <f t="shared" si="213"/>
        <v>75.599999999999994</v>
      </c>
      <c r="FN121" s="168">
        <f t="shared" si="214"/>
        <v>68.632000000000005</v>
      </c>
      <c r="FO121" s="168">
        <f t="shared" si="215"/>
        <v>69.643999999999991</v>
      </c>
      <c r="FP121" s="168">
        <f t="shared" si="216"/>
        <v>66.663999999999987</v>
      </c>
      <c r="FQ121" s="168">
        <f t="shared" si="217"/>
        <v>61.52</v>
      </c>
      <c r="FR121" s="168">
        <f t="shared" si="218"/>
        <v>56.116</v>
      </c>
      <c r="FS121" s="168">
        <f t="shared" si="219"/>
        <v>50.336000000000006</v>
      </c>
      <c r="FT121" s="168">
        <f t="shared" si="220"/>
        <v>44.984000000000009</v>
      </c>
      <c r="FU121" s="167">
        <v>128</v>
      </c>
      <c r="FV121" s="168">
        <f t="shared" si="221"/>
        <v>77.599999999999994</v>
      </c>
      <c r="FW121" s="168">
        <f t="shared" si="222"/>
        <v>72.432000000000002</v>
      </c>
      <c r="FX121" s="168">
        <f t="shared" si="223"/>
        <v>72.944000000000003</v>
      </c>
      <c r="FY121" s="168">
        <f t="shared" si="224"/>
        <v>66.864000000000004</v>
      </c>
      <c r="FZ121" s="168">
        <f t="shared" si="225"/>
        <v>59.52</v>
      </c>
      <c r="GA121" s="168">
        <f t="shared" si="226"/>
        <v>56.216000000000008</v>
      </c>
      <c r="GB121" s="168">
        <f t="shared" si="227"/>
        <v>50.336000000000006</v>
      </c>
      <c r="GC121" s="168">
        <f t="shared" si="228"/>
        <v>42.984000000000009</v>
      </c>
      <c r="GD121" s="167">
        <v>121</v>
      </c>
      <c r="GE121" s="168">
        <f t="shared" si="229"/>
        <v>35.155431565480228</v>
      </c>
      <c r="GF121" s="168">
        <f t="shared" si="230"/>
        <v>35.356499149951759</v>
      </c>
      <c r="GG121" s="167">
        <v>122</v>
      </c>
      <c r="GH121" s="168">
        <f t="shared" si="231"/>
        <v>33.146578959044191</v>
      </c>
      <c r="GI121" s="168">
        <f t="shared" si="232"/>
        <v>34.029316832918752</v>
      </c>
      <c r="GJ121" s="167">
        <v>123</v>
      </c>
      <c r="GK121" s="168">
        <f t="shared" si="233"/>
        <v>32.079053650212586</v>
      </c>
      <c r="GL121" s="168">
        <f t="shared" si="234"/>
        <v>32.806050566200199</v>
      </c>
      <c r="GM121" s="167">
        <v>124</v>
      </c>
      <c r="GN121" s="168">
        <f t="shared" si="235"/>
        <v>29.250275051854345</v>
      </c>
      <c r="GO121" s="168">
        <f t="shared" si="236"/>
        <v>30.748477768999464</v>
      </c>
      <c r="GP121" s="167">
        <v>125</v>
      </c>
      <c r="GQ121" s="168">
        <f t="shared" si="237"/>
        <v>28.278013892828312</v>
      </c>
      <c r="GR121" s="168">
        <f t="shared" si="238"/>
        <v>29.401446818168637</v>
      </c>
      <c r="GS121" s="167">
        <v>126</v>
      </c>
      <c r="GT121" s="168">
        <f t="shared" si="239"/>
        <v>25.204095094210061</v>
      </c>
      <c r="GU121" s="168">
        <f t="shared" si="240"/>
        <v>27.346613587707381</v>
      </c>
      <c r="GV121" s="167">
        <v>127</v>
      </c>
      <c r="GW121" s="168">
        <f t="shared" si="241"/>
        <v>22.260311800498499</v>
      </c>
      <c r="GX121" s="168">
        <f t="shared" si="242"/>
        <v>26.360658248274305</v>
      </c>
      <c r="GY121" s="167">
        <v>128</v>
      </c>
      <c r="GZ121" s="168">
        <f t="shared" si="243"/>
        <v>19.954784257532609</v>
      </c>
      <c r="HA121" s="168">
        <f t="shared" si="244"/>
        <v>23.61485027200996</v>
      </c>
      <c r="HB121" s="167">
        <v>-1.2</v>
      </c>
      <c r="HC121" s="167">
        <v>-0.49</v>
      </c>
      <c r="HD121" s="167">
        <v>0.14000000000000001</v>
      </c>
      <c r="HE121" s="167">
        <v>1.56</v>
      </c>
      <c r="HF121" s="167">
        <v>-2.98</v>
      </c>
      <c r="HG121" s="167">
        <v>-1.01</v>
      </c>
      <c r="HH121" s="167">
        <v>0.85</v>
      </c>
      <c r="HI121" s="167">
        <v>3.14</v>
      </c>
    </row>
    <row r="122" spans="1:217" ht="15.75" thickBot="1" x14ac:dyDescent="0.3">
      <c r="A122" s="228">
        <v>112</v>
      </c>
      <c r="B122" s="212">
        <v>44698</v>
      </c>
      <c r="C122" s="213" t="s">
        <v>1200</v>
      </c>
      <c r="D122" t="s">
        <v>921</v>
      </c>
      <c r="E122" s="225" t="s">
        <v>1139</v>
      </c>
      <c r="F122" s="197"/>
      <c r="G122" s="198">
        <v>19.600000000000001</v>
      </c>
      <c r="H122" s="198">
        <v>20</v>
      </c>
      <c r="I122" s="198">
        <v>26.4</v>
      </c>
      <c r="J122" s="198">
        <v>32.4</v>
      </c>
      <c r="K122" s="198">
        <v>36</v>
      </c>
      <c r="L122" s="198">
        <v>40.700000000000003</v>
      </c>
      <c r="M122" s="199">
        <v>38.799999999999997</v>
      </c>
      <c r="N122" s="200"/>
      <c r="O122" s="198">
        <v>3.4</v>
      </c>
      <c r="P122" s="198">
        <v>2.6</v>
      </c>
      <c r="Q122" s="198">
        <v>2.7</v>
      </c>
      <c r="R122" s="198">
        <v>3</v>
      </c>
      <c r="S122" s="198">
        <v>2.4</v>
      </c>
      <c r="T122" s="198">
        <v>4.2</v>
      </c>
      <c r="U122" s="201">
        <v>4</v>
      </c>
      <c r="V122" s="163">
        <f t="shared" si="148"/>
        <v>0</v>
      </c>
      <c r="W122" s="163">
        <f t="shared" si="149"/>
        <v>14.024000000000001</v>
      </c>
      <c r="X122" s="163">
        <f t="shared" si="150"/>
        <v>15.736000000000001</v>
      </c>
      <c r="Y122" s="163">
        <f t="shared" si="151"/>
        <v>21.971999999999998</v>
      </c>
      <c r="Z122" s="163">
        <f t="shared" si="152"/>
        <v>27.479999999999997</v>
      </c>
      <c r="AA122" s="163">
        <f t="shared" si="153"/>
        <v>32.064</v>
      </c>
      <c r="AB122" s="163">
        <f t="shared" si="154"/>
        <v>33.812000000000005</v>
      </c>
      <c r="AC122" s="163">
        <f t="shared" si="155"/>
        <v>32.239999999999995</v>
      </c>
      <c r="AD122" s="164">
        <f t="shared" si="135"/>
        <v>31.935574152007778</v>
      </c>
      <c r="AE122" s="164">
        <f t="shared" si="136"/>
        <v>24.819220269249037</v>
      </c>
      <c r="AF122" s="164">
        <f t="shared" si="137"/>
        <v>18.842492029557199</v>
      </c>
      <c r="AG122" s="165">
        <f t="shared" si="156"/>
        <v>65.3</v>
      </c>
      <c r="AH122" s="165">
        <f t="shared" si="157"/>
        <v>61.376000000000005</v>
      </c>
      <c r="AI122" s="165">
        <f t="shared" si="158"/>
        <v>67.164000000000001</v>
      </c>
      <c r="AJ122" s="165">
        <f t="shared" si="159"/>
        <v>66.328000000000003</v>
      </c>
      <c r="AK122" s="165">
        <f t="shared" si="160"/>
        <v>64.02000000000001</v>
      </c>
      <c r="AL122" s="165">
        <f t="shared" si="161"/>
        <v>60.636000000000003</v>
      </c>
      <c r="AM122" s="165">
        <f t="shared" si="162"/>
        <v>58.687999999999995</v>
      </c>
      <c r="AN122" s="165">
        <f t="shared" si="163"/>
        <v>58.160000000000011</v>
      </c>
      <c r="AO122" s="164">
        <f t="shared" si="164"/>
        <v>27.136682001081368</v>
      </c>
      <c r="AP122" s="166">
        <v>1</v>
      </c>
      <c r="AQ122" s="167">
        <v>51.4</v>
      </c>
      <c r="AR122" s="167">
        <v>62.6</v>
      </c>
      <c r="AS122" s="167">
        <v>70.8</v>
      </c>
      <c r="AT122" s="167">
        <v>81</v>
      </c>
      <c r="AU122" s="167">
        <v>90.4</v>
      </c>
      <c r="AV122" s="167">
        <v>96.2</v>
      </c>
      <c r="AW122" s="167">
        <v>94.7</v>
      </c>
      <c r="AX122" s="167">
        <v>92.3</v>
      </c>
      <c r="AY122" s="166">
        <v>2</v>
      </c>
      <c r="AZ122" s="167">
        <v>59.5</v>
      </c>
      <c r="BA122" s="167">
        <v>68.900000000000006</v>
      </c>
      <c r="BB122" s="167">
        <v>78.3</v>
      </c>
      <c r="BC122" s="167">
        <v>84.3</v>
      </c>
      <c r="BD122" s="167">
        <v>92.8</v>
      </c>
      <c r="BE122" s="167">
        <v>96.3</v>
      </c>
      <c r="BF122" s="167">
        <v>94</v>
      </c>
      <c r="BG122" s="167">
        <v>90</v>
      </c>
      <c r="BH122" s="166">
        <v>3</v>
      </c>
      <c r="BI122" s="167">
        <v>59.8</v>
      </c>
      <c r="BJ122" s="167">
        <v>71.099999999999994</v>
      </c>
      <c r="BK122" s="167">
        <v>80.8</v>
      </c>
      <c r="BL122" s="167">
        <v>88</v>
      </c>
      <c r="BM122" s="167">
        <v>95</v>
      </c>
      <c r="BN122" s="167">
        <v>94.4</v>
      </c>
      <c r="BO122" s="167">
        <v>94.1</v>
      </c>
      <c r="BP122" s="167">
        <v>89</v>
      </c>
      <c r="BQ122" s="166">
        <v>4</v>
      </c>
      <c r="BR122" s="167">
        <v>65.400000000000006</v>
      </c>
      <c r="BS122" s="167">
        <v>77.2</v>
      </c>
      <c r="BT122" s="167">
        <v>84.5</v>
      </c>
      <c r="BU122" s="167">
        <v>89.8</v>
      </c>
      <c r="BV122" s="167">
        <v>95.5</v>
      </c>
      <c r="BW122" s="167">
        <v>94.3</v>
      </c>
      <c r="BX122" s="167">
        <v>92.5</v>
      </c>
      <c r="BY122" s="167">
        <v>88.8</v>
      </c>
      <c r="BZ122" s="166">
        <v>5</v>
      </c>
      <c r="CA122" s="167">
        <v>65.3</v>
      </c>
      <c r="CB122" s="167">
        <v>77.400000000000006</v>
      </c>
      <c r="CC122" s="167">
        <v>86.5</v>
      </c>
      <c r="CD122" s="167">
        <v>92.5</v>
      </c>
      <c r="CE122" s="167">
        <v>96.4</v>
      </c>
      <c r="CF122" s="167">
        <v>93</v>
      </c>
      <c r="CG122" s="167">
        <v>90.4</v>
      </c>
      <c r="CH122" s="167">
        <v>83.7</v>
      </c>
      <c r="CI122" s="166">
        <v>6</v>
      </c>
      <c r="CJ122" s="167">
        <v>70.7</v>
      </c>
      <c r="CK122" s="167">
        <v>82</v>
      </c>
      <c r="CL122" s="167">
        <v>89.3</v>
      </c>
      <c r="CM122" s="167">
        <v>93.3</v>
      </c>
      <c r="CN122" s="167">
        <v>95.5</v>
      </c>
      <c r="CO122" s="167">
        <v>93</v>
      </c>
      <c r="CP122" s="167">
        <v>90.1</v>
      </c>
      <c r="CQ122" s="167">
        <v>83</v>
      </c>
      <c r="CR122" s="166">
        <v>7</v>
      </c>
      <c r="CS122" s="167">
        <v>75.599999999999994</v>
      </c>
      <c r="CT122" s="167">
        <v>84.2</v>
      </c>
      <c r="CU122" s="167">
        <v>90.1</v>
      </c>
      <c r="CV122" s="167">
        <v>93.6</v>
      </c>
      <c r="CW122" s="167">
        <v>96.2</v>
      </c>
      <c r="CX122" s="167">
        <v>91.3</v>
      </c>
      <c r="CY122" s="167">
        <v>87.9</v>
      </c>
      <c r="CZ122" s="167">
        <v>81.900000000000006</v>
      </c>
      <c r="DA122" s="166">
        <v>8</v>
      </c>
      <c r="DB122" s="167">
        <v>77.599999999999994</v>
      </c>
      <c r="DC122" s="167">
        <v>88</v>
      </c>
      <c r="DD122" s="167">
        <v>93.4</v>
      </c>
      <c r="DE122" s="167">
        <v>93.8</v>
      </c>
      <c r="DF122" s="167">
        <v>94.2</v>
      </c>
      <c r="DG122" s="167">
        <v>91.4</v>
      </c>
      <c r="DH122" s="167">
        <v>87.9</v>
      </c>
      <c r="DI122" s="167">
        <v>79.900000000000006</v>
      </c>
      <c r="DJ122" s="167">
        <v>1</v>
      </c>
      <c r="DK122" s="168">
        <f t="shared" si="165"/>
        <v>51.4</v>
      </c>
      <c r="DL122" s="168">
        <f t="shared" si="166"/>
        <v>48.576000000000001</v>
      </c>
      <c r="DM122" s="168">
        <f t="shared" si="167"/>
        <v>55.063999999999993</v>
      </c>
      <c r="DN122" s="168">
        <f t="shared" si="168"/>
        <v>59.028000000000006</v>
      </c>
      <c r="DO122" s="168">
        <f t="shared" si="169"/>
        <v>62.920000000000009</v>
      </c>
      <c r="DP122" s="168">
        <f t="shared" si="170"/>
        <v>64.135999999999996</v>
      </c>
      <c r="DQ122" s="168">
        <f t="shared" si="171"/>
        <v>60.887999999999998</v>
      </c>
      <c r="DR122" s="168">
        <f t="shared" si="172"/>
        <v>60.06</v>
      </c>
      <c r="DS122" s="167">
        <v>123</v>
      </c>
      <c r="DT122" s="168">
        <f t="shared" si="173"/>
        <v>59.5</v>
      </c>
      <c r="DU122" s="168">
        <f t="shared" si="174"/>
        <v>54.876000000000005</v>
      </c>
      <c r="DV122" s="168">
        <f t="shared" si="175"/>
        <v>62.563999999999993</v>
      </c>
      <c r="DW122" s="168">
        <f t="shared" si="176"/>
        <v>62.328000000000003</v>
      </c>
      <c r="DX122" s="168">
        <f t="shared" si="177"/>
        <v>65.319999999999993</v>
      </c>
      <c r="DY122" s="168">
        <f t="shared" si="178"/>
        <v>64.23599999999999</v>
      </c>
      <c r="DZ122" s="168">
        <f t="shared" si="179"/>
        <v>60.187999999999995</v>
      </c>
      <c r="EA122" s="168">
        <f t="shared" si="180"/>
        <v>57.760000000000005</v>
      </c>
      <c r="EB122" s="167">
        <v>124</v>
      </c>
      <c r="EC122" s="168">
        <f t="shared" si="181"/>
        <v>59.8</v>
      </c>
      <c r="ED122" s="168">
        <f t="shared" si="182"/>
        <v>57.075999999999993</v>
      </c>
      <c r="EE122" s="168">
        <f t="shared" si="183"/>
        <v>65.063999999999993</v>
      </c>
      <c r="EF122" s="168">
        <f t="shared" si="184"/>
        <v>66.028000000000006</v>
      </c>
      <c r="EG122" s="168">
        <f t="shared" si="185"/>
        <v>67.52000000000001</v>
      </c>
      <c r="EH122" s="168">
        <f t="shared" si="186"/>
        <v>62.336000000000006</v>
      </c>
      <c r="EI122" s="168">
        <f t="shared" si="187"/>
        <v>60.28799999999999</v>
      </c>
      <c r="EJ122" s="168">
        <f t="shared" si="188"/>
        <v>56.760000000000005</v>
      </c>
      <c r="EK122" s="167">
        <v>125</v>
      </c>
      <c r="EL122" s="168">
        <f t="shared" si="189"/>
        <v>65.400000000000006</v>
      </c>
      <c r="EM122" s="168">
        <f t="shared" si="190"/>
        <v>63.176000000000002</v>
      </c>
      <c r="EN122" s="168">
        <f t="shared" si="191"/>
        <v>68.763999999999996</v>
      </c>
      <c r="EO122" s="168">
        <f t="shared" si="192"/>
        <v>67.828000000000003</v>
      </c>
      <c r="EP122" s="168">
        <f t="shared" si="193"/>
        <v>68.02000000000001</v>
      </c>
      <c r="EQ122" s="168">
        <f t="shared" si="194"/>
        <v>62.235999999999997</v>
      </c>
      <c r="ER122" s="168">
        <f t="shared" si="195"/>
        <v>58.687999999999995</v>
      </c>
      <c r="ES122" s="168">
        <f t="shared" si="196"/>
        <v>56.56</v>
      </c>
      <c r="ET122" s="167">
        <v>126</v>
      </c>
      <c r="EU122" s="168">
        <f t="shared" si="197"/>
        <v>65.3</v>
      </c>
      <c r="EV122" s="168">
        <f t="shared" si="198"/>
        <v>63.376000000000005</v>
      </c>
      <c r="EW122" s="168">
        <f t="shared" si="199"/>
        <v>70.763999999999996</v>
      </c>
      <c r="EX122" s="168">
        <f t="shared" si="200"/>
        <v>70.528000000000006</v>
      </c>
      <c r="EY122" s="168">
        <f t="shared" si="201"/>
        <v>68.920000000000016</v>
      </c>
      <c r="EZ122" s="168">
        <f t="shared" si="202"/>
        <v>60.936</v>
      </c>
      <c r="FA122" s="168">
        <f t="shared" si="203"/>
        <v>56.588000000000001</v>
      </c>
      <c r="FB122" s="168">
        <f t="shared" si="204"/>
        <v>51.460000000000008</v>
      </c>
      <c r="FC122" s="167">
        <v>127</v>
      </c>
      <c r="FD122" s="168">
        <f t="shared" si="205"/>
        <v>70.7</v>
      </c>
      <c r="FE122" s="168">
        <f t="shared" si="206"/>
        <v>67.975999999999999</v>
      </c>
      <c r="FF122" s="168">
        <f t="shared" si="207"/>
        <v>73.563999999999993</v>
      </c>
      <c r="FG122" s="168">
        <f t="shared" si="208"/>
        <v>71.328000000000003</v>
      </c>
      <c r="FH122" s="168">
        <f t="shared" si="209"/>
        <v>68.02000000000001</v>
      </c>
      <c r="FI122" s="168">
        <f t="shared" si="210"/>
        <v>60.936</v>
      </c>
      <c r="FJ122" s="168">
        <f t="shared" si="211"/>
        <v>56.28799999999999</v>
      </c>
      <c r="FK122" s="168">
        <f t="shared" si="212"/>
        <v>50.760000000000005</v>
      </c>
      <c r="FL122" s="167">
        <v>128</v>
      </c>
      <c r="FM122" s="168">
        <f t="shared" si="213"/>
        <v>75.599999999999994</v>
      </c>
      <c r="FN122" s="168">
        <f t="shared" si="214"/>
        <v>70.176000000000002</v>
      </c>
      <c r="FO122" s="168">
        <f t="shared" si="215"/>
        <v>74.36399999999999</v>
      </c>
      <c r="FP122" s="168">
        <f t="shared" si="216"/>
        <v>71.628</v>
      </c>
      <c r="FQ122" s="168">
        <f t="shared" si="217"/>
        <v>68.72</v>
      </c>
      <c r="FR122" s="168">
        <f t="shared" si="218"/>
        <v>59.235999999999997</v>
      </c>
      <c r="FS122" s="168">
        <f t="shared" si="219"/>
        <v>54.088000000000001</v>
      </c>
      <c r="FT122" s="168">
        <f t="shared" si="220"/>
        <v>49.660000000000011</v>
      </c>
      <c r="FU122" s="167">
        <v>129</v>
      </c>
      <c r="FV122" s="168">
        <f t="shared" si="221"/>
        <v>77.599999999999994</v>
      </c>
      <c r="FW122" s="168">
        <f t="shared" si="222"/>
        <v>73.975999999999999</v>
      </c>
      <c r="FX122" s="168">
        <f t="shared" si="223"/>
        <v>77.664000000000001</v>
      </c>
      <c r="FY122" s="168">
        <f t="shared" si="224"/>
        <v>71.828000000000003</v>
      </c>
      <c r="FZ122" s="168">
        <f t="shared" si="225"/>
        <v>66.72</v>
      </c>
      <c r="GA122" s="168">
        <f t="shared" si="226"/>
        <v>59.336000000000006</v>
      </c>
      <c r="GB122" s="168">
        <f t="shared" si="227"/>
        <v>54.088000000000001</v>
      </c>
      <c r="GC122" s="168">
        <f t="shared" si="228"/>
        <v>47.660000000000011</v>
      </c>
      <c r="GD122" s="167">
        <v>122</v>
      </c>
      <c r="GE122" s="168">
        <f t="shared" si="229"/>
        <v>30.903427648572219</v>
      </c>
      <c r="GF122" s="168">
        <f t="shared" si="230"/>
        <v>30.97787411382663</v>
      </c>
      <c r="GG122" s="167">
        <v>123</v>
      </c>
      <c r="GH122" s="168">
        <f t="shared" si="231"/>
        <v>29.062281243461626</v>
      </c>
      <c r="GI122" s="168">
        <f t="shared" si="232"/>
        <v>29.38594581367299</v>
      </c>
      <c r="GJ122" s="167">
        <v>124</v>
      </c>
      <c r="GK122" s="168">
        <f t="shared" si="233"/>
        <v>27.548421488815123</v>
      </c>
      <c r="GL122" s="168">
        <f t="shared" si="234"/>
        <v>27.790911898504959</v>
      </c>
      <c r="GM122" s="167">
        <v>125</v>
      </c>
      <c r="GN122" s="168">
        <f t="shared" si="235"/>
        <v>25.476440516031872</v>
      </c>
      <c r="GO122" s="168">
        <f t="shared" si="236"/>
        <v>26.043282818472051</v>
      </c>
      <c r="GP122" s="167">
        <v>126</v>
      </c>
      <c r="GQ122" s="168">
        <f t="shared" si="237"/>
        <v>24.15500328596363</v>
      </c>
      <c r="GR122" s="168">
        <f t="shared" si="238"/>
        <v>24.556038114540357</v>
      </c>
      <c r="GS122" s="167">
        <v>127</v>
      </c>
      <c r="GT122" s="168">
        <f t="shared" si="239"/>
        <v>22.045095965651868</v>
      </c>
      <c r="GU122" s="168">
        <f t="shared" si="240"/>
        <v>22.950350469860737</v>
      </c>
      <c r="GV122" s="167">
        <v>128</v>
      </c>
      <c r="GW122" s="168">
        <f t="shared" si="241"/>
        <v>20.122488276997757</v>
      </c>
      <c r="GX122" s="168">
        <f t="shared" si="242"/>
        <v>22.153028472558589</v>
      </c>
      <c r="GY122" s="167">
        <v>129</v>
      </c>
      <c r="GZ122" s="168">
        <f t="shared" si="243"/>
        <v>17.904097929452107</v>
      </c>
      <c r="HA122" s="168">
        <f t="shared" si="244"/>
        <v>19.809499729260111</v>
      </c>
      <c r="HB122" s="167">
        <v>-1.2</v>
      </c>
      <c r="HC122" s="167">
        <v>-0.49</v>
      </c>
      <c r="HD122" s="167">
        <v>0.14000000000000001</v>
      </c>
      <c r="HE122" s="167">
        <v>1.56</v>
      </c>
      <c r="HF122" s="167">
        <v>-2.98</v>
      </c>
      <c r="HG122" s="167">
        <v>-1.01</v>
      </c>
      <c r="HH122" s="167">
        <v>0.85</v>
      </c>
      <c r="HI122" s="167">
        <v>3.14</v>
      </c>
    </row>
    <row r="123" spans="1:217" ht="15.75" thickBot="1" x14ac:dyDescent="0.3">
      <c r="A123" s="228">
        <v>113</v>
      </c>
      <c r="B123" s="212">
        <v>44827</v>
      </c>
      <c r="C123" s="214" t="s">
        <v>1201</v>
      </c>
      <c r="D123" t="s">
        <v>921</v>
      </c>
      <c r="E123" s="225" t="s">
        <v>1140</v>
      </c>
      <c r="F123" s="197"/>
      <c r="G123" s="198">
        <v>16.7</v>
      </c>
      <c r="H123" s="198">
        <v>19.8</v>
      </c>
      <c r="I123" s="198">
        <v>27.1</v>
      </c>
      <c r="J123" s="198">
        <v>35.299999999999997</v>
      </c>
      <c r="K123" s="198">
        <v>35.5</v>
      </c>
      <c r="L123" s="198">
        <v>31.1</v>
      </c>
      <c r="M123" s="199">
        <v>31</v>
      </c>
      <c r="N123" s="200"/>
      <c r="O123" s="198">
        <v>3</v>
      </c>
      <c r="P123" s="198">
        <v>2.7</v>
      </c>
      <c r="Q123" s="198">
        <v>3.4</v>
      </c>
      <c r="R123" s="198">
        <v>3.6</v>
      </c>
      <c r="S123" s="198">
        <v>3.2</v>
      </c>
      <c r="T123" s="198">
        <v>3.5</v>
      </c>
      <c r="U123" s="201">
        <v>3.8</v>
      </c>
      <c r="V123" s="163">
        <f t="shared" si="148"/>
        <v>0</v>
      </c>
      <c r="W123" s="163">
        <f t="shared" si="149"/>
        <v>11.78</v>
      </c>
      <c r="X123" s="163">
        <f t="shared" si="150"/>
        <v>15.372</v>
      </c>
      <c r="Y123" s="163">
        <f t="shared" si="151"/>
        <v>21.524000000000001</v>
      </c>
      <c r="Z123" s="163">
        <f t="shared" si="152"/>
        <v>29.395999999999997</v>
      </c>
      <c r="AA123" s="163">
        <f t="shared" si="153"/>
        <v>30.251999999999999</v>
      </c>
      <c r="AB123" s="163">
        <f t="shared" si="154"/>
        <v>25.360000000000003</v>
      </c>
      <c r="AC123" s="163">
        <f t="shared" si="155"/>
        <v>24.768000000000001</v>
      </c>
      <c r="AD123" s="164">
        <f t="shared" si="135"/>
        <v>27.476188800179234</v>
      </c>
      <c r="AE123" s="164">
        <f t="shared" si="136"/>
        <v>24.250077377007226</v>
      </c>
      <c r="AF123" s="164">
        <f t="shared" si="137"/>
        <v>17.885765963337228</v>
      </c>
      <c r="AG123" s="165">
        <f t="shared" si="156"/>
        <v>65.3</v>
      </c>
      <c r="AH123" s="165">
        <f t="shared" si="157"/>
        <v>63.620000000000005</v>
      </c>
      <c r="AI123" s="165">
        <f t="shared" si="158"/>
        <v>67.528000000000006</v>
      </c>
      <c r="AJ123" s="165">
        <f t="shared" si="159"/>
        <v>66.775999999999996</v>
      </c>
      <c r="AK123" s="165">
        <f t="shared" si="160"/>
        <v>62.103999999999999</v>
      </c>
      <c r="AL123" s="165">
        <f t="shared" si="161"/>
        <v>62.448000000000008</v>
      </c>
      <c r="AM123" s="165">
        <f t="shared" si="162"/>
        <v>67.14</v>
      </c>
      <c r="AN123" s="165">
        <f t="shared" si="163"/>
        <v>65.632000000000005</v>
      </c>
      <c r="AO123" s="164">
        <f t="shared" si="164"/>
        <v>25.478498292895949</v>
      </c>
      <c r="AP123" s="166">
        <v>1</v>
      </c>
      <c r="AQ123" s="167">
        <v>51.4</v>
      </c>
      <c r="AR123" s="167">
        <v>62.6</v>
      </c>
      <c r="AS123" s="167">
        <v>70.8</v>
      </c>
      <c r="AT123" s="167">
        <v>81</v>
      </c>
      <c r="AU123" s="167">
        <v>90.4</v>
      </c>
      <c r="AV123" s="167">
        <v>96.2</v>
      </c>
      <c r="AW123" s="167">
        <v>94.7</v>
      </c>
      <c r="AX123" s="167">
        <v>92.3</v>
      </c>
      <c r="AY123" s="166">
        <v>2</v>
      </c>
      <c r="AZ123" s="167">
        <v>59.5</v>
      </c>
      <c r="BA123" s="167">
        <v>68.900000000000006</v>
      </c>
      <c r="BB123" s="167">
        <v>78.3</v>
      </c>
      <c r="BC123" s="167">
        <v>84.3</v>
      </c>
      <c r="BD123" s="167">
        <v>92.8</v>
      </c>
      <c r="BE123" s="167">
        <v>96.3</v>
      </c>
      <c r="BF123" s="167">
        <v>94</v>
      </c>
      <c r="BG123" s="167">
        <v>90</v>
      </c>
      <c r="BH123" s="166">
        <v>3</v>
      </c>
      <c r="BI123" s="167">
        <v>59.8</v>
      </c>
      <c r="BJ123" s="167">
        <v>71.099999999999994</v>
      </c>
      <c r="BK123" s="167">
        <v>80.8</v>
      </c>
      <c r="BL123" s="167">
        <v>88</v>
      </c>
      <c r="BM123" s="167">
        <v>95</v>
      </c>
      <c r="BN123" s="167">
        <v>94.4</v>
      </c>
      <c r="BO123" s="167">
        <v>94.1</v>
      </c>
      <c r="BP123" s="167">
        <v>89</v>
      </c>
      <c r="BQ123" s="166">
        <v>4</v>
      </c>
      <c r="BR123" s="167">
        <v>65.400000000000006</v>
      </c>
      <c r="BS123" s="167">
        <v>77.2</v>
      </c>
      <c r="BT123" s="167">
        <v>84.5</v>
      </c>
      <c r="BU123" s="167">
        <v>89.8</v>
      </c>
      <c r="BV123" s="167">
        <v>95.5</v>
      </c>
      <c r="BW123" s="167">
        <v>94.3</v>
      </c>
      <c r="BX123" s="167">
        <v>92.5</v>
      </c>
      <c r="BY123" s="167">
        <v>88.8</v>
      </c>
      <c r="BZ123" s="166">
        <v>5</v>
      </c>
      <c r="CA123" s="167">
        <v>65.3</v>
      </c>
      <c r="CB123" s="167">
        <v>77.400000000000006</v>
      </c>
      <c r="CC123" s="167">
        <v>86.5</v>
      </c>
      <c r="CD123" s="167">
        <v>92.5</v>
      </c>
      <c r="CE123" s="167">
        <v>96.4</v>
      </c>
      <c r="CF123" s="167">
        <v>93</v>
      </c>
      <c r="CG123" s="167">
        <v>90.4</v>
      </c>
      <c r="CH123" s="167">
        <v>83.7</v>
      </c>
      <c r="CI123" s="166">
        <v>6</v>
      </c>
      <c r="CJ123" s="167">
        <v>70.7</v>
      </c>
      <c r="CK123" s="167">
        <v>82</v>
      </c>
      <c r="CL123" s="167">
        <v>89.3</v>
      </c>
      <c r="CM123" s="167">
        <v>93.3</v>
      </c>
      <c r="CN123" s="167">
        <v>95.5</v>
      </c>
      <c r="CO123" s="167">
        <v>93</v>
      </c>
      <c r="CP123" s="167">
        <v>90.1</v>
      </c>
      <c r="CQ123" s="167">
        <v>83</v>
      </c>
      <c r="CR123" s="166">
        <v>7</v>
      </c>
      <c r="CS123" s="167">
        <v>75.599999999999994</v>
      </c>
      <c r="CT123" s="167">
        <v>84.2</v>
      </c>
      <c r="CU123" s="167">
        <v>90.1</v>
      </c>
      <c r="CV123" s="167">
        <v>93.6</v>
      </c>
      <c r="CW123" s="167">
        <v>96.2</v>
      </c>
      <c r="CX123" s="167">
        <v>91.3</v>
      </c>
      <c r="CY123" s="167">
        <v>87.9</v>
      </c>
      <c r="CZ123" s="167">
        <v>81.900000000000006</v>
      </c>
      <c r="DA123" s="166">
        <v>8</v>
      </c>
      <c r="DB123" s="167">
        <v>77.599999999999994</v>
      </c>
      <c r="DC123" s="167">
        <v>88</v>
      </c>
      <c r="DD123" s="167">
        <v>93.4</v>
      </c>
      <c r="DE123" s="167">
        <v>93.8</v>
      </c>
      <c r="DF123" s="167">
        <v>94.2</v>
      </c>
      <c r="DG123" s="167">
        <v>91.4</v>
      </c>
      <c r="DH123" s="167">
        <v>87.9</v>
      </c>
      <c r="DI123" s="167">
        <v>79.900000000000006</v>
      </c>
      <c r="DJ123" s="167">
        <v>1</v>
      </c>
      <c r="DK123" s="168">
        <f t="shared" si="165"/>
        <v>51.4</v>
      </c>
      <c r="DL123" s="168">
        <f t="shared" si="166"/>
        <v>50.82</v>
      </c>
      <c r="DM123" s="168">
        <f t="shared" si="167"/>
        <v>55.427999999999997</v>
      </c>
      <c r="DN123" s="168">
        <f t="shared" si="168"/>
        <v>59.475999999999999</v>
      </c>
      <c r="DO123" s="168">
        <f t="shared" si="169"/>
        <v>61.004000000000005</v>
      </c>
      <c r="DP123" s="168">
        <f t="shared" si="170"/>
        <v>65.948000000000008</v>
      </c>
      <c r="DQ123" s="168">
        <f t="shared" si="171"/>
        <v>69.34</v>
      </c>
      <c r="DR123" s="168">
        <f t="shared" si="172"/>
        <v>67.531999999999996</v>
      </c>
      <c r="DS123" s="167">
        <v>124</v>
      </c>
      <c r="DT123" s="168">
        <f t="shared" si="173"/>
        <v>59.5</v>
      </c>
      <c r="DU123" s="168">
        <f t="shared" si="174"/>
        <v>57.120000000000005</v>
      </c>
      <c r="DV123" s="168">
        <f t="shared" si="175"/>
        <v>62.927999999999997</v>
      </c>
      <c r="DW123" s="168">
        <f t="shared" si="176"/>
        <v>62.775999999999996</v>
      </c>
      <c r="DX123" s="168">
        <f t="shared" si="177"/>
        <v>63.403999999999996</v>
      </c>
      <c r="DY123" s="168">
        <f t="shared" si="178"/>
        <v>66.048000000000002</v>
      </c>
      <c r="DZ123" s="168">
        <f t="shared" si="179"/>
        <v>68.64</v>
      </c>
      <c r="EA123" s="168">
        <f t="shared" si="180"/>
        <v>65.231999999999999</v>
      </c>
      <c r="EB123" s="167">
        <v>125</v>
      </c>
      <c r="EC123" s="168">
        <f t="shared" si="181"/>
        <v>59.8</v>
      </c>
      <c r="ED123" s="168">
        <f t="shared" si="182"/>
        <v>59.319999999999993</v>
      </c>
      <c r="EE123" s="168">
        <f t="shared" si="183"/>
        <v>65.427999999999997</v>
      </c>
      <c r="EF123" s="168">
        <f t="shared" si="184"/>
        <v>66.475999999999999</v>
      </c>
      <c r="EG123" s="168">
        <f t="shared" si="185"/>
        <v>65.603999999999999</v>
      </c>
      <c r="EH123" s="168">
        <f t="shared" si="186"/>
        <v>64.14800000000001</v>
      </c>
      <c r="EI123" s="168">
        <f t="shared" si="187"/>
        <v>68.739999999999995</v>
      </c>
      <c r="EJ123" s="168">
        <f t="shared" si="188"/>
        <v>64.231999999999999</v>
      </c>
      <c r="EK123" s="167">
        <v>126</v>
      </c>
      <c r="EL123" s="168">
        <f t="shared" si="189"/>
        <v>65.400000000000006</v>
      </c>
      <c r="EM123" s="168">
        <f t="shared" si="190"/>
        <v>65.42</v>
      </c>
      <c r="EN123" s="168">
        <f t="shared" si="191"/>
        <v>69.128</v>
      </c>
      <c r="EO123" s="168">
        <f t="shared" si="192"/>
        <v>68.275999999999996</v>
      </c>
      <c r="EP123" s="168">
        <f t="shared" si="193"/>
        <v>66.103999999999999</v>
      </c>
      <c r="EQ123" s="168">
        <f t="shared" si="194"/>
        <v>64.048000000000002</v>
      </c>
      <c r="ER123" s="168">
        <f t="shared" si="195"/>
        <v>67.14</v>
      </c>
      <c r="ES123" s="168">
        <f t="shared" si="196"/>
        <v>64.031999999999996</v>
      </c>
      <c r="ET123" s="167">
        <v>127</v>
      </c>
      <c r="EU123" s="168">
        <f t="shared" si="197"/>
        <v>65.3</v>
      </c>
      <c r="EV123" s="168">
        <f t="shared" si="198"/>
        <v>65.62</v>
      </c>
      <c r="EW123" s="168">
        <f t="shared" si="199"/>
        <v>71.128</v>
      </c>
      <c r="EX123" s="168">
        <f t="shared" si="200"/>
        <v>70.975999999999999</v>
      </c>
      <c r="EY123" s="168">
        <f t="shared" si="201"/>
        <v>67.004000000000005</v>
      </c>
      <c r="EZ123" s="168">
        <f t="shared" si="202"/>
        <v>62.748000000000005</v>
      </c>
      <c r="FA123" s="168">
        <f t="shared" si="203"/>
        <v>65.040000000000006</v>
      </c>
      <c r="FB123" s="168">
        <f t="shared" si="204"/>
        <v>58.932000000000002</v>
      </c>
      <c r="FC123" s="167">
        <v>128</v>
      </c>
      <c r="FD123" s="168">
        <f t="shared" si="205"/>
        <v>70.7</v>
      </c>
      <c r="FE123" s="168">
        <f t="shared" si="206"/>
        <v>70.22</v>
      </c>
      <c r="FF123" s="168">
        <f t="shared" si="207"/>
        <v>73.927999999999997</v>
      </c>
      <c r="FG123" s="168">
        <f t="shared" si="208"/>
        <v>71.775999999999996</v>
      </c>
      <c r="FH123" s="168">
        <f t="shared" si="209"/>
        <v>66.103999999999999</v>
      </c>
      <c r="FI123" s="168">
        <f t="shared" si="210"/>
        <v>62.748000000000005</v>
      </c>
      <c r="FJ123" s="168">
        <f t="shared" si="211"/>
        <v>64.739999999999995</v>
      </c>
      <c r="FK123" s="168">
        <f t="shared" si="212"/>
        <v>58.231999999999999</v>
      </c>
      <c r="FL123" s="167">
        <v>129</v>
      </c>
      <c r="FM123" s="168">
        <f t="shared" si="213"/>
        <v>75.599999999999994</v>
      </c>
      <c r="FN123" s="168">
        <f t="shared" si="214"/>
        <v>72.42</v>
      </c>
      <c r="FO123" s="168">
        <f t="shared" si="215"/>
        <v>74.727999999999994</v>
      </c>
      <c r="FP123" s="168">
        <f t="shared" si="216"/>
        <v>72.075999999999993</v>
      </c>
      <c r="FQ123" s="168">
        <f t="shared" si="217"/>
        <v>66.804000000000002</v>
      </c>
      <c r="FR123" s="168">
        <f t="shared" si="218"/>
        <v>61.048000000000002</v>
      </c>
      <c r="FS123" s="168">
        <f t="shared" si="219"/>
        <v>62.540000000000006</v>
      </c>
      <c r="FT123" s="168">
        <f t="shared" si="220"/>
        <v>57.132000000000005</v>
      </c>
      <c r="FU123" s="167">
        <v>130</v>
      </c>
      <c r="FV123" s="168">
        <f t="shared" si="221"/>
        <v>77.599999999999994</v>
      </c>
      <c r="FW123" s="168">
        <f t="shared" si="222"/>
        <v>76.22</v>
      </c>
      <c r="FX123" s="168">
        <f t="shared" si="223"/>
        <v>78.028000000000006</v>
      </c>
      <c r="FY123" s="168">
        <f t="shared" si="224"/>
        <v>72.275999999999996</v>
      </c>
      <c r="FZ123" s="168">
        <f t="shared" si="225"/>
        <v>64.804000000000002</v>
      </c>
      <c r="GA123" s="168">
        <f t="shared" si="226"/>
        <v>61.14800000000001</v>
      </c>
      <c r="GB123" s="168">
        <f t="shared" si="227"/>
        <v>62.540000000000006</v>
      </c>
      <c r="GC123" s="168">
        <f t="shared" si="228"/>
        <v>55.132000000000005</v>
      </c>
      <c r="GD123" s="167">
        <v>123</v>
      </c>
      <c r="GE123" s="168">
        <f t="shared" si="229"/>
        <v>26.789600856720554</v>
      </c>
      <c r="GF123" s="168">
        <f t="shared" si="230"/>
        <v>26.818320536257716</v>
      </c>
      <c r="GG123" s="167">
        <v>124</v>
      </c>
      <c r="GH123" s="168">
        <f t="shared" si="231"/>
        <v>26.550935540090563</v>
      </c>
      <c r="GI123" s="168">
        <f t="shared" si="232"/>
        <v>26.729491804193501</v>
      </c>
      <c r="GJ123" s="167">
        <v>125</v>
      </c>
      <c r="GK123" s="168">
        <f t="shared" si="233"/>
        <v>25.832500507028087</v>
      </c>
      <c r="GL123" s="168">
        <f t="shared" si="234"/>
        <v>25.994346340352223</v>
      </c>
      <c r="GM123" s="167">
        <v>126</v>
      </c>
      <c r="GN123" s="168">
        <f t="shared" si="235"/>
        <v>24.415424437406429</v>
      </c>
      <c r="GO123" s="168">
        <f t="shared" si="236"/>
        <v>24.852966914957321</v>
      </c>
      <c r="GP123" s="167">
        <v>127</v>
      </c>
      <c r="GQ123" s="168">
        <f t="shared" si="237"/>
        <v>23.62565564591408</v>
      </c>
      <c r="GR123" s="168">
        <f t="shared" si="238"/>
        <v>23.978745097424934</v>
      </c>
      <c r="GS123" s="167">
        <v>128</v>
      </c>
      <c r="GT123" s="168">
        <f t="shared" si="239"/>
        <v>21.44898435256944</v>
      </c>
      <c r="GU123" s="168">
        <f t="shared" si="240"/>
        <v>22.227028671185735</v>
      </c>
      <c r="GV123" s="167">
        <v>129</v>
      </c>
      <c r="GW123" s="168">
        <f t="shared" si="241"/>
        <v>19.666858574481239</v>
      </c>
      <c r="GX123" s="168">
        <f t="shared" si="242"/>
        <v>21.446932613865215</v>
      </c>
      <c r="GY123" s="167">
        <v>130</v>
      </c>
      <c r="GZ123" s="168">
        <f t="shared" si="243"/>
        <v>17.298755965015545</v>
      </c>
      <c r="HA123" s="168">
        <f t="shared" si="244"/>
        <v>18.903604908248411</v>
      </c>
      <c r="HB123" s="167">
        <v>-1.2</v>
      </c>
      <c r="HC123" s="167">
        <v>-0.49</v>
      </c>
      <c r="HD123" s="167">
        <v>0.14000000000000001</v>
      </c>
      <c r="HE123" s="167">
        <v>1.56</v>
      </c>
      <c r="HF123" s="167">
        <v>-2.98</v>
      </c>
      <c r="HG123" s="167">
        <v>-1.01</v>
      </c>
      <c r="HH123" s="167">
        <v>0.85</v>
      </c>
      <c r="HI123" s="167">
        <v>3.14</v>
      </c>
    </row>
    <row r="124" spans="1:217" ht="15.75" thickBot="1" x14ac:dyDescent="0.3">
      <c r="A124" s="228">
        <v>114</v>
      </c>
      <c r="B124" s="212">
        <v>44827</v>
      </c>
      <c r="C124" s="214" t="s">
        <v>1201</v>
      </c>
      <c r="D124" t="s">
        <v>979</v>
      </c>
      <c r="E124" s="225" t="s">
        <v>1141</v>
      </c>
      <c r="F124" s="197"/>
      <c r="G124" s="198">
        <v>15.8</v>
      </c>
      <c r="H124" s="198">
        <v>21.8</v>
      </c>
      <c r="I124" s="198">
        <v>30.9</v>
      </c>
      <c r="J124" s="198">
        <v>40.1</v>
      </c>
      <c r="K124" s="198">
        <v>37.5</v>
      </c>
      <c r="L124" s="198">
        <v>34.299999999999997</v>
      </c>
      <c r="M124" s="199">
        <v>31.5</v>
      </c>
      <c r="N124" s="200"/>
      <c r="O124" s="198">
        <v>2.4</v>
      </c>
      <c r="P124" s="198">
        <v>2.5</v>
      </c>
      <c r="Q124" s="198">
        <v>2.9</v>
      </c>
      <c r="R124" s="198">
        <v>2.9</v>
      </c>
      <c r="S124" s="198">
        <v>3</v>
      </c>
      <c r="T124" s="198">
        <v>2.7</v>
      </c>
      <c r="U124" s="201">
        <v>2.6</v>
      </c>
      <c r="V124" s="163">
        <f t="shared" si="148"/>
        <v>0</v>
      </c>
      <c r="W124" s="163">
        <f t="shared" si="149"/>
        <v>11.864000000000001</v>
      </c>
      <c r="X124" s="163">
        <f t="shared" si="150"/>
        <v>17.700000000000003</v>
      </c>
      <c r="Y124" s="163">
        <f t="shared" si="151"/>
        <v>26.143999999999998</v>
      </c>
      <c r="Z124" s="163">
        <f t="shared" si="152"/>
        <v>35.344000000000001</v>
      </c>
      <c r="AA124" s="163">
        <f t="shared" si="153"/>
        <v>32.58</v>
      </c>
      <c r="AB124" s="163">
        <f t="shared" si="154"/>
        <v>29.871999999999996</v>
      </c>
      <c r="AC124" s="163">
        <f t="shared" si="155"/>
        <v>27.236000000000001</v>
      </c>
      <c r="AD124" s="164">
        <f t="shared" si="135"/>
        <v>31.089146414644365</v>
      </c>
      <c r="AE124" s="164">
        <f t="shared" si="136"/>
        <v>27.381945522640343</v>
      </c>
      <c r="AF124" s="164">
        <f t="shared" si="137"/>
        <v>19.237829219922268</v>
      </c>
      <c r="AG124" s="165">
        <f t="shared" si="156"/>
        <v>65.3</v>
      </c>
      <c r="AH124" s="165">
        <f t="shared" si="157"/>
        <v>63.536000000000001</v>
      </c>
      <c r="AI124" s="165">
        <f t="shared" si="158"/>
        <v>65.2</v>
      </c>
      <c r="AJ124" s="165">
        <f t="shared" si="159"/>
        <v>62.155999999999999</v>
      </c>
      <c r="AK124" s="165">
        <f t="shared" si="160"/>
        <v>56.155999999999999</v>
      </c>
      <c r="AL124" s="165">
        <f t="shared" si="161"/>
        <v>60.120000000000005</v>
      </c>
      <c r="AM124" s="165">
        <f t="shared" si="162"/>
        <v>62.628</v>
      </c>
      <c r="AN124" s="165">
        <f t="shared" si="163"/>
        <v>63.164000000000001</v>
      </c>
      <c r="AO124" s="164">
        <f t="shared" si="164"/>
        <v>27.973980937633712</v>
      </c>
      <c r="AP124" s="166">
        <v>1</v>
      </c>
      <c r="AQ124" s="167">
        <v>51.4</v>
      </c>
      <c r="AR124" s="167">
        <v>62.6</v>
      </c>
      <c r="AS124" s="167">
        <v>70.8</v>
      </c>
      <c r="AT124" s="167">
        <v>81</v>
      </c>
      <c r="AU124" s="167">
        <v>90.4</v>
      </c>
      <c r="AV124" s="167">
        <v>96.2</v>
      </c>
      <c r="AW124" s="167">
        <v>94.7</v>
      </c>
      <c r="AX124" s="167">
        <v>92.3</v>
      </c>
      <c r="AY124" s="166">
        <v>2</v>
      </c>
      <c r="AZ124" s="167">
        <v>59.5</v>
      </c>
      <c r="BA124" s="167">
        <v>68.900000000000006</v>
      </c>
      <c r="BB124" s="167">
        <v>78.3</v>
      </c>
      <c r="BC124" s="167">
        <v>84.3</v>
      </c>
      <c r="BD124" s="167">
        <v>92.8</v>
      </c>
      <c r="BE124" s="167">
        <v>96.3</v>
      </c>
      <c r="BF124" s="167">
        <v>94</v>
      </c>
      <c r="BG124" s="167">
        <v>90</v>
      </c>
      <c r="BH124" s="166">
        <v>3</v>
      </c>
      <c r="BI124" s="167">
        <v>59.8</v>
      </c>
      <c r="BJ124" s="167">
        <v>71.099999999999994</v>
      </c>
      <c r="BK124" s="167">
        <v>80.8</v>
      </c>
      <c r="BL124" s="167">
        <v>88</v>
      </c>
      <c r="BM124" s="167">
        <v>95</v>
      </c>
      <c r="BN124" s="167">
        <v>94.4</v>
      </c>
      <c r="BO124" s="167">
        <v>94.1</v>
      </c>
      <c r="BP124" s="167">
        <v>89</v>
      </c>
      <c r="BQ124" s="166">
        <v>4</v>
      </c>
      <c r="BR124" s="167">
        <v>65.400000000000006</v>
      </c>
      <c r="BS124" s="167">
        <v>77.2</v>
      </c>
      <c r="BT124" s="167">
        <v>84.5</v>
      </c>
      <c r="BU124" s="167">
        <v>89.8</v>
      </c>
      <c r="BV124" s="167">
        <v>95.5</v>
      </c>
      <c r="BW124" s="167">
        <v>94.3</v>
      </c>
      <c r="BX124" s="167">
        <v>92.5</v>
      </c>
      <c r="BY124" s="167">
        <v>88.8</v>
      </c>
      <c r="BZ124" s="166">
        <v>5</v>
      </c>
      <c r="CA124" s="167">
        <v>65.3</v>
      </c>
      <c r="CB124" s="167">
        <v>77.400000000000006</v>
      </c>
      <c r="CC124" s="167">
        <v>86.5</v>
      </c>
      <c r="CD124" s="167">
        <v>92.5</v>
      </c>
      <c r="CE124" s="167">
        <v>96.4</v>
      </c>
      <c r="CF124" s="167">
        <v>93</v>
      </c>
      <c r="CG124" s="167">
        <v>90.4</v>
      </c>
      <c r="CH124" s="167">
        <v>83.7</v>
      </c>
      <c r="CI124" s="166">
        <v>6</v>
      </c>
      <c r="CJ124" s="167">
        <v>70.7</v>
      </c>
      <c r="CK124" s="167">
        <v>82</v>
      </c>
      <c r="CL124" s="167">
        <v>89.3</v>
      </c>
      <c r="CM124" s="167">
        <v>93.3</v>
      </c>
      <c r="CN124" s="167">
        <v>95.5</v>
      </c>
      <c r="CO124" s="167">
        <v>93</v>
      </c>
      <c r="CP124" s="167">
        <v>90.1</v>
      </c>
      <c r="CQ124" s="167">
        <v>83</v>
      </c>
      <c r="CR124" s="166">
        <v>7</v>
      </c>
      <c r="CS124" s="167">
        <v>75.599999999999994</v>
      </c>
      <c r="CT124" s="167">
        <v>84.2</v>
      </c>
      <c r="CU124" s="167">
        <v>90.1</v>
      </c>
      <c r="CV124" s="167">
        <v>93.6</v>
      </c>
      <c r="CW124" s="167">
        <v>96.2</v>
      </c>
      <c r="CX124" s="167">
        <v>91.3</v>
      </c>
      <c r="CY124" s="167">
        <v>87.9</v>
      </c>
      <c r="CZ124" s="167">
        <v>81.900000000000006</v>
      </c>
      <c r="DA124" s="166">
        <v>8</v>
      </c>
      <c r="DB124" s="167">
        <v>77.599999999999994</v>
      </c>
      <c r="DC124" s="167">
        <v>88</v>
      </c>
      <c r="DD124" s="167">
        <v>93.4</v>
      </c>
      <c r="DE124" s="167">
        <v>93.8</v>
      </c>
      <c r="DF124" s="167">
        <v>94.2</v>
      </c>
      <c r="DG124" s="167">
        <v>91.4</v>
      </c>
      <c r="DH124" s="167">
        <v>87.9</v>
      </c>
      <c r="DI124" s="167">
        <v>79.900000000000006</v>
      </c>
      <c r="DJ124" s="167">
        <v>1</v>
      </c>
      <c r="DK124" s="168">
        <f t="shared" si="165"/>
        <v>51.4</v>
      </c>
      <c r="DL124" s="168">
        <f t="shared" si="166"/>
        <v>50.736000000000004</v>
      </c>
      <c r="DM124" s="168">
        <f t="shared" si="167"/>
        <v>53.099999999999994</v>
      </c>
      <c r="DN124" s="168">
        <f t="shared" si="168"/>
        <v>54.856000000000002</v>
      </c>
      <c r="DO124" s="168">
        <f t="shared" si="169"/>
        <v>55.056000000000004</v>
      </c>
      <c r="DP124" s="168">
        <f t="shared" si="170"/>
        <v>63.620000000000005</v>
      </c>
      <c r="DQ124" s="168">
        <f t="shared" si="171"/>
        <v>64.828000000000003</v>
      </c>
      <c r="DR124" s="168">
        <f t="shared" si="172"/>
        <v>65.063999999999993</v>
      </c>
      <c r="DS124" s="167">
        <v>125</v>
      </c>
      <c r="DT124" s="168">
        <f t="shared" si="173"/>
        <v>59.5</v>
      </c>
      <c r="DU124" s="168">
        <f t="shared" si="174"/>
        <v>57.036000000000001</v>
      </c>
      <c r="DV124" s="168">
        <f t="shared" si="175"/>
        <v>60.599999999999994</v>
      </c>
      <c r="DW124" s="168">
        <f t="shared" si="176"/>
        <v>58.155999999999999</v>
      </c>
      <c r="DX124" s="168">
        <f t="shared" si="177"/>
        <v>57.455999999999996</v>
      </c>
      <c r="DY124" s="168">
        <f t="shared" si="178"/>
        <v>63.72</v>
      </c>
      <c r="DZ124" s="168">
        <f t="shared" si="179"/>
        <v>64.128</v>
      </c>
      <c r="EA124" s="168">
        <f t="shared" si="180"/>
        <v>62.763999999999996</v>
      </c>
      <c r="EB124" s="167">
        <v>126</v>
      </c>
      <c r="EC124" s="168">
        <f t="shared" si="181"/>
        <v>59.8</v>
      </c>
      <c r="ED124" s="168">
        <f t="shared" si="182"/>
        <v>59.23599999999999</v>
      </c>
      <c r="EE124" s="168">
        <f t="shared" si="183"/>
        <v>63.099999999999994</v>
      </c>
      <c r="EF124" s="168">
        <f t="shared" si="184"/>
        <v>61.856000000000002</v>
      </c>
      <c r="EG124" s="168">
        <f t="shared" si="185"/>
        <v>59.655999999999999</v>
      </c>
      <c r="EH124" s="168">
        <f t="shared" si="186"/>
        <v>61.820000000000007</v>
      </c>
      <c r="EI124" s="168">
        <f t="shared" si="187"/>
        <v>64.227999999999994</v>
      </c>
      <c r="EJ124" s="168">
        <f t="shared" si="188"/>
        <v>61.763999999999996</v>
      </c>
      <c r="EK124" s="167">
        <v>127</v>
      </c>
      <c r="EL124" s="168">
        <f t="shared" si="189"/>
        <v>65.400000000000006</v>
      </c>
      <c r="EM124" s="168">
        <f t="shared" si="190"/>
        <v>65.335999999999999</v>
      </c>
      <c r="EN124" s="168">
        <f t="shared" si="191"/>
        <v>66.8</v>
      </c>
      <c r="EO124" s="168">
        <f t="shared" si="192"/>
        <v>63.655999999999999</v>
      </c>
      <c r="EP124" s="168">
        <f t="shared" si="193"/>
        <v>60.155999999999999</v>
      </c>
      <c r="EQ124" s="168">
        <f t="shared" si="194"/>
        <v>61.72</v>
      </c>
      <c r="ER124" s="168">
        <f t="shared" si="195"/>
        <v>62.628</v>
      </c>
      <c r="ES124" s="168">
        <f t="shared" si="196"/>
        <v>61.563999999999993</v>
      </c>
      <c r="ET124" s="167">
        <v>128</v>
      </c>
      <c r="EU124" s="168">
        <f t="shared" si="197"/>
        <v>65.3</v>
      </c>
      <c r="EV124" s="168">
        <f t="shared" si="198"/>
        <v>65.536000000000001</v>
      </c>
      <c r="EW124" s="168">
        <f t="shared" si="199"/>
        <v>68.8</v>
      </c>
      <c r="EX124" s="168">
        <f t="shared" si="200"/>
        <v>66.355999999999995</v>
      </c>
      <c r="EY124" s="168">
        <f t="shared" si="201"/>
        <v>61.056000000000004</v>
      </c>
      <c r="EZ124" s="168">
        <f t="shared" si="202"/>
        <v>60.42</v>
      </c>
      <c r="FA124" s="168">
        <f t="shared" si="203"/>
        <v>60.528000000000006</v>
      </c>
      <c r="FB124" s="168">
        <f t="shared" si="204"/>
        <v>56.463999999999999</v>
      </c>
      <c r="FC124" s="167">
        <v>129</v>
      </c>
      <c r="FD124" s="168">
        <f t="shared" si="205"/>
        <v>70.7</v>
      </c>
      <c r="FE124" s="168">
        <f t="shared" si="206"/>
        <v>70.135999999999996</v>
      </c>
      <c r="FF124" s="168">
        <f t="shared" si="207"/>
        <v>71.599999999999994</v>
      </c>
      <c r="FG124" s="168">
        <f t="shared" si="208"/>
        <v>67.156000000000006</v>
      </c>
      <c r="FH124" s="168">
        <f t="shared" si="209"/>
        <v>60.155999999999999</v>
      </c>
      <c r="FI124" s="168">
        <f t="shared" si="210"/>
        <v>60.42</v>
      </c>
      <c r="FJ124" s="168">
        <f t="shared" si="211"/>
        <v>60.227999999999994</v>
      </c>
      <c r="FK124" s="168">
        <f t="shared" si="212"/>
        <v>55.763999999999996</v>
      </c>
      <c r="FL124" s="167">
        <v>130</v>
      </c>
      <c r="FM124" s="168">
        <f t="shared" si="213"/>
        <v>75.599999999999994</v>
      </c>
      <c r="FN124" s="168">
        <f t="shared" si="214"/>
        <v>72.335999999999999</v>
      </c>
      <c r="FO124" s="168">
        <f t="shared" si="215"/>
        <v>72.399999999999991</v>
      </c>
      <c r="FP124" s="168">
        <f t="shared" si="216"/>
        <v>67.455999999999989</v>
      </c>
      <c r="FQ124" s="168">
        <f t="shared" si="217"/>
        <v>60.856000000000002</v>
      </c>
      <c r="FR124" s="168">
        <f t="shared" si="218"/>
        <v>58.72</v>
      </c>
      <c r="FS124" s="168">
        <f t="shared" si="219"/>
        <v>58.028000000000006</v>
      </c>
      <c r="FT124" s="168">
        <f t="shared" si="220"/>
        <v>54.664000000000001</v>
      </c>
      <c r="FU124" s="167">
        <v>131</v>
      </c>
      <c r="FV124" s="168">
        <f t="shared" si="221"/>
        <v>77.599999999999994</v>
      </c>
      <c r="FW124" s="168">
        <f t="shared" si="222"/>
        <v>76.135999999999996</v>
      </c>
      <c r="FX124" s="168">
        <f t="shared" si="223"/>
        <v>75.7</v>
      </c>
      <c r="FY124" s="168">
        <f t="shared" si="224"/>
        <v>67.656000000000006</v>
      </c>
      <c r="FZ124" s="168">
        <f t="shared" si="225"/>
        <v>58.856000000000002</v>
      </c>
      <c r="GA124" s="168">
        <f t="shared" si="226"/>
        <v>58.820000000000007</v>
      </c>
      <c r="GB124" s="168">
        <f t="shared" si="227"/>
        <v>58.028000000000006</v>
      </c>
      <c r="GC124" s="168">
        <f t="shared" si="228"/>
        <v>52.664000000000001</v>
      </c>
      <c r="GD124" s="167">
        <v>124</v>
      </c>
      <c r="GE124" s="168">
        <f t="shared" si="229"/>
        <v>30.160546843870989</v>
      </c>
      <c r="GF124" s="168">
        <f t="shared" si="230"/>
        <v>30.22320362327774</v>
      </c>
      <c r="GG124" s="167">
        <v>125</v>
      </c>
      <c r="GH124" s="168">
        <f t="shared" si="231"/>
        <v>29.752159508051989</v>
      </c>
      <c r="GI124" s="168">
        <f t="shared" si="232"/>
        <v>30.134064733648103</v>
      </c>
      <c r="GJ124" s="167">
        <v>126</v>
      </c>
      <c r="GK124" s="168">
        <f t="shared" si="233"/>
        <v>29.222193008604407</v>
      </c>
      <c r="GL124" s="168">
        <f t="shared" si="234"/>
        <v>29.583558441068647</v>
      </c>
      <c r="GM124" s="167">
        <v>127</v>
      </c>
      <c r="GN124" s="168">
        <f t="shared" si="235"/>
        <v>27.038088151211554</v>
      </c>
      <c r="GO124" s="168">
        <f t="shared" si="236"/>
        <v>27.875185384876616</v>
      </c>
      <c r="GP124" s="167">
        <v>128</v>
      </c>
      <c r="GQ124" s="168">
        <f t="shared" si="237"/>
        <v>26.416440817325764</v>
      </c>
      <c r="GR124" s="168">
        <f t="shared" si="238"/>
        <v>27.114450655255681</v>
      </c>
      <c r="GS124" s="167">
        <v>129</v>
      </c>
      <c r="GT124" s="168">
        <f t="shared" si="239"/>
        <v>23.440387482480887</v>
      </c>
      <c r="GU124" s="168">
        <f t="shared" si="240"/>
        <v>24.744791325299715</v>
      </c>
      <c r="GV124" s="167">
        <v>130</v>
      </c>
      <c r="GW124" s="168">
        <f t="shared" si="241"/>
        <v>21.009094496087215</v>
      </c>
      <c r="GX124" s="168">
        <f t="shared" si="242"/>
        <v>23.669473233585762</v>
      </c>
      <c r="GY124" s="167">
        <v>131</v>
      </c>
      <c r="GZ124" s="168">
        <f t="shared" si="243"/>
        <v>18.417764771084038</v>
      </c>
      <c r="HA124" s="168">
        <f t="shared" si="244"/>
        <v>20.634363200164913</v>
      </c>
      <c r="HB124" s="167">
        <v>-1.2</v>
      </c>
      <c r="HC124" s="167">
        <v>-0.49</v>
      </c>
      <c r="HD124" s="167">
        <v>0.14000000000000001</v>
      </c>
      <c r="HE124" s="167">
        <v>1.56</v>
      </c>
      <c r="HF124" s="167">
        <v>-2.98</v>
      </c>
      <c r="HG124" s="167">
        <v>-1.01</v>
      </c>
      <c r="HH124" s="167">
        <v>0.85</v>
      </c>
      <c r="HI124" s="167">
        <v>3.14</v>
      </c>
    </row>
    <row r="125" spans="1:217" ht="15.75" thickBot="1" x14ac:dyDescent="0.3">
      <c r="A125" s="228">
        <v>115</v>
      </c>
      <c r="B125" s="212">
        <v>44827</v>
      </c>
      <c r="C125" s="214" t="s">
        <v>1201</v>
      </c>
      <c r="D125" t="s">
        <v>979</v>
      </c>
      <c r="E125" s="225" t="s">
        <v>1142</v>
      </c>
      <c r="F125" s="197"/>
      <c r="G125" s="198">
        <v>18.3</v>
      </c>
      <c r="H125" s="198">
        <v>20.6</v>
      </c>
      <c r="I125" s="198">
        <v>29.1</v>
      </c>
      <c r="J125" s="198">
        <v>38.4</v>
      </c>
      <c r="K125" s="198">
        <v>36.4</v>
      </c>
      <c r="L125" s="198">
        <v>33.200000000000003</v>
      </c>
      <c r="M125" s="199">
        <v>34.1</v>
      </c>
      <c r="N125" s="200"/>
      <c r="O125" s="198">
        <v>4</v>
      </c>
      <c r="P125" s="198">
        <v>2.5</v>
      </c>
      <c r="Q125" s="198">
        <v>2.5</v>
      </c>
      <c r="R125" s="198">
        <v>2.5</v>
      </c>
      <c r="S125" s="198">
        <v>3.2</v>
      </c>
      <c r="T125" s="198">
        <v>3.8</v>
      </c>
      <c r="U125" s="201">
        <v>3.5</v>
      </c>
      <c r="V125" s="163">
        <f t="shared" si="148"/>
        <v>0</v>
      </c>
      <c r="W125" s="163">
        <f t="shared" si="149"/>
        <v>11.740000000000002</v>
      </c>
      <c r="X125" s="163">
        <f t="shared" si="150"/>
        <v>16.5</v>
      </c>
      <c r="Y125" s="163">
        <f t="shared" si="151"/>
        <v>25</v>
      </c>
      <c r="Z125" s="163">
        <f t="shared" si="152"/>
        <v>34.299999999999997</v>
      </c>
      <c r="AA125" s="163">
        <f t="shared" si="153"/>
        <v>31.151999999999997</v>
      </c>
      <c r="AB125" s="163">
        <f t="shared" si="154"/>
        <v>26.968000000000004</v>
      </c>
      <c r="AC125" s="163">
        <f t="shared" si="155"/>
        <v>28.360000000000003</v>
      </c>
      <c r="AD125" s="164">
        <f t="shared" si="135"/>
        <v>29.624504250177871</v>
      </c>
      <c r="AE125" s="164">
        <f t="shared" si="136"/>
        <v>26.291816511871566</v>
      </c>
      <c r="AF125" s="164">
        <f t="shared" si="137"/>
        <v>18.624182740200624</v>
      </c>
      <c r="AG125" s="165">
        <f t="shared" si="156"/>
        <v>65.3</v>
      </c>
      <c r="AH125" s="165">
        <f t="shared" si="157"/>
        <v>63.660000000000004</v>
      </c>
      <c r="AI125" s="165">
        <f t="shared" si="158"/>
        <v>66.400000000000006</v>
      </c>
      <c r="AJ125" s="165">
        <f t="shared" si="159"/>
        <v>63.3</v>
      </c>
      <c r="AK125" s="165">
        <f t="shared" si="160"/>
        <v>57.2</v>
      </c>
      <c r="AL125" s="165">
        <f t="shared" si="161"/>
        <v>61.548000000000002</v>
      </c>
      <c r="AM125" s="165">
        <f t="shared" si="162"/>
        <v>65.531999999999996</v>
      </c>
      <c r="AN125" s="165">
        <f t="shared" si="163"/>
        <v>62.040000000000006</v>
      </c>
      <c r="AO125" s="164">
        <f t="shared" si="164"/>
        <v>27.135149135432727</v>
      </c>
      <c r="AP125" s="166">
        <v>1</v>
      </c>
      <c r="AQ125" s="167">
        <v>51.4</v>
      </c>
      <c r="AR125" s="167">
        <v>62.6</v>
      </c>
      <c r="AS125" s="167">
        <v>70.8</v>
      </c>
      <c r="AT125" s="167">
        <v>81</v>
      </c>
      <c r="AU125" s="167">
        <v>90.4</v>
      </c>
      <c r="AV125" s="167">
        <v>96.2</v>
      </c>
      <c r="AW125" s="167">
        <v>94.7</v>
      </c>
      <c r="AX125" s="167">
        <v>92.3</v>
      </c>
      <c r="AY125" s="166">
        <v>2</v>
      </c>
      <c r="AZ125" s="167">
        <v>59.5</v>
      </c>
      <c r="BA125" s="167">
        <v>68.900000000000006</v>
      </c>
      <c r="BB125" s="167">
        <v>78.3</v>
      </c>
      <c r="BC125" s="167">
        <v>84.3</v>
      </c>
      <c r="BD125" s="167">
        <v>92.8</v>
      </c>
      <c r="BE125" s="167">
        <v>96.3</v>
      </c>
      <c r="BF125" s="167">
        <v>94</v>
      </c>
      <c r="BG125" s="167">
        <v>90</v>
      </c>
      <c r="BH125" s="166">
        <v>3</v>
      </c>
      <c r="BI125" s="167">
        <v>59.8</v>
      </c>
      <c r="BJ125" s="167">
        <v>71.099999999999994</v>
      </c>
      <c r="BK125" s="167">
        <v>80.8</v>
      </c>
      <c r="BL125" s="167">
        <v>88</v>
      </c>
      <c r="BM125" s="167">
        <v>95</v>
      </c>
      <c r="BN125" s="167">
        <v>94.4</v>
      </c>
      <c r="BO125" s="167">
        <v>94.1</v>
      </c>
      <c r="BP125" s="167">
        <v>89</v>
      </c>
      <c r="BQ125" s="166">
        <v>4</v>
      </c>
      <c r="BR125" s="167">
        <v>65.400000000000006</v>
      </c>
      <c r="BS125" s="167">
        <v>77.2</v>
      </c>
      <c r="BT125" s="167">
        <v>84.5</v>
      </c>
      <c r="BU125" s="167">
        <v>89.8</v>
      </c>
      <c r="BV125" s="167">
        <v>95.5</v>
      </c>
      <c r="BW125" s="167">
        <v>94.3</v>
      </c>
      <c r="BX125" s="167">
        <v>92.5</v>
      </c>
      <c r="BY125" s="167">
        <v>88.8</v>
      </c>
      <c r="BZ125" s="166">
        <v>5</v>
      </c>
      <c r="CA125" s="167">
        <v>65.3</v>
      </c>
      <c r="CB125" s="167">
        <v>77.400000000000006</v>
      </c>
      <c r="CC125" s="167">
        <v>86.5</v>
      </c>
      <c r="CD125" s="167">
        <v>92.5</v>
      </c>
      <c r="CE125" s="167">
        <v>96.4</v>
      </c>
      <c r="CF125" s="167">
        <v>93</v>
      </c>
      <c r="CG125" s="167">
        <v>90.4</v>
      </c>
      <c r="CH125" s="167">
        <v>83.7</v>
      </c>
      <c r="CI125" s="166">
        <v>6</v>
      </c>
      <c r="CJ125" s="167">
        <v>70.7</v>
      </c>
      <c r="CK125" s="167">
        <v>82</v>
      </c>
      <c r="CL125" s="167">
        <v>89.3</v>
      </c>
      <c r="CM125" s="167">
        <v>93.3</v>
      </c>
      <c r="CN125" s="167">
        <v>95.5</v>
      </c>
      <c r="CO125" s="167">
        <v>93</v>
      </c>
      <c r="CP125" s="167">
        <v>90.1</v>
      </c>
      <c r="CQ125" s="167">
        <v>83</v>
      </c>
      <c r="CR125" s="166">
        <v>7</v>
      </c>
      <c r="CS125" s="167">
        <v>75.599999999999994</v>
      </c>
      <c r="CT125" s="167">
        <v>84.2</v>
      </c>
      <c r="CU125" s="167">
        <v>90.1</v>
      </c>
      <c r="CV125" s="167">
        <v>93.6</v>
      </c>
      <c r="CW125" s="167">
        <v>96.2</v>
      </c>
      <c r="CX125" s="167">
        <v>91.3</v>
      </c>
      <c r="CY125" s="167">
        <v>87.9</v>
      </c>
      <c r="CZ125" s="167">
        <v>81.900000000000006</v>
      </c>
      <c r="DA125" s="166">
        <v>8</v>
      </c>
      <c r="DB125" s="167">
        <v>77.599999999999994</v>
      </c>
      <c r="DC125" s="167">
        <v>88</v>
      </c>
      <c r="DD125" s="167">
        <v>93.4</v>
      </c>
      <c r="DE125" s="167">
        <v>93.8</v>
      </c>
      <c r="DF125" s="167">
        <v>94.2</v>
      </c>
      <c r="DG125" s="167">
        <v>91.4</v>
      </c>
      <c r="DH125" s="167">
        <v>87.9</v>
      </c>
      <c r="DI125" s="167">
        <v>79.900000000000006</v>
      </c>
      <c r="DJ125" s="167">
        <v>1</v>
      </c>
      <c r="DK125" s="168">
        <f t="shared" si="165"/>
        <v>51.4</v>
      </c>
      <c r="DL125" s="168">
        <f t="shared" si="166"/>
        <v>50.86</v>
      </c>
      <c r="DM125" s="168">
        <f t="shared" si="167"/>
        <v>54.3</v>
      </c>
      <c r="DN125" s="168">
        <f t="shared" si="168"/>
        <v>56</v>
      </c>
      <c r="DO125" s="168">
        <f t="shared" si="169"/>
        <v>56.100000000000009</v>
      </c>
      <c r="DP125" s="168">
        <f t="shared" si="170"/>
        <v>65.048000000000002</v>
      </c>
      <c r="DQ125" s="168">
        <f t="shared" si="171"/>
        <v>67.731999999999999</v>
      </c>
      <c r="DR125" s="168">
        <f t="shared" si="172"/>
        <v>63.94</v>
      </c>
      <c r="DS125" s="167">
        <v>126</v>
      </c>
      <c r="DT125" s="168">
        <f t="shared" si="173"/>
        <v>59.5</v>
      </c>
      <c r="DU125" s="168">
        <f t="shared" si="174"/>
        <v>57.160000000000004</v>
      </c>
      <c r="DV125" s="168">
        <f t="shared" si="175"/>
        <v>61.8</v>
      </c>
      <c r="DW125" s="168">
        <f t="shared" si="176"/>
        <v>59.3</v>
      </c>
      <c r="DX125" s="168">
        <f t="shared" si="177"/>
        <v>58.5</v>
      </c>
      <c r="DY125" s="168">
        <f t="shared" si="178"/>
        <v>65.147999999999996</v>
      </c>
      <c r="DZ125" s="168">
        <f t="shared" si="179"/>
        <v>67.031999999999996</v>
      </c>
      <c r="EA125" s="168">
        <f t="shared" si="180"/>
        <v>61.64</v>
      </c>
      <c r="EB125" s="167">
        <v>127</v>
      </c>
      <c r="EC125" s="168">
        <f t="shared" si="181"/>
        <v>59.8</v>
      </c>
      <c r="ED125" s="168">
        <f t="shared" si="182"/>
        <v>59.359999999999992</v>
      </c>
      <c r="EE125" s="168">
        <f t="shared" si="183"/>
        <v>64.3</v>
      </c>
      <c r="EF125" s="168">
        <f t="shared" si="184"/>
        <v>63</v>
      </c>
      <c r="EG125" s="168">
        <f t="shared" si="185"/>
        <v>60.7</v>
      </c>
      <c r="EH125" s="168">
        <f t="shared" si="186"/>
        <v>63.248000000000005</v>
      </c>
      <c r="EI125" s="168">
        <f t="shared" si="187"/>
        <v>67.131999999999991</v>
      </c>
      <c r="EJ125" s="168">
        <f t="shared" si="188"/>
        <v>60.64</v>
      </c>
      <c r="EK125" s="167">
        <v>128</v>
      </c>
      <c r="EL125" s="168">
        <f t="shared" si="189"/>
        <v>65.400000000000006</v>
      </c>
      <c r="EM125" s="168">
        <f t="shared" si="190"/>
        <v>65.460000000000008</v>
      </c>
      <c r="EN125" s="168">
        <f t="shared" si="191"/>
        <v>68</v>
      </c>
      <c r="EO125" s="168">
        <f t="shared" si="192"/>
        <v>64.8</v>
      </c>
      <c r="EP125" s="168">
        <f t="shared" si="193"/>
        <v>61.2</v>
      </c>
      <c r="EQ125" s="168">
        <f t="shared" si="194"/>
        <v>63.147999999999996</v>
      </c>
      <c r="ER125" s="168">
        <f t="shared" si="195"/>
        <v>65.531999999999996</v>
      </c>
      <c r="ES125" s="168">
        <f t="shared" si="196"/>
        <v>60.44</v>
      </c>
      <c r="ET125" s="167">
        <v>129</v>
      </c>
      <c r="EU125" s="168">
        <f t="shared" si="197"/>
        <v>65.3</v>
      </c>
      <c r="EV125" s="168">
        <f t="shared" si="198"/>
        <v>65.66</v>
      </c>
      <c r="EW125" s="168">
        <f t="shared" si="199"/>
        <v>70</v>
      </c>
      <c r="EX125" s="168">
        <f t="shared" si="200"/>
        <v>67.5</v>
      </c>
      <c r="EY125" s="168">
        <f t="shared" si="201"/>
        <v>62.100000000000009</v>
      </c>
      <c r="EZ125" s="168">
        <f t="shared" si="202"/>
        <v>61.847999999999999</v>
      </c>
      <c r="FA125" s="168">
        <f t="shared" si="203"/>
        <v>63.432000000000002</v>
      </c>
      <c r="FB125" s="168">
        <f t="shared" si="204"/>
        <v>55.34</v>
      </c>
      <c r="FC125" s="167">
        <v>130</v>
      </c>
      <c r="FD125" s="168">
        <f t="shared" si="205"/>
        <v>70.7</v>
      </c>
      <c r="FE125" s="168">
        <f t="shared" si="206"/>
        <v>70.259999999999991</v>
      </c>
      <c r="FF125" s="168">
        <f t="shared" si="207"/>
        <v>72.8</v>
      </c>
      <c r="FG125" s="168">
        <f t="shared" si="208"/>
        <v>68.3</v>
      </c>
      <c r="FH125" s="168">
        <f t="shared" si="209"/>
        <v>61.2</v>
      </c>
      <c r="FI125" s="168">
        <f t="shared" si="210"/>
        <v>61.847999999999999</v>
      </c>
      <c r="FJ125" s="168">
        <f t="shared" si="211"/>
        <v>63.131999999999991</v>
      </c>
      <c r="FK125" s="168">
        <f t="shared" si="212"/>
        <v>54.64</v>
      </c>
      <c r="FL125" s="167">
        <v>131</v>
      </c>
      <c r="FM125" s="168">
        <f t="shared" si="213"/>
        <v>75.599999999999994</v>
      </c>
      <c r="FN125" s="168">
        <f t="shared" si="214"/>
        <v>72.460000000000008</v>
      </c>
      <c r="FO125" s="168">
        <f t="shared" si="215"/>
        <v>73.599999999999994</v>
      </c>
      <c r="FP125" s="168">
        <f t="shared" si="216"/>
        <v>68.599999999999994</v>
      </c>
      <c r="FQ125" s="168">
        <f t="shared" si="217"/>
        <v>61.900000000000006</v>
      </c>
      <c r="FR125" s="168">
        <f t="shared" si="218"/>
        <v>60.147999999999996</v>
      </c>
      <c r="FS125" s="168">
        <f t="shared" si="219"/>
        <v>60.932000000000002</v>
      </c>
      <c r="FT125" s="168">
        <f t="shared" si="220"/>
        <v>53.540000000000006</v>
      </c>
      <c r="FU125" s="167">
        <v>132</v>
      </c>
      <c r="FV125" s="168">
        <f t="shared" si="221"/>
        <v>77.599999999999994</v>
      </c>
      <c r="FW125" s="168">
        <f t="shared" si="222"/>
        <v>76.259999999999991</v>
      </c>
      <c r="FX125" s="168">
        <f t="shared" si="223"/>
        <v>76.900000000000006</v>
      </c>
      <c r="FY125" s="168">
        <f t="shared" si="224"/>
        <v>68.8</v>
      </c>
      <c r="FZ125" s="168">
        <f t="shared" si="225"/>
        <v>59.900000000000006</v>
      </c>
      <c r="GA125" s="168">
        <f t="shared" si="226"/>
        <v>60.248000000000005</v>
      </c>
      <c r="GB125" s="168">
        <f t="shared" si="227"/>
        <v>60.932000000000002</v>
      </c>
      <c r="GC125" s="168">
        <f t="shared" si="228"/>
        <v>51.540000000000006</v>
      </c>
      <c r="GD125" s="167">
        <v>125</v>
      </c>
      <c r="GE125" s="168">
        <f t="shared" si="229"/>
        <v>28.880185018249506</v>
      </c>
      <c r="GF125" s="168">
        <f t="shared" si="230"/>
        <v>28.926757497311144</v>
      </c>
      <c r="GG125" s="167">
        <v>126</v>
      </c>
      <c r="GH125" s="168">
        <f t="shared" si="231"/>
        <v>28.457725640619714</v>
      </c>
      <c r="GI125" s="168">
        <f t="shared" si="232"/>
        <v>28.737941250552709</v>
      </c>
      <c r="GJ125" s="167">
        <v>127</v>
      </c>
      <c r="GK125" s="168">
        <f t="shared" si="233"/>
        <v>27.927022791979979</v>
      </c>
      <c r="GL125" s="168">
        <f t="shared" si="234"/>
        <v>28.192289292102132</v>
      </c>
      <c r="GM125" s="167">
        <v>128</v>
      </c>
      <c r="GN125" s="168">
        <f t="shared" si="235"/>
        <v>26.130343181178276</v>
      </c>
      <c r="GO125" s="168">
        <f t="shared" si="236"/>
        <v>26.796706134654315</v>
      </c>
      <c r="GP125" s="167">
        <v>129</v>
      </c>
      <c r="GQ125" s="168">
        <f t="shared" si="237"/>
        <v>25.468153667184495</v>
      </c>
      <c r="GR125" s="168">
        <f t="shared" si="238"/>
        <v>26.020110709456475</v>
      </c>
      <c r="GS125" s="167">
        <v>130</v>
      </c>
      <c r="GT125" s="168">
        <f t="shared" si="239"/>
        <v>22.726383810227134</v>
      </c>
      <c r="GU125" s="168">
        <f t="shared" si="240"/>
        <v>23.806046362249248</v>
      </c>
      <c r="GV125" s="167">
        <v>131</v>
      </c>
      <c r="GW125" s="168">
        <f t="shared" si="241"/>
        <v>20.548792110309478</v>
      </c>
      <c r="GX125" s="168">
        <f t="shared" si="242"/>
        <v>22.854892696497117</v>
      </c>
      <c r="GY125" s="167">
        <v>132</v>
      </c>
      <c r="GZ125" s="168">
        <f t="shared" si="243"/>
        <v>17.964437605550145</v>
      </c>
      <c r="HA125" s="168">
        <f t="shared" si="244"/>
        <v>19.903432653977262</v>
      </c>
      <c r="HB125" s="167">
        <v>-1.2</v>
      </c>
      <c r="HC125" s="167">
        <v>-0.49</v>
      </c>
      <c r="HD125" s="167">
        <v>0.14000000000000001</v>
      </c>
      <c r="HE125" s="167">
        <v>1.56</v>
      </c>
      <c r="HF125" s="167">
        <v>-2.98</v>
      </c>
      <c r="HG125" s="167">
        <v>-1.01</v>
      </c>
      <c r="HH125" s="167">
        <v>0.85</v>
      </c>
      <c r="HI125" s="167">
        <v>3.14</v>
      </c>
    </row>
    <row r="126" spans="1:217" ht="15.75" thickBot="1" x14ac:dyDescent="0.3">
      <c r="A126" s="228">
        <v>116</v>
      </c>
      <c r="B126" s="212">
        <v>44654</v>
      </c>
      <c r="C126" s="213" t="s">
        <v>1192</v>
      </c>
      <c r="D126" t="s">
        <v>895</v>
      </c>
      <c r="E126" s="225" t="s">
        <v>1143</v>
      </c>
      <c r="F126" s="197"/>
      <c r="G126" s="198">
        <v>19.399999999999999</v>
      </c>
      <c r="H126" s="198">
        <v>23.2</v>
      </c>
      <c r="I126" s="198">
        <v>31.1</v>
      </c>
      <c r="J126" s="198">
        <v>29.4</v>
      </c>
      <c r="K126" s="198">
        <v>31.2</v>
      </c>
      <c r="L126" s="198">
        <v>38.299999999999997</v>
      </c>
      <c r="M126" s="199">
        <v>45.4</v>
      </c>
      <c r="N126" s="200"/>
      <c r="O126" s="198">
        <v>5.2</v>
      </c>
      <c r="P126" s="198">
        <v>5.4</v>
      </c>
      <c r="Q126" s="198">
        <v>6.2</v>
      </c>
      <c r="R126" s="198">
        <v>4.9000000000000004</v>
      </c>
      <c r="S126" s="198">
        <v>3.7</v>
      </c>
      <c r="T126" s="198">
        <v>3.9</v>
      </c>
      <c r="U126" s="201">
        <v>3.2</v>
      </c>
      <c r="V126" s="163">
        <f t="shared" si="148"/>
        <v>0</v>
      </c>
      <c r="W126" s="163">
        <f t="shared" si="149"/>
        <v>10.871999999999998</v>
      </c>
      <c r="X126" s="163">
        <f t="shared" si="150"/>
        <v>14.343999999999999</v>
      </c>
      <c r="Y126" s="163">
        <f t="shared" si="151"/>
        <v>20.932000000000002</v>
      </c>
      <c r="Z126" s="163">
        <f t="shared" si="152"/>
        <v>21.363999999999997</v>
      </c>
      <c r="AA126" s="163">
        <f t="shared" si="153"/>
        <v>25.131999999999998</v>
      </c>
      <c r="AB126" s="163">
        <f t="shared" si="154"/>
        <v>31.903999999999996</v>
      </c>
      <c r="AC126" s="163">
        <f t="shared" si="155"/>
        <v>40.152000000000001</v>
      </c>
      <c r="AD126" s="164">
        <f t="shared" si="135"/>
        <v>26.691426168360962</v>
      </c>
      <c r="AE126" s="164">
        <f t="shared" si="136"/>
        <v>21.61243946372165</v>
      </c>
      <c r="AF126" s="164">
        <f t="shared" si="137"/>
        <v>16.835301826145106</v>
      </c>
      <c r="AG126" s="165">
        <f t="shared" si="156"/>
        <v>65.3</v>
      </c>
      <c r="AH126" s="165">
        <f t="shared" si="157"/>
        <v>64.528000000000006</v>
      </c>
      <c r="AI126" s="165">
        <f t="shared" si="158"/>
        <v>68.556000000000012</v>
      </c>
      <c r="AJ126" s="165">
        <f t="shared" si="159"/>
        <v>67.367999999999995</v>
      </c>
      <c r="AK126" s="165">
        <f t="shared" si="160"/>
        <v>70.135999999999996</v>
      </c>
      <c r="AL126" s="165">
        <f t="shared" si="161"/>
        <v>67.568000000000012</v>
      </c>
      <c r="AM126" s="165">
        <f t="shared" si="162"/>
        <v>60.596000000000004</v>
      </c>
      <c r="AN126" s="165">
        <f t="shared" si="163"/>
        <v>50.248000000000005</v>
      </c>
      <c r="AO126" s="164">
        <f t="shared" si="164"/>
        <v>24.420756729863172</v>
      </c>
      <c r="AP126" s="166">
        <v>1</v>
      </c>
      <c r="AQ126" s="167">
        <v>51.4</v>
      </c>
      <c r="AR126" s="167">
        <v>62.6</v>
      </c>
      <c r="AS126" s="167">
        <v>70.8</v>
      </c>
      <c r="AT126" s="167">
        <v>81</v>
      </c>
      <c r="AU126" s="167">
        <v>90.4</v>
      </c>
      <c r="AV126" s="167">
        <v>96.2</v>
      </c>
      <c r="AW126" s="167">
        <v>94.7</v>
      </c>
      <c r="AX126" s="167">
        <v>92.3</v>
      </c>
      <c r="AY126" s="166">
        <v>2</v>
      </c>
      <c r="AZ126" s="167">
        <v>59.5</v>
      </c>
      <c r="BA126" s="167">
        <v>68.900000000000006</v>
      </c>
      <c r="BB126" s="167">
        <v>78.3</v>
      </c>
      <c r="BC126" s="167">
        <v>84.3</v>
      </c>
      <c r="BD126" s="167">
        <v>92.8</v>
      </c>
      <c r="BE126" s="167">
        <v>96.3</v>
      </c>
      <c r="BF126" s="167">
        <v>94</v>
      </c>
      <c r="BG126" s="167">
        <v>90</v>
      </c>
      <c r="BH126" s="166">
        <v>3</v>
      </c>
      <c r="BI126" s="167">
        <v>59.8</v>
      </c>
      <c r="BJ126" s="167">
        <v>71.099999999999994</v>
      </c>
      <c r="BK126" s="167">
        <v>80.8</v>
      </c>
      <c r="BL126" s="167">
        <v>88</v>
      </c>
      <c r="BM126" s="167">
        <v>95</v>
      </c>
      <c r="BN126" s="167">
        <v>94.4</v>
      </c>
      <c r="BO126" s="167">
        <v>94.1</v>
      </c>
      <c r="BP126" s="167">
        <v>89</v>
      </c>
      <c r="BQ126" s="166">
        <v>4</v>
      </c>
      <c r="BR126" s="167">
        <v>65.400000000000006</v>
      </c>
      <c r="BS126" s="167">
        <v>77.2</v>
      </c>
      <c r="BT126" s="167">
        <v>84.5</v>
      </c>
      <c r="BU126" s="167">
        <v>89.8</v>
      </c>
      <c r="BV126" s="167">
        <v>95.5</v>
      </c>
      <c r="BW126" s="167">
        <v>94.3</v>
      </c>
      <c r="BX126" s="167">
        <v>92.5</v>
      </c>
      <c r="BY126" s="167">
        <v>88.8</v>
      </c>
      <c r="BZ126" s="166">
        <v>5</v>
      </c>
      <c r="CA126" s="167">
        <v>65.3</v>
      </c>
      <c r="CB126" s="167">
        <v>77.400000000000006</v>
      </c>
      <c r="CC126" s="167">
        <v>86.5</v>
      </c>
      <c r="CD126" s="167">
        <v>92.5</v>
      </c>
      <c r="CE126" s="167">
        <v>96.4</v>
      </c>
      <c r="CF126" s="167">
        <v>93</v>
      </c>
      <c r="CG126" s="167">
        <v>90.4</v>
      </c>
      <c r="CH126" s="167">
        <v>83.7</v>
      </c>
      <c r="CI126" s="166">
        <v>6</v>
      </c>
      <c r="CJ126" s="167">
        <v>70.7</v>
      </c>
      <c r="CK126" s="167">
        <v>82</v>
      </c>
      <c r="CL126" s="167">
        <v>89.3</v>
      </c>
      <c r="CM126" s="167">
        <v>93.3</v>
      </c>
      <c r="CN126" s="167">
        <v>95.5</v>
      </c>
      <c r="CO126" s="167">
        <v>93</v>
      </c>
      <c r="CP126" s="167">
        <v>90.1</v>
      </c>
      <c r="CQ126" s="167">
        <v>83</v>
      </c>
      <c r="CR126" s="166">
        <v>7</v>
      </c>
      <c r="CS126" s="167">
        <v>75.599999999999994</v>
      </c>
      <c r="CT126" s="167">
        <v>84.2</v>
      </c>
      <c r="CU126" s="167">
        <v>90.1</v>
      </c>
      <c r="CV126" s="167">
        <v>93.6</v>
      </c>
      <c r="CW126" s="167">
        <v>96.2</v>
      </c>
      <c r="CX126" s="167">
        <v>91.3</v>
      </c>
      <c r="CY126" s="167">
        <v>87.9</v>
      </c>
      <c r="CZ126" s="167">
        <v>81.900000000000006</v>
      </c>
      <c r="DA126" s="166">
        <v>8</v>
      </c>
      <c r="DB126" s="167">
        <v>77.599999999999994</v>
      </c>
      <c r="DC126" s="167">
        <v>88</v>
      </c>
      <c r="DD126" s="167">
        <v>93.4</v>
      </c>
      <c r="DE126" s="167">
        <v>93.8</v>
      </c>
      <c r="DF126" s="167">
        <v>94.2</v>
      </c>
      <c r="DG126" s="167">
        <v>91.4</v>
      </c>
      <c r="DH126" s="167">
        <v>87.9</v>
      </c>
      <c r="DI126" s="167">
        <v>79.900000000000006</v>
      </c>
      <c r="DJ126" s="167">
        <v>1</v>
      </c>
      <c r="DK126" s="168">
        <f t="shared" si="165"/>
        <v>51.4</v>
      </c>
      <c r="DL126" s="168">
        <f t="shared" si="166"/>
        <v>51.728000000000002</v>
      </c>
      <c r="DM126" s="168">
        <f t="shared" si="167"/>
        <v>56.455999999999996</v>
      </c>
      <c r="DN126" s="168">
        <f t="shared" si="168"/>
        <v>60.067999999999998</v>
      </c>
      <c r="DO126" s="168">
        <f t="shared" si="169"/>
        <v>69.036000000000001</v>
      </c>
      <c r="DP126" s="168">
        <f t="shared" si="170"/>
        <v>71.068000000000012</v>
      </c>
      <c r="DQ126" s="168">
        <f t="shared" si="171"/>
        <v>62.796000000000006</v>
      </c>
      <c r="DR126" s="168">
        <f t="shared" si="172"/>
        <v>52.147999999999996</v>
      </c>
      <c r="DS126" s="167">
        <v>127</v>
      </c>
      <c r="DT126" s="168">
        <f t="shared" si="173"/>
        <v>59.5</v>
      </c>
      <c r="DU126" s="168">
        <f t="shared" si="174"/>
        <v>58.028000000000006</v>
      </c>
      <c r="DV126" s="168">
        <f t="shared" si="175"/>
        <v>63.955999999999996</v>
      </c>
      <c r="DW126" s="168">
        <f t="shared" si="176"/>
        <v>63.367999999999995</v>
      </c>
      <c r="DX126" s="168">
        <f t="shared" si="177"/>
        <v>71.436000000000007</v>
      </c>
      <c r="DY126" s="168">
        <f t="shared" si="178"/>
        <v>71.168000000000006</v>
      </c>
      <c r="DZ126" s="168">
        <f t="shared" si="179"/>
        <v>62.096000000000004</v>
      </c>
      <c r="EA126" s="168">
        <f t="shared" si="180"/>
        <v>49.847999999999999</v>
      </c>
      <c r="EB126" s="167">
        <v>128</v>
      </c>
      <c r="EC126" s="168">
        <f t="shared" si="181"/>
        <v>59.8</v>
      </c>
      <c r="ED126" s="168">
        <f t="shared" si="182"/>
        <v>60.227999999999994</v>
      </c>
      <c r="EE126" s="168">
        <f t="shared" si="183"/>
        <v>66.456000000000003</v>
      </c>
      <c r="EF126" s="168">
        <f t="shared" si="184"/>
        <v>67.067999999999998</v>
      </c>
      <c r="EG126" s="168">
        <f t="shared" si="185"/>
        <v>73.635999999999996</v>
      </c>
      <c r="EH126" s="168">
        <f t="shared" si="186"/>
        <v>69.268000000000001</v>
      </c>
      <c r="EI126" s="168">
        <f t="shared" si="187"/>
        <v>62.195999999999998</v>
      </c>
      <c r="EJ126" s="168">
        <f t="shared" si="188"/>
        <v>48.847999999999999</v>
      </c>
      <c r="EK126" s="167">
        <v>129</v>
      </c>
      <c r="EL126" s="168">
        <f t="shared" si="189"/>
        <v>65.400000000000006</v>
      </c>
      <c r="EM126" s="168">
        <f t="shared" si="190"/>
        <v>66.328000000000003</v>
      </c>
      <c r="EN126" s="168">
        <f t="shared" si="191"/>
        <v>70.156000000000006</v>
      </c>
      <c r="EO126" s="168">
        <f t="shared" si="192"/>
        <v>68.867999999999995</v>
      </c>
      <c r="EP126" s="168">
        <f t="shared" si="193"/>
        <v>74.135999999999996</v>
      </c>
      <c r="EQ126" s="168">
        <f t="shared" si="194"/>
        <v>69.168000000000006</v>
      </c>
      <c r="ER126" s="168">
        <f t="shared" si="195"/>
        <v>60.596000000000004</v>
      </c>
      <c r="ES126" s="168">
        <f t="shared" si="196"/>
        <v>48.647999999999996</v>
      </c>
      <c r="ET126" s="167">
        <v>130</v>
      </c>
      <c r="EU126" s="168">
        <f t="shared" si="197"/>
        <v>65.3</v>
      </c>
      <c r="EV126" s="168">
        <f t="shared" si="198"/>
        <v>66.528000000000006</v>
      </c>
      <c r="EW126" s="168">
        <f t="shared" si="199"/>
        <v>72.156000000000006</v>
      </c>
      <c r="EX126" s="168">
        <f t="shared" si="200"/>
        <v>71.567999999999998</v>
      </c>
      <c r="EY126" s="168">
        <f t="shared" si="201"/>
        <v>75.036000000000001</v>
      </c>
      <c r="EZ126" s="168">
        <f t="shared" si="202"/>
        <v>67.867999999999995</v>
      </c>
      <c r="FA126" s="168">
        <f t="shared" si="203"/>
        <v>58.496000000000009</v>
      </c>
      <c r="FB126" s="168">
        <f t="shared" si="204"/>
        <v>43.548000000000002</v>
      </c>
      <c r="FC126" s="167">
        <v>131</v>
      </c>
      <c r="FD126" s="168">
        <f t="shared" si="205"/>
        <v>70.7</v>
      </c>
      <c r="FE126" s="168">
        <f t="shared" si="206"/>
        <v>71.128</v>
      </c>
      <c r="FF126" s="168">
        <f t="shared" si="207"/>
        <v>74.956000000000003</v>
      </c>
      <c r="FG126" s="168">
        <f t="shared" si="208"/>
        <v>72.367999999999995</v>
      </c>
      <c r="FH126" s="168">
        <f t="shared" si="209"/>
        <v>74.135999999999996</v>
      </c>
      <c r="FI126" s="168">
        <f t="shared" si="210"/>
        <v>67.867999999999995</v>
      </c>
      <c r="FJ126" s="168">
        <f t="shared" si="211"/>
        <v>58.195999999999998</v>
      </c>
      <c r="FK126" s="168">
        <f t="shared" si="212"/>
        <v>42.847999999999999</v>
      </c>
      <c r="FL126" s="167">
        <v>132</v>
      </c>
      <c r="FM126" s="168">
        <f t="shared" si="213"/>
        <v>75.599999999999994</v>
      </c>
      <c r="FN126" s="168">
        <f t="shared" si="214"/>
        <v>73.328000000000003</v>
      </c>
      <c r="FO126" s="168">
        <f t="shared" si="215"/>
        <v>75.756</v>
      </c>
      <c r="FP126" s="168">
        <f t="shared" si="216"/>
        <v>72.667999999999992</v>
      </c>
      <c r="FQ126" s="168">
        <f t="shared" si="217"/>
        <v>74.836000000000013</v>
      </c>
      <c r="FR126" s="168">
        <f t="shared" si="218"/>
        <v>66.168000000000006</v>
      </c>
      <c r="FS126" s="168">
        <f t="shared" si="219"/>
        <v>55.996000000000009</v>
      </c>
      <c r="FT126" s="168">
        <f t="shared" si="220"/>
        <v>41.748000000000005</v>
      </c>
      <c r="FU126" s="167">
        <v>133</v>
      </c>
      <c r="FV126" s="168">
        <f t="shared" si="221"/>
        <v>77.599999999999994</v>
      </c>
      <c r="FW126" s="168">
        <f t="shared" si="222"/>
        <v>77.128</v>
      </c>
      <c r="FX126" s="168">
        <f t="shared" si="223"/>
        <v>79.056000000000012</v>
      </c>
      <c r="FY126" s="168">
        <f t="shared" si="224"/>
        <v>72.867999999999995</v>
      </c>
      <c r="FZ126" s="168">
        <f t="shared" si="225"/>
        <v>72.836000000000013</v>
      </c>
      <c r="GA126" s="168">
        <f t="shared" si="226"/>
        <v>66.268000000000001</v>
      </c>
      <c r="GB126" s="168">
        <f t="shared" si="227"/>
        <v>55.996000000000009</v>
      </c>
      <c r="GC126" s="168">
        <f t="shared" si="228"/>
        <v>39.748000000000005</v>
      </c>
      <c r="GD126" s="167">
        <v>126</v>
      </c>
      <c r="GE126" s="168">
        <f t="shared" si="229"/>
        <v>26.08890493478016</v>
      </c>
      <c r="GF126" s="168">
        <f t="shared" si="230"/>
        <v>26.113333370292139</v>
      </c>
      <c r="GG126" s="167">
        <v>127</v>
      </c>
      <c r="GH126" s="168">
        <f t="shared" si="231"/>
        <v>24.571003137302355</v>
      </c>
      <c r="GI126" s="168">
        <f t="shared" si="232"/>
        <v>24.683331371369334</v>
      </c>
      <c r="GJ126" s="167">
        <v>128</v>
      </c>
      <c r="GK126" s="168">
        <f t="shared" si="233"/>
        <v>23.486765587755045</v>
      </c>
      <c r="GL126" s="168">
        <f t="shared" si="234"/>
        <v>23.580334355212443</v>
      </c>
      <c r="GM126" s="167">
        <v>129</v>
      </c>
      <c r="GN126" s="168">
        <f t="shared" si="235"/>
        <v>22.130583951227209</v>
      </c>
      <c r="GO126" s="168">
        <f t="shared" si="236"/>
        <v>22.383770443106613</v>
      </c>
      <c r="GP126" s="167">
        <v>130</v>
      </c>
      <c r="GQ126" s="168">
        <f t="shared" si="237"/>
        <v>21.112722534075615</v>
      </c>
      <c r="GR126" s="168">
        <f t="shared" si="238"/>
        <v>21.307142699645695</v>
      </c>
      <c r="GS126" s="167">
        <v>131</v>
      </c>
      <c r="GT126" s="168">
        <f t="shared" si="239"/>
        <v>19.747466289794346</v>
      </c>
      <c r="GU126" s="168">
        <f t="shared" si="240"/>
        <v>20.257729590054595</v>
      </c>
      <c r="GV126" s="167">
        <v>132</v>
      </c>
      <c r="GW126" s="168">
        <f t="shared" si="241"/>
        <v>18.269674793474366</v>
      </c>
      <c r="GX126" s="168">
        <f t="shared" si="242"/>
        <v>19.483094584233726</v>
      </c>
      <c r="GY126" s="167">
        <v>133</v>
      </c>
      <c r="GZ126" s="168">
        <f t="shared" si="243"/>
        <v>16.329503779839797</v>
      </c>
      <c r="HA126" s="168">
        <f t="shared" si="244"/>
        <v>17.562385626980813</v>
      </c>
      <c r="HB126" s="167">
        <v>-1.2</v>
      </c>
      <c r="HC126" s="167">
        <v>-0.49</v>
      </c>
      <c r="HD126" s="167">
        <v>0.14000000000000001</v>
      </c>
      <c r="HE126" s="167">
        <v>1.56</v>
      </c>
      <c r="HF126" s="167">
        <v>-2.98</v>
      </c>
      <c r="HG126" s="167">
        <v>-1.01</v>
      </c>
      <c r="HH126" s="167">
        <v>0.85</v>
      </c>
      <c r="HI126" s="167">
        <v>3.14</v>
      </c>
    </row>
    <row r="127" spans="1:217" ht="15.75" thickBot="1" x14ac:dyDescent="0.3">
      <c r="A127" s="228">
        <v>117</v>
      </c>
      <c r="B127" s="212">
        <v>44654</v>
      </c>
      <c r="C127" s="213" t="s">
        <v>1193</v>
      </c>
      <c r="D127" t="s">
        <v>895</v>
      </c>
      <c r="E127" s="225" t="s">
        <v>1144</v>
      </c>
      <c r="F127" s="197"/>
      <c r="G127" s="198">
        <v>21.5</v>
      </c>
      <c r="H127" s="198">
        <v>26.6</v>
      </c>
      <c r="I127" s="198">
        <v>32</v>
      </c>
      <c r="J127" s="198">
        <v>29.8</v>
      </c>
      <c r="K127" s="198">
        <v>31.7</v>
      </c>
      <c r="L127" s="198">
        <v>38.6</v>
      </c>
      <c r="M127" s="199">
        <v>45.4</v>
      </c>
      <c r="N127" s="200"/>
      <c r="O127" s="198">
        <v>5.3</v>
      </c>
      <c r="P127" s="198">
        <v>6.4</v>
      </c>
      <c r="Q127" s="198">
        <v>7</v>
      </c>
      <c r="R127" s="198">
        <v>5.2</v>
      </c>
      <c r="S127" s="198">
        <v>4.5</v>
      </c>
      <c r="T127" s="198">
        <v>5.6</v>
      </c>
      <c r="U127" s="201">
        <v>3.2</v>
      </c>
      <c r="V127" s="163">
        <f t="shared" si="148"/>
        <v>0</v>
      </c>
      <c r="W127" s="163">
        <f t="shared" si="149"/>
        <v>12.808000000000002</v>
      </c>
      <c r="X127" s="163">
        <f t="shared" si="150"/>
        <v>16.103999999999999</v>
      </c>
      <c r="Y127" s="163">
        <f t="shared" si="151"/>
        <v>20.520000000000003</v>
      </c>
      <c r="Z127" s="163">
        <f t="shared" si="152"/>
        <v>21.271999999999998</v>
      </c>
      <c r="AA127" s="163">
        <f t="shared" si="153"/>
        <v>24.32</v>
      </c>
      <c r="AB127" s="163">
        <f t="shared" si="154"/>
        <v>29.416000000000004</v>
      </c>
      <c r="AC127" s="163">
        <f t="shared" si="155"/>
        <v>40.152000000000001</v>
      </c>
      <c r="AD127" s="164">
        <f t="shared" si="135"/>
        <v>25.846164186647577</v>
      </c>
      <c r="AE127" s="164">
        <f t="shared" si="136"/>
        <v>21.753848543584677</v>
      </c>
      <c r="AF127" s="164">
        <f t="shared" si="137"/>
        <v>18.223126929847844</v>
      </c>
      <c r="AG127" s="165">
        <f t="shared" si="156"/>
        <v>65.3</v>
      </c>
      <c r="AH127" s="165">
        <f t="shared" si="157"/>
        <v>62.592000000000006</v>
      </c>
      <c r="AI127" s="165">
        <f t="shared" si="158"/>
        <v>66.796000000000006</v>
      </c>
      <c r="AJ127" s="165">
        <f t="shared" si="159"/>
        <v>67.78</v>
      </c>
      <c r="AK127" s="165">
        <f t="shared" si="160"/>
        <v>70.228000000000009</v>
      </c>
      <c r="AL127" s="165">
        <f t="shared" si="161"/>
        <v>68.38</v>
      </c>
      <c r="AM127" s="165">
        <f t="shared" si="162"/>
        <v>63.083999999999996</v>
      </c>
      <c r="AN127" s="165">
        <f t="shared" si="163"/>
        <v>50.248000000000005</v>
      </c>
      <c r="AO127" s="164">
        <f t="shared" si="164"/>
        <v>24.491574309615729</v>
      </c>
      <c r="AP127" s="166">
        <v>1</v>
      </c>
      <c r="AQ127" s="167">
        <v>51.4</v>
      </c>
      <c r="AR127" s="167">
        <v>62.6</v>
      </c>
      <c r="AS127" s="167">
        <v>70.8</v>
      </c>
      <c r="AT127" s="167">
        <v>81</v>
      </c>
      <c r="AU127" s="167">
        <v>90.4</v>
      </c>
      <c r="AV127" s="167">
        <v>96.2</v>
      </c>
      <c r="AW127" s="167">
        <v>94.7</v>
      </c>
      <c r="AX127" s="167">
        <v>92.3</v>
      </c>
      <c r="AY127" s="166">
        <v>2</v>
      </c>
      <c r="AZ127" s="167">
        <v>59.5</v>
      </c>
      <c r="BA127" s="167">
        <v>68.900000000000006</v>
      </c>
      <c r="BB127" s="167">
        <v>78.3</v>
      </c>
      <c r="BC127" s="167">
        <v>84.3</v>
      </c>
      <c r="BD127" s="167">
        <v>92.8</v>
      </c>
      <c r="BE127" s="167">
        <v>96.3</v>
      </c>
      <c r="BF127" s="167">
        <v>94</v>
      </c>
      <c r="BG127" s="167">
        <v>90</v>
      </c>
      <c r="BH127" s="166">
        <v>3</v>
      </c>
      <c r="BI127" s="167">
        <v>59.8</v>
      </c>
      <c r="BJ127" s="167">
        <v>71.099999999999994</v>
      </c>
      <c r="BK127" s="167">
        <v>80.8</v>
      </c>
      <c r="BL127" s="167">
        <v>88</v>
      </c>
      <c r="BM127" s="167">
        <v>95</v>
      </c>
      <c r="BN127" s="167">
        <v>94.4</v>
      </c>
      <c r="BO127" s="167">
        <v>94.1</v>
      </c>
      <c r="BP127" s="167">
        <v>89</v>
      </c>
      <c r="BQ127" s="166">
        <v>4</v>
      </c>
      <c r="BR127" s="167">
        <v>65.400000000000006</v>
      </c>
      <c r="BS127" s="167">
        <v>77.2</v>
      </c>
      <c r="BT127" s="167">
        <v>84.5</v>
      </c>
      <c r="BU127" s="167">
        <v>89.8</v>
      </c>
      <c r="BV127" s="167">
        <v>95.5</v>
      </c>
      <c r="BW127" s="167">
        <v>94.3</v>
      </c>
      <c r="BX127" s="167">
        <v>92.5</v>
      </c>
      <c r="BY127" s="167">
        <v>88.8</v>
      </c>
      <c r="BZ127" s="166">
        <v>5</v>
      </c>
      <c r="CA127" s="167">
        <v>65.3</v>
      </c>
      <c r="CB127" s="167">
        <v>77.400000000000006</v>
      </c>
      <c r="CC127" s="167">
        <v>86.5</v>
      </c>
      <c r="CD127" s="167">
        <v>92.5</v>
      </c>
      <c r="CE127" s="167">
        <v>96.4</v>
      </c>
      <c r="CF127" s="167">
        <v>93</v>
      </c>
      <c r="CG127" s="167">
        <v>90.4</v>
      </c>
      <c r="CH127" s="167">
        <v>83.7</v>
      </c>
      <c r="CI127" s="166">
        <v>6</v>
      </c>
      <c r="CJ127" s="167">
        <v>70.7</v>
      </c>
      <c r="CK127" s="167">
        <v>82</v>
      </c>
      <c r="CL127" s="167">
        <v>89.3</v>
      </c>
      <c r="CM127" s="167">
        <v>93.3</v>
      </c>
      <c r="CN127" s="167">
        <v>95.5</v>
      </c>
      <c r="CO127" s="167">
        <v>93</v>
      </c>
      <c r="CP127" s="167">
        <v>90.1</v>
      </c>
      <c r="CQ127" s="167">
        <v>83</v>
      </c>
      <c r="CR127" s="166">
        <v>7</v>
      </c>
      <c r="CS127" s="167">
        <v>75.599999999999994</v>
      </c>
      <c r="CT127" s="167">
        <v>84.2</v>
      </c>
      <c r="CU127" s="167">
        <v>90.1</v>
      </c>
      <c r="CV127" s="167">
        <v>93.6</v>
      </c>
      <c r="CW127" s="167">
        <v>96.2</v>
      </c>
      <c r="CX127" s="167">
        <v>91.3</v>
      </c>
      <c r="CY127" s="167">
        <v>87.9</v>
      </c>
      <c r="CZ127" s="167">
        <v>81.900000000000006</v>
      </c>
      <c r="DA127" s="166">
        <v>8</v>
      </c>
      <c r="DB127" s="167">
        <v>77.599999999999994</v>
      </c>
      <c r="DC127" s="167">
        <v>88</v>
      </c>
      <c r="DD127" s="167">
        <v>93.4</v>
      </c>
      <c r="DE127" s="167">
        <v>93.8</v>
      </c>
      <c r="DF127" s="167">
        <v>94.2</v>
      </c>
      <c r="DG127" s="167">
        <v>91.4</v>
      </c>
      <c r="DH127" s="167">
        <v>87.9</v>
      </c>
      <c r="DI127" s="167">
        <v>79.900000000000006</v>
      </c>
      <c r="DJ127" s="167">
        <v>1</v>
      </c>
      <c r="DK127" s="168">
        <f t="shared" si="165"/>
        <v>51.4</v>
      </c>
      <c r="DL127" s="168">
        <f t="shared" si="166"/>
        <v>49.792000000000002</v>
      </c>
      <c r="DM127" s="168">
        <f t="shared" si="167"/>
        <v>54.695999999999998</v>
      </c>
      <c r="DN127" s="168">
        <f t="shared" si="168"/>
        <v>60.48</v>
      </c>
      <c r="DO127" s="168">
        <f t="shared" si="169"/>
        <v>69.128000000000014</v>
      </c>
      <c r="DP127" s="168">
        <f t="shared" si="170"/>
        <v>71.88</v>
      </c>
      <c r="DQ127" s="168">
        <f t="shared" si="171"/>
        <v>65.283999999999992</v>
      </c>
      <c r="DR127" s="168">
        <f t="shared" si="172"/>
        <v>52.147999999999996</v>
      </c>
      <c r="DS127" s="167">
        <v>128</v>
      </c>
      <c r="DT127" s="168">
        <f t="shared" si="173"/>
        <v>59.5</v>
      </c>
      <c r="DU127" s="168">
        <f t="shared" si="174"/>
        <v>56.092000000000006</v>
      </c>
      <c r="DV127" s="168">
        <f t="shared" si="175"/>
        <v>62.195999999999998</v>
      </c>
      <c r="DW127" s="168">
        <f t="shared" si="176"/>
        <v>63.779999999999994</v>
      </c>
      <c r="DX127" s="168">
        <f t="shared" si="177"/>
        <v>71.527999999999992</v>
      </c>
      <c r="DY127" s="168">
        <f t="shared" si="178"/>
        <v>71.97999999999999</v>
      </c>
      <c r="DZ127" s="168">
        <f t="shared" si="179"/>
        <v>64.584000000000003</v>
      </c>
      <c r="EA127" s="168">
        <f t="shared" si="180"/>
        <v>49.847999999999999</v>
      </c>
      <c r="EB127" s="167">
        <v>129</v>
      </c>
      <c r="EC127" s="168">
        <f t="shared" si="181"/>
        <v>59.8</v>
      </c>
      <c r="ED127" s="168">
        <f t="shared" si="182"/>
        <v>58.291999999999994</v>
      </c>
      <c r="EE127" s="168">
        <f t="shared" si="183"/>
        <v>64.695999999999998</v>
      </c>
      <c r="EF127" s="168">
        <f t="shared" si="184"/>
        <v>67.47999999999999</v>
      </c>
      <c r="EG127" s="168">
        <f t="shared" si="185"/>
        <v>73.728000000000009</v>
      </c>
      <c r="EH127" s="168">
        <f t="shared" si="186"/>
        <v>70.080000000000013</v>
      </c>
      <c r="EI127" s="168">
        <f t="shared" si="187"/>
        <v>64.683999999999997</v>
      </c>
      <c r="EJ127" s="168">
        <f t="shared" si="188"/>
        <v>48.847999999999999</v>
      </c>
      <c r="EK127" s="167">
        <v>130</v>
      </c>
      <c r="EL127" s="168">
        <f t="shared" si="189"/>
        <v>65.400000000000006</v>
      </c>
      <c r="EM127" s="168">
        <f t="shared" si="190"/>
        <v>64.391999999999996</v>
      </c>
      <c r="EN127" s="168">
        <f t="shared" si="191"/>
        <v>68.396000000000001</v>
      </c>
      <c r="EO127" s="168">
        <f t="shared" si="192"/>
        <v>69.28</v>
      </c>
      <c r="EP127" s="168">
        <f t="shared" si="193"/>
        <v>74.228000000000009</v>
      </c>
      <c r="EQ127" s="168">
        <f t="shared" si="194"/>
        <v>69.97999999999999</v>
      </c>
      <c r="ER127" s="168">
        <f t="shared" si="195"/>
        <v>63.083999999999996</v>
      </c>
      <c r="ES127" s="168">
        <f t="shared" si="196"/>
        <v>48.647999999999996</v>
      </c>
      <c r="ET127" s="167">
        <v>131</v>
      </c>
      <c r="EU127" s="168">
        <f t="shared" si="197"/>
        <v>65.3</v>
      </c>
      <c r="EV127" s="168">
        <f t="shared" si="198"/>
        <v>64.591999999999999</v>
      </c>
      <c r="EW127" s="168">
        <f t="shared" si="199"/>
        <v>70.396000000000001</v>
      </c>
      <c r="EX127" s="168">
        <f t="shared" si="200"/>
        <v>71.97999999999999</v>
      </c>
      <c r="EY127" s="168">
        <f t="shared" si="201"/>
        <v>75.128000000000014</v>
      </c>
      <c r="EZ127" s="168">
        <f t="shared" si="202"/>
        <v>68.680000000000007</v>
      </c>
      <c r="FA127" s="168">
        <f t="shared" si="203"/>
        <v>60.984000000000002</v>
      </c>
      <c r="FB127" s="168">
        <f t="shared" si="204"/>
        <v>43.548000000000002</v>
      </c>
      <c r="FC127" s="167">
        <v>132</v>
      </c>
      <c r="FD127" s="168">
        <f t="shared" si="205"/>
        <v>70.7</v>
      </c>
      <c r="FE127" s="168">
        <f t="shared" si="206"/>
        <v>69.191999999999993</v>
      </c>
      <c r="FF127" s="168">
        <f t="shared" si="207"/>
        <v>73.195999999999998</v>
      </c>
      <c r="FG127" s="168">
        <f t="shared" si="208"/>
        <v>72.78</v>
      </c>
      <c r="FH127" s="168">
        <f t="shared" si="209"/>
        <v>74.228000000000009</v>
      </c>
      <c r="FI127" s="168">
        <f t="shared" si="210"/>
        <v>68.680000000000007</v>
      </c>
      <c r="FJ127" s="168">
        <f t="shared" si="211"/>
        <v>60.68399999999999</v>
      </c>
      <c r="FK127" s="168">
        <f t="shared" si="212"/>
        <v>42.847999999999999</v>
      </c>
      <c r="FL127" s="167">
        <v>133</v>
      </c>
      <c r="FM127" s="168">
        <f t="shared" si="213"/>
        <v>75.599999999999994</v>
      </c>
      <c r="FN127" s="168">
        <f t="shared" si="214"/>
        <v>71.391999999999996</v>
      </c>
      <c r="FO127" s="168">
        <f t="shared" si="215"/>
        <v>73.995999999999995</v>
      </c>
      <c r="FP127" s="168">
        <f t="shared" si="216"/>
        <v>73.079999999999984</v>
      </c>
      <c r="FQ127" s="168">
        <f t="shared" si="217"/>
        <v>74.927999999999997</v>
      </c>
      <c r="FR127" s="168">
        <f t="shared" si="218"/>
        <v>66.97999999999999</v>
      </c>
      <c r="FS127" s="168">
        <f t="shared" si="219"/>
        <v>58.484000000000002</v>
      </c>
      <c r="FT127" s="168">
        <f t="shared" si="220"/>
        <v>41.748000000000005</v>
      </c>
      <c r="FU127" s="167">
        <v>134</v>
      </c>
      <c r="FV127" s="168">
        <f t="shared" si="221"/>
        <v>77.599999999999994</v>
      </c>
      <c r="FW127" s="168">
        <f t="shared" si="222"/>
        <v>75.191999999999993</v>
      </c>
      <c r="FX127" s="168">
        <f t="shared" si="223"/>
        <v>77.296000000000006</v>
      </c>
      <c r="FY127" s="168">
        <f t="shared" si="224"/>
        <v>73.28</v>
      </c>
      <c r="FZ127" s="168">
        <f t="shared" si="225"/>
        <v>72.927999999999997</v>
      </c>
      <c r="GA127" s="168">
        <f t="shared" si="226"/>
        <v>67.080000000000013</v>
      </c>
      <c r="GB127" s="168">
        <f t="shared" si="227"/>
        <v>58.484000000000002</v>
      </c>
      <c r="GC127" s="168">
        <f t="shared" si="228"/>
        <v>39.748000000000005</v>
      </c>
      <c r="GD127" s="167">
        <v>127</v>
      </c>
      <c r="GE127" s="168">
        <f t="shared" si="229"/>
        <v>25.408651039789888</v>
      </c>
      <c r="GF127" s="168">
        <f t="shared" si="230"/>
        <v>25.429529232731866</v>
      </c>
      <c r="GG127" s="167">
        <v>128</v>
      </c>
      <c r="GH127" s="168">
        <f t="shared" si="231"/>
        <v>24.16726502636395</v>
      </c>
      <c r="GI127" s="168">
        <f t="shared" si="232"/>
        <v>24.269503107472232</v>
      </c>
      <c r="GJ127" s="167">
        <v>129</v>
      </c>
      <c r="GK127" s="168">
        <f t="shared" si="233"/>
        <v>23.281536866571713</v>
      </c>
      <c r="GL127" s="168">
        <f t="shared" si="234"/>
        <v>23.370742160406394</v>
      </c>
      <c r="GM127" s="167">
        <v>130</v>
      </c>
      <c r="GN127" s="168">
        <f t="shared" si="235"/>
        <v>22.208720837043728</v>
      </c>
      <c r="GO127" s="168">
        <f t="shared" si="236"/>
        <v>22.466643011741695</v>
      </c>
      <c r="GP127" s="167">
        <v>131</v>
      </c>
      <c r="GQ127" s="168">
        <f t="shared" si="237"/>
        <v>21.29463788667907</v>
      </c>
      <c r="GR127" s="168">
        <f t="shared" si="238"/>
        <v>21.497572113557965</v>
      </c>
      <c r="GS127" s="167">
        <v>132</v>
      </c>
      <c r="GT127" s="168">
        <f t="shared" si="239"/>
        <v>20.22579203177304</v>
      </c>
      <c r="GU127" s="168">
        <f t="shared" si="240"/>
        <v>20.79955973503489</v>
      </c>
      <c r="GV127" s="167">
        <v>133</v>
      </c>
      <c r="GW127" s="168">
        <f t="shared" si="241"/>
        <v>18.783826046090269</v>
      </c>
      <c r="GX127" s="168">
        <f t="shared" si="242"/>
        <v>20.176847623863353</v>
      </c>
      <c r="GY127" s="167">
        <v>134</v>
      </c>
      <c r="GZ127" s="168">
        <f t="shared" si="243"/>
        <v>17.190219172960951</v>
      </c>
      <c r="HA127" s="168">
        <f t="shared" si="244"/>
        <v>18.747410002416927</v>
      </c>
      <c r="HB127" s="167">
        <v>-1.2</v>
      </c>
      <c r="HC127" s="167">
        <v>-0.49</v>
      </c>
      <c r="HD127" s="167">
        <v>0.14000000000000001</v>
      </c>
      <c r="HE127" s="167">
        <v>1.56</v>
      </c>
      <c r="HF127" s="167">
        <v>-2.98</v>
      </c>
      <c r="HG127" s="167">
        <v>-1.01</v>
      </c>
      <c r="HH127" s="167">
        <v>0.85</v>
      </c>
      <c r="HI127" s="167">
        <v>3.14</v>
      </c>
    </row>
    <row r="128" spans="1:217" ht="15.75" thickBot="1" x14ac:dyDescent="0.3">
      <c r="A128" s="228">
        <v>118</v>
      </c>
      <c r="B128" s="212">
        <v>44687</v>
      </c>
      <c r="C128" s="213" t="s">
        <v>1203</v>
      </c>
      <c r="D128" t="s">
        <v>895</v>
      </c>
      <c r="E128" s="225" t="s">
        <v>1145</v>
      </c>
      <c r="F128" s="197"/>
      <c r="G128" s="198">
        <v>28.5</v>
      </c>
      <c r="H128" s="198">
        <v>28.4</v>
      </c>
      <c r="I128" s="198">
        <v>30.5</v>
      </c>
      <c r="J128" s="198">
        <v>23.7</v>
      </c>
      <c r="K128" s="198">
        <v>31.3</v>
      </c>
      <c r="L128" s="198">
        <v>36</v>
      </c>
      <c r="M128" s="199">
        <v>44.8</v>
      </c>
      <c r="N128" s="200"/>
      <c r="O128" s="198">
        <v>7.5</v>
      </c>
      <c r="P128" s="198">
        <v>8.1999999999999993</v>
      </c>
      <c r="Q128" s="198">
        <v>7.1</v>
      </c>
      <c r="R128" s="198">
        <v>6.5</v>
      </c>
      <c r="S128" s="198">
        <v>4</v>
      </c>
      <c r="T128" s="198">
        <v>6.9</v>
      </c>
      <c r="U128" s="201">
        <v>4.5</v>
      </c>
      <c r="V128" s="163">
        <f t="shared" si="148"/>
        <v>0</v>
      </c>
      <c r="W128" s="163">
        <f t="shared" si="149"/>
        <v>16.200000000000003</v>
      </c>
      <c r="X128" s="163">
        <f t="shared" si="150"/>
        <v>14.952</v>
      </c>
      <c r="Y128" s="163">
        <f t="shared" si="151"/>
        <v>18.856000000000002</v>
      </c>
      <c r="Z128" s="163">
        <f t="shared" si="152"/>
        <v>13.04</v>
      </c>
      <c r="AA128" s="163">
        <f t="shared" si="153"/>
        <v>24.740000000000002</v>
      </c>
      <c r="AB128" s="163">
        <f t="shared" si="154"/>
        <v>24.683999999999997</v>
      </c>
      <c r="AC128" s="163">
        <f t="shared" si="155"/>
        <v>37.419999999999995</v>
      </c>
      <c r="AD128" s="164">
        <f t="shared" si="135"/>
        <v>21.371247862259136</v>
      </c>
      <c r="AE128" s="164">
        <f t="shared" si="136"/>
        <v>15.814717663923387</v>
      </c>
      <c r="AF128" s="164">
        <f t="shared" si="137"/>
        <v>15.841174540567428</v>
      </c>
      <c r="AG128" s="165">
        <f t="shared" si="156"/>
        <v>65.3</v>
      </c>
      <c r="AH128" s="165">
        <f t="shared" si="157"/>
        <v>59.2</v>
      </c>
      <c r="AI128" s="165">
        <f t="shared" si="158"/>
        <v>67.948000000000008</v>
      </c>
      <c r="AJ128" s="165">
        <f t="shared" si="159"/>
        <v>69.443999999999988</v>
      </c>
      <c r="AK128" s="165">
        <f t="shared" si="160"/>
        <v>78.460000000000008</v>
      </c>
      <c r="AL128" s="165">
        <f t="shared" si="161"/>
        <v>67.960000000000008</v>
      </c>
      <c r="AM128" s="165">
        <f t="shared" si="162"/>
        <v>67.816000000000003</v>
      </c>
      <c r="AN128" s="165">
        <f t="shared" si="163"/>
        <v>52.980000000000011</v>
      </c>
      <c r="AO128" s="164">
        <f t="shared" si="164"/>
        <v>19.918398418508275</v>
      </c>
      <c r="AP128" s="166">
        <v>1</v>
      </c>
      <c r="AQ128" s="167">
        <v>51.4</v>
      </c>
      <c r="AR128" s="167">
        <v>62.6</v>
      </c>
      <c r="AS128" s="167">
        <v>70.8</v>
      </c>
      <c r="AT128" s="167">
        <v>81</v>
      </c>
      <c r="AU128" s="167">
        <v>90.4</v>
      </c>
      <c r="AV128" s="167">
        <v>96.2</v>
      </c>
      <c r="AW128" s="167">
        <v>94.7</v>
      </c>
      <c r="AX128" s="167">
        <v>92.3</v>
      </c>
      <c r="AY128" s="166">
        <v>2</v>
      </c>
      <c r="AZ128" s="167">
        <v>59.5</v>
      </c>
      <c r="BA128" s="167">
        <v>68.900000000000006</v>
      </c>
      <c r="BB128" s="167">
        <v>78.3</v>
      </c>
      <c r="BC128" s="167">
        <v>84.3</v>
      </c>
      <c r="BD128" s="167">
        <v>92.8</v>
      </c>
      <c r="BE128" s="167">
        <v>96.3</v>
      </c>
      <c r="BF128" s="167">
        <v>94</v>
      </c>
      <c r="BG128" s="167">
        <v>90</v>
      </c>
      <c r="BH128" s="166">
        <v>3</v>
      </c>
      <c r="BI128" s="167">
        <v>59.8</v>
      </c>
      <c r="BJ128" s="167">
        <v>71.099999999999994</v>
      </c>
      <c r="BK128" s="167">
        <v>80.8</v>
      </c>
      <c r="BL128" s="167">
        <v>88</v>
      </c>
      <c r="BM128" s="167">
        <v>95</v>
      </c>
      <c r="BN128" s="167">
        <v>94.4</v>
      </c>
      <c r="BO128" s="167">
        <v>94.1</v>
      </c>
      <c r="BP128" s="167">
        <v>89</v>
      </c>
      <c r="BQ128" s="166">
        <v>4</v>
      </c>
      <c r="BR128" s="167">
        <v>65.400000000000006</v>
      </c>
      <c r="BS128" s="167">
        <v>77.2</v>
      </c>
      <c r="BT128" s="167">
        <v>84.5</v>
      </c>
      <c r="BU128" s="167">
        <v>89.8</v>
      </c>
      <c r="BV128" s="167">
        <v>95.5</v>
      </c>
      <c r="BW128" s="167">
        <v>94.3</v>
      </c>
      <c r="BX128" s="167">
        <v>92.5</v>
      </c>
      <c r="BY128" s="167">
        <v>88.8</v>
      </c>
      <c r="BZ128" s="166">
        <v>5</v>
      </c>
      <c r="CA128" s="167">
        <v>65.3</v>
      </c>
      <c r="CB128" s="167">
        <v>77.400000000000006</v>
      </c>
      <c r="CC128" s="167">
        <v>86.5</v>
      </c>
      <c r="CD128" s="167">
        <v>92.5</v>
      </c>
      <c r="CE128" s="167">
        <v>96.4</v>
      </c>
      <c r="CF128" s="167">
        <v>93</v>
      </c>
      <c r="CG128" s="167">
        <v>90.4</v>
      </c>
      <c r="CH128" s="167">
        <v>83.7</v>
      </c>
      <c r="CI128" s="166">
        <v>6</v>
      </c>
      <c r="CJ128" s="167">
        <v>70.7</v>
      </c>
      <c r="CK128" s="167">
        <v>82</v>
      </c>
      <c r="CL128" s="167">
        <v>89.3</v>
      </c>
      <c r="CM128" s="167">
        <v>93.3</v>
      </c>
      <c r="CN128" s="167">
        <v>95.5</v>
      </c>
      <c r="CO128" s="167">
        <v>93</v>
      </c>
      <c r="CP128" s="167">
        <v>90.1</v>
      </c>
      <c r="CQ128" s="167">
        <v>83</v>
      </c>
      <c r="CR128" s="166">
        <v>7</v>
      </c>
      <c r="CS128" s="167">
        <v>75.599999999999994</v>
      </c>
      <c r="CT128" s="167">
        <v>84.2</v>
      </c>
      <c r="CU128" s="167">
        <v>90.1</v>
      </c>
      <c r="CV128" s="167">
        <v>93.6</v>
      </c>
      <c r="CW128" s="167">
        <v>96.2</v>
      </c>
      <c r="CX128" s="167">
        <v>91.3</v>
      </c>
      <c r="CY128" s="167">
        <v>87.9</v>
      </c>
      <c r="CZ128" s="167">
        <v>81.900000000000006</v>
      </c>
      <c r="DA128" s="166">
        <v>8</v>
      </c>
      <c r="DB128" s="167">
        <v>77.599999999999994</v>
      </c>
      <c r="DC128" s="167">
        <v>88</v>
      </c>
      <c r="DD128" s="167">
        <v>93.4</v>
      </c>
      <c r="DE128" s="167">
        <v>93.8</v>
      </c>
      <c r="DF128" s="167">
        <v>94.2</v>
      </c>
      <c r="DG128" s="167">
        <v>91.4</v>
      </c>
      <c r="DH128" s="167">
        <v>87.9</v>
      </c>
      <c r="DI128" s="167">
        <v>79.900000000000006</v>
      </c>
      <c r="DJ128" s="167">
        <v>1</v>
      </c>
      <c r="DK128" s="168">
        <f t="shared" si="165"/>
        <v>51.4</v>
      </c>
      <c r="DL128" s="168">
        <f t="shared" si="166"/>
        <v>46.4</v>
      </c>
      <c r="DM128" s="168">
        <f t="shared" si="167"/>
        <v>55.847999999999999</v>
      </c>
      <c r="DN128" s="168">
        <f t="shared" si="168"/>
        <v>62.143999999999998</v>
      </c>
      <c r="DO128" s="168">
        <f t="shared" si="169"/>
        <v>77.360000000000014</v>
      </c>
      <c r="DP128" s="168">
        <f t="shared" si="170"/>
        <v>71.460000000000008</v>
      </c>
      <c r="DQ128" s="168">
        <f t="shared" si="171"/>
        <v>70.016000000000005</v>
      </c>
      <c r="DR128" s="168">
        <f t="shared" si="172"/>
        <v>54.88</v>
      </c>
      <c r="DS128" s="167">
        <v>129</v>
      </c>
      <c r="DT128" s="168">
        <f t="shared" si="173"/>
        <v>59.5</v>
      </c>
      <c r="DU128" s="168">
        <f t="shared" si="174"/>
        <v>52.7</v>
      </c>
      <c r="DV128" s="168">
        <f t="shared" si="175"/>
        <v>63.347999999999999</v>
      </c>
      <c r="DW128" s="168">
        <f t="shared" si="176"/>
        <v>65.443999999999988</v>
      </c>
      <c r="DX128" s="168">
        <f t="shared" si="177"/>
        <v>79.759999999999991</v>
      </c>
      <c r="DY128" s="168">
        <f t="shared" si="178"/>
        <v>71.56</v>
      </c>
      <c r="DZ128" s="168">
        <f t="shared" si="179"/>
        <v>69.316000000000003</v>
      </c>
      <c r="EA128" s="168">
        <f t="shared" si="180"/>
        <v>52.580000000000005</v>
      </c>
      <c r="EB128" s="167">
        <v>130</v>
      </c>
      <c r="EC128" s="168">
        <f t="shared" si="181"/>
        <v>59.8</v>
      </c>
      <c r="ED128" s="168">
        <f t="shared" si="182"/>
        <v>54.899999999999991</v>
      </c>
      <c r="EE128" s="168">
        <f t="shared" si="183"/>
        <v>65.847999999999999</v>
      </c>
      <c r="EF128" s="168">
        <f t="shared" si="184"/>
        <v>69.144000000000005</v>
      </c>
      <c r="EG128" s="168">
        <f t="shared" si="185"/>
        <v>81.960000000000008</v>
      </c>
      <c r="EH128" s="168">
        <f t="shared" si="186"/>
        <v>69.66</v>
      </c>
      <c r="EI128" s="168">
        <f t="shared" si="187"/>
        <v>69.415999999999997</v>
      </c>
      <c r="EJ128" s="168">
        <f t="shared" si="188"/>
        <v>51.580000000000005</v>
      </c>
      <c r="EK128" s="167">
        <v>131</v>
      </c>
      <c r="EL128" s="168">
        <f t="shared" si="189"/>
        <v>65.400000000000006</v>
      </c>
      <c r="EM128" s="168">
        <f t="shared" si="190"/>
        <v>61</v>
      </c>
      <c r="EN128" s="168">
        <f t="shared" si="191"/>
        <v>69.548000000000002</v>
      </c>
      <c r="EO128" s="168">
        <f t="shared" si="192"/>
        <v>70.943999999999988</v>
      </c>
      <c r="EP128" s="168">
        <f t="shared" si="193"/>
        <v>82.460000000000008</v>
      </c>
      <c r="EQ128" s="168">
        <f t="shared" si="194"/>
        <v>69.56</v>
      </c>
      <c r="ER128" s="168">
        <f t="shared" si="195"/>
        <v>67.816000000000003</v>
      </c>
      <c r="ES128" s="168">
        <f t="shared" si="196"/>
        <v>51.38</v>
      </c>
      <c r="ET128" s="167">
        <v>132</v>
      </c>
      <c r="EU128" s="168">
        <f t="shared" si="197"/>
        <v>65.3</v>
      </c>
      <c r="EV128" s="168">
        <f t="shared" si="198"/>
        <v>61.2</v>
      </c>
      <c r="EW128" s="168">
        <f t="shared" si="199"/>
        <v>71.548000000000002</v>
      </c>
      <c r="EX128" s="168">
        <f t="shared" si="200"/>
        <v>73.644000000000005</v>
      </c>
      <c r="EY128" s="168">
        <f t="shared" si="201"/>
        <v>83.360000000000014</v>
      </c>
      <c r="EZ128" s="168">
        <f t="shared" si="202"/>
        <v>68.259999999999991</v>
      </c>
      <c r="FA128" s="168">
        <f t="shared" si="203"/>
        <v>65.716000000000008</v>
      </c>
      <c r="FB128" s="168">
        <f t="shared" si="204"/>
        <v>46.280000000000008</v>
      </c>
      <c r="FC128" s="167">
        <v>133</v>
      </c>
      <c r="FD128" s="168">
        <f t="shared" si="205"/>
        <v>70.7</v>
      </c>
      <c r="FE128" s="168">
        <f t="shared" si="206"/>
        <v>65.8</v>
      </c>
      <c r="FF128" s="168">
        <f t="shared" si="207"/>
        <v>74.347999999999999</v>
      </c>
      <c r="FG128" s="168">
        <f t="shared" si="208"/>
        <v>74.443999999999988</v>
      </c>
      <c r="FH128" s="168">
        <f t="shared" si="209"/>
        <v>82.460000000000008</v>
      </c>
      <c r="FI128" s="168">
        <f t="shared" si="210"/>
        <v>68.259999999999991</v>
      </c>
      <c r="FJ128" s="168">
        <f t="shared" si="211"/>
        <v>65.415999999999997</v>
      </c>
      <c r="FK128" s="168">
        <f t="shared" si="212"/>
        <v>45.580000000000005</v>
      </c>
      <c r="FL128" s="167">
        <v>134</v>
      </c>
      <c r="FM128" s="168">
        <f t="shared" si="213"/>
        <v>75.599999999999994</v>
      </c>
      <c r="FN128" s="168">
        <f t="shared" si="214"/>
        <v>68</v>
      </c>
      <c r="FO128" s="168">
        <f t="shared" si="215"/>
        <v>75.147999999999996</v>
      </c>
      <c r="FP128" s="168">
        <f t="shared" si="216"/>
        <v>74.744</v>
      </c>
      <c r="FQ128" s="168">
        <f t="shared" si="217"/>
        <v>83.16</v>
      </c>
      <c r="FR128" s="168">
        <f t="shared" si="218"/>
        <v>66.56</v>
      </c>
      <c r="FS128" s="168">
        <f t="shared" si="219"/>
        <v>63.216000000000008</v>
      </c>
      <c r="FT128" s="168">
        <f t="shared" si="220"/>
        <v>44.480000000000011</v>
      </c>
      <c r="FU128" s="167">
        <v>135</v>
      </c>
      <c r="FV128" s="168">
        <f t="shared" si="221"/>
        <v>77.599999999999994</v>
      </c>
      <c r="FW128" s="168">
        <f t="shared" si="222"/>
        <v>71.8</v>
      </c>
      <c r="FX128" s="168">
        <f t="shared" si="223"/>
        <v>78.448000000000008</v>
      </c>
      <c r="FY128" s="168">
        <f t="shared" si="224"/>
        <v>74.943999999999988</v>
      </c>
      <c r="FZ128" s="168">
        <f t="shared" si="225"/>
        <v>81.16</v>
      </c>
      <c r="GA128" s="168">
        <f t="shared" si="226"/>
        <v>66.66</v>
      </c>
      <c r="GB128" s="168">
        <f t="shared" si="227"/>
        <v>63.216000000000008</v>
      </c>
      <c r="GC128" s="168">
        <f t="shared" si="228"/>
        <v>42.480000000000011</v>
      </c>
      <c r="GD128" s="167">
        <v>128</v>
      </c>
      <c r="GE128" s="168">
        <f t="shared" si="229"/>
        <v>20.915413237479626</v>
      </c>
      <c r="GF128" s="168">
        <f t="shared" si="230"/>
        <v>20.922821152268511</v>
      </c>
      <c r="GG128" s="167">
        <v>129</v>
      </c>
      <c r="GH128" s="168">
        <f t="shared" si="231"/>
        <v>19.051398816228584</v>
      </c>
      <c r="GI128" s="168">
        <f t="shared" si="232"/>
        <v>19.082622521786021</v>
      </c>
      <c r="GJ128" s="167">
        <v>130</v>
      </c>
      <c r="GK128" s="168">
        <f t="shared" si="233"/>
        <v>17.247159055330968</v>
      </c>
      <c r="GL128" s="168">
        <f t="shared" si="234"/>
        <v>17.269218914874102</v>
      </c>
      <c r="GM128" s="167">
        <v>131</v>
      </c>
      <c r="GN128" s="168">
        <f t="shared" si="235"/>
        <v>16.623707317441102</v>
      </c>
      <c r="GO128" s="168">
        <f t="shared" si="236"/>
        <v>16.693472483408613</v>
      </c>
      <c r="GP128" s="167">
        <v>132</v>
      </c>
      <c r="GQ128" s="168">
        <f t="shared" si="237"/>
        <v>15.696478786796092</v>
      </c>
      <c r="GR128" s="168">
        <f t="shared" si="238"/>
        <v>15.751455417704278</v>
      </c>
      <c r="GS128" s="167">
        <v>133</v>
      </c>
      <c r="GT128" s="168">
        <f t="shared" si="239"/>
        <v>15.90065437588774</v>
      </c>
      <c r="GU128" s="168">
        <f t="shared" si="240"/>
        <v>16.103876618102618</v>
      </c>
      <c r="GV128" s="167">
        <v>134</v>
      </c>
      <c r="GW128" s="168">
        <f t="shared" si="241"/>
        <v>14.964583112567809</v>
      </c>
      <c r="GX128" s="168">
        <f t="shared" si="242"/>
        <v>15.489671671981284</v>
      </c>
      <c r="GY128" s="167">
        <v>135</v>
      </c>
      <c r="GZ128" s="168">
        <f t="shared" si="243"/>
        <v>15.06938800612491</v>
      </c>
      <c r="HA128" s="168">
        <f t="shared" si="244"/>
        <v>15.957283360859691</v>
      </c>
      <c r="HB128" s="167">
        <v>-1.2</v>
      </c>
      <c r="HC128" s="167">
        <v>-0.49</v>
      </c>
      <c r="HD128" s="167">
        <v>0.14000000000000001</v>
      </c>
      <c r="HE128" s="167">
        <v>1.56</v>
      </c>
      <c r="HF128" s="167">
        <v>-2.98</v>
      </c>
      <c r="HG128" s="167">
        <v>-1.01</v>
      </c>
      <c r="HH128" s="167">
        <v>0.85</v>
      </c>
      <c r="HI128" s="167">
        <v>3.14</v>
      </c>
    </row>
    <row r="129" spans="1:217" ht="15.75" thickBot="1" x14ac:dyDescent="0.3">
      <c r="A129" s="228">
        <v>119</v>
      </c>
      <c r="B129" s="212">
        <v>44858</v>
      </c>
      <c r="C129" s="213" t="s">
        <v>1202</v>
      </c>
      <c r="D129" t="s">
        <v>921</v>
      </c>
      <c r="E129" s="225" t="s">
        <v>1146</v>
      </c>
      <c r="F129" s="197">
        <v>17.3</v>
      </c>
      <c r="G129" s="198">
        <v>18.899999999999999</v>
      </c>
      <c r="H129" s="198">
        <v>23.1</v>
      </c>
      <c r="I129" s="198">
        <v>26.4</v>
      </c>
      <c r="J129" s="198">
        <v>27.9</v>
      </c>
      <c r="K129" s="198">
        <v>31.2</v>
      </c>
      <c r="L129" s="198">
        <v>38.4</v>
      </c>
      <c r="M129" s="199">
        <v>39.200000000000003</v>
      </c>
      <c r="N129" s="200">
        <v>4.2</v>
      </c>
      <c r="O129" s="198">
        <v>3.8</v>
      </c>
      <c r="P129" s="198">
        <v>2.8</v>
      </c>
      <c r="Q129" s="198">
        <v>2.4</v>
      </c>
      <c r="R129" s="198">
        <v>1.9</v>
      </c>
      <c r="S129" s="198">
        <v>3</v>
      </c>
      <c r="T129" s="198">
        <v>3.6</v>
      </c>
      <c r="U129" s="201">
        <v>2.8</v>
      </c>
      <c r="V129" s="163">
        <f t="shared" si="148"/>
        <v>10.412000000000001</v>
      </c>
      <c r="W129" s="163">
        <f t="shared" si="149"/>
        <v>12.667999999999999</v>
      </c>
      <c r="X129" s="163">
        <f t="shared" si="150"/>
        <v>18.508000000000003</v>
      </c>
      <c r="Y129" s="163">
        <f t="shared" si="151"/>
        <v>22.463999999999999</v>
      </c>
      <c r="Z129" s="163">
        <f t="shared" si="152"/>
        <v>24.783999999999999</v>
      </c>
      <c r="AA129" s="163">
        <f t="shared" si="153"/>
        <v>26.28</v>
      </c>
      <c r="AB129" s="163">
        <f t="shared" si="154"/>
        <v>32.495999999999995</v>
      </c>
      <c r="AC129" s="163">
        <f t="shared" si="155"/>
        <v>34.608000000000004</v>
      </c>
      <c r="AD129" s="164">
        <f t="shared" si="135"/>
        <v>28.227286885201043</v>
      </c>
      <c r="AE129" s="164">
        <f t="shared" si="136"/>
        <v>24.352877955289944</v>
      </c>
      <c r="AF129" s="164">
        <f t="shared" si="137"/>
        <v>19.704019685703845</v>
      </c>
      <c r="AG129" s="165">
        <f t="shared" si="156"/>
        <v>54.887999999999998</v>
      </c>
      <c r="AH129" s="165">
        <f t="shared" si="157"/>
        <v>62.732000000000006</v>
      </c>
      <c r="AI129" s="165">
        <f t="shared" si="158"/>
        <v>64.391999999999996</v>
      </c>
      <c r="AJ129" s="165">
        <f t="shared" si="159"/>
        <v>65.835999999999999</v>
      </c>
      <c r="AK129" s="165">
        <f t="shared" si="160"/>
        <v>66.716000000000008</v>
      </c>
      <c r="AL129" s="165">
        <f t="shared" si="161"/>
        <v>66.42</v>
      </c>
      <c r="AM129" s="165">
        <f t="shared" si="162"/>
        <v>60.004000000000005</v>
      </c>
      <c r="AN129" s="165">
        <f t="shared" si="163"/>
        <v>55.792000000000002</v>
      </c>
      <c r="AO129" s="164">
        <f t="shared" si="164"/>
        <v>27.160869319568789</v>
      </c>
      <c r="AP129" s="166">
        <v>1</v>
      </c>
      <c r="AQ129" s="167">
        <v>51.4</v>
      </c>
      <c r="AR129" s="167">
        <v>62.6</v>
      </c>
      <c r="AS129" s="167">
        <v>70.8</v>
      </c>
      <c r="AT129" s="167">
        <v>81</v>
      </c>
      <c r="AU129" s="167">
        <v>90.4</v>
      </c>
      <c r="AV129" s="167">
        <v>96.2</v>
      </c>
      <c r="AW129" s="167">
        <v>94.7</v>
      </c>
      <c r="AX129" s="167">
        <v>92.3</v>
      </c>
      <c r="AY129" s="166">
        <v>2</v>
      </c>
      <c r="AZ129" s="167">
        <v>59.5</v>
      </c>
      <c r="BA129" s="167">
        <v>68.900000000000006</v>
      </c>
      <c r="BB129" s="167">
        <v>78.3</v>
      </c>
      <c r="BC129" s="167">
        <v>84.3</v>
      </c>
      <c r="BD129" s="167">
        <v>92.8</v>
      </c>
      <c r="BE129" s="167">
        <v>96.3</v>
      </c>
      <c r="BF129" s="167">
        <v>94</v>
      </c>
      <c r="BG129" s="167">
        <v>90</v>
      </c>
      <c r="BH129" s="166">
        <v>3</v>
      </c>
      <c r="BI129" s="167">
        <v>59.8</v>
      </c>
      <c r="BJ129" s="167">
        <v>71.099999999999994</v>
      </c>
      <c r="BK129" s="167">
        <v>80.8</v>
      </c>
      <c r="BL129" s="167">
        <v>88</v>
      </c>
      <c r="BM129" s="167">
        <v>95</v>
      </c>
      <c r="BN129" s="167">
        <v>94.4</v>
      </c>
      <c r="BO129" s="167">
        <v>94.1</v>
      </c>
      <c r="BP129" s="167">
        <v>89</v>
      </c>
      <c r="BQ129" s="166">
        <v>4</v>
      </c>
      <c r="BR129" s="167">
        <v>65.400000000000006</v>
      </c>
      <c r="BS129" s="167">
        <v>77.2</v>
      </c>
      <c r="BT129" s="167">
        <v>84.5</v>
      </c>
      <c r="BU129" s="167">
        <v>89.8</v>
      </c>
      <c r="BV129" s="167">
        <v>95.5</v>
      </c>
      <c r="BW129" s="167">
        <v>94.3</v>
      </c>
      <c r="BX129" s="167">
        <v>92.5</v>
      </c>
      <c r="BY129" s="167">
        <v>88.8</v>
      </c>
      <c r="BZ129" s="166">
        <v>5</v>
      </c>
      <c r="CA129" s="167">
        <v>65.3</v>
      </c>
      <c r="CB129" s="167">
        <v>77.400000000000006</v>
      </c>
      <c r="CC129" s="167">
        <v>86.5</v>
      </c>
      <c r="CD129" s="167">
        <v>92.5</v>
      </c>
      <c r="CE129" s="167">
        <v>96.4</v>
      </c>
      <c r="CF129" s="167">
        <v>93</v>
      </c>
      <c r="CG129" s="167">
        <v>90.4</v>
      </c>
      <c r="CH129" s="167">
        <v>83.7</v>
      </c>
      <c r="CI129" s="166">
        <v>6</v>
      </c>
      <c r="CJ129" s="167">
        <v>70.7</v>
      </c>
      <c r="CK129" s="167">
        <v>82</v>
      </c>
      <c r="CL129" s="167">
        <v>89.3</v>
      </c>
      <c r="CM129" s="167">
        <v>93.3</v>
      </c>
      <c r="CN129" s="167">
        <v>95.5</v>
      </c>
      <c r="CO129" s="167">
        <v>93</v>
      </c>
      <c r="CP129" s="167">
        <v>90.1</v>
      </c>
      <c r="CQ129" s="167">
        <v>83</v>
      </c>
      <c r="CR129" s="166">
        <v>7</v>
      </c>
      <c r="CS129" s="167">
        <v>75.599999999999994</v>
      </c>
      <c r="CT129" s="167">
        <v>84.2</v>
      </c>
      <c r="CU129" s="167">
        <v>90.1</v>
      </c>
      <c r="CV129" s="167">
        <v>93.6</v>
      </c>
      <c r="CW129" s="167">
        <v>96.2</v>
      </c>
      <c r="CX129" s="167">
        <v>91.3</v>
      </c>
      <c r="CY129" s="167">
        <v>87.9</v>
      </c>
      <c r="CZ129" s="167">
        <v>81.900000000000006</v>
      </c>
      <c r="DA129" s="166">
        <v>8</v>
      </c>
      <c r="DB129" s="167">
        <v>77.599999999999994</v>
      </c>
      <c r="DC129" s="167">
        <v>88</v>
      </c>
      <c r="DD129" s="167">
        <v>93.4</v>
      </c>
      <c r="DE129" s="167">
        <v>93.8</v>
      </c>
      <c r="DF129" s="167">
        <v>94.2</v>
      </c>
      <c r="DG129" s="167">
        <v>91.4</v>
      </c>
      <c r="DH129" s="167">
        <v>87.9</v>
      </c>
      <c r="DI129" s="167">
        <v>79.900000000000006</v>
      </c>
      <c r="DJ129" s="167">
        <v>1</v>
      </c>
      <c r="DK129" s="168">
        <f t="shared" si="165"/>
        <v>40.988</v>
      </c>
      <c r="DL129" s="168">
        <f t="shared" si="166"/>
        <v>49.932000000000002</v>
      </c>
      <c r="DM129" s="168">
        <f t="shared" si="167"/>
        <v>52.291999999999994</v>
      </c>
      <c r="DN129" s="168">
        <f t="shared" si="168"/>
        <v>58.536000000000001</v>
      </c>
      <c r="DO129" s="168">
        <f t="shared" si="169"/>
        <v>65.616000000000014</v>
      </c>
      <c r="DP129" s="168">
        <f t="shared" si="170"/>
        <v>69.92</v>
      </c>
      <c r="DQ129" s="168">
        <f t="shared" si="171"/>
        <v>62.204000000000008</v>
      </c>
      <c r="DR129" s="168">
        <f t="shared" si="172"/>
        <v>57.691999999999993</v>
      </c>
      <c r="DS129" s="167">
        <v>130</v>
      </c>
      <c r="DT129" s="168">
        <f t="shared" si="173"/>
        <v>49.088000000000001</v>
      </c>
      <c r="DU129" s="168">
        <f t="shared" si="174"/>
        <v>56.232000000000006</v>
      </c>
      <c r="DV129" s="168">
        <f t="shared" si="175"/>
        <v>59.791999999999994</v>
      </c>
      <c r="DW129" s="168">
        <f t="shared" si="176"/>
        <v>61.835999999999999</v>
      </c>
      <c r="DX129" s="168">
        <f t="shared" si="177"/>
        <v>68.015999999999991</v>
      </c>
      <c r="DY129" s="168">
        <f t="shared" si="178"/>
        <v>70.02</v>
      </c>
      <c r="DZ129" s="168">
        <f t="shared" si="179"/>
        <v>61.504000000000005</v>
      </c>
      <c r="EA129" s="168">
        <f t="shared" si="180"/>
        <v>55.391999999999996</v>
      </c>
      <c r="EB129" s="167">
        <v>131</v>
      </c>
      <c r="EC129" s="168">
        <f t="shared" si="181"/>
        <v>49.387999999999998</v>
      </c>
      <c r="ED129" s="168">
        <f t="shared" si="182"/>
        <v>58.431999999999995</v>
      </c>
      <c r="EE129" s="168">
        <f t="shared" si="183"/>
        <v>62.291999999999994</v>
      </c>
      <c r="EF129" s="168">
        <f t="shared" si="184"/>
        <v>65.536000000000001</v>
      </c>
      <c r="EG129" s="168">
        <f t="shared" si="185"/>
        <v>70.216000000000008</v>
      </c>
      <c r="EH129" s="168">
        <f t="shared" si="186"/>
        <v>68.12</v>
      </c>
      <c r="EI129" s="168">
        <f t="shared" si="187"/>
        <v>61.603999999999999</v>
      </c>
      <c r="EJ129" s="168">
        <f t="shared" si="188"/>
        <v>54.391999999999996</v>
      </c>
      <c r="EK129" s="167">
        <v>132</v>
      </c>
      <c r="EL129" s="168">
        <f t="shared" si="189"/>
        <v>54.988000000000007</v>
      </c>
      <c r="EM129" s="168">
        <f t="shared" si="190"/>
        <v>64.532000000000011</v>
      </c>
      <c r="EN129" s="168">
        <f t="shared" si="191"/>
        <v>65.99199999999999</v>
      </c>
      <c r="EO129" s="168">
        <f t="shared" si="192"/>
        <v>67.335999999999999</v>
      </c>
      <c r="EP129" s="168">
        <f t="shared" si="193"/>
        <v>70.716000000000008</v>
      </c>
      <c r="EQ129" s="168">
        <f t="shared" si="194"/>
        <v>68.02</v>
      </c>
      <c r="ER129" s="168">
        <f t="shared" si="195"/>
        <v>60.004000000000005</v>
      </c>
      <c r="ES129" s="168">
        <f t="shared" si="196"/>
        <v>54.191999999999993</v>
      </c>
      <c r="ET129" s="167">
        <v>133</v>
      </c>
      <c r="EU129" s="168">
        <f t="shared" si="197"/>
        <v>54.887999999999998</v>
      </c>
      <c r="EV129" s="168">
        <f t="shared" si="198"/>
        <v>64.731999999999999</v>
      </c>
      <c r="EW129" s="168">
        <f t="shared" si="199"/>
        <v>67.99199999999999</v>
      </c>
      <c r="EX129" s="168">
        <f t="shared" si="200"/>
        <v>70.036000000000001</v>
      </c>
      <c r="EY129" s="168">
        <f t="shared" si="201"/>
        <v>71.616000000000014</v>
      </c>
      <c r="EZ129" s="168">
        <f t="shared" si="202"/>
        <v>66.72</v>
      </c>
      <c r="FA129" s="168">
        <f t="shared" si="203"/>
        <v>57.904000000000011</v>
      </c>
      <c r="FB129" s="168">
        <f t="shared" si="204"/>
        <v>49.091999999999999</v>
      </c>
      <c r="FC129" s="167">
        <v>134</v>
      </c>
      <c r="FD129" s="168">
        <f t="shared" si="205"/>
        <v>60.288000000000004</v>
      </c>
      <c r="FE129" s="168">
        <f t="shared" si="206"/>
        <v>69.331999999999994</v>
      </c>
      <c r="FF129" s="168">
        <f t="shared" si="207"/>
        <v>70.792000000000002</v>
      </c>
      <c r="FG129" s="168">
        <f t="shared" si="208"/>
        <v>70.835999999999999</v>
      </c>
      <c r="FH129" s="168">
        <f t="shared" si="209"/>
        <v>70.716000000000008</v>
      </c>
      <c r="FI129" s="168">
        <f t="shared" si="210"/>
        <v>66.72</v>
      </c>
      <c r="FJ129" s="168">
        <f t="shared" si="211"/>
        <v>57.603999999999999</v>
      </c>
      <c r="FK129" s="168">
        <f t="shared" si="212"/>
        <v>48.391999999999996</v>
      </c>
      <c r="FL129" s="167">
        <v>135</v>
      </c>
      <c r="FM129" s="168">
        <f t="shared" si="213"/>
        <v>65.187999999999988</v>
      </c>
      <c r="FN129" s="168">
        <f t="shared" si="214"/>
        <v>71.532000000000011</v>
      </c>
      <c r="FO129" s="168">
        <f t="shared" si="215"/>
        <v>71.591999999999985</v>
      </c>
      <c r="FP129" s="168">
        <f t="shared" si="216"/>
        <v>71.135999999999996</v>
      </c>
      <c r="FQ129" s="168">
        <f t="shared" si="217"/>
        <v>71.415999999999997</v>
      </c>
      <c r="FR129" s="168">
        <f t="shared" si="218"/>
        <v>65.02</v>
      </c>
      <c r="FS129" s="168">
        <f t="shared" si="219"/>
        <v>55.404000000000011</v>
      </c>
      <c r="FT129" s="168">
        <f t="shared" si="220"/>
        <v>47.292000000000002</v>
      </c>
      <c r="FU129" s="167">
        <v>136</v>
      </c>
      <c r="FV129" s="168">
        <f t="shared" si="221"/>
        <v>67.187999999999988</v>
      </c>
      <c r="FW129" s="168">
        <f t="shared" si="222"/>
        <v>75.331999999999994</v>
      </c>
      <c r="FX129" s="168">
        <f t="shared" si="223"/>
        <v>74.891999999999996</v>
      </c>
      <c r="FY129" s="168">
        <f t="shared" si="224"/>
        <v>71.335999999999999</v>
      </c>
      <c r="FZ129" s="168">
        <f t="shared" si="225"/>
        <v>69.415999999999997</v>
      </c>
      <c r="GA129" s="168">
        <f t="shared" si="226"/>
        <v>65.12</v>
      </c>
      <c r="GB129" s="168">
        <f t="shared" si="227"/>
        <v>55.404000000000011</v>
      </c>
      <c r="GC129" s="168">
        <f t="shared" si="228"/>
        <v>45.292000000000002</v>
      </c>
      <c r="GD129" s="167">
        <v>129</v>
      </c>
      <c r="GE129" s="168">
        <f t="shared" si="229"/>
        <v>27.77156421885492</v>
      </c>
      <c r="GF129" s="168">
        <f t="shared" si="230"/>
        <v>27.774829375195466</v>
      </c>
      <c r="GG129" s="167">
        <v>130</v>
      </c>
      <c r="GH129" s="168">
        <f t="shared" si="231"/>
        <v>26.753191784153387</v>
      </c>
      <c r="GI129" s="168">
        <f t="shared" si="232"/>
        <v>26.769892622179484</v>
      </c>
      <c r="GJ129" s="167">
        <v>131</v>
      </c>
      <c r="GK129" s="168">
        <f t="shared" si="233"/>
        <v>26.059941259462718</v>
      </c>
      <c r="GL129" s="168">
        <f t="shared" si="234"/>
        <v>26.075193752615846</v>
      </c>
      <c r="GM129" s="167">
        <v>132</v>
      </c>
      <c r="GN129" s="168">
        <f t="shared" si="235"/>
        <v>24.956943613480831</v>
      </c>
      <c r="GO129" s="168">
        <f t="shared" si="236"/>
        <v>25.00003908775075</v>
      </c>
      <c r="GP129" s="167">
        <v>133</v>
      </c>
      <c r="GQ129" s="168">
        <f t="shared" si="237"/>
        <v>24.026625265906759</v>
      </c>
      <c r="GR129" s="168">
        <f t="shared" si="238"/>
        <v>24.060583385816699</v>
      </c>
      <c r="GS129" s="167">
        <v>134</v>
      </c>
      <c r="GT129" s="168">
        <f t="shared" si="239"/>
        <v>22.932614657374245</v>
      </c>
      <c r="GU129" s="168">
        <f t="shared" si="240"/>
        <v>23.024753890580527</v>
      </c>
      <c r="GV129" s="167">
        <v>135</v>
      </c>
      <c r="GW129" s="168">
        <f t="shared" si="241"/>
        <v>22.049416610566837</v>
      </c>
      <c r="GX129" s="168">
        <f t="shared" si="242"/>
        <v>22.28561803834539</v>
      </c>
      <c r="GY129" s="167">
        <v>136</v>
      </c>
      <c r="GZ129" s="168">
        <f t="shared" si="243"/>
        <v>20.168694905756453</v>
      </c>
      <c r="HA129" s="168">
        <f t="shared" si="244"/>
        <v>20.411660884532282</v>
      </c>
      <c r="HB129" s="167">
        <v>-1.2</v>
      </c>
      <c r="HC129" s="167">
        <v>-0.49</v>
      </c>
      <c r="HD129" s="167">
        <v>0.14000000000000001</v>
      </c>
      <c r="HE129" s="167">
        <v>1.56</v>
      </c>
      <c r="HF129" s="167">
        <v>-2.98</v>
      </c>
      <c r="HG129" s="167">
        <v>-1.01</v>
      </c>
      <c r="HH129" s="167">
        <v>0.85</v>
      </c>
      <c r="HI129" s="167">
        <v>3.14</v>
      </c>
    </row>
    <row r="130" spans="1:217" ht="15.75" thickBot="1" x14ac:dyDescent="0.3">
      <c r="A130" s="228">
        <v>120</v>
      </c>
      <c r="B130" s="212">
        <v>44996</v>
      </c>
      <c r="C130" s="214" t="s">
        <v>1170</v>
      </c>
      <c r="D130" t="s">
        <v>979</v>
      </c>
      <c r="E130" s="225" t="s">
        <v>1147</v>
      </c>
      <c r="F130" s="197">
        <v>15.9</v>
      </c>
      <c r="G130" s="198">
        <v>14.7</v>
      </c>
      <c r="H130" s="198">
        <v>20.399999999999999</v>
      </c>
      <c r="I130" s="198">
        <v>32.299999999999997</v>
      </c>
      <c r="J130" s="198">
        <v>39.6</v>
      </c>
      <c r="K130" s="198">
        <v>36.200000000000003</v>
      </c>
      <c r="L130" s="198">
        <v>35.4</v>
      </c>
      <c r="M130" s="199">
        <v>40.200000000000003</v>
      </c>
      <c r="N130" s="200">
        <v>2.1</v>
      </c>
      <c r="O130" s="198">
        <v>1.8</v>
      </c>
      <c r="P130" s="198">
        <v>2.6</v>
      </c>
      <c r="Q130" s="198">
        <v>2.5</v>
      </c>
      <c r="R130" s="198">
        <v>2.2000000000000002</v>
      </c>
      <c r="S130" s="198">
        <v>2.4</v>
      </c>
      <c r="T130" s="198">
        <v>4.2</v>
      </c>
      <c r="U130" s="201">
        <v>2.4</v>
      </c>
      <c r="V130" s="163">
        <f t="shared" si="148"/>
        <v>12.456</v>
      </c>
      <c r="W130" s="163">
        <f t="shared" si="149"/>
        <v>11.747999999999999</v>
      </c>
      <c r="X130" s="163">
        <f t="shared" si="150"/>
        <v>16.135999999999999</v>
      </c>
      <c r="Y130" s="163">
        <f t="shared" si="151"/>
        <v>28.199999999999996</v>
      </c>
      <c r="Z130" s="163">
        <f t="shared" si="152"/>
        <v>35.992000000000004</v>
      </c>
      <c r="AA130" s="163">
        <f t="shared" si="153"/>
        <v>32.264000000000003</v>
      </c>
      <c r="AB130" s="163">
        <f t="shared" si="154"/>
        <v>28.512</v>
      </c>
      <c r="AC130" s="163">
        <f t="shared" si="155"/>
        <v>36.264000000000003</v>
      </c>
      <c r="AD130" s="164">
        <f t="shared" si="135"/>
        <v>31.908408376263115</v>
      </c>
      <c r="AE130" s="164">
        <f t="shared" si="136"/>
        <v>27.003393720901496</v>
      </c>
      <c r="AF130" s="164">
        <f t="shared" si="137"/>
        <v>18.464468892257287</v>
      </c>
      <c r="AG130" s="165">
        <f t="shared" si="156"/>
        <v>52.843999999999994</v>
      </c>
      <c r="AH130" s="165">
        <f t="shared" si="157"/>
        <v>63.652000000000008</v>
      </c>
      <c r="AI130" s="165">
        <f t="shared" si="158"/>
        <v>66.76400000000001</v>
      </c>
      <c r="AJ130" s="165">
        <f t="shared" si="159"/>
        <v>60.1</v>
      </c>
      <c r="AK130" s="165">
        <f t="shared" si="160"/>
        <v>55.507999999999996</v>
      </c>
      <c r="AL130" s="165">
        <f t="shared" si="161"/>
        <v>60.436</v>
      </c>
      <c r="AM130" s="165">
        <f t="shared" si="162"/>
        <v>63.988</v>
      </c>
      <c r="AN130" s="165">
        <f t="shared" si="163"/>
        <v>54.136000000000003</v>
      </c>
      <c r="AO130" s="164">
        <f t="shared" si="164"/>
        <v>29.028732974142045</v>
      </c>
      <c r="AP130" s="166">
        <v>1</v>
      </c>
      <c r="AQ130" s="167">
        <v>51.4</v>
      </c>
      <c r="AR130" s="167">
        <v>62.6</v>
      </c>
      <c r="AS130" s="167">
        <v>70.8</v>
      </c>
      <c r="AT130" s="167">
        <v>81</v>
      </c>
      <c r="AU130" s="167">
        <v>90.4</v>
      </c>
      <c r="AV130" s="167">
        <v>96.2</v>
      </c>
      <c r="AW130" s="167">
        <v>94.7</v>
      </c>
      <c r="AX130" s="167">
        <v>92.3</v>
      </c>
      <c r="AY130" s="166">
        <v>2</v>
      </c>
      <c r="AZ130" s="167">
        <v>59.5</v>
      </c>
      <c r="BA130" s="167">
        <v>68.900000000000006</v>
      </c>
      <c r="BB130" s="167">
        <v>78.3</v>
      </c>
      <c r="BC130" s="167">
        <v>84.3</v>
      </c>
      <c r="BD130" s="167">
        <v>92.8</v>
      </c>
      <c r="BE130" s="167">
        <v>96.3</v>
      </c>
      <c r="BF130" s="167">
        <v>94</v>
      </c>
      <c r="BG130" s="167">
        <v>90</v>
      </c>
      <c r="BH130" s="166">
        <v>3</v>
      </c>
      <c r="BI130" s="167">
        <v>59.8</v>
      </c>
      <c r="BJ130" s="167">
        <v>71.099999999999994</v>
      </c>
      <c r="BK130" s="167">
        <v>80.8</v>
      </c>
      <c r="BL130" s="167">
        <v>88</v>
      </c>
      <c r="BM130" s="167">
        <v>95</v>
      </c>
      <c r="BN130" s="167">
        <v>94.4</v>
      </c>
      <c r="BO130" s="167">
        <v>94.1</v>
      </c>
      <c r="BP130" s="167">
        <v>89</v>
      </c>
      <c r="BQ130" s="166">
        <v>4</v>
      </c>
      <c r="BR130" s="167">
        <v>65.400000000000006</v>
      </c>
      <c r="BS130" s="167">
        <v>77.2</v>
      </c>
      <c r="BT130" s="167">
        <v>84.5</v>
      </c>
      <c r="BU130" s="167">
        <v>89.8</v>
      </c>
      <c r="BV130" s="167">
        <v>95.5</v>
      </c>
      <c r="BW130" s="167">
        <v>94.3</v>
      </c>
      <c r="BX130" s="167">
        <v>92.5</v>
      </c>
      <c r="BY130" s="167">
        <v>88.8</v>
      </c>
      <c r="BZ130" s="166">
        <v>5</v>
      </c>
      <c r="CA130" s="167">
        <v>65.3</v>
      </c>
      <c r="CB130" s="167">
        <v>77.400000000000006</v>
      </c>
      <c r="CC130" s="167">
        <v>86.5</v>
      </c>
      <c r="CD130" s="167">
        <v>92.5</v>
      </c>
      <c r="CE130" s="167">
        <v>96.4</v>
      </c>
      <c r="CF130" s="167">
        <v>93</v>
      </c>
      <c r="CG130" s="167">
        <v>90.4</v>
      </c>
      <c r="CH130" s="167">
        <v>83.7</v>
      </c>
      <c r="CI130" s="166">
        <v>6</v>
      </c>
      <c r="CJ130" s="167">
        <v>70.7</v>
      </c>
      <c r="CK130" s="167">
        <v>82</v>
      </c>
      <c r="CL130" s="167">
        <v>89.3</v>
      </c>
      <c r="CM130" s="167">
        <v>93.3</v>
      </c>
      <c r="CN130" s="167">
        <v>95.5</v>
      </c>
      <c r="CO130" s="167">
        <v>93</v>
      </c>
      <c r="CP130" s="167">
        <v>90.1</v>
      </c>
      <c r="CQ130" s="167">
        <v>83</v>
      </c>
      <c r="CR130" s="166">
        <v>7</v>
      </c>
      <c r="CS130" s="167">
        <v>75.599999999999994</v>
      </c>
      <c r="CT130" s="167">
        <v>84.2</v>
      </c>
      <c r="CU130" s="167">
        <v>90.1</v>
      </c>
      <c r="CV130" s="167">
        <v>93.6</v>
      </c>
      <c r="CW130" s="167">
        <v>96.2</v>
      </c>
      <c r="CX130" s="167">
        <v>91.3</v>
      </c>
      <c r="CY130" s="167">
        <v>87.9</v>
      </c>
      <c r="CZ130" s="167">
        <v>81.900000000000006</v>
      </c>
      <c r="DA130" s="166">
        <v>8</v>
      </c>
      <c r="DB130" s="167">
        <v>77.599999999999994</v>
      </c>
      <c r="DC130" s="167">
        <v>88</v>
      </c>
      <c r="DD130" s="167">
        <v>93.4</v>
      </c>
      <c r="DE130" s="167">
        <v>93.8</v>
      </c>
      <c r="DF130" s="167">
        <v>94.2</v>
      </c>
      <c r="DG130" s="167">
        <v>91.4</v>
      </c>
      <c r="DH130" s="167">
        <v>87.9</v>
      </c>
      <c r="DI130" s="167">
        <v>79.900000000000006</v>
      </c>
      <c r="DJ130" s="167">
        <v>1</v>
      </c>
      <c r="DK130" s="168">
        <f t="shared" si="165"/>
        <v>38.944000000000003</v>
      </c>
      <c r="DL130" s="168">
        <f t="shared" si="166"/>
        <v>50.852000000000004</v>
      </c>
      <c r="DM130" s="168">
        <f t="shared" si="167"/>
        <v>54.664000000000001</v>
      </c>
      <c r="DN130" s="168">
        <f t="shared" si="168"/>
        <v>52.800000000000004</v>
      </c>
      <c r="DO130" s="168">
        <f t="shared" si="169"/>
        <v>54.408000000000001</v>
      </c>
      <c r="DP130" s="168">
        <f t="shared" si="170"/>
        <v>63.936</v>
      </c>
      <c r="DQ130" s="168">
        <f t="shared" si="171"/>
        <v>66.188000000000002</v>
      </c>
      <c r="DR130" s="168">
        <f t="shared" si="172"/>
        <v>56.035999999999994</v>
      </c>
      <c r="DS130" s="167">
        <v>131</v>
      </c>
      <c r="DT130" s="168">
        <f t="shared" si="173"/>
        <v>47.043999999999997</v>
      </c>
      <c r="DU130" s="168">
        <f t="shared" si="174"/>
        <v>57.152000000000008</v>
      </c>
      <c r="DV130" s="168">
        <f t="shared" si="175"/>
        <v>62.164000000000001</v>
      </c>
      <c r="DW130" s="168">
        <f t="shared" si="176"/>
        <v>56.1</v>
      </c>
      <c r="DX130" s="168">
        <f t="shared" si="177"/>
        <v>56.807999999999993</v>
      </c>
      <c r="DY130" s="168">
        <f t="shared" si="178"/>
        <v>64.036000000000001</v>
      </c>
      <c r="DZ130" s="168">
        <f t="shared" si="179"/>
        <v>65.488</v>
      </c>
      <c r="EA130" s="168">
        <f t="shared" si="180"/>
        <v>53.735999999999997</v>
      </c>
      <c r="EB130" s="167">
        <v>132</v>
      </c>
      <c r="EC130" s="168">
        <f t="shared" si="181"/>
        <v>47.343999999999994</v>
      </c>
      <c r="ED130" s="168">
        <f t="shared" si="182"/>
        <v>59.351999999999997</v>
      </c>
      <c r="EE130" s="168">
        <f t="shared" si="183"/>
        <v>64.664000000000001</v>
      </c>
      <c r="EF130" s="168">
        <f t="shared" si="184"/>
        <v>59.800000000000004</v>
      </c>
      <c r="EG130" s="168">
        <f t="shared" si="185"/>
        <v>59.007999999999996</v>
      </c>
      <c r="EH130" s="168">
        <f t="shared" si="186"/>
        <v>62.136000000000003</v>
      </c>
      <c r="EI130" s="168">
        <f t="shared" si="187"/>
        <v>65.587999999999994</v>
      </c>
      <c r="EJ130" s="168">
        <f t="shared" si="188"/>
        <v>52.735999999999997</v>
      </c>
      <c r="EK130" s="167">
        <v>133</v>
      </c>
      <c r="EL130" s="168">
        <f t="shared" si="189"/>
        <v>52.944000000000003</v>
      </c>
      <c r="EM130" s="168">
        <f t="shared" si="190"/>
        <v>65.451999999999998</v>
      </c>
      <c r="EN130" s="168">
        <f t="shared" si="191"/>
        <v>68.364000000000004</v>
      </c>
      <c r="EO130" s="168">
        <f t="shared" si="192"/>
        <v>61.6</v>
      </c>
      <c r="EP130" s="168">
        <f t="shared" si="193"/>
        <v>59.507999999999996</v>
      </c>
      <c r="EQ130" s="168">
        <f t="shared" si="194"/>
        <v>62.035999999999994</v>
      </c>
      <c r="ER130" s="168">
        <f t="shared" si="195"/>
        <v>63.988</v>
      </c>
      <c r="ES130" s="168">
        <f t="shared" si="196"/>
        <v>52.535999999999994</v>
      </c>
      <c r="ET130" s="167">
        <v>134</v>
      </c>
      <c r="EU130" s="168">
        <f t="shared" si="197"/>
        <v>52.843999999999994</v>
      </c>
      <c r="EV130" s="168">
        <f t="shared" si="198"/>
        <v>65.652000000000001</v>
      </c>
      <c r="EW130" s="168">
        <f t="shared" si="199"/>
        <v>70.364000000000004</v>
      </c>
      <c r="EX130" s="168">
        <f t="shared" si="200"/>
        <v>64.300000000000011</v>
      </c>
      <c r="EY130" s="168">
        <f t="shared" si="201"/>
        <v>60.408000000000001</v>
      </c>
      <c r="EZ130" s="168">
        <f t="shared" si="202"/>
        <v>60.735999999999997</v>
      </c>
      <c r="FA130" s="168">
        <f t="shared" si="203"/>
        <v>61.888000000000005</v>
      </c>
      <c r="FB130" s="168">
        <f t="shared" si="204"/>
        <v>47.436</v>
      </c>
      <c r="FC130" s="167">
        <v>135</v>
      </c>
      <c r="FD130" s="168">
        <f t="shared" si="205"/>
        <v>58.244</v>
      </c>
      <c r="FE130" s="168">
        <f t="shared" si="206"/>
        <v>70.251999999999995</v>
      </c>
      <c r="FF130" s="168">
        <f t="shared" si="207"/>
        <v>73.164000000000001</v>
      </c>
      <c r="FG130" s="168">
        <f t="shared" si="208"/>
        <v>65.099999999999994</v>
      </c>
      <c r="FH130" s="168">
        <f t="shared" si="209"/>
        <v>59.507999999999996</v>
      </c>
      <c r="FI130" s="168">
        <f t="shared" si="210"/>
        <v>60.735999999999997</v>
      </c>
      <c r="FJ130" s="168">
        <f t="shared" si="211"/>
        <v>61.587999999999994</v>
      </c>
      <c r="FK130" s="168">
        <f t="shared" si="212"/>
        <v>46.735999999999997</v>
      </c>
      <c r="FL130" s="167">
        <v>136</v>
      </c>
      <c r="FM130" s="168">
        <f t="shared" si="213"/>
        <v>63.143999999999991</v>
      </c>
      <c r="FN130" s="168">
        <f t="shared" si="214"/>
        <v>72.451999999999998</v>
      </c>
      <c r="FO130" s="168">
        <f t="shared" si="215"/>
        <v>73.963999999999999</v>
      </c>
      <c r="FP130" s="168">
        <f t="shared" si="216"/>
        <v>65.400000000000006</v>
      </c>
      <c r="FQ130" s="168">
        <f t="shared" si="217"/>
        <v>60.207999999999998</v>
      </c>
      <c r="FR130" s="168">
        <f t="shared" si="218"/>
        <v>59.035999999999994</v>
      </c>
      <c r="FS130" s="168">
        <f t="shared" si="219"/>
        <v>59.388000000000005</v>
      </c>
      <c r="FT130" s="168">
        <f t="shared" si="220"/>
        <v>45.636000000000003</v>
      </c>
      <c r="FU130" s="167">
        <v>137</v>
      </c>
      <c r="FV130" s="168">
        <f t="shared" si="221"/>
        <v>65.143999999999991</v>
      </c>
      <c r="FW130" s="168">
        <f t="shared" si="222"/>
        <v>76.251999999999995</v>
      </c>
      <c r="FX130" s="168">
        <f t="shared" si="223"/>
        <v>77.26400000000001</v>
      </c>
      <c r="FY130" s="168">
        <f t="shared" si="224"/>
        <v>65.599999999999994</v>
      </c>
      <c r="FZ130" s="168">
        <f t="shared" si="225"/>
        <v>58.207999999999998</v>
      </c>
      <c r="GA130" s="168">
        <f t="shared" si="226"/>
        <v>59.136000000000003</v>
      </c>
      <c r="GB130" s="168">
        <f t="shared" si="227"/>
        <v>59.388000000000005</v>
      </c>
      <c r="GC130" s="168">
        <f t="shared" si="228"/>
        <v>43.636000000000003</v>
      </c>
      <c r="GD130" s="167">
        <v>130</v>
      </c>
      <c r="GE130" s="168">
        <f t="shared" si="229"/>
        <v>31.011415333556812</v>
      </c>
      <c r="GF130" s="168">
        <f t="shared" si="230"/>
        <v>31.015716050528454</v>
      </c>
      <c r="GG130" s="167">
        <v>131</v>
      </c>
      <c r="GH130" s="168">
        <f t="shared" si="231"/>
        <v>30.264122053308753</v>
      </c>
      <c r="GI130" s="168">
        <f t="shared" si="232"/>
        <v>30.287551793725612</v>
      </c>
      <c r="GJ130" s="167">
        <v>132</v>
      </c>
      <c r="GK130" s="168">
        <f t="shared" si="233"/>
        <v>29.571448999828959</v>
      </c>
      <c r="GL130" s="168">
        <f t="shared" si="234"/>
        <v>29.592848258816971</v>
      </c>
      <c r="GM130" s="167">
        <v>133</v>
      </c>
      <c r="GN130" s="168">
        <f t="shared" si="235"/>
        <v>27.647750068441965</v>
      </c>
      <c r="GO130" s="168">
        <f t="shared" si="236"/>
        <v>27.697806482559727</v>
      </c>
      <c r="GP130" s="167">
        <v>134</v>
      </c>
      <c r="GQ130" s="168">
        <f t="shared" si="237"/>
        <v>26.712956202660706</v>
      </c>
      <c r="GR130" s="168">
        <f t="shared" si="238"/>
        <v>26.752351848525834</v>
      </c>
      <c r="GS130" s="167">
        <v>135</v>
      </c>
      <c r="GT130" s="168">
        <f t="shared" si="239"/>
        <v>24.113087856396774</v>
      </c>
      <c r="GU130" s="168">
        <f t="shared" si="240"/>
        <v>24.188467946097859</v>
      </c>
      <c r="GV130" s="167">
        <v>136</v>
      </c>
      <c r="GW130" s="168">
        <f t="shared" si="241"/>
        <v>22.942738874990354</v>
      </c>
      <c r="GX130" s="168">
        <f t="shared" si="242"/>
        <v>23.122804313787753</v>
      </c>
      <c r="GY130" s="167">
        <v>137</v>
      </c>
      <c r="GZ130" s="168">
        <f t="shared" si="243"/>
        <v>19.799630341609259</v>
      </c>
      <c r="HA130" s="168">
        <f t="shared" si="244"/>
        <v>19.937356184598912</v>
      </c>
      <c r="HB130" s="167">
        <v>-1.2</v>
      </c>
      <c r="HC130" s="167">
        <v>-0.49</v>
      </c>
      <c r="HD130" s="167">
        <v>0.14000000000000001</v>
      </c>
      <c r="HE130" s="167">
        <v>1.56</v>
      </c>
      <c r="HF130" s="167">
        <v>-2.98</v>
      </c>
      <c r="HG130" s="167">
        <v>-1.01</v>
      </c>
      <c r="HH130" s="167">
        <v>0.85</v>
      </c>
      <c r="HI130" s="167">
        <v>3.14</v>
      </c>
    </row>
    <row r="131" spans="1:217" ht="15.75" thickBot="1" x14ac:dyDescent="0.3">
      <c r="A131" s="228">
        <v>121</v>
      </c>
      <c r="B131" s="212">
        <v>44537</v>
      </c>
      <c r="C131" s="215" t="s">
        <v>1167</v>
      </c>
      <c r="D131" t="s">
        <v>921</v>
      </c>
      <c r="E131" s="225" t="s">
        <v>1148</v>
      </c>
      <c r="F131" s="197"/>
      <c r="G131" s="198">
        <v>12</v>
      </c>
      <c r="H131" s="198">
        <v>19</v>
      </c>
      <c r="I131" s="198">
        <v>29</v>
      </c>
      <c r="J131" s="198">
        <v>34.299999999999997</v>
      </c>
      <c r="K131" s="198">
        <v>37.700000000000003</v>
      </c>
      <c r="L131" s="198">
        <v>37.799999999999997</v>
      </c>
      <c r="M131" s="199">
        <v>38</v>
      </c>
      <c r="N131" s="200"/>
      <c r="O131" s="198">
        <v>3.2</v>
      </c>
      <c r="P131" s="198">
        <v>3.8</v>
      </c>
      <c r="Q131" s="198">
        <v>2.7</v>
      </c>
      <c r="R131" s="198">
        <v>1.8</v>
      </c>
      <c r="S131" s="198">
        <v>3.8</v>
      </c>
      <c r="T131" s="198">
        <v>2.9</v>
      </c>
      <c r="U131" s="201">
        <v>1.9</v>
      </c>
      <c r="V131" s="163">
        <f t="shared" ref="V131:V194" si="245">F131-($S$2*N131)</f>
        <v>0</v>
      </c>
      <c r="W131" s="163">
        <f t="shared" ref="W131:W194" si="246">G131-($S$2*O131)</f>
        <v>6.7519999999999998</v>
      </c>
      <c r="X131" s="163">
        <f t="shared" ref="X131:X194" si="247">H131-($S$2*P131)</f>
        <v>12.768000000000001</v>
      </c>
      <c r="Y131" s="163">
        <f t="shared" ref="Y131:Y194" si="248">I131-($S$2*Q131)</f>
        <v>24.571999999999999</v>
      </c>
      <c r="Z131" s="163">
        <f t="shared" ref="Z131:Z194" si="249">J131-($S$2*R131)</f>
        <v>31.347999999999999</v>
      </c>
      <c r="AA131" s="163">
        <f t="shared" ref="AA131:AA194" si="250">K131-($S$2*S131)</f>
        <v>31.468000000000004</v>
      </c>
      <c r="AB131" s="163">
        <f t="shared" ref="AB131:AB194" si="251">L131-($S$2*T131)</f>
        <v>33.043999999999997</v>
      </c>
      <c r="AC131" s="163">
        <f t="shared" ref="AC131:AC194" si="252">M131-($S$2*U131)</f>
        <v>34.884</v>
      </c>
      <c r="AD131" s="164">
        <f t="shared" ref="AD131:AD194" si="253">0.25*(SUM(GF131+GI131+GL131+GO131))-0.48*(SUM(HB131*GF131,HC131*GI131,HD131*GL131,HE131*GO131))</f>
        <v>32.882026226749261</v>
      </c>
      <c r="AE131" s="164">
        <f t="shared" ref="AE131:AE194" si="254">0.25*(SUM(GR131+GU131+GX131+HA131))-0.16*(SUM(HF131*GR131,HG131*GU131,HH131*GX131,HI131*HA131))</f>
        <v>23.53407805416261</v>
      </c>
      <c r="AF131" s="164">
        <f t="shared" ref="AF131:AF194" si="255">0.25*(SUM(GR131+GU131+GX131+HA131))+0.23*(SUM(HF131*GR131,HG131*GU131,HH131*GX131,HI131*HA131))</f>
        <v>14.137785855778281</v>
      </c>
      <c r="AG131" s="165">
        <f t="shared" ref="AG131:AG194" si="256">G$1-V131</f>
        <v>65.3</v>
      </c>
      <c r="AH131" s="165">
        <f t="shared" ref="AH131:AH194" si="257">H$1-W131</f>
        <v>68.64800000000001</v>
      </c>
      <c r="AI131" s="165">
        <f t="shared" ref="AI131:AI194" si="258">I$1-X131</f>
        <v>70.132000000000005</v>
      </c>
      <c r="AJ131" s="165">
        <f t="shared" ref="AJ131:AJ194" si="259">J$1-Y131</f>
        <v>63.727999999999994</v>
      </c>
      <c r="AK131" s="165">
        <f t="shared" ref="AK131:AK194" si="260">K$1-Z131</f>
        <v>60.152000000000001</v>
      </c>
      <c r="AL131" s="165">
        <f t="shared" ref="AL131:AL194" si="261">L$1-AA131</f>
        <v>61.231999999999999</v>
      </c>
      <c r="AM131" s="165">
        <f t="shared" ref="AM131:AM194" si="262">M$1-AB131</f>
        <v>59.456000000000003</v>
      </c>
      <c r="AN131" s="165">
        <f t="shared" ref="AN131:AN194" si="263">N$1-AC131</f>
        <v>55.516000000000005</v>
      </c>
      <c r="AO131" s="164">
        <f t="shared" ref="AO131:AO194" si="264">100-10*LOG(10^(AG131/10)+10^(AH131/10)+10^(AI131/10)+10^(AJ131/10)+10^(AK131/10)+10^(AL131/10)+10^(AM131/10)+10^(AN131/10))</f>
        <v>25.689045115452231</v>
      </c>
      <c r="AP131" s="166">
        <v>1</v>
      </c>
      <c r="AQ131" s="167">
        <v>51.4</v>
      </c>
      <c r="AR131" s="167">
        <v>62.6</v>
      </c>
      <c r="AS131" s="167">
        <v>70.8</v>
      </c>
      <c r="AT131" s="167">
        <v>81</v>
      </c>
      <c r="AU131" s="167">
        <v>90.4</v>
      </c>
      <c r="AV131" s="167">
        <v>96.2</v>
      </c>
      <c r="AW131" s="167">
        <v>94.7</v>
      </c>
      <c r="AX131" s="167">
        <v>92.3</v>
      </c>
      <c r="AY131" s="166">
        <v>2</v>
      </c>
      <c r="AZ131" s="167">
        <v>59.5</v>
      </c>
      <c r="BA131" s="167">
        <v>68.900000000000006</v>
      </c>
      <c r="BB131" s="167">
        <v>78.3</v>
      </c>
      <c r="BC131" s="167">
        <v>84.3</v>
      </c>
      <c r="BD131" s="167">
        <v>92.8</v>
      </c>
      <c r="BE131" s="167">
        <v>96.3</v>
      </c>
      <c r="BF131" s="167">
        <v>94</v>
      </c>
      <c r="BG131" s="167">
        <v>90</v>
      </c>
      <c r="BH131" s="166">
        <v>3</v>
      </c>
      <c r="BI131" s="167">
        <v>59.8</v>
      </c>
      <c r="BJ131" s="167">
        <v>71.099999999999994</v>
      </c>
      <c r="BK131" s="167">
        <v>80.8</v>
      </c>
      <c r="BL131" s="167">
        <v>88</v>
      </c>
      <c r="BM131" s="167">
        <v>95</v>
      </c>
      <c r="BN131" s="167">
        <v>94.4</v>
      </c>
      <c r="BO131" s="167">
        <v>94.1</v>
      </c>
      <c r="BP131" s="167">
        <v>89</v>
      </c>
      <c r="BQ131" s="166">
        <v>4</v>
      </c>
      <c r="BR131" s="167">
        <v>65.400000000000006</v>
      </c>
      <c r="BS131" s="167">
        <v>77.2</v>
      </c>
      <c r="BT131" s="167">
        <v>84.5</v>
      </c>
      <c r="BU131" s="167">
        <v>89.8</v>
      </c>
      <c r="BV131" s="167">
        <v>95.5</v>
      </c>
      <c r="BW131" s="167">
        <v>94.3</v>
      </c>
      <c r="BX131" s="167">
        <v>92.5</v>
      </c>
      <c r="BY131" s="167">
        <v>88.8</v>
      </c>
      <c r="BZ131" s="166">
        <v>5</v>
      </c>
      <c r="CA131" s="167">
        <v>65.3</v>
      </c>
      <c r="CB131" s="167">
        <v>77.400000000000006</v>
      </c>
      <c r="CC131" s="167">
        <v>86.5</v>
      </c>
      <c r="CD131" s="167">
        <v>92.5</v>
      </c>
      <c r="CE131" s="167">
        <v>96.4</v>
      </c>
      <c r="CF131" s="167">
        <v>93</v>
      </c>
      <c r="CG131" s="167">
        <v>90.4</v>
      </c>
      <c r="CH131" s="167">
        <v>83.7</v>
      </c>
      <c r="CI131" s="166">
        <v>6</v>
      </c>
      <c r="CJ131" s="167">
        <v>70.7</v>
      </c>
      <c r="CK131" s="167">
        <v>82</v>
      </c>
      <c r="CL131" s="167">
        <v>89.3</v>
      </c>
      <c r="CM131" s="167">
        <v>93.3</v>
      </c>
      <c r="CN131" s="167">
        <v>95.5</v>
      </c>
      <c r="CO131" s="167">
        <v>93</v>
      </c>
      <c r="CP131" s="167">
        <v>90.1</v>
      </c>
      <c r="CQ131" s="167">
        <v>83</v>
      </c>
      <c r="CR131" s="166">
        <v>7</v>
      </c>
      <c r="CS131" s="167">
        <v>75.599999999999994</v>
      </c>
      <c r="CT131" s="167">
        <v>84.2</v>
      </c>
      <c r="CU131" s="167">
        <v>90.1</v>
      </c>
      <c r="CV131" s="167">
        <v>93.6</v>
      </c>
      <c r="CW131" s="167">
        <v>96.2</v>
      </c>
      <c r="CX131" s="167">
        <v>91.3</v>
      </c>
      <c r="CY131" s="167">
        <v>87.9</v>
      </c>
      <c r="CZ131" s="167">
        <v>81.900000000000006</v>
      </c>
      <c r="DA131" s="166">
        <v>8</v>
      </c>
      <c r="DB131" s="167">
        <v>77.599999999999994</v>
      </c>
      <c r="DC131" s="167">
        <v>88</v>
      </c>
      <c r="DD131" s="167">
        <v>93.4</v>
      </c>
      <c r="DE131" s="167">
        <v>93.8</v>
      </c>
      <c r="DF131" s="167">
        <v>94.2</v>
      </c>
      <c r="DG131" s="167">
        <v>91.4</v>
      </c>
      <c r="DH131" s="167">
        <v>87.9</v>
      </c>
      <c r="DI131" s="167">
        <v>79.900000000000006</v>
      </c>
      <c r="DJ131" s="167">
        <v>1</v>
      </c>
      <c r="DK131" s="168">
        <f t="shared" ref="DK131:DK194" si="265">AQ131-V131</f>
        <v>51.4</v>
      </c>
      <c r="DL131" s="168">
        <f t="shared" ref="DL131:DL194" si="266">AR131-W131</f>
        <v>55.847999999999999</v>
      </c>
      <c r="DM131" s="168">
        <f t="shared" ref="DM131:DM194" si="267">AS131-X131</f>
        <v>58.031999999999996</v>
      </c>
      <c r="DN131" s="168">
        <f t="shared" ref="DN131:DN194" si="268">AT131-Y131</f>
        <v>56.427999999999997</v>
      </c>
      <c r="DO131" s="168">
        <f t="shared" ref="DO131:DO194" si="269">AU131-Z131</f>
        <v>59.052000000000007</v>
      </c>
      <c r="DP131" s="168">
        <f t="shared" ref="DP131:DP194" si="270">AV131-AA131</f>
        <v>64.731999999999999</v>
      </c>
      <c r="DQ131" s="168">
        <f t="shared" ref="DQ131:DQ194" si="271">AW131-AB131</f>
        <v>61.656000000000006</v>
      </c>
      <c r="DR131" s="168">
        <f t="shared" ref="DR131:DR194" si="272">AX131-AC131</f>
        <v>57.415999999999997</v>
      </c>
      <c r="DS131" s="167">
        <v>131</v>
      </c>
      <c r="DT131" s="168">
        <f t="shared" ref="DT131:DT194" si="273">AZ131-V131</f>
        <v>59.5</v>
      </c>
      <c r="DU131" s="168">
        <f t="shared" ref="DU131:DU194" si="274">BA131-W131</f>
        <v>62.148000000000003</v>
      </c>
      <c r="DV131" s="168">
        <f t="shared" ref="DV131:DV194" si="275">BB131-X131</f>
        <v>65.531999999999996</v>
      </c>
      <c r="DW131" s="168">
        <f t="shared" ref="DW131:DW194" si="276">BC131-Y131</f>
        <v>59.727999999999994</v>
      </c>
      <c r="DX131" s="168">
        <f t="shared" ref="DX131:DX194" si="277">BD131-Z131</f>
        <v>61.451999999999998</v>
      </c>
      <c r="DY131" s="168">
        <f t="shared" ref="DY131:DY194" si="278">BE131-AA131</f>
        <v>64.831999999999994</v>
      </c>
      <c r="DZ131" s="168">
        <f t="shared" ref="DZ131:DZ194" si="279">BF131-AB131</f>
        <v>60.956000000000003</v>
      </c>
      <c r="EA131" s="168">
        <f t="shared" ref="EA131:EA194" si="280">BG131-AC131</f>
        <v>55.116</v>
      </c>
      <c r="EB131" s="167">
        <v>132</v>
      </c>
      <c r="EC131" s="168">
        <f t="shared" ref="EC131:EC194" si="281">BI131-V131</f>
        <v>59.8</v>
      </c>
      <c r="ED131" s="168">
        <f t="shared" ref="ED131:ED194" si="282">BJ131-W131</f>
        <v>64.347999999999999</v>
      </c>
      <c r="EE131" s="168">
        <f t="shared" ref="EE131:EE194" si="283">BK131-X131</f>
        <v>68.031999999999996</v>
      </c>
      <c r="EF131" s="168">
        <f t="shared" ref="EF131:EF194" si="284">BL131-Y131</f>
        <v>63.427999999999997</v>
      </c>
      <c r="EG131" s="168">
        <f t="shared" ref="EG131:EG194" si="285">BM131-Z131</f>
        <v>63.652000000000001</v>
      </c>
      <c r="EH131" s="168">
        <f t="shared" ref="EH131:EH194" si="286">BN131-AA131</f>
        <v>62.932000000000002</v>
      </c>
      <c r="EI131" s="168">
        <f t="shared" ref="EI131:EI194" si="287">BO131-AB131</f>
        <v>61.055999999999997</v>
      </c>
      <c r="EJ131" s="168">
        <f t="shared" ref="EJ131:EJ194" si="288">BP131-AC131</f>
        <v>54.116</v>
      </c>
      <c r="EK131" s="167">
        <v>133</v>
      </c>
      <c r="EL131" s="168">
        <f t="shared" ref="EL131:EL194" si="289">BR131-V131</f>
        <v>65.400000000000006</v>
      </c>
      <c r="EM131" s="168">
        <f t="shared" ref="EM131:EM194" si="290">BS131-W131</f>
        <v>70.448000000000008</v>
      </c>
      <c r="EN131" s="168">
        <f t="shared" ref="EN131:EN194" si="291">BT131-X131</f>
        <v>71.731999999999999</v>
      </c>
      <c r="EO131" s="168">
        <f t="shared" ref="EO131:EO194" si="292">BU131-Y131</f>
        <v>65.227999999999994</v>
      </c>
      <c r="EP131" s="168">
        <f t="shared" ref="EP131:EP194" si="293">BV131-Z131</f>
        <v>64.152000000000001</v>
      </c>
      <c r="EQ131" s="168">
        <f t="shared" ref="EQ131:EQ194" si="294">BW131-AA131</f>
        <v>62.831999999999994</v>
      </c>
      <c r="ER131" s="168">
        <f t="shared" ref="ER131:ER194" si="295">BX131-AB131</f>
        <v>59.456000000000003</v>
      </c>
      <c r="ES131" s="168">
        <f t="shared" ref="ES131:ES194" si="296">BY131-AC131</f>
        <v>53.915999999999997</v>
      </c>
      <c r="ET131" s="167">
        <v>134</v>
      </c>
      <c r="EU131" s="168">
        <f t="shared" ref="EU131:EU194" si="297">CA131-V131</f>
        <v>65.3</v>
      </c>
      <c r="EV131" s="168">
        <f t="shared" ref="EV131:EV194" si="298">CB131-W131</f>
        <v>70.64800000000001</v>
      </c>
      <c r="EW131" s="168">
        <f t="shared" ref="EW131:EW194" si="299">CC131-X131</f>
        <v>73.731999999999999</v>
      </c>
      <c r="EX131" s="168">
        <f t="shared" ref="EX131:EX194" si="300">CD131-Y131</f>
        <v>67.927999999999997</v>
      </c>
      <c r="EY131" s="168">
        <f t="shared" ref="EY131:EY194" si="301">CE131-Z131</f>
        <v>65.052000000000007</v>
      </c>
      <c r="EZ131" s="168">
        <f t="shared" ref="EZ131:EZ194" si="302">CF131-AA131</f>
        <v>61.531999999999996</v>
      </c>
      <c r="FA131" s="168">
        <f t="shared" ref="FA131:FA194" si="303">CG131-AB131</f>
        <v>57.356000000000009</v>
      </c>
      <c r="FB131" s="168">
        <f t="shared" ref="FB131:FB194" si="304">CH131-AC131</f>
        <v>48.816000000000003</v>
      </c>
      <c r="FC131" s="167">
        <v>135</v>
      </c>
      <c r="FD131" s="168">
        <f t="shared" ref="FD131:FD194" si="305">CJ131-V131</f>
        <v>70.7</v>
      </c>
      <c r="FE131" s="168">
        <f t="shared" ref="FE131:FE194" si="306">CK131-W131</f>
        <v>75.248000000000005</v>
      </c>
      <c r="FF131" s="168">
        <f t="shared" ref="FF131:FF194" si="307">CL131-X131</f>
        <v>76.531999999999996</v>
      </c>
      <c r="FG131" s="168">
        <f t="shared" ref="FG131:FG194" si="308">CM131-Y131</f>
        <v>68.727999999999994</v>
      </c>
      <c r="FH131" s="168">
        <f t="shared" ref="FH131:FH194" si="309">CN131-Z131</f>
        <v>64.152000000000001</v>
      </c>
      <c r="FI131" s="168">
        <f t="shared" ref="FI131:FI194" si="310">CO131-AA131</f>
        <v>61.531999999999996</v>
      </c>
      <c r="FJ131" s="168">
        <f t="shared" ref="FJ131:FJ194" si="311">CP131-AB131</f>
        <v>57.055999999999997</v>
      </c>
      <c r="FK131" s="168">
        <f t="shared" ref="FK131:FK194" si="312">CQ131-AC131</f>
        <v>48.116</v>
      </c>
      <c r="FL131" s="167">
        <v>136</v>
      </c>
      <c r="FM131" s="168">
        <f t="shared" ref="FM131:FM194" si="313">CS131-V131</f>
        <v>75.599999999999994</v>
      </c>
      <c r="FN131" s="168">
        <f t="shared" ref="FN131:FN194" si="314">CT131-W131</f>
        <v>77.448000000000008</v>
      </c>
      <c r="FO131" s="168">
        <f t="shared" ref="FO131:FO194" si="315">CU131-X131</f>
        <v>77.331999999999994</v>
      </c>
      <c r="FP131" s="168">
        <f t="shared" ref="FP131:FP194" si="316">CV131-Y131</f>
        <v>69.027999999999992</v>
      </c>
      <c r="FQ131" s="168">
        <f t="shared" ref="FQ131:FQ194" si="317">CW131-Z131</f>
        <v>64.852000000000004</v>
      </c>
      <c r="FR131" s="168">
        <f t="shared" ref="FR131:FR194" si="318">CX131-AA131</f>
        <v>59.831999999999994</v>
      </c>
      <c r="FS131" s="168">
        <f t="shared" ref="FS131:FS194" si="319">CY131-AB131</f>
        <v>54.856000000000009</v>
      </c>
      <c r="FT131" s="168">
        <f t="shared" ref="FT131:FT194" si="320">CZ131-AC131</f>
        <v>47.016000000000005</v>
      </c>
      <c r="FU131" s="167">
        <v>137</v>
      </c>
      <c r="FV131" s="168">
        <f t="shared" ref="FV131:FV194" si="321">DB131-V131</f>
        <v>77.599999999999994</v>
      </c>
      <c r="FW131" s="168">
        <f t="shared" ref="FW131:FW194" si="322">DC131-W131</f>
        <v>81.248000000000005</v>
      </c>
      <c r="FX131" s="168">
        <f t="shared" ref="FX131:FX194" si="323">DD131-X131</f>
        <v>80.632000000000005</v>
      </c>
      <c r="FY131" s="168">
        <f t="shared" ref="FY131:FY194" si="324">DE131-Y131</f>
        <v>69.227999999999994</v>
      </c>
      <c r="FZ131" s="168">
        <f t="shared" ref="FZ131:FZ194" si="325">DF131-Z131</f>
        <v>62.852000000000004</v>
      </c>
      <c r="GA131" s="168">
        <f t="shared" ref="GA131:GA194" si="326">DG131-AA131</f>
        <v>59.932000000000002</v>
      </c>
      <c r="GB131" s="168">
        <f t="shared" ref="GB131:GB194" si="327">DH131-AB131</f>
        <v>54.856000000000009</v>
      </c>
      <c r="GC131" s="168">
        <f t="shared" ref="GC131:GC194" si="328">DI131-AC131</f>
        <v>45.016000000000005</v>
      </c>
      <c r="GD131" s="167">
        <v>130</v>
      </c>
      <c r="GE131" s="168">
        <f t="shared" ref="GE131:GE194" si="329">100-10*LOG10(10^(DK131/10)+10^(DL131/10)+10^(DM131/10)+10^(DN131/10)+10^(DO131/10)+10^(DP131/10)+10^(DQ131/10)+10^(DR131/10))</f>
        <v>31.313488096694542</v>
      </c>
      <c r="GF131" s="168">
        <f t="shared" ref="GF131:GF194" si="330">100-10*LOG10(10^(DL131/10)+10^(DM131/10)+10^(DN131/10)+10^(DO131/10)+10^(DP131/10)+10^(DQ131/10)+10^(DR131/10))</f>
        <v>31.395376253407179</v>
      </c>
      <c r="GG131" s="167">
        <v>131</v>
      </c>
      <c r="GH131" s="168">
        <f t="shared" ref="GH131:GH194" si="331">100-10*LOG10(10^(DT131/10)+10^(DU131/10)+10^(DV131/10)+10^(DW131/10)+10^(DX131/10)+10^(DY131/10)+10^(DZ131/10)+10^(EA131/10))</f>
        <v>28.842207769840115</v>
      </c>
      <c r="GI131" s="168">
        <f t="shared" ref="GI131:GI194" si="332">100-10*LOG10(10^(DU131/10)+10^(DV131/10)+10^(DW131/10)+10^(DX131/10)+10^(DY131/10)+10^(DZ131/10)+10^(EA131/10))</f>
        <v>29.149300291170576</v>
      </c>
      <c r="GJ131" s="167">
        <v>132</v>
      </c>
      <c r="GK131" s="168">
        <f t="shared" ref="GK131:GK194" si="333">100-10*LOG10(10^(EC131/10)+10^(ED131/10)+10^(EE131/10)+10^(EF131/10)+10^(EG131/10)+10^(EH131/10)+10^(EI131/10)+10^(EJ131/10))</f>
        <v>27.435091495541499</v>
      </c>
      <c r="GL131" s="168">
        <f t="shared" ref="GL131:GL194" si="334">100-10*LOG10(10^(ED131/10)+10^(EE131/10)+10^(EF131/10)+10^(EG131/10)+10^(EH131/10)+10^(EI131/10)+10^(EJ131/10))</f>
        <v>27.671163001080018</v>
      </c>
      <c r="GM131" s="167">
        <v>133</v>
      </c>
      <c r="GN131" s="168">
        <f t="shared" ref="GN131:GN194" si="335">100-10*LOG10(10^(EL131/10)+10^(EM131/10)+10^(EN131/10)+10^(EO131/10)+10^(EP131/10)+10^(EQ131/10)+10^(ER131/10)+10^(ES131/10))</f>
        <v>24.152531870621829</v>
      </c>
      <c r="GO131" s="168">
        <f t="shared" ref="GO131:GO194" si="336">100-10*LOG10(10^(EM131/10)+10^(EN131/10)+10^(EO131/10)+10^(EP131/10)+10^(EQ131/10)+10^(ER131/10)+10^(ES131/10))</f>
        <v>24.563118797992104</v>
      </c>
      <c r="GP131" s="167">
        <v>134</v>
      </c>
      <c r="GQ131" s="168">
        <f t="shared" ref="GQ131:GQ194" si="337">100-10*LOG10(10^(EU131/10)+10^(EV131/10)+10^(EW131/10)+10^(EX131/10)+10^(EY131/10)+10^(EZ131/10)+10^(FA131/10)+10^(FB131/10))</f>
        <v>23.004869551304978</v>
      </c>
      <c r="GR131" s="168">
        <f t="shared" ref="GR131:GR194" si="338">100-10*LOG10(10^(EV131/10)+10^(EW131/10)+10^(EX131/10)+10^(EY131/10)+10^(EZ131/10)+10^(FA131/10)+10^(FB131/10))</f>
        <v>23.309238857945573</v>
      </c>
      <c r="GS131" s="167">
        <v>135</v>
      </c>
      <c r="GT131" s="168">
        <f t="shared" ref="GT131:GT194" si="339">100-10*LOG10(10^(FD131/10)+10^(FE131/10)+10^(FF131/10)+10^(FG131/10)+10^(FH131/10)+10^(FI131/10)+10^(FJ131/10)+10^(FK131/10))</f>
        <v>19.901808830813906</v>
      </c>
      <c r="GU131" s="168">
        <f t="shared" ref="GU131:GU194" si="340">100-10*LOG10(10^(FE131/10)+10^(FF131/10)+10^(FG131/10)+10^(FH131/10)+10^(FI131/10)+10^(FJ131/10)+10^(FK131/10))</f>
        <v>20.43170482298072</v>
      </c>
      <c r="GV131" s="167">
        <v>136</v>
      </c>
      <c r="GW131" s="168">
        <f t="shared" ref="GW131:GW194" si="341">100-10*LOG10(10^(FM131/10)+10^(FN131/10)+10^(FO131/10)+10^(FP131/10)+10^(FQ131/10)+10^(FR131/10)+10^(FS131/10)+10^(FT131/10))</f>
        <v>18.004032179444806</v>
      </c>
      <c r="GX131" s="168">
        <f t="shared" ref="GX131:GX194" si="342">100-10*LOG10(10^(FN131/10)+10^(FO131/10)+10^(FP131/10)+10^(FQ131/10)+10^(FR131/10)+10^(FS131/10)+10^(FT131/10))</f>
        <v>19.135176099969229</v>
      </c>
      <c r="GY131" s="167">
        <v>137</v>
      </c>
      <c r="GZ131" s="168">
        <f t="shared" ref="GZ131:GZ194" si="343">100-10*LOG10(10^(FV131/10)+10^(FW131/10)+10^(FX131/10)+10^(FY131/10)+10^(FZ131/10)+10^(GA131/10)+10^(GB131/10)+10^(GC131/10))</f>
        <v>14.974074079150498</v>
      </c>
      <c r="HA131" s="168">
        <f t="shared" ref="HA131:HA194" si="344">100-10*LOG10(10^(FW131/10)+10^(FX131/10)+10^(FY131/10)+10^(FZ131/10)+10^(GA131/10)+10^(GB131/10)+10^(GC131/10))</f>
        <v>15.840636007637045</v>
      </c>
      <c r="HB131" s="167">
        <v>-1.2</v>
      </c>
      <c r="HC131" s="167">
        <v>-0.49</v>
      </c>
      <c r="HD131" s="167">
        <v>0.14000000000000001</v>
      </c>
      <c r="HE131" s="167">
        <v>1.56</v>
      </c>
      <c r="HF131" s="167">
        <v>-2.98</v>
      </c>
      <c r="HG131" s="167">
        <v>-1.01</v>
      </c>
      <c r="HH131" s="167">
        <v>0.85</v>
      </c>
      <c r="HI131" s="167">
        <v>3.14</v>
      </c>
    </row>
    <row r="132" spans="1:217" ht="15.75" thickBot="1" x14ac:dyDescent="0.3">
      <c r="A132" s="228">
        <v>122</v>
      </c>
      <c r="B132" s="212">
        <v>45173</v>
      </c>
      <c r="C132" s="213" t="s">
        <v>1205</v>
      </c>
      <c r="D132" t="s">
        <v>979</v>
      </c>
      <c r="E132" s="225" t="s">
        <v>1149</v>
      </c>
      <c r="F132" s="197"/>
      <c r="G132" s="198">
        <v>15.1</v>
      </c>
      <c r="H132" s="198">
        <v>18.600000000000001</v>
      </c>
      <c r="I132" s="198">
        <v>27.1</v>
      </c>
      <c r="J132" s="198">
        <v>32.1</v>
      </c>
      <c r="K132" s="198">
        <v>37.799999999999997</v>
      </c>
      <c r="L132" s="198">
        <v>39.1</v>
      </c>
      <c r="M132" s="199">
        <v>34.5</v>
      </c>
      <c r="N132" s="200"/>
      <c r="O132" s="198">
        <v>2.6</v>
      </c>
      <c r="P132" s="198">
        <v>2.5</v>
      </c>
      <c r="Q132" s="198">
        <v>2.8</v>
      </c>
      <c r="R132" s="198">
        <v>1.9</v>
      </c>
      <c r="S132" s="198">
        <v>3.1</v>
      </c>
      <c r="T132" s="198">
        <v>3.6</v>
      </c>
      <c r="U132" s="201">
        <v>3.7</v>
      </c>
      <c r="V132" s="163">
        <f t="shared" si="245"/>
        <v>0</v>
      </c>
      <c r="W132" s="163">
        <f t="shared" si="246"/>
        <v>10.835999999999999</v>
      </c>
      <c r="X132" s="163">
        <f t="shared" si="247"/>
        <v>14.500000000000002</v>
      </c>
      <c r="Y132" s="163">
        <f t="shared" si="248"/>
        <v>22.508000000000003</v>
      </c>
      <c r="Z132" s="163">
        <f t="shared" si="249"/>
        <v>28.984000000000002</v>
      </c>
      <c r="AA132" s="163">
        <f t="shared" si="250"/>
        <v>32.715999999999994</v>
      </c>
      <c r="AB132" s="163">
        <f t="shared" si="251"/>
        <v>33.195999999999998</v>
      </c>
      <c r="AC132" s="163">
        <f t="shared" si="252"/>
        <v>28.432000000000002</v>
      </c>
      <c r="AD132" s="164">
        <f t="shared" si="253"/>
        <v>31.760343408561013</v>
      </c>
      <c r="AE132" s="164">
        <f t="shared" si="254"/>
        <v>24.490179367200312</v>
      </c>
      <c r="AF132" s="164">
        <f t="shared" si="255"/>
        <v>17.049618199674832</v>
      </c>
      <c r="AG132" s="165">
        <f t="shared" si="256"/>
        <v>65.3</v>
      </c>
      <c r="AH132" s="165">
        <f t="shared" si="257"/>
        <v>64.564000000000007</v>
      </c>
      <c r="AI132" s="165">
        <f t="shared" si="258"/>
        <v>68.400000000000006</v>
      </c>
      <c r="AJ132" s="165">
        <f t="shared" si="259"/>
        <v>65.792000000000002</v>
      </c>
      <c r="AK132" s="165">
        <f t="shared" si="260"/>
        <v>62.515999999999998</v>
      </c>
      <c r="AL132" s="165">
        <f t="shared" si="261"/>
        <v>59.984000000000009</v>
      </c>
      <c r="AM132" s="165">
        <f t="shared" si="262"/>
        <v>59.304000000000002</v>
      </c>
      <c r="AN132" s="165">
        <f t="shared" si="263"/>
        <v>61.968000000000004</v>
      </c>
      <c r="AO132" s="164">
        <f t="shared" si="264"/>
        <v>26.542692144979554</v>
      </c>
      <c r="AP132" s="166">
        <v>1</v>
      </c>
      <c r="AQ132" s="167">
        <v>51.4</v>
      </c>
      <c r="AR132" s="167">
        <v>62.6</v>
      </c>
      <c r="AS132" s="167">
        <v>70.8</v>
      </c>
      <c r="AT132" s="167">
        <v>81</v>
      </c>
      <c r="AU132" s="167">
        <v>90.4</v>
      </c>
      <c r="AV132" s="167">
        <v>96.2</v>
      </c>
      <c r="AW132" s="167">
        <v>94.7</v>
      </c>
      <c r="AX132" s="167">
        <v>92.3</v>
      </c>
      <c r="AY132" s="166">
        <v>2</v>
      </c>
      <c r="AZ132" s="167">
        <v>59.5</v>
      </c>
      <c r="BA132" s="167">
        <v>68.900000000000006</v>
      </c>
      <c r="BB132" s="167">
        <v>78.3</v>
      </c>
      <c r="BC132" s="167">
        <v>84.3</v>
      </c>
      <c r="BD132" s="167">
        <v>92.8</v>
      </c>
      <c r="BE132" s="167">
        <v>96.3</v>
      </c>
      <c r="BF132" s="167">
        <v>94</v>
      </c>
      <c r="BG132" s="167">
        <v>90</v>
      </c>
      <c r="BH132" s="166">
        <v>3</v>
      </c>
      <c r="BI132" s="167">
        <v>59.8</v>
      </c>
      <c r="BJ132" s="167">
        <v>71.099999999999994</v>
      </c>
      <c r="BK132" s="167">
        <v>80.8</v>
      </c>
      <c r="BL132" s="167">
        <v>88</v>
      </c>
      <c r="BM132" s="167">
        <v>95</v>
      </c>
      <c r="BN132" s="167">
        <v>94.4</v>
      </c>
      <c r="BO132" s="167">
        <v>94.1</v>
      </c>
      <c r="BP132" s="167">
        <v>89</v>
      </c>
      <c r="BQ132" s="166">
        <v>4</v>
      </c>
      <c r="BR132" s="167">
        <v>65.400000000000006</v>
      </c>
      <c r="BS132" s="167">
        <v>77.2</v>
      </c>
      <c r="BT132" s="167">
        <v>84.5</v>
      </c>
      <c r="BU132" s="167">
        <v>89.8</v>
      </c>
      <c r="BV132" s="167">
        <v>95.5</v>
      </c>
      <c r="BW132" s="167">
        <v>94.3</v>
      </c>
      <c r="BX132" s="167">
        <v>92.5</v>
      </c>
      <c r="BY132" s="167">
        <v>88.8</v>
      </c>
      <c r="BZ132" s="166">
        <v>5</v>
      </c>
      <c r="CA132" s="167">
        <v>65.3</v>
      </c>
      <c r="CB132" s="167">
        <v>77.400000000000006</v>
      </c>
      <c r="CC132" s="167">
        <v>86.5</v>
      </c>
      <c r="CD132" s="167">
        <v>92.5</v>
      </c>
      <c r="CE132" s="167">
        <v>96.4</v>
      </c>
      <c r="CF132" s="167">
        <v>93</v>
      </c>
      <c r="CG132" s="167">
        <v>90.4</v>
      </c>
      <c r="CH132" s="167">
        <v>83.7</v>
      </c>
      <c r="CI132" s="166">
        <v>6</v>
      </c>
      <c r="CJ132" s="167">
        <v>70.7</v>
      </c>
      <c r="CK132" s="167">
        <v>82</v>
      </c>
      <c r="CL132" s="167">
        <v>89.3</v>
      </c>
      <c r="CM132" s="167">
        <v>93.3</v>
      </c>
      <c r="CN132" s="167">
        <v>95.5</v>
      </c>
      <c r="CO132" s="167">
        <v>93</v>
      </c>
      <c r="CP132" s="167">
        <v>90.1</v>
      </c>
      <c r="CQ132" s="167">
        <v>83</v>
      </c>
      <c r="CR132" s="166">
        <v>7</v>
      </c>
      <c r="CS132" s="167">
        <v>75.599999999999994</v>
      </c>
      <c r="CT132" s="167">
        <v>84.2</v>
      </c>
      <c r="CU132" s="167">
        <v>90.1</v>
      </c>
      <c r="CV132" s="167">
        <v>93.6</v>
      </c>
      <c r="CW132" s="167">
        <v>96.2</v>
      </c>
      <c r="CX132" s="167">
        <v>91.3</v>
      </c>
      <c r="CY132" s="167">
        <v>87.9</v>
      </c>
      <c r="CZ132" s="167">
        <v>81.900000000000006</v>
      </c>
      <c r="DA132" s="166">
        <v>8</v>
      </c>
      <c r="DB132" s="167">
        <v>77.599999999999994</v>
      </c>
      <c r="DC132" s="167">
        <v>88</v>
      </c>
      <c r="DD132" s="167">
        <v>93.4</v>
      </c>
      <c r="DE132" s="167">
        <v>93.8</v>
      </c>
      <c r="DF132" s="167">
        <v>94.2</v>
      </c>
      <c r="DG132" s="167">
        <v>91.4</v>
      </c>
      <c r="DH132" s="167">
        <v>87.9</v>
      </c>
      <c r="DI132" s="167">
        <v>79.900000000000006</v>
      </c>
      <c r="DJ132" s="167">
        <v>1</v>
      </c>
      <c r="DK132" s="168">
        <f t="shared" si="265"/>
        <v>51.4</v>
      </c>
      <c r="DL132" s="168">
        <f t="shared" si="266"/>
        <v>51.764000000000003</v>
      </c>
      <c r="DM132" s="168">
        <f t="shared" si="267"/>
        <v>56.3</v>
      </c>
      <c r="DN132" s="168">
        <f t="shared" si="268"/>
        <v>58.491999999999997</v>
      </c>
      <c r="DO132" s="168">
        <f t="shared" si="269"/>
        <v>61.416000000000004</v>
      </c>
      <c r="DP132" s="168">
        <f t="shared" si="270"/>
        <v>63.484000000000009</v>
      </c>
      <c r="DQ132" s="168">
        <f t="shared" si="271"/>
        <v>61.504000000000005</v>
      </c>
      <c r="DR132" s="168">
        <f t="shared" si="272"/>
        <v>63.867999999999995</v>
      </c>
      <c r="DS132" s="167">
        <v>131</v>
      </c>
      <c r="DT132" s="168">
        <f t="shared" si="273"/>
        <v>59.5</v>
      </c>
      <c r="DU132" s="168">
        <f t="shared" si="274"/>
        <v>58.064000000000007</v>
      </c>
      <c r="DV132" s="168">
        <f t="shared" si="275"/>
        <v>63.8</v>
      </c>
      <c r="DW132" s="168">
        <f t="shared" si="276"/>
        <v>61.791999999999994</v>
      </c>
      <c r="DX132" s="168">
        <f t="shared" si="277"/>
        <v>63.815999999999995</v>
      </c>
      <c r="DY132" s="168">
        <f t="shared" si="278"/>
        <v>63.584000000000003</v>
      </c>
      <c r="DZ132" s="168">
        <f t="shared" si="279"/>
        <v>60.804000000000002</v>
      </c>
      <c r="EA132" s="168">
        <f t="shared" si="280"/>
        <v>61.567999999999998</v>
      </c>
      <c r="EB132" s="167">
        <v>132</v>
      </c>
      <c r="EC132" s="168">
        <f t="shared" si="281"/>
        <v>59.8</v>
      </c>
      <c r="ED132" s="168">
        <f t="shared" si="282"/>
        <v>60.263999999999996</v>
      </c>
      <c r="EE132" s="168">
        <f t="shared" si="283"/>
        <v>66.3</v>
      </c>
      <c r="EF132" s="168">
        <f t="shared" si="284"/>
        <v>65.49199999999999</v>
      </c>
      <c r="EG132" s="168">
        <f t="shared" si="285"/>
        <v>66.015999999999991</v>
      </c>
      <c r="EH132" s="168">
        <f t="shared" si="286"/>
        <v>61.684000000000012</v>
      </c>
      <c r="EI132" s="168">
        <f t="shared" si="287"/>
        <v>60.903999999999996</v>
      </c>
      <c r="EJ132" s="168">
        <f t="shared" si="288"/>
        <v>60.567999999999998</v>
      </c>
      <c r="EK132" s="167">
        <v>133</v>
      </c>
      <c r="EL132" s="168">
        <f t="shared" si="289"/>
        <v>65.400000000000006</v>
      </c>
      <c r="EM132" s="168">
        <f t="shared" si="290"/>
        <v>66.364000000000004</v>
      </c>
      <c r="EN132" s="168">
        <f t="shared" si="291"/>
        <v>70</v>
      </c>
      <c r="EO132" s="168">
        <f t="shared" si="292"/>
        <v>67.292000000000002</v>
      </c>
      <c r="EP132" s="168">
        <f t="shared" si="293"/>
        <v>66.515999999999991</v>
      </c>
      <c r="EQ132" s="168">
        <f t="shared" si="294"/>
        <v>61.584000000000003</v>
      </c>
      <c r="ER132" s="168">
        <f t="shared" si="295"/>
        <v>59.304000000000002</v>
      </c>
      <c r="ES132" s="168">
        <f t="shared" si="296"/>
        <v>60.367999999999995</v>
      </c>
      <c r="ET132" s="167">
        <v>134</v>
      </c>
      <c r="EU132" s="168">
        <f t="shared" si="297"/>
        <v>65.3</v>
      </c>
      <c r="EV132" s="168">
        <f t="shared" si="298"/>
        <v>66.564000000000007</v>
      </c>
      <c r="EW132" s="168">
        <f t="shared" si="299"/>
        <v>72</v>
      </c>
      <c r="EX132" s="168">
        <f t="shared" si="300"/>
        <v>69.99199999999999</v>
      </c>
      <c r="EY132" s="168">
        <f t="shared" si="301"/>
        <v>67.415999999999997</v>
      </c>
      <c r="EZ132" s="168">
        <f t="shared" si="302"/>
        <v>60.284000000000006</v>
      </c>
      <c r="FA132" s="168">
        <f t="shared" si="303"/>
        <v>57.204000000000008</v>
      </c>
      <c r="FB132" s="168">
        <f t="shared" si="304"/>
        <v>55.268000000000001</v>
      </c>
      <c r="FC132" s="167">
        <v>135</v>
      </c>
      <c r="FD132" s="168">
        <f t="shared" si="305"/>
        <v>70.7</v>
      </c>
      <c r="FE132" s="168">
        <f t="shared" si="306"/>
        <v>71.164000000000001</v>
      </c>
      <c r="FF132" s="168">
        <f t="shared" si="307"/>
        <v>74.8</v>
      </c>
      <c r="FG132" s="168">
        <f t="shared" si="308"/>
        <v>70.792000000000002</v>
      </c>
      <c r="FH132" s="168">
        <f t="shared" si="309"/>
        <v>66.515999999999991</v>
      </c>
      <c r="FI132" s="168">
        <f t="shared" si="310"/>
        <v>60.284000000000006</v>
      </c>
      <c r="FJ132" s="168">
        <f t="shared" si="311"/>
        <v>56.903999999999996</v>
      </c>
      <c r="FK132" s="168">
        <f t="shared" si="312"/>
        <v>54.567999999999998</v>
      </c>
      <c r="FL132" s="167">
        <v>136</v>
      </c>
      <c r="FM132" s="168">
        <f t="shared" si="313"/>
        <v>75.599999999999994</v>
      </c>
      <c r="FN132" s="168">
        <f t="shared" si="314"/>
        <v>73.364000000000004</v>
      </c>
      <c r="FO132" s="168">
        <f t="shared" si="315"/>
        <v>75.599999999999994</v>
      </c>
      <c r="FP132" s="168">
        <f t="shared" si="316"/>
        <v>71.091999999999985</v>
      </c>
      <c r="FQ132" s="168">
        <f t="shared" si="317"/>
        <v>67.216000000000008</v>
      </c>
      <c r="FR132" s="168">
        <f t="shared" si="318"/>
        <v>58.584000000000003</v>
      </c>
      <c r="FS132" s="168">
        <f t="shared" si="319"/>
        <v>54.704000000000008</v>
      </c>
      <c r="FT132" s="168">
        <f t="shared" si="320"/>
        <v>53.468000000000004</v>
      </c>
      <c r="FU132" s="167">
        <v>137</v>
      </c>
      <c r="FV132" s="168">
        <f t="shared" si="321"/>
        <v>77.599999999999994</v>
      </c>
      <c r="FW132" s="168">
        <f t="shared" si="322"/>
        <v>77.164000000000001</v>
      </c>
      <c r="FX132" s="168">
        <f t="shared" si="323"/>
        <v>78.900000000000006</v>
      </c>
      <c r="FY132" s="168">
        <f t="shared" si="324"/>
        <v>71.292000000000002</v>
      </c>
      <c r="FZ132" s="168">
        <f t="shared" si="325"/>
        <v>65.216000000000008</v>
      </c>
      <c r="GA132" s="168">
        <f t="shared" si="326"/>
        <v>58.684000000000012</v>
      </c>
      <c r="GB132" s="168">
        <f t="shared" si="327"/>
        <v>54.704000000000008</v>
      </c>
      <c r="GC132" s="168">
        <f t="shared" si="328"/>
        <v>51.468000000000004</v>
      </c>
      <c r="GD132" s="167">
        <v>130</v>
      </c>
      <c r="GE132" s="168">
        <f t="shared" si="329"/>
        <v>30.512026577121233</v>
      </c>
      <c r="GF132" s="168">
        <f t="shared" si="330"/>
        <v>30.580006636292751</v>
      </c>
      <c r="GG132" s="167">
        <v>131</v>
      </c>
      <c r="GH132" s="168">
        <f t="shared" si="331"/>
        <v>28.938256021337807</v>
      </c>
      <c r="GI132" s="168">
        <f t="shared" si="332"/>
        <v>29.252470293821304</v>
      </c>
      <c r="GJ132" s="167">
        <v>132</v>
      </c>
      <c r="GK132" s="168">
        <f t="shared" si="333"/>
        <v>27.52870928863419</v>
      </c>
      <c r="GL132" s="168">
        <f t="shared" si="334"/>
        <v>27.770070462647766</v>
      </c>
      <c r="GM132" s="167">
        <v>133</v>
      </c>
      <c r="GN132" s="168">
        <f t="shared" si="335"/>
        <v>25.083480567563015</v>
      </c>
      <c r="GO132" s="168">
        <f t="shared" si="336"/>
        <v>25.598254892042718</v>
      </c>
      <c r="GP132" s="167">
        <v>134</v>
      </c>
      <c r="GQ132" s="168">
        <f t="shared" si="337"/>
        <v>23.851340146125835</v>
      </c>
      <c r="GR132" s="168">
        <f t="shared" si="338"/>
        <v>24.224094518725096</v>
      </c>
      <c r="GS132" s="167">
        <v>135</v>
      </c>
      <c r="GT132" s="168">
        <f t="shared" si="339"/>
        <v>21.345988553608947</v>
      </c>
      <c r="GU132" s="168">
        <f t="shared" si="340"/>
        <v>22.1041084304495</v>
      </c>
      <c r="GV132" s="167">
        <v>136</v>
      </c>
      <c r="GW132" s="168">
        <f t="shared" si="341"/>
        <v>19.443226140481812</v>
      </c>
      <c r="GX132" s="168">
        <f t="shared" si="342"/>
        <v>21.114248981731848</v>
      </c>
      <c r="GY132" s="167">
        <v>137</v>
      </c>
      <c r="GZ132" s="168">
        <f t="shared" si="343"/>
        <v>16.878676197936485</v>
      </c>
      <c r="HA132" s="168">
        <f t="shared" si="344"/>
        <v>18.308113878365816</v>
      </c>
      <c r="HB132" s="167">
        <v>-1.2</v>
      </c>
      <c r="HC132" s="167">
        <v>-0.49</v>
      </c>
      <c r="HD132" s="167">
        <v>0.14000000000000001</v>
      </c>
      <c r="HE132" s="167">
        <v>1.56</v>
      </c>
      <c r="HF132" s="167">
        <v>-2.98</v>
      </c>
      <c r="HG132" s="167">
        <v>-1.01</v>
      </c>
      <c r="HH132" s="167">
        <v>0.85</v>
      </c>
      <c r="HI132" s="167">
        <v>3.14</v>
      </c>
    </row>
    <row r="133" spans="1:217" ht="15.75" thickBot="1" x14ac:dyDescent="0.3">
      <c r="A133" s="228">
        <v>123</v>
      </c>
      <c r="B133" s="212">
        <v>45173</v>
      </c>
      <c r="C133" s="213" t="s">
        <v>1204</v>
      </c>
      <c r="D133" t="s">
        <v>921</v>
      </c>
      <c r="E133" s="225" t="s">
        <v>1150</v>
      </c>
      <c r="F133" s="197"/>
      <c r="G133" s="198">
        <v>17.3</v>
      </c>
      <c r="H133" s="198">
        <v>18.5</v>
      </c>
      <c r="I133" s="198">
        <v>25</v>
      </c>
      <c r="J133" s="198">
        <v>26.7</v>
      </c>
      <c r="K133" s="198">
        <v>33.200000000000003</v>
      </c>
      <c r="L133" s="198">
        <v>35.5</v>
      </c>
      <c r="M133" s="199">
        <v>37</v>
      </c>
      <c r="N133" s="200"/>
      <c r="O133" s="198">
        <v>3.8</v>
      </c>
      <c r="P133" s="198">
        <v>2.4</v>
      </c>
      <c r="Q133" s="198">
        <v>3.1</v>
      </c>
      <c r="R133" s="198">
        <v>2.4</v>
      </c>
      <c r="S133" s="198">
        <v>2.8</v>
      </c>
      <c r="T133" s="198">
        <v>2.8</v>
      </c>
      <c r="U133" s="201">
        <v>2.7</v>
      </c>
      <c r="V133" s="163">
        <f t="shared" si="245"/>
        <v>0</v>
      </c>
      <c r="W133" s="163">
        <f t="shared" si="246"/>
        <v>11.068000000000001</v>
      </c>
      <c r="X133" s="163">
        <f t="shared" si="247"/>
        <v>14.564</v>
      </c>
      <c r="Y133" s="163">
        <f t="shared" si="248"/>
        <v>19.916</v>
      </c>
      <c r="Z133" s="163">
        <f t="shared" si="249"/>
        <v>22.763999999999999</v>
      </c>
      <c r="AA133" s="163">
        <f t="shared" si="250"/>
        <v>28.608000000000004</v>
      </c>
      <c r="AB133" s="163">
        <f t="shared" si="251"/>
        <v>30.908000000000001</v>
      </c>
      <c r="AC133" s="163">
        <f t="shared" si="252"/>
        <v>32.572000000000003</v>
      </c>
      <c r="AD133" s="164">
        <f t="shared" si="253"/>
        <v>28.554922622273267</v>
      </c>
      <c r="AE133" s="164">
        <f t="shared" si="254"/>
        <v>22.164537147695508</v>
      </c>
      <c r="AF133" s="164">
        <f t="shared" si="255"/>
        <v>16.957722005840598</v>
      </c>
      <c r="AG133" s="165">
        <f t="shared" si="256"/>
        <v>65.3</v>
      </c>
      <c r="AH133" s="165">
        <f t="shared" si="257"/>
        <v>64.332000000000008</v>
      </c>
      <c r="AI133" s="165">
        <f t="shared" si="258"/>
        <v>68.336000000000013</v>
      </c>
      <c r="AJ133" s="165">
        <f t="shared" si="259"/>
        <v>68.384</v>
      </c>
      <c r="AK133" s="165">
        <f t="shared" si="260"/>
        <v>68.736000000000004</v>
      </c>
      <c r="AL133" s="165">
        <f t="shared" si="261"/>
        <v>64.091999999999999</v>
      </c>
      <c r="AM133" s="165">
        <f t="shared" si="262"/>
        <v>61.591999999999999</v>
      </c>
      <c r="AN133" s="165">
        <f t="shared" si="263"/>
        <v>57.828000000000003</v>
      </c>
      <c r="AO133" s="164">
        <f t="shared" si="264"/>
        <v>24.962152443012229</v>
      </c>
      <c r="AP133" s="166">
        <v>1</v>
      </c>
      <c r="AQ133" s="167">
        <v>51.4</v>
      </c>
      <c r="AR133" s="167">
        <v>62.6</v>
      </c>
      <c r="AS133" s="167">
        <v>70.8</v>
      </c>
      <c r="AT133" s="167">
        <v>81</v>
      </c>
      <c r="AU133" s="167">
        <v>90.4</v>
      </c>
      <c r="AV133" s="167">
        <v>96.2</v>
      </c>
      <c r="AW133" s="167">
        <v>94.7</v>
      </c>
      <c r="AX133" s="167">
        <v>92.3</v>
      </c>
      <c r="AY133" s="166">
        <v>2</v>
      </c>
      <c r="AZ133" s="167">
        <v>59.5</v>
      </c>
      <c r="BA133" s="167">
        <v>68.900000000000006</v>
      </c>
      <c r="BB133" s="167">
        <v>78.3</v>
      </c>
      <c r="BC133" s="167">
        <v>84.3</v>
      </c>
      <c r="BD133" s="167">
        <v>92.8</v>
      </c>
      <c r="BE133" s="167">
        <v>96.3</v>
      </c>
      <c r="BF133" s="167">
        <v>94</v>
      </c>
      <c r="BG133" s="167">
        <v>90</v>
      </c>
      <c r="BH133" s="166">
        <v>3</v>
      </c>
      <c r="BI133" s="167">
        <v>59.8</v>
      </c>
      <c r="BJ133" s="167">
        <v>71.099999999999994</v>
      </c>
      <c r="BK133" s="167">
        <v>80.8</v>
      </c>
      <c r="BL133" s="167">
        <v>88</v>
      </c>
      <c r="BM133" s="167">
        <v>95</v>
      </c>
      <c r="BN133" s="167">
        <v>94.4</v>
      </c>
      <c r="BO133" s="167">
        <v>94.1</v>
      </c>
      <c r="BP133" s="167">
        <v>89</v>
      </c>
      <c r="BQ133" s="166">
        <v>4</v>
      </c>
      <c r="BR133" s="167">
        <v>65.400000000000006</v>
      </c>
      <c r="BS133" s="167">
        <v>77.2</v>
      </c>
      <c r="BT133" s="167">
        <v>84.5</v>
      </c>
      <c r="BU133" s="167">
        <v>89.8</v>
      </c>
      <c r="BV133" s="167">
        <v>95.5</v>
      </c>
      <c r="BW133" s="167">
        <v>94.3</v>
      </c>
      <c r="BX133" s="167">
        <v>92.5</v>
      </c>
      <c r="BY133" s="167">
        <v>88.8</v>
      </c>
      <c r="BZ133" s="166">
        <v>5</v>
      </c>
      <c r="CA133" s="167">
        <v>65.3</v>
      </c>
      <c r="CB133" s="167">
        <v>77.400000000000006</v>
      </c>
      <c r="CC133" s="167">
        <v>86.5</v>
      </c>
      <c r="CD133" s="167">
        <v>92.5</v>
      </c>
      <c r="CE133" s="167">
        <v>96.4</v>
      </c>
      <c r="CF133" s="167">
        <v>93</v>
      </c>
      <c r="CG133" s="167">
        <v>90.4</v>
      </c>
      <c r="CH133" s="167">
        <v>83.7</v>
      </c>
      <c r="CI133" s="166">
        <v>6</v>
      </c>
      <c r="CJ133" s="167">
        <v>70.7</v>
      </c>
      <c r="CK133" s="167">
        <v>82</v>
      </c>
      <c r="CL133" s="167">
        <v>89.3</v>
      </c>
      <c r="CM133" s="167">
        <v>93.3</v>
      </c>
      <c r="CN133" s="167">
        <v>95.5</v>
      </c>
      <c r="CO133" s="167">
        <v>93</v>
      </c>
      <c r="CP133" s="167">
        <v>90.1</v>
      </c>
      <c r="CQ133" s="167">
        <v>83</v>
      </c>
      <c r="CR133" s="166">
        <v>7</v>
      </c>
      <c r="CS133" s="167">
        <v>75.599999999999994</v>
      </c>
      <c r="CT133" s="167">
        <v>84.2</v>
      </c>
      <c r="CU133" s="167">
        <v>90.1</v>
      </c>
      <c r="CV133" s="167">
        <v>93.6</v>
      </c>
      <c r="CW133" s="167">
        <v>96.2</v>
      </c>
      <c r="CX133" s="167">
        <v>91.3</v>
      </c>
      <c r="CY133" s="167">
        <v>87.9</v>
      </c>
      <c r="CZ133" s="167">
        <v>81.900000000000006</v>
      </c>
      <c r="DA133" s="166">
        <v>8</v>
      </c>
      <c r="DB133" s="167">
        <v>77.599999999999994</v>
      </c>
      <c r="DC133" s="167">
        <v>88</v>
      </c>
      <c r="DD133" s="167">
        <v>93.4</v>
      </c>
      <c r="DE133" s="167">
        <v>93.8</v>
      </c>
      <c r="DF133" s="167">
        <v>94.2</v>
      </c>
      <c r="DG133" s="167">
        <v>91.4</v>
      </c>
      <c r="DH133" s="167">
        <v>87.9</v>
      </c>
      <c r="DI133" s="167">
        <v>79.900000000000006</v>
      </c>
      <c r="DJ133" s="167">
        <v>1</v>
      </c>
      <c r="DK133" s="168">
        <f t="shared" si="265"/>
        <v>51.4</v>
      </c>
      <c r="DL133" s="168">
        <f t="shared" si="266"/>
        <v>51.531999999999996</v>
      </c>
      <c r="DM133" s="168">
        <f t="shared" si="267"/>
        <v>56.235999999999997</v>
      </c>
      <c r="DN133" s="168">
        <f t="shared" si="268"/>
        <v>61.084000000000003</v>
      </c>
      <c r="DO133" s="168">
        <f t="shared" si="269"/>
        <v>67.63600000000001</v>
      </c>
      <c r="DP133" s="168">
        <f t="shared" si="270"/>
        <v>67.591999999999999</v>
      </c>
      <c r="DQ133" s="168">
        <f t="shared" si="271"/>
        <v>63.792000000000002</v>
      </c>
      <c r="DR133" s="168">
        <f t="shared" si="272"/>
        <v>59.727999999999994</v>
      </c>
      <c r="DS133" s="167">
        <v>131</v>
      </c>
      <c r="DT133" s="168">
        <f t="shared" si="273"/>
        <v>59.5</v>
      </c>
      <c r="DU133" s="168">
        <f t="shared" si="274"/>
        <v>57.832000000000008</v>
      </c>
      <c r="DV133" s="168">
        <f t="shared" si="275"/>
        <v>63.735999999999997</v>
      </c>
      <c r="DW133" s="168">
        <f t="shared" si="276"/>
        <v>64.384</v>
      </c>
      <c r="DX133" s="168">
        <f t="shared" si="277"/>
        <v>70.036000000000001</v>
      </c>
      <c r="DY133" s="168">
        <f t="shared" si="278"/>
        <v>67.691999999999993</v>
      </c>
      <c r="DZ133" s="168">
        <f t="shared" si="279"/>
        <v>63.091999999999999</v>
      </c>
      <c r="EA133" s="168">
        <f t="shared" si="280"/>
        <v>57.427999999999997</v>
      </c>
      <c r="EB133" s="167">
        <v>132</v>
      </c>
      <c r="EC133" s="168">
        <f t="shared" si="281"/>
        <v>59.8</v>
      </c>
      <c r="ED133" s="168">
        <f t="shared" si="282"/>
        <v>60.031999999999996</v>
      </c>
      <c r="EE133" s="168">
        <f t="shared" si="283"/>
        <v>66.23599999999999</v>
      </c>
      <c r="EF133" s="168">
        <f t="shared" si="284"/>
        <v>68.084000000000003</v>
      </c>
      <c r="EG133" s="168">
        <f t="shared" si="285"/>
        <v>72.236000000000004</v>
      </c>
      <c r="EH133" s="168">
        <f t="shared" si="286"/>
        <v>65.792000000000002</v>
      </c>
      <c r="EI133" s="168">
        <f t="shared" si="287"/>
        <v>63.191999999999993</v>
      </c>
      <c r="EJ133" s="168">
        <f t="shared" si="288"/>
        <v>56.427999999999997</v>
      </c>
      <c r="EK133" s="167">
        <v>133</v>
      </c>
      <c r="EL133" s="168">
        <f t="shared" si="289"/>
        <v>65.400000000000006</v>
      </c>
      <c r="EM133" s="168">
        <f t="shared" si="290"/>
        <v>66.132000000000005</v>
      </c>
      <c r="EN133" s="168">
        <f t="shared" si="291"/>
        <v>69.936000000000007</v>
      </c>
      <c r="EO133" s="168">
        <f t="shared" si="292"/>
        <v>69.884</v>
      </c>
      <c r="EP133" s="168">
        <f t="shared" si="293"/>
        <v>72.736000000000004</v>
      </c>
      <c r="EQ133" s="168">
        <f t="shared" si="294"/>
        <v>65.691999999999993</v>
      </c>
      <c r="ER133" s="168">
        <f t="shared" si="295"/>
        <v>61.591999999999999</v>
      </c>
      <c r="ES133" s="168">
        <f t="shared" si="296"/>
        <v>56.227999999999994</v>
      </c>
      <c r="ET133" s="167">
        <v>134</v>
      </c>
      <c r="EU133" s="168">
        <f t="shared" si="297"/>
        <v>65.3</v>
      </c>
      <c r="EV133" s="168">
        <f t="shared" si="298"/>
        <v>66.332000000000008</v>
      </c>
      <c r="EW133" s="168">
        <f t="shared" si="299"/>
        <v>71.936000000000007</v>
      </c>
      <c r="EX133" s="168">
        <f t="shared" si="300"/>
        <v>72.584000000000003</v>
      </c>
      <c r="EY133" s="168">
        <f t="shared" si="301"/>
        <v>73.63600000000001</v>
      </c>
      <c r="EZ133" s="168">
        <f t="shared" si="302"/>
        <v>64.391999999999996</v>
      </c>
      <c r="FA133" s="168">
        <f t="shared" si="303"/>
        <v>59.492000000000004</v>
      </c>
      <c r="FB133" s="168">
        <f t="shared" si="304"/>
        <v>51.128</v>
      </c>
      <c r="FC133" s="167">
        <v>135</v>
      </c>
      <c r="FD133" s="168">
        <f t="shared" si="305"/>
        <v>70.7</v>
      </c>
      <c r="FE133" s="168">
        <f t="shared" si="306"/>
        <v>70.932000000000002</v>
      </c>
      <c r="FF133" s="168">
        <f t="shared" si="307"/>
        <v>74.73599999999999</v>
      </c>
      <c r="FG133" s="168">
        <f t="shared" si="308"/>
        <v>73.384</v>
      </c>
      <c r="FH133" s="168">
        <f t="shared" si="309"/>
        <v>72.736000000000004</v>
      </c>
      <c r="FI133" s="168">
        <f t="shared" si="310"/>
        <v>64.391999999999996</v>
      </c>
      <c r="FJ133" s="168">
        <f t="shared" si="311"/>
        <v>59.191999999999993</v>
      </c>
      <c r="FK133" s="168">
        <f t="shared" si="312"/>
        <v>50.427999999999997</v>
      </c>
      <c r="FL133" s="167">
        <v>136</v>
      </c>
      <c r="FM133" s="168">
        <f t="shared" si="313"/>
        <v>75.599999999999994</v>
      </c>
      <c r="FN133" s="168">
        <f t="shared" si="314"/>
        <v>73.132000000000005</v>
      </c>
      <c r="FO133" s="168">
        <f t="shared" si="315"/>
        <v>75.536000000000001</v>
      </c>
      <c r="FP133" s="168">
        <f t="shared" si="316"/>
        <v>73.683999999999997</v>
      </c>
      <c r="FQ133" s="168">
        <f t="shared" si="317"/>
        <v>73.436000000000007</v>
      </c>
      <c r="FR133" s="168">
        <f t="shared" si="318"/>
        <v>62.691999999999993</v>
      </c>
      <c r="FS133" s="168">
        <f t="shared" si="319"/>
        <v>56.992000000000004</v>
      </c>
      <c r="FT133" s="168">
        <f t="shared" si="320"/>
        <v>49.328000000000003</v>
      </c>
      <c r="FU133" s="167">
        <v>137</v>
      </c>
      <c r="FV133" s="168">
        <f t="shared" si="321"/>
        <v>77.599999999999994</v>
      </c>
      <c r="FW133" s="168">
        <f t="shared" si="322"/>
        <v>76.932000000000002</v>
      </c>
      <c r="FX133" s="168">
        <f t="shared" si="323"/>
        <v>78.836000000000013</v>
      </c>
      <c r="FY133" s="168">
        <f t="shared" si="324"/>
        <v>73.884</v>
      </c>
      <c r="FZ133" s="168">
        <f t="shared" si="325"/>
        <v>71.436000000000007</v>
      </c>
      <c r="GA133" s="168">
        <f t="shared" si="326"/>
        <v>62.792000000000002</v>
      </c>
      <c r="GB133" s="168">
        <f t="shared" si="327"/>
        <v>56.992000000000004</v>
      </c>
      <c r="GC133" s="168">
        <f t="shared" si="328"/>
        <v>47.328000000000003</v>
      </c>
      <c r="GD133" s="167">
        <v>130</v>
      </c>
      <c r="GE133" s="168">
        <f t="shared" si="329"/>
        <v>27.730393065402211</v>
      </c>
      <c r="GF133" s="168">
        <f t="shared" si="330"/>
        <v>27.766088045523361</v>
      </c>
      <c r="GG133" s="167">
        <v>131</v>
      </c>
      <c r="GH133" s="168">
        <f t="shared" si="331"/>
        <v>25.993235124005409</v>
      </c>
      <c r="GI133" s="168">
        <f t="shared" si="332"/>
        <v>26.149880122247254</v>
      </c>
      <c r="GJ133" s="167">
        <v>132</v>
      </c>
      <c r="GK133" s="168">
        <f t="shared" si="333"/>
        <v>24.479127303300686</v>
      </c>
      <c r="GL133" s="168">
        <f t="shared" si="334"/>
        <v>24.597045164831314</v>
      </c>
      <c r="GM133" s="167">
        <v>133</v>
      </c>
      <c r="GN133" s="168">
        <f t="shared" si="335"/>
        <v>22.881238223662479</v>
      </c>
      <c r="GO133" s="168">
        <f t="shared" si="336"/>
        <v>23.183896942210424</v>
      </c>
      <c r="GP133" s="167">
        <v>134</v>
      </c>
      <c r="GQ133" s="168">
        <f t="shared" si="337"/>
        <v>21.655745045953111</v>
      </c>
      <c r="GR133" s="168">
        <f t="shared" si="338"/>
        <v>21.87672922067415</v>
      </c>
      <c r="GS133" s="167">
        <v>135</v>
      </c>
      <c r="GT133" s="168">
        <f t="shared" si="339"/>
        <v>20.080514133041504</v>
      </c>
      <c r="GU133" s="168">
        <f t="shared" si="340"/>
        <v>20.634149005365657</v>
      </c>
      <c r="GV133" s="167">
        <v>136</v>
      </c>
      <c r="GW133" s="168">
        <f t="shared" si="341"/>
        <v>18.522827198217442</v>
      </c>
      <c r="GX133" s="168">
        <f t="shared" si="342"/>
        <v>19.82109587724284</v>
      </c>
      <c r="GY133" s="167">
        <v>137</v>
      </c>
      <c r="GZ133" s="168">
        <f t="shared" si="343"/>
        <v>16.493545078362729</v>
      </c>
      <c r="HA133" s="168">
        <f t="shared" si="344"/>
        <v>17.781657331634918</v>
      </c>
      <c r="HB133" s="167">
        <v>-1.2</v>
      </c>
      <c r="HC133" s="167">
        <v>-0.49</v>
      </c>
      <c r="HD133" s="167">
        <v>0.14000000000000001</v>
      </c>
      <c r="HE133" s="167">
        <v>1.56</v>
      </c>
      <c r="HF133" s="167">
        <v>-2.98</v>
      </c>
      <c r="HG133" s="167">
        <v>-1.01</v>
      </c>
      <c r="HH133" s="167">
        <v>0.85</v>
      </c>
      <c r="HI133" s="167">
        <v>3.14</v>
      </c>
    </row>
    <row r="134" spans="1:217" ht="15.75" thickBot="1" x14ac:dyDescent="0.3">
      <c r="A134" s="228">
        <v>124</v>
      </c>
      <c r="B134" s="212">
        <v>45173</v>
      </c>
      <c r="C134" s="213" t="s">
        <v>1204</v>
      </c>
      <c r="D134" t="s">
        <v>921</v>
      </c>
      <c r="E134" s="225" t="s">
        <v>1151</v>
      </c>
      <c r="F134" s="197"/>
      <c r="G134" s="198"/>
      <c r="H134" s="198"/>
      <c r="I134" s="198"/>
      <c r="J134" s="198"/>
      <c r="K134" s="198"/>
      <c r="L134" s="198"/>
      <c r="M134" s="199"/>
      <c r="N134" s="200"/>
      <c r="O134" s="198"/>
      <c r="P134" s="198"/>
      <c r="Q134" s="198"/>
      <c r="R134" s="198"/>
      <c r="S134" s="198"/>
      <c r="T134" s="198"/>
      <c r="U134" s="201"/>
      <c r="V134" s="163">
        <f t="shared" si="245"/>
        <v>0</v>
      </c>
      <c r="W134" s="163">
        <f t="shared" si="246"/>
        <v>0</v>
      </c>
      <c r="X134" s="163">
        <f t="shared" si="247"/>
        <v>0</v>
      </c>
      <c r="Y134" s="163">
        <f t="shared" si="248"/>
        <v>0</v>
      </c>
      <c r="Z134" s="163">
        <f t="shared" si="249"/>
        <v>0</v>
      </c>
      <c r="AA134" s="163">
        <f t="shared" si="250"/>
        <v>0</v>
      </c>
      <c r="AB134" s="163">
        <f t="shared" si="251"/>
        <v>0</v>
      </c>
      <c r="AC134" s="163">
        <f t="shared" si="252"/>
        <v>0</v>
      </c>
      <c r="AD134" s="164">
        <f t="shared" si="253"/>
        <v>-1.4641977937706968E-2</v>
      </c>
      <c r="AE134" s="164">
        <f t="shared" si="254"/>
        <v>2.4910512713808348E-2</v>
      </c>
      <c r="AF134" s="164">
        <f t="shared" si="255"/>
        <v>4.5595616594547202E-2</v>
      </c>
      <c r="AG134" s="165">
        <f t="shared" si="256"/>
        <v>65.3</v>
      </c>
      <c r="AH134" s="165">
        <f t="shared" si="257"/>
        <v>75.400000000000006</v>
      </c>
      <c r="AI134" s="165">
        <f t="shared" si="258"/>
        <v>82.9</v>
      </c>
      <c r="AJ134" s="165">
        <f t="shared" si="259"/>
        <v>88.3</v>
      </c>
      <c r="AK134" s="165">
        <f t="shared" si="260"/>
        <v>91.5</v>
      </c>
      <c r="AL134" s="165">
        <f t="shared" si="261"/>
        <v>92.7</v>
      </c>
      <c r="AM134" s="165">
        <f t="shared" si="262"/>
        <v>92.5</v>
      </c>
      <c r="AN134" s="165">
        <f t="shared" si="263"/>
        <v>90.4</v>
      </c>
      <c r="AO134" s="164">
        <f t="shared" si="264"/>
        <v>1.5128685188023212</v>
      </c>
      <c r="AP134" s="166">
        <v>1</v>
      </c>
      <c r="AQ134" s="167">
        <v>51.4</v>
      </c>
      <c r="AR134" s="167">
        <v>62.6</v>
      </c>
      <c r="AS134" s="167">
        <v>70.8</v>
      </c>
      <c r="AT134" s="167">
        <v>81</v>
      </c>
      <c r="AU134" s="167">
        <v>90.4</v>
      </c>
      <c r="AV134" s="167">
        <v>96.2</v>
      </c>
      <c r="AW134" s="167">
        <v>94.7</v>
      </c>
      <c r="AX134" s="167">
        <v>92.3</v>
      </c>
      <c r="AY134" s="166">
        <v>2</v>
      </c>
      <c r="AZ134" s="167">
        <v>59.5</v>
      </c>
      <c r="BA134" s="167">
        <v>68.900000000000006</v>
      </c>
      <c r="BB134" s="167">
        <v>78.3</v>
      </c>
      <c r="BC134" s="167">
        <v>84.3</v>
      </c>
      <c r="BD134" s="167">
        <v>92.8</v>
      </c>
      <c r="BE134" s="167">
        <v>96.3</v>
      </c>
      <c r="BF134" s="167">
        <v>94</v>
      </c>
      <c r="BG134" s="167">
        <v>90</v>
      </c>
      <c r="BH134" s="166">
        <v>3</v>
      </c>
      <c r="BI134" s="167">
        <v>59.8</v>
      </c>
      <c r="BJ134" s="167">
        <v>71.099999999999994</v>
      </c>
      <c r="BK134" s="167">
        <v>80.8</v>
      </c>
      <c r="BL134" s="167">
        <v>88</v>
      </c>
      <c r="BM134" s="167">
        <v>95</v>
      </c>
      <c r="BN134" s="167">
        <v>94.4</v>
      </c>
      <c r="BO134" s="167">
        <v>94.1</v>
      </c>
      <c r="BP134" s="167">
        <v>89</v>
      </c>
      <c r="BQ134" s="166">
        <v>4</v>
      </c>
      <c r="BR134" s="167">
        <v>65.400000000000006</v>
      </c>
      <c r="BS134" s="167">
        <v>77.2</v>
      </c>
      <c r="BT134" s="167">
        <v>84.5</v>
      </c>
      <c r="BU134" s="167">
        <v>89.8</v>
      </c>
      <c r="BV134" s="167">
        <v>95.5</v>
      </c>
      <c r="BW134" s="167">
        <v>94.3</v>
      </c>
      <c r="BX134" s="167">
        <v>92.5</v>
      </c>
      <c r="BY134" s="167">
        <v>88.8</v>
      </c>
      <c r="BZ134" s="166">
        <v>5</v>
      </c>
      <c r="CA134" s="167">
        <v>65.3</v>
      </c>
      <c r="CB134" s="167">
        <v>77.400000000000006</v>
      </c>
      <c r="CC134" s="167">
        <v>86.5</v>
      </c>
      <c r="CD134" s="167">
        <v>92.5</v>
      </c>
      <c r="CE134" s="167">
        <v>96.4</v>
      </c>
      <c r="CF134" s="167">
        <v>93</v>
      </c>
      <c r="CG134" s="167">
        <v>90.4</v>
      </c>
      <c r="CH134" s="167">
        <v>83.7</v>
      </c>
      <c r="CI134" s="166">
        <v>6</v>
      </c>
      <c r="CJ134" s="167">
        <v>70.7</v>
      </c>
      <c r="CK134" s="167">
        <v>82</v>
      </c>
      <c r="CL134" s="167">
        <v>89.3</v>
      </c>
      <c r="CM134" s="167">
        <v>93.3</v>
      </c>
      <c r="CN134" s="167">
        <v>95.5</v>
      </c>
      <c r="CO134" s="167">
        <v>93</v>
      </c>
      <c r="CP134" s="167">
        <v>90.1</v>
      </c>
      <c r="CQ134" s="167">
        <v>83</v>
      </c>
      <c r="CR134" s="166">
        <v>7</v>
      </c>
      <c r="CS134" s="167">
        <v>75.599999999999994</v>
      </c>
      <c r="CT134" s="167">
        <v>84.2</v>
      </c>
      <c r="CU134" s="167">
        <v>90.1</v>
      </c>
      <c r="CV134" s="167">
        <v>93.6</v>
      </c>
      <c r="CW134" s="167">
        <v>96.2</v>
      </c>
      <c r="CX134" s="167">
        <v>91.3</v>
      </c>
      <c r="CY134" s="167">
        <v>87.9</v>
      </c>
      <c r="CZ134" s="167">
        <v>81.900000000000006</v>
      </c>
      <c r="DA134" s="166">
        <v>8</v>
      </c>
      <c r="DB134" s="167">
        <v>77.599999999999994</v>
      </c>
      <c r="DC134" s="167">
        <v>88</v>
      </c>
      <c r="DD134" s="167">
        <v>93.4</v>
      </c>
      <c r="DE134" s="167">
        <v>93.8</v>
      </c>
      <c r="DF134" s="167">
        <v>94.2</v>
      </c>
      <c r="DG134" s="167">
        <v>91.4</v>
      </c>
      <c r="DH134" s="167">
        <v>87.9</v>
      </c>
      <c r="DI134" s="167">
        <v>79.900000000000006</v>
      </c>
      <c r="DJ134" s="167">
        <v>1</v>
      </c>
      <c r="DK134" s="168">
        <f t="shared" si="265"/>
        <v>51.4</v>
      </c>
      <c r="DL134" s="168">
        <f t="shared" si="266"/>
        <v>62.6</v>
      </c>
      <c r="DM134" s="168">
        <f t="shared" si="267"/>
        <v>70.8</v>
      </c>
      <c r="DN134" s="168">
        <f t="shared" si="268"/>
        <v>81</v>
      </c>
      <c r="DO134" s="168">
        <f t="shared" si="269"/>
        <v>90.4</v>
      </c>
      <c r="DP134" s="168">
        <f t="shared" si="270"/>
        <v>96.2</v>
      </c>
      <c r="DQ134" s="168">
        <f t="shared" si="271"/>
        <v>94.7</v>
      </c>
      <c r="DR134" s="168">
        <f t="shared" si="272"/>
        <v>92.3</v>
      </c>
      <c r="DS134" s="167">
        <v>131</v>
      </c>
      <c r="DT134" s="168">
        <f t="shared" si="273"/>
        <v>59.5</v>
      </c>
      <c r="DU134" s="168">
        <f t="shared" si="274"/>
        <v>68.900000000000006</v>
      </c>
      <c r="DV134" s="168">
        <f t="shared" si="275"/>
        <v>78.3</v>
      </c>
      <c r="DW134" s="168">
        <f t="shared" si="276"/>
        <v>84.3</v>
      </c>
      <c r="DX134" s="168">
        <f t="shared" si="277"/>
        <v>92.8</v>
      </c>
      <c r="DY134" s="168">
        <f t="shared" si="278"/>
        <v>96.3</v>
      </c>
      <c r="DZ134" s="168">
        <f t="shared" si="279"/>
        <v>94</v>
      </c>
      <c r="EA134" s="168">
        <f t="shared" si="280"/>
        <v>90</v>
      </c>
      <c r="EB134" s="167">
        <v>132</v>
      </c>
      <c r="EC134" s="168">
        <f t="shared" si="281"/>
        <v>59.8</v>
      </c>
      <c r="ED134" s="168">
        <f t="shared" si="282"/>
        <v>71.099999999999994</v>
      </c>
      <c r="EE134" s="168">
        <f t="shared" si="283"/>
        <v>80.8</v>
      </c>
      <c r="EF134" s="168">
        <f t="shared" si="284"/>
        <v>88</v>
      </c>
      <c r="EG134" s="168">
        <f t="shared" si="285"/>
        <v>95</v>
      </c>
      <c r="EH134" s="168">
        <f t="shared" si="286"/>
        <v>94.4</v>
      </c>
      <c r="EI134" s="168">
        <f t="shared" si="287"/>
        <v>94.1</v>
      </c>
      <c r="EJ134" s="168">
        <f t="shared" si="288"/>
        <v>89</v>
      </c>
      <c r="EK134" s="167">
        <v>133</v>
      </c>
      <c r="EL134" s="168">
        <f t="shared" si="289"/>
        <v>65.400000000000006</v>
      </c>
      <c r="EM134" s="168">
        <f t="shared" si="290"/>
        <v>77.2</v>
      </c>
      <c r="EN134" s="168">
        <f t="shared" si="291"/>
        <v>84.5</v>
      </c>
      <c r="EO134" s="168">
        <f t="shared" si="292"/>
        <v>89.8</v>
      </c>
      <c r="EP134" s="168">
        <f t="shared" si="293"/>
        <v>95.5</v>
      </c>
      <c r="EQ134" s="168">
        <f t="shared" si="294"/>
        <v>94.3</v>
      </c>
      <c r="ER134" s="168">
        <f t="shared" si="295"/>
        <v>92.5</v>
      </c>
      <c r="ES134" s="168">
        <f t="shared" si="296"/>
        <v>88.8</v>
      </c>
      <c r="ET134" s="167">
        <v>134</v>
      </c>
      <c r="EU134" s="168">
        <f t="shared" si="297"/>
        <v>65.3</v>
      </c>
      <c r="EV134" s="168">
        <f t="shared" si="298"/>
        <v>77.400000000000006</v>
      </c>
      <c r="EW134" s="168">
        <f t="shared" si="299"/>
        <v>86.5</v>
      </c>
      <c r="EX134" s="168">
        <f t="shared" si="300"/>
        <v>92.5</v>
      </c>
      <c r="EY134" s="168">
        <f t="shared" si="301"/>
        <v>96.4</v>
      </c>
      <c r="EZ134" s="168">
        <f t="shared" si="302"/>
        <v>93</v>
      </c>
      <c r="FA134" s="168">
        <f t="shared" si="303"/>
        <v>90.4</v>
      </c>
      <c r="FB134" s="168">
        <f t="shared" si="304"/>
        <v>83.7</v>
      </c>
      <c r="FC134" s="167">
        <v>135</v>
      </c>
      <c r="FD134" s="168">
        <f t="shared" si="305"/>
        <v>70.7</v>
      </c>
      <c r="FE134" s="168">
        <f t="shared" si="306"/>
        <v>82</v>
      </c>
      <c r="FF134" s="168">
        <f t="shared" si="307"/>
        <v>89.3</v>
      </c>
      <c r="FG134" s="168">
        <f t="shared" si="308"/>
        <v>93.3</v>
      </c>
      <c r="FH134" s="168">
        <f t="shared" si="309"/>
        <v>95.5</v>
      </c>
      <c r="FI134" s="168">
        <f t="shared" si="310"/>
        <v>93</v>
      </c>
      <c r="FJ134" s="168">
        <f t="shared" si="311"/>
        <v>90.1</v>
      </c>
      <c r="FK134" s="168">
        <f t="shared" si="312"/>
        <v>83</v>
      </c>
      <c r="FL134" s="167">
        <v>136</v>
      </c>
      <c r="FM134" s="168">
        <f t="shared" si="313"/>
        <v>75.599999999999994</v>
      </c>
      <c r="FN134" s="168">
        <f t="shared" si="314"/>
        <v>84.2</v>
      </c>
      <c r="FO134" s="168">
        <f t="shared" si="315"/>
        <v>90.1</v>
      </c>
      <c r="FP134" s="168">
        <f t="shared" si="316"/>
        <v>93.6</v>
      </c>
      <c r="FQ134" s="168">
        <f t="shared" si="317"/>
        <v>96.2</v>
      </c>
      <c r="FR134" s="168">
        <f t="shared" si="318"/>
        <v>91.3</v>
      </c>
      <c r="FS134" s="168">
        <f t="shared" si="319"/>
        <v>87.9</v>
      </c>
      <c r="FT134" s="168">
        <f t="shared" si="320"/>
        <v>81.900000000000006</v>
      </c>
      <c r="FU134" s="167">
        <v>137</v>
      </c>
      <c r="FV134" s="168">
        <f t="shared" si="321"/>
        <v>77.599999999999994</v>
      </c>
      <c r="FW134" s="168">
        <f t="shared" si="322"/>
        <v>88</v>
      </c>
      <c r="FX134" s="168">
        <f t="shared" si="323"/>
        <v>93.4</v>
      </c>
      <c r="FY134" s="168">
        <f t="shared" si="324"/>
        <v>93.8</v>
      </c>
      <c r="FZ134" s="168">
        <f t="shared" si="325"/>
        <v>94.2</v>
      </c>
      <c r="GA134" s="168">
        <f t="shared" si="326"/>
        <v>91.4</v>
      </c>
      <c r="GB134" s="168">
        <f t="shared" si="327"/>
        <v>87.9</v>
      </c>
      <c r="GC134" s="168">
        <f t="shared" si="328"/>
        <v>79.900000000000006</v>
      </c>
      <c r="GD134" s="167">
        <v>130</v>
      </c>
      <c r="GE134" s="168">
        <f t="shared" si="329"/>
        <v>-2.3603849250278586E-2</v>
      </c>
      <c r="GF134" s="168">
        <f t="shared" si="330"/>
        <v>-2.3544224454084883E-2</v>
      </c>
      <c r="GG134" s="167">
        <v>131</v>
      </c>
      <c r="GH134" s="168">
        <f t="shared" si="331"/>
        <v>-1.2384835451356935E-2</v>
      </c>
      <c r="GI134" s="168">
        <f t="shared" si="332"/>
        <v>-1.1998855162644873E-2</v>
      </c>
      <c r="GJ134" s="167">
        <v>132</v>
      </c>
      <c r="GK134" s="168">
        <f t="shared" si="333"/>
        <v>-2.0040529691527809E-2</v>
      </c>
      <c r="GL134" s="168">
        <f t="shared" si="334"/>
        <v>-1.9627671504537147E-2</v>
      </c>
      <c r="GM134" s="167">
        <v>133</v>
      </c>
      <c r="GN134" s="168">
        <f t="shared" si="335"/>
        <v>-2.9994818512207644E-2</v>
      </c>
      <c r="GO134" s="168">
        <f t="shared" si="336"/>
        <v>-2.8499066434065412E-2</v>
      </c>
      <c r="GP134" s="167">
        <v>134</v>
      </c>
      <c r="GQ134" s="168">
        <f t="shared" si="337"/>
        <v>1.1033250097071345E-2</v>
      </c>
      <c r="GR134" s="168">
        <f t="shared" si="338"/>
        <v>1.2508825519844891E-2</v>
      </c>
      <c r="GS134" s="167">
        <v>135</v>
      </c>
      <c r="GT134" s="168">
        <f t="shared" si="339"/>
        <v>3.2452499206684138E-2</v>
      </c>
      <c r="GU134" s="168">
        <f t="shared" si="340"/>
        <v>3.7596330632538866E-2</v>
      </c>
      <c r="GV134" s="167">
        <v>136</v>
      </c>
      <c r="GW134" s="168">
        <f t="shared" si="341"/>
        <v>4.2495075939370963E-2</v>
      </c>
      <c r="GX134" s="168">
        <f t="shared" si="342"/>
        <v>5.8447665967733542E-2</v>
      </c>
      <c r="GY134" s="167">
        <v>137</v>
      </c>
      <c r="GZ134" s="168">
        <f t="shared" si="343"/>
        <v>-2.9037543498589002E-5</v>
      </c>
      <c r="HA134" s="168">
        <f t="shared" si="344"/>
        <v>2.5034014590687548E-2</v>
      </c>
      <c r="HB134" s="167">
        <v>-1.2</v>
      </c>
      <c r="HC134" s="167">
        <v>-0.49</v>
      </c>
      <c r="HD134" s="167">
        <v>0.14000000000000001</v>
      </c>
      <c r="HE134" s="167">
        <v>1.56</v>
      </c>
      <c r="HF134" s="167">
        <v>-2.98</v>
      </c>
      <c r="HG134" s="167">
        <v>-1.01</v>
      </c>
      <c r="HH134" s="167">
        <v>0.85</v>
      </c>
      <c r="HI134" s="167">
        <v>3.14</v>
      </c>
    </row>
    <row r="135" spans="1:217" ht="15.75" thickBot="1" x14ac:dyDescent="0.3">
      <c r="A135" s="153">
        <v>125</v>
      </c>
      <c r="B135" s="212">
        <v>45198</v>
      </c>
      <c r="C135" s="219" t="s">
        <v>1206</v>
      </c>
      <c r="D135" t="s">
        <v>979</v>
      </c>
      <c r="E135" s="225" t="s">
        <v>1152</v>
      </c>
      <c r="F135" s="197"/>
      <c r="G135" s="198"/>
      <c r="H135" s="198"/>
      <c r="I135" s="198"/>
      <c r="J135" s="198"/>
      <c r="K135" s="198"/>
      <c r="L135" s="198"/>
      <c r="M135" s="199"/>
      <c r="N135" s="200"/>
      <c r="O135" s="198"/>
      <c r="P135" s="198"/>
      <c r="Q135" s="198"/>
      <c r="R135" s="198"/>
      <c r="S135" s="198"/>
      <c r="T135" s="198"/>
      <c r="U135" s="201"/>
      <c r="V135" s="163">
        <f t="shared" si="245"/>
        <v>0</v>
      </c>
      <c r="W135" s="163">
        <f t="shared" si="246"/>
        <v>0</v>
      </c>
      <c r="X135" s="163">
        <f t="shared" si="247"/>
        <v>0</v>
      </c>
      <c r="Y135" s="163">
        <f t="shared" si="248"/>
        <v>0</v>
      </c>
      <c r="Z135" s="163">
        <f t="shared" si="249"/>
        <v>0</v>
      </c>
      <c r="AA135" s="163">
        <f t="shared" si="250"/>
        <v>0</v>
      </c>
      <c r="AB135" s="163">
        <f t="shared" si="251"/>
        <v>0</v>
      </c>
      <c r="AC135" s="163">
        <f t="shared" si="252"/>
        <v>0</v>
      </c>
      <c r="AD135" s="164">
        <f t="shared" si="253"/>
        <v>-1.4641977937706968E-2</v>
      </c>
      <c r="AE135" s="164">
        <f t="shared" si="254"/>
        <v>2.4910512713808348E-2</v>
      </c>
      <c r="AF135" s="164">
        <f t="shared" si="255"/>
        <v>4.5595616594547202E-2</v>
      </c>
      <c r="AG135" s="165">
        <f t="shared" si="256"/>
        <v>65.3</v>
      </c>
      <c r="AH135" s="165">
        <f t="shared" si="257"/>
        <v>75.400000000000006</v>
      </c>
      <c r="AI135" s="165">
        <f t="shared" si="258"/>
        <v>82.9</v>
      </c>
      <c r="AJ135" s="165">
        <f t="shared" si="259"/>
        <v>88.3</v>
      </c>
      <c r="AK135" s="165">
        <f t="shared" si="260"/>
        <v>91.5</v>
      </c>
      <c r="AL135" s="165">
        <f t="shared" si="261"/>
        <v>92.7</v>
      </c>
      <c r="AM135" s="165">
        <f t="shared" si="262"/>
        <v>92.5</v>
      </c>
      <c r="AN135" s="165">
        <f t="shared" si="263"/>
        <v>90.4</v>
      </c>
      <c r="AO135" s="164">
        <f t="shared" si="264"/>
        <v>1.5128685188023212</v>
      </c>
      <c r="AP135" s="166">
        <v>1</v>
      </c>
      <c r="AQ135" s="167">
        <v>51.4</v>
      </c>
      <c r="AR135" s="167">
        <v>62.6</v>
      </c>
      <c r="AS135" s="167">
        <v>70.8</v>
      </c>
      <c r="AT135" s="167">
        <v>81</v>
      </c>
      <c r="AU135" s="167">
        <v>90.4</v>
      </c>
      <c r="AV135" s="167">
        <v>96.2</v>
      </c>
      <c r="AW135" s="167">
        <v>94.7</v>
      </c>
      <c r="AX135" s="167">
        <v>92.3</v>
      </c>
      <c r="AY135" s="166">
        <v>2</v>
      </c>
      <c r="AZ135" s="167">
        <v>59.5</v>
      </c>
      <c r="BA135" s="167">
        <v>68.900000000000006</v>
      </c>
      <c r="BB135" s="167">
        <v>78.3</v>
      </c>
      <c r="BC135" s="167">
        <v>84.3</v>
      </c>
      <c r="BD135" s="167">
        <v>92.8</v>
      </c>
      <c r="BE135" s="167">
        <v>96.3</v>
      </c>
      <c r="BF135" s="167">
        <v>94</v>
      </c>
      <c r="BG135" s="167">
        <v>90</v>
      </c>
      <c r="BH135" s="166">
        <v>3</v>
      </c>
      <c r="BI135" s="167">
        <v>59.8</v>
      </c>
      <c r="BJ135" s="167">
        <v>71.099999999999994</v>
      </c>
      <c r="BK135" s="167">
        <v>80.8</v>
      </c>
      <c r="BL135" s="167">
        <v>88</v>
      </c>
      <c r="BM135" s="167">
        <v>95</v>
      </c>
      <c r="BN135" s="167">
        <v>94.4</v>
      </c>
      <c r="BO135" s="167">
        <v>94.1</v>
      </c>
      <c r="BP135" s="167">
        <v>89</v>
      </c>
      <c r="BQ135" s="166">
        <v>4</v>
      </c>
      <c r="BR135" s="167">
        <v>65.400000000000006</v>
      </c>
      <c r="BS135" s="167">
        <v>77.2</v>
      </c>
      <c r="BT135" s="167">
        <v>84.5</v>
      </c>
      <c r="BU135" s="167">
        <v>89.8</v>
      </c>
      <c r="BV135" s="167">
        <v>95.5</v>
      </c>
      <c r="BW135" s="167">
        <v>94.3</v>
      </c>
      <c r="BX135" s="167">
        <v>92.5</v>
      </c>
      <c r="BY135" s="167">
        <v>88.8</v>
      </c>
      <c r="BZ135" s="166">
        <v>5</v>
      </c>
      <c r="CA135" s="167">
        <v>65.3</v>
      </c>
      <c r="CB135" s="167">
        <v>77.400000000000006</v>
      </c>
      <c r="CC135" s="167">
        <v>86.5</v>
      </c>
      <c r="CD135" s="167">
        <v>92.5</v>
      </c>
      <c r="CE135" s="167">
        <v>96.4</v>
      </c>
      <c r="CF135" s="167">
        <v>93</v>
      </c>
      <c r="CG135" s="167">
        <v>90.4</v>
      </c>
      <c r="CH135" s="167">
        <v>83.7</v>
      </c>
      <c r="CI135" s="166">
        <v>6</v>
      </c>
      <c r="CJ135" s="167">
        <v>70.7</v>
      </c>
      <c r="CK135" s="167">
        <v>82</v>
      </c>
      <c r="CL135" s="167">
        <v>89.3</v>
      </c>
      <c r="CM135" s="167">
        <v>93.3</v>
      </c>
      <c r="CN135" s="167">
        <v>95.5</v>
      </c>
      <c r="CO135" s="167">
        <v>93</v>
      </c>
      <c r="CP135" s="167">
        <v>90.1</v>
      </c>
      <c r="CQ135" s="167">
        <v>83</v>
      </c>
      <c r="CR135" s="166">
        <v>7</v>
      </c>
      <c r="CS135" s="167">
        <v>75.599999999999994</v>
      </c>
      <c r="CT135" s="167">
        <v>84.2</v>
      </c>
      <c r="CU135" s="167">
        <v>90.1</v>
      </c>
      <c r="CV135" s="167">
        <v>93.6</v>
      </c>
      <c r="CW135" s="167">
        <v>96.2</v>
      </c>
      <c r="CX135" s="167">
        <v>91.3</v>
      </c>
      <c r="CY135" s="167">
        <v>87.9</v>
      </c>
      <c r="CZ135" s="167">
        <v>81.900000000000006</v>
      </c>
      <c r="DA135" s="166">
        <v>8</v>
      </c>
      <c r="DB135" s="167">
        <v>77.599999999999994</v>
      </c>
      <c r="DC135" s="167">
        <v>88</v>
      </c>
      <c r="DD135" s="167">
        <v>93.4</v>
      </c>
      <c r="DE135" s="167">
        <v>93.8</v>
      </c>
      <c r="DF135" s="167">
        <v>94.2</v>
      </c>
      <c r="DG135" s="167">
        <v>91.4</v>
      </c>
      <c r="DH135" s="167">
        <v>87.9</v>
      </c>
      <c r="DI135" s="167">
        <v>79.900000000000006</v>
      </c>
      <c r="DJ135" s="167">
        <v>1</v>
      </c>
      <c r="DK135" s="168">
        <f t="shared" si="265"/>
        <v>51.4</v>
      </c>
      <c r="DL135" s="168">
        <f t="shared" si="266"/>
        <v>62.6</v>
      </c>
      <c r="DM135" s="168">
        <f t="shared" si="267"/>
        <v>70.8</v>
      </c>
      <c r="DN135" s="168">
        <f t="shared" si="268"/>
        <v>81</v>
      </c>
      <c r="DO135" s="168">
        <f t="shared" si="269"/>
        <v>90.4</v>
      </c>
      <c r="DP135" s="168">
        <f t="shared" si="270"/>
        <v>96.2</v>
      </c>
      <c r="DQ135" s="168">
        <f t="shared" si="271"/>
        <v>94.7</v>
      </c>
      <c r="DR135" s="168">
        <f t="shared" si="272"/>
        <v>92.3</v>
      </c>
      <c r="DS135" s="167">
        <v>131</v>
      </c>
      <c r="DT135" s="168">
        <f t="shared" si="273"/>
        <v>59.5</v>
      </c>
      <c r="DU135" s="168">
        <f t="shared" si="274"/>
        <v>68.900000000000006</v>
      </c>
      <c r="DV135" s="168">
        <f t="shared" si="275"/>
        <v>78.3</v>
      </c>
      <c r="DW135" s="168">
        <f t="shared" si="276"/>
        <v>84.3</v>
      </c>
      <c r="DX135" s="168">
        <f t="shared" si="277"/>
        <v>92.8</v>
      </c>
      <c r="DY135" s="168">
        <f t="shared" si="278"/>
        <v>96.3</v>
      </c>
      <c r="DZ135" s="168">
        <f t="shared" si="279"/>
        <v>94</v>
      </c>
      <c r="EA135" s="168">
        <f t="shared" si="280"/>
        <v>90</v>
      </c>
      <c r="EB135" s="167">
        <v>132</v>
      </c>
      <c r="EC135" s="168">
        <f t="shared" si="281"/>
        <v>59.8</v>
      </c>
      <c r="ED135" s="168">
        <f t="shared" si="282"/>
        <v>71.099999999999994</v>
      </c>
      <c r="EE135" s="168">
        <f t="shared" si="283"/>
        <v>80.8</v>
      </c>
      <c r="EF135" s="168">
        <f t="shared" si="284"/>
        <v>88</v>
      </c>
      <c r="EG135" s="168">
        <f t="shared" si="285"/>
        <v>95</v>
      </c>
      <c r="EH135" s="168">
        <f t="shared" si="286"/>
        <v>94.4</v>
      </c>
      <c r="EI135" s="168">
        <f t="shared" si="287"/>
        <v>94.1</v>
      </c>
      <c r="EJ135" s="168">
        <f t="shared" si="288"/>
        <v>89</v>
      </c>
      <c r="EK135" s="167">
        <v>133</v>
      </c>
      <c r="EL135" s="168">
        <f t="shared" si="289"/>
        <v>65.400000000000006</v>
      </c>
      <c r="EM135" s="168">
        <f t="shared" si="290"/>
        <v>77.2</v>
      </c>
      <c r="EN135" s="168">
        <f t="shared" si="291"/>
        <v>84.5</v>
      </c>
      <c r="EO135" s="168">
        <f t="shared" si="292"/>
        <v>89.8</v>
      </c>
      <c r="EP135" s="168">
        <f t="shared" si="293"/>
        <v>95.5</v>
      </c>
      <c r="EQ135" s="168">
        <f t="shared" si="294"/>
        <v>94.3</v>
      </c>
      <c r="ER135" s="168">
        <f t="shared" si="295"/>
        <v>92.5</v>
      </c>
      <c r="ES135" s="168">
        <f t="shared" si="296"/>
        <v>88.8</v>
      </c>
      <c r="ET135" s="167">
        <v>134</v>
      </c>
      <c r="EU135" s="168">
        <f t="shared" si="297"/>
        <v>65.3</v>
      </c>
      <c r="EV135" s="168">
        <f t="shared" si="298"/>
        <v>77.400000000000006</v>
      </c>
      <c r="EW135" s="168">
        <f t="shared" si="299"/>
        <v>86.5</v>
      </c>
      <c r="EX135" s="168">
        <f t="shared" si="300"/>
        <v>92.5</v>
      </c>
      <c r="EY135" s="168">
        <f t="shared" si="301"/>
        <v>96.4</v>
      </c>
      <c r="EZ135" s="168">
        <f t="shared" si="302"/>
        <v>93</v>
      </c>
      <c r="FA135" s="168">
        <f t="shared" si="303"/>
        <v>90.4</v>
      </c>
      <c r="FB135" s="168">
        <f t="shared" si="304"/>
        <v>83.7</v>
      </c>
      <c r="FC135" s="167">
        <v>135</v>
      </c>
      <c r="FD135" s="168">
        <f t="shared" si="305"/>
        <v>70.7</v>
      </c>
      <c r="FE135" s="168">
        <f t="shared" si="306"/>
        <v>82</v>
      </c>
      <c r="FF135" s="168">
        <f t="shared" si="307"/>
        <v>89.3</v>
      </c>
      <c r="FG135" s="168">
        <f t="shared" si="308"/>
        <v>93.3</v>
      </c>
      <c r="FH135" s="168">
        <f t="shared" si="309"/>
        <v>95.5</v>
      </c>
      <c r="FI135" s="168">
        <f t="shared" si="310"/>
        <v>93</v>
      </c>
      <c r="FJ135" s="168">
        <f t="shared" si="311"/>
        <v>90.1</v>
      </c>
      <c r="FK135" s="168">
        <f t="shared" si="312"/>
        <v>83</v>
      </c>
      <c r="FL135" s="167">
        <v>136</v>
      </c>
      <c r="FM135" s="168">
        <f t="shared" si="313"/>
        <v>75.599999999999994</v>
      </c>
      <c r="FN135" s="168">
        <f t="shared" si="314"/>
        <v>84.2</v>
      </c>
      <c r="FO135" s="168">
        <f t="shared" si="315"/>
        <v>90.1</v>
      </c>
      <c r="FP135" s="168">
        <f t="shared" si="316"/>
        <v>93.6</v>
      </c>
      <c r="FQ135" s="168">
        <f t="shared" si="317"/>
        <v>96.2</v>
      </c>
      <c r="FR135" s="168">
        <f t="shared" si="318"/>
        <v>91.3</v>
      </c>
      <c r="FS135" s="168">
        <f t="shared" si="319"/>
        <v>87.9</v>
      </c>
      <c r="FT135" s="168">
        <f t="shared" si="320"/>
        <v>81.900000000000006</v>
      </c>
      <c r="FU135" s="167">
        <v>137</v>
      </c>
      <c r="FV135" s="168">
        <f t="shared" si="321"/>
        <v>77.599999999999994</v>
      </c>
      <c r="FW135" s="168">
        <f t="shared" si="322"/>
        <v>88</v>
      </c>
      <c r="FX135" s="168">
        <f t="shared" si="323"/>
        <v>93.4</v>
      </c>
      <c r="FY135" s="168">
        <f t="shared" si="324"/>
        <v>93.8</v>
      </c>
      <c r="FZ135" s="168">
        <f t="shared" si="325"/>
        <v>94.2</v>
      </c>
      <c r="GA135" s="168">
        <f t="shared" si="326"/>
        <v>91.4</v>
      </c>
      <c r="GB135" s="168">
        <f t="shared" si="327"/>
        <v>87.9</v>
      </c>
      <c r="GC135" s="168">
        <f t="shared" si="328"/>
        <v>79.900000000000006</v>
      </c>
      <c r="GD135" s="167">
        <v>130</v>
      </c>
      <c r="GE135" s="168">
        <f t="shared" si="329"/>
        <v>-2.3603849250278586E-2</v>
      </c>
      <c r="GF135" s="168">
        <f t="shared" si="330"/>
        <v>-2.3544224454084883E-2</v>
      </c>
      <c r="GG135" s="167">
        <v>131</v>
      </c>
      <c r="GH135" s="168">
        <f t="shared" si="331"/>
        <v>-1.2384835451356935E-2</v>
      </c>
      <c r="GI135" s="168">
        <f t="shared" si="332"/>
        <v>-1.1998855162644873E-2</v>
      </c>
      <c r="GJ135" s="167">
        <v>132</v>
      </c>
      <c r="GK135" s="168">
        <f t="shared" si="333"/>
        <v>-2.0040529691527809E-2</v>
      </c>
      <c r="GL135" s="168">
        <f t="shared" si="334"/>
        <v>-1.9627671504537147E-2</v>
      </c>
      <c r="GM135" s="167">
        <v>133</v>
      </c>
      <c r="GN135" s="168">
        <f t="shared" si="335"/>
        <v>-2.9994818512207644E-2</v>
      </c>
      <c r="GO135" s="168">
        <f t="shared" si="336"/>
        <v>-2.8499066434065412E-2</v>
      </c>
      <c r="GP135" s="167">
        <v>134</v>
      </c>
      <c r="GQ135" s="168">
        <f t="shared" si="337"/>
        <v>1.1033250097071345E-2</v>
      </c>
      <c r="GR135" s="168">
        <f t="shared" si="338"/>
        <v>1.2508825519844891E-2</v>
      </c>
      <c r="GS135" s="167">
        <v>135</v>
      </c>
      <c r="GT135" s="168">
        <f t="shared" si="339"/>
        <v>3.2452499206684138E-2</v>
      </c>
      <c r="GU135" s="168">
        <f t="shared" si="340"/>
        <v>3.7596330632538866E-2</v>
      </c>
      <c r="GV135" s="167">
        <v>136</v>
      </c>
      <c r="GW135" s="168">
        <f t="shared" si="341"/>
        <v>4.2495075939370963E-2</v>
      </c>
      <c r="GX135" s="168">
        <f t="shared" si="342"/>
        <v>5.8447665967733542E-2</v>
      </c>
      <c r="GY135" s="167">
        <v>137</v>
      </c>
      <c r="GZ135" s="168">
        <f t="shared" si="343"/>
        <v>-2.9037543498589002E-5</v>
      </c>
      <c r="HA135" s="168">
        <f t="shared" si="344"/>
        <v>2.5034014590687548E-2</v>
      </c>
      <c r="HB135" s="167">
        <v>-1.2</v>
      </c>
      <c r="HC135" s="167">
        <v>-0.49</v>
      </c>
      <c r="HD135" s="167">
        <v>0.14000000000000001</v>
      </c>
      <c r="HE135" s="167">
        <v>1.56</v>
      </c>
      <c r="HF135" s="167">
        <v>-2.98</v>
      </c>
      <c r="HG135" s="167">
        <v>-1.01</v>
      </c>
      <c r="HH135" s="167">
        <v>0.85</v>
      </c>
      <c r="HI135" s="167">
        <v>3.14</v>
      </c>
    </row>
    <row r="136" spans="1:217" ht="15.75" thickBot="1" x14ac:dyDescent="0.3">
      <c r="A136" s="153">
        <v>126</v>
      </c>
      <c r="B136" s="212">
        <v>45198</v>
      </c>
      <c r="C136" s="219" t="s">
        <v>1206</v>
      </c>
      <c r="D136" t="s">
        <v>979</v>
      </c>
      <c r="E136" s="225" t="s">
        <v>1153</v>
      </c>
      <c r="F136" s="197"/>
      <c r="G136" s="198"/>
      <c r="H136" s="198"/>
      <c r="I136" s="198"/>
      <c r="J136" s="198"/>
      <c r="K136" s="198"/>
      <c r="L136" s="198"/>
      <c r="M136" s="199"/>
      <c r="N136" s="200"/>
      <c r="O136" s="198"/>
      <c r="P136" s="198"/>
      <c r="Q136" s="198"/>
      <c r="R136" s="198"/>
      <c r="S136" s="198"/>
      <c r="T136" s="198"/>
      <c r="U136" s="201"/>
      <c r="V136" s="163">
        <f t="shared" si="245"/>
        <v>0</v>
      </c>
      <c r="W136" s="163">
        <f t="shared" si="246"/>
        <v>0</v>
      </c>
      <c r="X136" s="163">
        <f t="shared" si="247"/>
        <v>0</v>
      </c>
      <c r="Y136" s="163">
        <f t="shared" si="248"/>
        <v>0</v>
      </c>
      <c r="Z136" s="163">
        <f t="shared" si="249"/>
        <v>0</v>
      </c>
      <c r="AA136" s="163">
        <f t="shared" si="250"/>
        <v>0</v>
      </c>
      <c r="AB136" s="163">
        <f t="shared" si="251"/>
        <v>0</v>
      </c>
      <c r="AC136" s="163">
        <f t="shared" si="252"/>
        <v>0</v>
      </c>
      <c r="AD136" s="164">
        <f t="shared" si="253"/>
        <v>-1.4641977937706968E-2</v>
      </c>
      <c r="AE136" s="164">
        <f t="shared" si="254"/>
        <v>2.4910512713808348E-2</v>
      </c>
      <c r="AF136" s="164">
        <f t="shared" si="255"/>
        <v>4.5595616594547202E-2</v>
      </c>
      <c r="AG136" s="165">
        <f t="shared" si="256"/>
        <v>65.3</v>
      </c>
      <c r="AH136" s="165">
        <f t="shared" si="257"/>
        <v>75.400000000000006</v>
      </c>
      <c r="AI136" s="165">
        <f t="shared" si="258"/>
        <v>82.9</v>
      </c>
      <c r="AJ136" s="165">
        <f t="shared" si="259"/>
        <v>88.3</v>
      </c>
      <c r="AK136" s="165">
        <f t="shared" si="260"/>
        <v>91.5</v>
      </c>
      <c r="AL136" s="165">
        <f t="shared" si="261"/>
        <v>92.7</v>
      </c>
      <c r="AM136" s="165">
        <f t="shared" si="262"/>
        <v>92.5</v>
      </c>
      <c r="AN136" s="165">
        <f t="shared" si="263"/>
        <v>90.4</v>
      </c>
      <c r="AO136" s="164">
        <f t="shared" si="264"/>
        <v>1.5128685188023212</v>
      </c>
      <c r="AP136" s="166">
        <v>1</v>
      </c>
      <c r="AQ136" s="167">
        <v>51.4</v>
      </c>
      <c r="AR136" s="167">
        <v>62.6</v>
      </c>
      <c r="AS136" s="167">
        <v>70.8</v>
      </c>
      <c r="AT136" s="167">
        <v>81</v>
      </c>
      <c r="AU136" s="167">
        <v>90.4</v>
      </c>
      <c r="AV136" s="167">
        <v>96.2</v>
      </c>
      <c r="AW136" s="167">
        <v>94.7</v>
      </c>
      <c r="AX136" s="167">
        <v>92.3</v>
      </c>
      <c r="AY136" s="166">
        <v>2</v>
      </c>
      <c r="AZ136" s="167">
        <v>59.5</v>
      </c>
      <c r="BA136" s="167">
        <v>68.900000000000006</v>
      </c>
      <c r="BB136" s="167">
        <v>78.3</v>
      </c>
      <c r="BC136" s="167">
        <v>84.3</v>
      </c>
      <c r="BD136" s="167">
        <v>92.8</v>
      </c>
      <c r="BE136" s="167">
        <v>96.3</v>
      </c>
      <c r="BF136" s="167">
        <v>94</v>
      </c>
      <c r="BG136" s="167">
        <v>90</v>
      </c>
      <c r="BH136" s="166">
        <v>3</v>
      </c>
      <c r="BI136" s="167">
        <v>59.8</v>
      </c>
      <c r="BJ136" s="167">
        <v>71.099999999999994</v>
      </c>
      <c r="BK136" s="167">
        <v>80.8</v>
      </c>
      <c r="BL136" s="167">
        <v>88</v>
      </c>
      <c r="BM136" s="167">
        <v>95</v>
      </c>
      <c r="BN136" s="167">
        <v>94.4</v>
      </c>
      <c r="BO136" s="167">
        <v>94.1</v>
      </c>
      <c r="BP136" s="167">
        <v>89</v>
      </c>
      <c r="BQ136" s="166">
        <v>4</v>
      </c>
      <c r="BR136" s="167">
        <v>65.400000000000006</v>
      </c>
      <c r="BS136" s="167">
        <v>77.2</v>
      </c>
      <c r="BT136" s="167">
        <v>84.5</v>
      </c>
      <c r="BU136" s="167">
        <v>89.8</v>
      </c>
      <c r="BV136" s="167">
        <v>95.5</v>
      </c>
      <c r="BW136" s="167">
        <v>94.3</v>
      </c>
      <c r="BX136" s="167">
        <v>92.5</v>
      </c>
      <c r="BY136" s="167">
        <v>88.8</v>
      </c>
      <c r="BZ136" s="166">
        <v>5</v>
      </c>
      <c r="CA136" s="167">
        <v>65.3</v>
      </c>
      <c r="CB136" s="167">
        <v>77.400000000000006</v>
      </c>
      <c r="CC136" s="167">
        <v>86.5</v>
      </c>
      <c r="CD136" s="167">
        <v>92.5</v>
      </c>
      <c r="CE136" s="167">
        <v>96.4</v>
      </c>
      <c r="CF136" s="167">
        <v>93</v>
      </c>
      <c r="CG136" s="167">
        <v>90.4</v>
      </c>
      <c r="CH136" s="167">
        <v>83.7</v>
      </c>
      <c r="CI136" s="166">
        <v>6</v>
      </c>
      <c r="CJ136" s="167">
        <v>70.7</v>
      </c>
      <c r="CK136" s="167">
        <v>82</v>
      </c>
      <c r="CL136" s="167">
        <v>89.3</v>
      </c>
      <c r="CM136" s="167">
        <v>93.3</v>
      </c>
      <c r="CN136" s="167">
        <v>95.5</v>
      </c>
      <c r="CO136" s="167">
        <v>93</v>
      </c>
      <c r="CP136" s="167">
        <v>90.1</v>
      </c>
      <c r="CQ136" s="167">
        <v>83</v>
      </c>
      <c r="CR136" s="166">
        <v>7</v>
      </c>
      <c r="CS136" s="167">
        <v>75.599999999999994</v>
      </c>
      <c r="CT136" s="167">
        <v>84.2</v>
      </c>
      <c r="CU136" s="167">
        <v>90.1</v>
      </c>
      <c r="CV136" s="167">
        <v>93.6</v>
      </c>
      <c r="CW136" s="167">
        <v>96.2</v>
      </c>
      <c r="CX136" s="167">
        <v>91.3</v>
      </c>
      <c r="CY136" s="167">
        <v>87.9</v>
      </c>
      <c r="CZ136" s="167">
        <v>81.900000000000006</v>
      </c>
      <c r="DA136" s="166">
        <v>8</v>
      </c>
      <c r="DB136" s="167">
        <v>77.599999999999994</v>
      </c>
      <c r="DC136" s="167">
        <v>88</v>
      </c>
      <c r="DD136" s="167">
        <v>93.4</v>
      </c>
      <c r="DE136" s="167">
        <v>93.8</v>
      </c>
      <c r="DF136" s="167">
        <v>94.2</v>
      </c>
      <c r="DG136" s="167">
        <v>91.4</v>
      </c>
      <c r="DH136" s="167">
        <v>87.9</v>
      </c>
      <c r="DI136" s="167">
        <v>79.900000000000006</v>
      </c>
      <c r="DJ136" s="167">
        <v>1</v>
      </c>
      <c r="DK136" s="168">
        <f t="shared" si="265"/>
        <v>51.4</v>
      </c>
      <c r="DL136" s="168">
        <f t="shared" si="266"/>
        <v>62.6</v>
      </c>
      <c r="DM136" s="168">
        <f t="shared" si="267"/>
        <v>70.8</v>
      </c>
      <c r="DN136" s="168">
        <f t="shared" si="268"/>
        <v>81</v>
      </c>
      <c r="DO136" s="168">
        <f t="shared" si="269"/>
        <v>90.4</v>
      </c>
      <c r="DP136" s="168">
        <f t="shared" si="270"/>
        <v>96.2</v>
      </c>
      <c r="DQ136" s="168">
        <f t="shared" si="271"/>
        <v>94.7</v>
      </c>
      <c r="DR136" s="168">
        <f t="shared" si="272"/>
        <v>92.3</v>
      </c>
      <c r="DS136" s="167">
        <v>131</v>
      </c>
      <c r="DT136" s="168">
        <f t="shared" si="273"/>
        <v>59.5</v>
      </c>
      <c r="DU136" s="168">
        <f t="shared" si="274"/>
        <v>68.900000000000006</v>
      </c>
      <c r="DV136" s="168">
        <f t="shared" si="275"/>
        <v>78.3</v>
      </c>
      <c r="DW136" s="168">
        <f t="shared" si="276"/>
        <v>84.3</v>
      </c>
      <c r="DX136" s="168">
        <f t="shared" si="277"/>
        <v>92.8</v>
      </c>
      <c r="DY136" s="168">
        <f t="shared" si="278"/>
        <v>96.3</v>
      </c>
      <c r="DZ136" s="168">
        <f t="shared" si="279"/>
        <v>94</v>
      </c>
      <c r="EA136" s="168">
        <f t="shared" si="280"/>
        <v>90</v>
      </c>
      <c r="EB136" s="167">
        <v>132</v>
      </c>
      <c r="EC136" s="168">
        <f t="shared" si="281"/>
        <v>59.8</v>
      </c>
      <c r="ED136" s="168">
        <f t="shared" si="282"/>
        <v>71.099999999999994</v>
      </c>
      <c r="EE136" s="168">
        <f t="shared" si="283"/>
        <v>80.8</v>
      </c>
      <c r="EF136" s="168">
        <f t="shared" si="284"/>
        <v>88</v>
      </c>
      <c r="EG136" s="168">
        <f t="shared" si="285"/>
        <v>95</v>
      </c>
      <c r="EH136" s="168">
        <f t="shared" si="286"/>
        <v>94.4</v>
      </c>
      <c r="EI136" s="168">
        <f t="shared" si="287"/>
        <v>94.1</v>
      </c>
      <c r="EJ136" s="168">
        <f t="shared" si="288"/>
        <v>89</v>
      </c>
      <c r="EK136" s="167">
        <v>133</v>
      </c>
      <c r="EL136" s="168">
        <f t="shared" si="289"/>
        <v>65.400000000000006</v>
      </c>
      <c r="EM136" s="168">
        <f t="shared" si="290"/>
        <v>77.2</v>
      </c>
      <c r="EN136" s="168">
        <f t="shared" si="291"/>
        <v>84.5</v>
      </c>
      <c r="EO136" s="168">
        <f t="shared" si="292"/>
        <v>89.8</v>
      </c>
      <c r="EP136" s="168">
        <f t="shared" si="293"/>
        <v>95.5</v>
      </c>
      <c r="EQ136" s="168">
        <f t="shared" si="294"/>
        <v>94.3</v>
      </c>
      <c r="ER136" s="168">
        <f t="shared" si="295"/>
        <v>92.5</v>
      </c>
      <c r="ES136" s="168">
        <f t="shared" si="296"/>
        <v>88.8</v>
      </c>
      <c r="ET136" s="167">
        <v>134</v>
      </c>
      <c r="EU136" s="168">
        <f t="shared" si="297"/>
        <v>65.3</v>
      </c>
      <c r="EV136" s="168">
        <f t="shared" si="298"/>
        <v>77.400000000000006</v>
      </c>
      <c r="EW136" s="168">
        <f t="shared" si="299"/>
        <v>86.5</v>
      </c>
      <c r="EX136" s="168">
        <f t="shared" si="300"/>
        <v>92.5</v>
      </c>
      <c r="EY136" s="168">
        <f t="shared" si="301"/>
        <v>96.4</v>
      </c>
      <c r="EZ136" s="168">
        <f t="shared" si="302"/>
        <v>93</v>
      </c>
      <c r="FA136" s="168">
        <f t="shared" si="303"/>
        <v>90.4</v>
      </c>
      <c r="FB136" s="168">
        <f t="shared" si="304"/>
        <v>83.7</v>
      </c>
      <c r="FC136" s="167">
        <v>135</v>
      </c>
      <c r="FD136" s="168">
        <f t="shared" si="305"/>
        <v>70.7</v>
      </c>
      <c r="FE136" s="168">
        <f t="shared" si="306"/>
        <v>82</v>
      </c>
      <c r="FF136" s="168">
        <f t="shared" si="307"/>
        <v>89.3</v>
      </c>
      <c r="FG136" s="168">
        <f t="shared" si="308"/>
        <v>93.3</v>
      </c>
      <c r="FH136" s="168">
        <f t="shared" si="309"/>
        <v>95.5</v>
      </c>
      <c r="FI136" s="168">
        <f t="shared" si="310"/>
        <v>93</v>
      </c>
      <c r="FJ136" s="168">
        <f t="shared" si="311"/>
        <v>90.1</v>
      </c>
      <c r="FK136" s="168">
        <f t="shared" si="312"/>
        <v>83</v>
      </c>
      <c r="FL136" s="167">
        <v>136</v>
      </c>
      <c r="FM136" s="168">
        <f t="shared" si="313"/>
        <v>75.599999999999994</v>
      </c>
      <c r="FN136" s="168">
        <f t="shared" si="314"/>
        <v>84.2</v>
      </c>
      <c r="FO136" s="168">
        <f t="shared" si="315"/>
        <v>90.1</v>
      </c>
      <c r="FP136" s="168">
        <f t="shared" si="316"/>
        <v>93.6</v>
      </c>
      <c r="FQ136" s="168">
        <f t="shared" si="317"/>
        <v>96.2</v>
      </c>
      <c r="FR136" s="168">
        <f t="shared" si="318"/>
        <v>91.3</v>
      </c>
      <c r="FS136" s="168">
        <f t="shared" si="319"/>
        <v>87.9</v>
      </c>
      <c r="FT136" s="168">
        <f t="shared" si="320"/>
        <v>81.900000000000006</v>
      </c>
      <c r="FU136" s="167">
        <v>137</v>
      </c>
      <c r="FV136" s="168">
        <f t="shared" si="321"/>
        <v>77.599999999999994</v>
      </c>
      <c r="FW136" s="168">
        <f t="shared" si="322"/>
        <v>88</v>
      </c>
      <c r="FX136" s="168">
        <f t="shared" si="323"/>
        <v>93.4</v>
      </c>
      <c r="FY136" s="168">
        <f t="shared" si="324"/>
        <v>93.8</v>
      </c>
      <c r="FZ136" s="168">
        <f t="shared" si="325"/>
        <v>94.2</v>
      </c>
      <c r="GA136" s="168">
        <f t="shared" si="326"/>
        <v>91.4</v>
      </c>
      <c r="GB136" s="168">
        <f t="shared" si="327"/>
        <v>87.9</v>
      </c>
      <c r="GC136" s="168">
        <f t="shared" si="328"/>
        <v>79.900000000000006</v>
      </c>
      <c r="GD136" s="167">
        <v>130</v>
      </c>
      <c r="GE136" s="168">
        <f t="shared" si="329"/>
        <v>-2.3603849250278586E-2</v>
      </c>
      <c r="GF136" s="168">
        <f t="shared" si="330"/>
        <v>-2.3544224454084883E-2</v>
      </c>
      <c r="GG136" s="167">
        <v>131</v>
      </c>
      <c r="GH136" s="168">
        <f t="shared" si="331"/>
        <v>-1.2384835451356935E-2</v>
      </c>
      <c r="GI136" s="168">
        <f t="shared" si="332"/>
        <v>-1.1998855162644873E-2</v>
      </c>
      <c r="GJ136" s="167">
        <v>132</v>
      </c>
      <c r="GK136" s="168">
        <f t="shared" si="333"/>
        <v>-2.0040529691527809E-2</v>
      </c>
      <c r="GL136" s="168">
        <f t="shared" si="334"/>
        <v>-1.9627671504537147E-2</v>
      </c>
      <c r="GM136" s="167">
        <v>133</v>
      </c>
      <c r="GN136" s="168">
        <f t="shared" si="335"/>
        <v>-2.9994818512207644E-2</v>
      </c>
      <c r="GO136" s="168">
        <f t="shared" si="336"/>
        <v>-2.8499066434065412E-2</v>
      </c>
      <c r="GP136" s="167">
        <v>134</v>
      </c>
      <c r="GQ136" s="168">
        <f t="shared" si="337"/>
        <v>1.1033250097071345E-2</v>
      </c>
      <c r="GR136" s="168">
        <f t="shared" si="338"/>
        <v>1.2508825519844891E-2</v>
      </c>
      <c r="GS136" s="167">
        <v>135</v>
      </c>
      <c r="GT136" s="168">
        <f t="shared" si="339"/>
        <v>3.2452499206684138E-2</v>
      </c>
      <c r="GU136" s="168">
        <f t="shared" si="340"/>
        <v>3.7596330632538866E-2</v>
      </c>
      <c r="GV136" s="167">
        <v>136</v>
      </c>
      <c r="GW136" s="168">
        <f t="shared" si="341"/>
        <v>4.2495075939370963E-2</v>
      </c>
      <c r="GX136" s="168">
        <f t="shared" si="342"/>
        <v>5.8447665967733542E-2</v>
      </c>
      <c r="GY136" s="167">
        <v>137</v>
      </c>
      <c r="GZ136" s="168">
        <f t="shared" si="343"/>
        <v>-2.9037543498589002E-5</v>
      </c>
      <c r="HA136" s="168">
        <f t="shared" si="344"/>
        <v>2.5034014590687548E-2</v>
      </c>
      <c r="HB136" s="167">
        <v>-1.2</v>
      </c>
      <c r="HC136" s="167">
        <v>-0.49</v>
      </c>
      <c r="HD136" s="167">
        <v>0.14000000000000001</v>
      </c>
      <c r="HE136" s="167">
        <v>1.56</v>
      </c>
      <c r="HF136" s="167">
        <v>-2.98</v>
      </c>
      <c r="HG136" s="167">
        <v>-1.01</v>
      </c>
      <c r="HH136" s="167">
        <v>0.85</v>
      </c>
      <c r="HI136" s="167">
        <v>3.14</v>
      </c>
    </row>
    <row r="137" spans="1:217" ht="15.75" thickBot="1" x14ac:dyDescent="0.3">
      <c r="A137" s="153">
        <v>127</v>
      </c>
      <c r="B137" s="212">
        <v>45198</v>
      </c>
      <c r="C137" s="219" t="s">
        <v>1206</v>
      </c>
      <c r="D137" t="s">
        <v>921</v>
      </c>
      <c r="E137" s="225" t="s">
        <v>1154</v>
      </c>
      <c r="F137" s="197"/>
      <c r="G137" s="198"/>
      <c r="H137" s="198"/>
      <c r="I137" s="198"/>
      <c r="J137" s="198"/>
      <c r="K137" s="198"/>
      <c r="L137" s="198"/>
      <c r="M137" s="199"/>
      <c r="N137" s="200"/>
      <c r="O137" s="198"/>
      <c r="P137" s="198"/>
      <c r="Q137" s="198"/>
      <c r="R137" s="198"/>
      <c r="S137" s="198"/>
      <c r="T137" s="198"/>
      <c r="U137" s="201"/>
      <c r="V137" s="163">
        <f t="shared" si="245"/>
        <v>0</v>
      </c>
      <c r="W137" s="163">
        <f t="shared" si="246"/>
        <v>0</v>
      </c>
      <c r="X137" s="163">
        <f t="shared" si="247"/>
        <v>0</v>
      </c>
      <c r="Y137" s="163">
        <f t="shared" si="248"/>
        <v>0</v>
      </c>
      <c r="Z137" s="163">
        <f t="shared" si="249"/>
        <v>0</v>
      </c>
      <c r="AA137" s="163">
        <f t="shared" si="250"/>
        <v>0</v>
      </c>
      <c r="AB137" s="163">
        <f t="shared" si="251"/>
        <v>0</v>
      </c>
      <c r="AC137" s="163">
        <f t="shared" si="252"/>
        <v>0</v>
      </c>
      <c r="AD137" s="164">
        <f t="shared" si="253"/>
        <v>-1.4641977937706968E-2</v>
      </c>
      <c r="AE137" s="164">
        <f t="shared" si="254"/>
        <v>2.4910512713808348E-2</v>
      </c>
      <c r="AF137" s="164">
        <f t="shared" si="255"/>
        <v>4.5595616594547202E-2</v>
      </c>
      <c r="AG137" s="165">
        <f t="shared" si="256"/>
        <v>65.3</v>
      </c>
      <c r="AH137" s="165">
        <f t="shared" si="257"/>
        <v>75.400000000000006</v>
      </c>
      <c r="AI137" s="165">
        <f t="shared" si="258"/>
        <v>82.9</v>
      </c>
      <c r="AJ137" s="165">
        <f t="shared" si="259"/>
        <v>88.3</v>
      </c>
      <c r="AK137" s="165">
        <f t="shared" si="260"/>
        <v>91.5</v>
      </c>
      <c r="AL137" s="165">
        <f t="shared" si="261"/>
        <v>92.7</v>
      </c>
      <c r="AM137" s="165">
        <f t="shared" si="262"/>
        <v>92.5</v>
      </c>
      <c r="AN137" s="165">
        <f t="shared" si="263"/>
        <v>90.4</v>
      </c>
      <c r="AO137" s="164">
        <f t="shared" si="264"/>
        <v>1.5128685188023212</v>
      </c>
      <c r="AP137" s="166">
        <v>1</v>
      </c>
      <c r="AQ137" s="167">
        <v>51.4</v>
      </c>
      <c r="AR137" s="167">
        <v>62.6</v>
      </c>
      <c r="AS137" s="167">
        <v>70.8</v>
      </c>
      <c r="AT137" s="167">
        <v>81</v>
      </c>
      <c r="AU137" s="167">
        <v>90.4</v>
      </c>
      <c r="AV137" s="167">
        <v>96.2</v>
      </c>
      <c r="AW137" s="167">
        <v>94.7</v>
      </c>
      <c r="AX137" s="167">
        <v>92.3</v>
      </c>
      <c r="AY137" s="166">
        <v>2</v>
      </c>
      <c r="AZ137" s="167">
        <v>59.5</v>
      </c>
      <c r="BA137" s="167">
        <v>68.900000000000006</v>
      </c>
      <c r="BB137" s="167">
        <v>78.3</v>
      </c>
      <c r="BC137" s="167">
        <v>84.3</v>
      </c>
      <c r="BD137" s="167">
        <v>92.8</v>
      </c>
      <c r="BE137" s="167">
        <v>96.3</v>
      </c>
      <c r="BF137" s="167">
        <v>94</v>
      </c>
      <c r="BG137" s="167">
        <v>90</v>
      </c>
      <c r="BH137" s="166">
        <v>3</v>
      </c>
      <c r="BI137" s="167">
        <v>59.8</v>
      </c>
      <c r="BJ137" s="167">
        <v>71.099999999999994</v>
      </c>
      <c r="BK137" s="167">
        <v>80.8</v>
      </c>
      <c r="BL137" s="167">
        <v>88</v>
      </c>
      <c r="BM137" s="167">
        <v>95</v>
      </c>
      <c r="BN137" s="167">
        <v>94.4</v>
      </c>
      <c r="BO137" s="167">
        <v>94.1</v>
      </c>
      <c r="BP137" s="167">
        <v>89</v>
      </c>
      <c r="BQ137" s="166">
        <v>4</v>
      </c>
      <c r="BR137" s="167">
        <v>65.400000000000006</v>
      </c>
      <c r="BS137" s="167">
        <v>77.2</v>
      </c>
      <c r="BT137" s="167">
        <v>84.5</v>
      </c>
      <c r="BU137" s="167">
        <v>89.8</v>
      </c>
      <c r="BV137" s="167">
        <v>95.5</v>
      </c>
      <c r="BW137" s="167">
        <v>94.3</v>
      </c>
      <c r="BX137" s="167">
        <v>92.5</v>
      </c>
      <c r="BY137" s="167">
        <v>88.8</v>
      </c>
      <c r="BZ137" s="166">
        <v>5</v>
      </c>
      <c r="CA137" s="167">
        <v>65.3</v>
      </c>
      <c r="CB137" s="167">
        <v>77.400000000000006</v>
      </c>
      <c r="CC137" s="167">
        <v>86.5</v>
      </c>
      <c r="CD137" s="167">
        <v>92.5</v>
      </c>
      <c r="CE137" s="167">
        <v>96.4</v>
      </c>
      <c r="CF137" s="167">
        <v>93</v>
      </c>
      <c r="CG137" s="167">
        <v>90.4</v>
      </c>
      <c r="CH137" s="167">
        <v>83.7</v>
      </c>
      <c r="CI137" s="166">
        <v>6</v>
      </c>
      <c r="CJ137" s="167">
        <v>70.7</v>
      </c>
      <c r="CK137" s="167">
        <v>82</v>
      </c>
      <c r="CL137" s="167">
        <v>89.3</v>
      </c>
      <c r="CM137" s="167">
        <v>93.3</v>
      </c>
      <c r="CN137" s="167">
        <v>95.5</v>
      </c>
      <c r="CO137" s="167">
        <v>93</v>
      </c>
      <c r="CP137" s="167">
        <v>90.1</v>
      </c>
      <c r="CQ137" s="167">
        <v>83</v>
      </c>
      <c r="CR137" s="166">
        <v>7</v>
      </c>
      <c r="CS137" s="167">
        <v>75.599999999999994</v>
      </c>
      <c r="CT137" s="167">
        <v>84.2</v>
      </c>
      <c r="CU137" s="167">
        <v>90.1</v>
      </c>
      <c r="CV137" s="167">
        <v>93.6</v>
      </c>
      <c r="CW137" s="167">
        <v>96.2</v>
      </c>
      <c r="CX137" s="167">
        <v>91.3</v>
      </c>
      <c r="CY137" s="167">
        <v>87.9</v>
      </c>
      <c r="CZ137" s="167">
        <v>81.900000000000006</v>
      </c>
      <c r="DA137" s="166">
        <v>8</v>
      </c>
      <c r="DB137" s="167">
        <v>77.599999999999994</v>
      </c>
      <c r="DC137" s="167">
        <v>88</v>
      </c>
      <c r="DD137" s="167">
        <v>93.4</v>
      </c>
      <c r="DE137" s="167">
        <v>93.8</v>
      </c>
      <c r="DF137" s="167">
        <v>94.2</v>
      </c>
      <c r="DG137" s="167">
        <v>91.4</v>
      </c>
      <c r="DH137" s="167">
        <v>87.9</v>
      </c>
      <c r="DI137" s="167">
        <v>79.900000000000006</v>
      </c>
      <c r="DJ137" s="167">
        <v>1</v>
      </c>
      <c r="DK137" s="168">
        <f t="shared" si="265"/>
        <v>51.4</v>
      </c>
      <c r="DL137" s="168">
        <f t="shared" si="266"/>
        <v>62.6</v>
      </c>
      <c r="DM137" s="168">
        <f t="shared" si="267"/>
        <v>70.8</v>
      </c>
      <c r="DN137" s="168">
        <f t="shared" si="268"/>
        <v>81</v>
      </c>
      <c r="DO137" s="168">
        <f t="shared" si="269"/>
        <v>90.4</v>
      </c>
      <c r="DP137" s="168">
        <f t="shared" si="270"/>
        <v>96.2</v>
      </c>
      <c r="DQ137" s="168">
        <f t="shared" si="271"/>
        <v>94.7</v>
      </c>
      <c r="DR137" s="168">
        <f t="shared" si="272"/>
        <v>92.3</v>
      </c>
      <c r="DS137" s="167">
        <v>131</v>
      </c>
      <c r="DT137" s="168">
        <f t="shared" si="273"/>
        <v>59.5</v>
      </c>
      <c r="DU137" s="168">
        <f t="shared" si="274"/>
        <v>68.900000000000006</v>
      </c>
      <c r="DV137" s="168">
        <f t="shared" si="275"/>
        <v>78.3</v>
      </c>
      <c r="DW137" s="168">
        <f t="shared" si="276"/>
        <v>84.3</v>
      </c>
      <c r="DX137" s="168">
        <f t="shared" si="277"/>
        <v>92.8</v>
      </c>
      <c r="DY137" s="168">
        <f t="shared" si="278"/>
        <v>96.3</v>
      </c>
      <c r="DZ137" s="168">
        <f t="shared" si="279"/>
        <v>94</v>
      </c>
      <c r="EA137" s="168">
        <f t="shared" si="280"/>
        <v>90</v>
      </c>
      <c r="EB137" s="167">
        <v>132</v>
      </c>
      <c r="EC137" s="168">
        <f t="shared" si="281"/>
        <v>59.8</v>
      </c>
      <c r="ED137" s="168">
        <f t="shared" si="282"/>
        <v>71.099999999999994</v>
      </c>
      <c r="EE137" s="168">
        <f t="shared" si="283"/>
        <v>80.8</v>
      </c>
      <c r="EF137" s="168">
        <f t="shared" si="284"/>
        <v>88</v>
      </c>
      <c r="EG137" s="168">
        <f t="shared" si="285"/>
        <v>95</v>
      </c>
      <c r="EH137" s="168">
        <f t="shared" si="286"/>
        <v>94.4</v>
      </c>
      <c r="EI137" s="168">
        <f t="shared" si="287"/>
        <v>94.1</v>
      </c>
      <c r="EJ137" s="168">
        <f t="shared" si="288"/>
        <v>89</v>
      </c>
      <c r="EK137" s="167">
        <v>133</v>
      </c>
      <c r="EL137" s="168">
        <f t="shared" si="289"/>
        <v>65.400000000000006</v>
      </c>
      <c r="EM137" s="168">
        <f t="shared" si="290"/>
        <v>77.2</v>
      </c>
      <c r="EN137" s="168">
        <f t="shared" si="291"/>
        <v>84.5</v>
      </c>
      <c r="EO137" s="168">
        <f t="shared" si="292"/>
        <v>89.8</v>
      </c>
      <c r="EP137" s="168">
        <f t="shared" si="293"/>
        <v>95.5</v>
      </c>
      <c r="EQ137" s="168">
        <f t="shared" si="294"/>
        <v>94.3</v>
      </c>
      <c r="ER137" s="168">
        <f t="shared" si="295"/>
        <v>92.5</v>
      </c>
      <c r="ES137" s="168">
        <f t="shared" si="296"/>
        <v>88.8</v>
      </c>
      <c r="ET137" s="167">
        <v>134</v>
      </c>
      <c r="EU137" s="168">
        <f t="shared" si="297"/>
        <v>65.3</v>
      </c>
      <c r="EV137" s="168">
        <f t="shared" si="298"/>
        <v>77.400000000000006</v>
      </c>
      <c r="EW137" s="168">
        <f t="shared" si="299"/>
        <v>86.5</v>
      </c>
      <c r="EX137" s="168">
        <f t="shared" si="300"/>
        <v>92.5</v>
      </c>
      <c r="EY137" s="168">
        <f t="shared" si="301"/>
        <v>96.4</v>
      </c>
      <c r="EZ137" s="168">
        <f t="shared" si="302"/>
        <v>93</v>
      </c>
      <c r="FA137" s="168">
        <f t="shared" si="303"/>
        <v>90.4</v>
      </c>
      <c r="FB137" s="168">
        <f t="shared" si="304"/>
        <v>83.7</v>
      </c>
      <c r="FC137" s="167">
        <v>135</v>
      </c>
      <c r="FD137" s="168">
        <f t="shared" si="305"/>
        <v>70.7</v>
      </c>
      <c r="FE137" s="168">
        <f t="shared" si="306"/>
        <v>82</v>
      </c>
      <c r="FF137" s="168">
        <f t="shared" si="307"/>
        <v>89.3</v>
      </c>
      <c r="FG137" s="168">
        <f t="shared" si="308"/>
        <v>93.3</v>
      </c>
      <c r="FH137" s="168">
        <f t="shared" si="309"/>
        <v>95.5</v>
      </c>
      <c r="FI137" s="168">
        <f t="shared" si="310"/>
        <v>93</v>
      </c>
      <c r="FJ137" s="168">
        <f t="shared" si="311"/>
        <v>90.1</v>
      </c>
      <c r="FK137" s="168">
        <f t="shared" si="312"/>
        <v>83</v>
      </c>
      <c r="FL137" s="167">
        <v>136</v>
      </c>
      <c r="FM137" s="168">
        <f t="shared" si="313"/>
        <v>75.599999999999994</v>
      </c>
      <c r="FN137" s="168">
        <f t="shared" si="314"/>
        <v>84.2</v>
      </c>
      <c r="FO137" s="168">
        <f t="shared" si="315"/>
        <v>90.1</v>
      </c>
      <c r="FP137" s="168">
        <f t="shared" si="316"/>
        <v>93.6</v>
      </c>
      <c r="FQ137" s="168">
        <f t="shared" si="317"/>
        <v>96.2</v>
      </c>
      <c r="FR137" s="168">
        <f t="shared" si="318"/>
        <v>91.3</v>
      </c>
      <c r="FS137" s="168">
        <f t="shared" si="319"/>
        <v>87.9</v>
      </c>
      <c r="FT137" s="168">
        <f t="shared" si="320"/>
        <v>81.900000000000006</v>
      </c>
      <c r="FU137" s="167">
        <v>137</v>
      </c>
      <c r="FV137" s="168">
        <f t="shared" si="321"/>
        <v>77.599999999999994</v>
      </c>
      <c r="FW137" s="168">
        <f t="shared" si="322"/>
        <v>88</v>
      </c>
      <c r="FX137" s="168">
        <f t="shared" si="323"/>
        <v>93.4</v>
      </c>
      <c r="FY137" s="168">
        <f t="shared" si="324"/>
        <v>93.8</v>
      </c>
      <c r="FZ137" s="168">
        <f t="shared" si="325"/>
        <v>94.2</v>
      </c>
      <c r="GA137" s="168">
        <f t="shared" si="326"/>
        <v>91.4</v>
      </c>
      <c r="GB137" s="168">
        <f t="shared" si="327"/>
        <v>87.9</v>
      </c>
      <c r="GC137" s="168">
        <f t="shared" si="328"/>
        <v>79.900000000000006</v>
      </c>
      <c r="GD137" s="167">
        <v>130</v>
      </c>
      <c r="GE137" s="168">
        <f t="shared" si="329"/>
        <v>-2.3603849250278586E-2</v>
      </c>
      <c r="GF137" s="168">
        <f t="shared" si="330"/>
        <v>-2.3544224454084883E-2</v>
      </c>
      <c r="GG137" s="167">
        <v>131</v>
      </c>
      <c r="GH137" s="168">
        <f t="shared" si="331"/>
        <v>-1.2384835451356935E-2</v>
      </c>
      <c r="GI137" s="168">
        <f t="shared" si="332"/>
        <v>-1.1998855162644873E-2</v>
      </c>
      <c r="GJ137" s="167">
        <v>132</v>
      </c>
      <c r="GK137" s="168">
        <f t="shared" si="333"/>
        <v>-2.0040529691527809E-2</v>
      </c>
      <c r="GL137" s="168">
        <f t="shared" si="334"/>
        <v>-1.9627671504537147E-2</v>
      </c>
      <c r="GM137" s="167">
        <v>133</v>
      </c>
      <c r="GN137" s="168">
        <f t="shared" si="335"/>
        <v>-2.9994818512207644E-2</v>
      </c>
      <c r="GO137" s="168">
        <f t="shared" si="336"/>
        <v>-2.8499066434065412E-2</v>
      </c>
      <c r="GP137" s="167">
        <v>134</v>
      </c>
      <c r="GQ137" s="168">
        <f t="shared" si="337"/>
        <v>1.1033250097071345E-2</v>
      </c>
      <c r="GR137" s="168">
        <f t="shared" si="338"/>
        <v>1.2508825519844891E-2</v>
      </c>
      <c r="GS137" s="167">
        <v>135</v>
      </c>
      <c r="GT137" s="168">
        <f t="shared" si="339"/>
        <v>3.2452499206684138E-2</v>
      </c>
      <c r="GU137" s="168">
        <f t="shared" si="340"/>
        <v>3.7596330632538866E-2</v>
      </c>
      <c r="GV137" s="167">
        <v>136</v>
      </c>
      <c r="GW137" s="168">
        <f t="shared" si="341"/>
        <v>4.2495075939370963E-2</v>
      </c>
      <c r="GX137" s="168">
        <f t="shared" si="342"/>
        <v>5.8447665967733542E-2</v>
      </c>
      <c r="GY137" s="167">
        <v>137</v>
      </c>
      <c r="GZ137" s="168">
        <f t="shared" si="343"/>
        <v>-2.9037543498589002E-5</v>
      </c>
      <c r="HA137" s="168">
        <f t="shared" si="344"/>
        <v>2.5034014590687548E-2</v>
      </c>
      <c r="HB137" s="167">
        <v>-1.2</v>
      </c>
      <c r="HC137" s="167">
        <v>-0.49</v>
      </c>
      <c r="HD137" s="167">
        <v>0.14000000000000001</v>
      </c>
      <c r="HE137" s="167">
        <v>1.56</v>
      </c>
      <c r="HF137" s="167">
        <v>-2.98</v>
      </c>
      <c r="HG137" s="167">
        <v>-1.01</v>
      </c>
      <c r="HH137" s="167">
        <v>0.85</v>
      </c>
      <c r="HI137" s="167">
        <v>3.14</v>
      </c>
    </row>
    <row r="138" spans="1:217" ht="15.75" thickBot="1" x14ac:dyDescent="0.3">
      <c r="A138" s="153">
        <v>128</v>
      </c>
      <c r="B138" s="212">
        <v>45318</v>
      </c>
      <c r="C138"/>
      <c r="D138" t="s">
        <v>895</v>
      </c>
      <c r="E138" s="225" t="s">
        <v>1155</v>
      </c>
      <c r="F138" s="197"/>
      <c r="G138" s="198">
        <v>33.5</v>
      </c>
      <c r="H138" s="198">
        <v>30.9</v>
      </c>
      <c r="I138" s="198">
        <v>36.200000000000003</v>
      </c>
      <c r="J138" s="198">
        <v>34.1</v>
      </c>
      <c r="K138" s="198">
        <v>36.299999999999997</v>
      </c>
      <c r="L138" s="198">
        <v>40.299999999999997</v>
      </c>
      <c r="M138" s="199">
        <v>45.1</v>
      </c>
      <c r="N138" s="200"/>
      <c r="O138" s="198">
        <v>5.3</v>
      </c>
      <c r="P138" s="198">
        <v>5.4</v>
      </c>
      <c r="Q138" s="198">
        <v>4.9000000000000004</v>
      </c>
      <c r="R138" s="198">
        <v>4.7</v>
      </c>
      <c r="S138" s="198">
        <v>2.8</v>
      </c>
      <c r="T138" s="198">
        <v>4.7</v>
      </c>
      <c r="U138" s="201">
        <v>2.4</v>
      </c>
      <c r="V138" s="163">
        <f t="shared" si="245"/>
        <v>0</v>
      </c>
      <c r="W138" s="163">
        <f t="shared" si="246"/>
        <v>24.808</v>
      </c>
      <c r="X138" s="163">
        <f t="shared" si="247"/>
        <v>22.043999999999997</v>
      </c>
      <c r="Y138" s="163">
        <f t="shared" si="248"/>
        <v>28.164000000000001</v>
      </c>
      <c r="Z138" s="163">
        <f t="shared" si="249"/>
        <v>26.392000000000003</v>
      </c>
      <c r="AA138" s="163">
        <f t="shared" si="250"/>
        <v>31.707999999999998</v>
      </c>
      <c r="AB138" s="163">
        <f t="shared" si="251"/>
        <v>32.591999999999999</v>
      </c>
      <c r="AC138" s="163">
        <f t="shared" si="252"/>
        <v>41.164000000000001</v>
      </c>
      <c r="AD138" s="164">
        <f t="shared" si="253"/>
        <v>31.669956514114538</v>
      </c>
      <c r="AE138" s="164">
        <f t="shared" si="254"/>
        <v>27.735954565540826</v>
      </c>
      <c r="AF138" s="164">
        <f t="shared" si="255"/>
        <v>25.387196757970614</v>
      </c>
      <c r="AG138" s="165">
        <f t="shared" si="256"/>
        <v>65.3</v>
      </c>
      <c r="AH138" s="165">
        <f t="shared" si="257"/>
        <v>50.592000000000006</v>
      </c>
      <c r="AI138" s="165">
        <f t="shared" si="258"/>
        <v>60.856000000000009</v>
      </c>
      <c r="AJ138" s="165">
        <f t="shared" si="259"/>
        <v>60.135999999999996</v>
      </c>
      <c r="AK138" s="165">
        <f t="shared" si="260"/>
        <v>65.108000000000004</v>
      </c>
      <c r="AL138" s="165">
        <f t="shared" si="261"/>
        <v>60.992000000000004</v>
      </c>
      <c r="AM138" s="165">
        <f t="shared" si="262"/>
        <v>59.908000000000001</v>
      </c>
      <c r="AN138" s="165">
        <f t="shared" si="263"/>
        <v>49.236000000000004</v>
      </c>
      <c r="AO138" s="164">
        <f t="shared" si="264"/>
        <v>29.463783451846098</v>
      </c>
      <c r="AP138" s="166">
        <v>1</v>
      </c>
      <c r="AQ138" s="167">
        <v>51.4</v>
      </c>
      <c r="AR138" s="167">
        <v>62.6</v>
      </c>
      <c r="AS138" s="167">
        <v>70.8</v>
      </c>
      <c r="AT138" s="167">
        <v>81</v>
      </c>
      <c r="AU138" s="167">
        <v>90.4</v>
      </c>
      <c r="AV138" s="167">
        <v>96.2</v>
      </c>
      <c r="AW138" s="167">
        <v>94.7</v>
      </c>
      <c r="AX138" s="167">
        <v>92.3</v>
      </c>
      <c r="AY138" s="166">
        <v>2</v>
      </c>
      <c r="AZ138" s="167">
        <v>59.5</v>
      </c>
      <c r="BA138" s="167">
        <v>68.900000000000006</v>
      </c>
      <c r="BB138" s="167">
        <v>78.3</v>
      </c>
      <c r="BC138" s="167">
        <v>84.3</v>
      </c>
      <c r="BD138" s="167">
        <v>92.8</v>
      </c>
      <c r="BE138" s="167">
        <v>96.3</v>
      </c>
      <c r="BF138" s="167">
        <v>94</v>
      </c>
      <c r="BG138" s="167">
        <v>90</v>
      </c>
      <c r="BH138" s="166">
        <v>3</v>
      </c>
      <c r="BI138" s="167">
        <v>59.8</v>
      </c>
      <c r="BJ138" s="167">
        <v>71.099999999999994</v>
      </c>
      <c r="BK138" s="167">
        <v>80.8</v>
      </c>
      <c r="BL138" s="167">
        <v>88</v>
      </c>
      <c r="BM138" s="167">
        <v>95</v>
      </c>
      <c r="BN138" s="167">
        <v>94.4</v>
      </c>
      <c r="BO138" s="167">
        <v>94.1</v>
      </c>
      <c r="BP138" s="167">
        <v>89</v>
      </c>
      <c r="BQ138" s="166">
        <v>4</v>
      </c>
      <c r="BR138" s="167">
        <v>65.400000000000006</v>
      </c>
      <c r="BS138" s="167">
        <v>77.2</v>
      </c>
      <c r="BT138" s="167">
        <v>84.5</v>
      </c>
      <c r="BU138" s="167">
        <v>89.8</v>
      </c>
      <c r="BV138" s="167">
        <v>95.5</v>
      </c>
      <c r="BW138" s="167">
        <v>94.3</v>
      </c>
      <c r="BX138" s="167">
        <v>92.5</v>
      </c>
      <c r="BY138" s="167">
        <v>88.8</v>
      </c>
      <c r="BZ138" s="166">
        <v>5</v>
      </c>
      <c r="CA138" s="167">
        <v>65.3</v>
      </c>
      <c r="CB138" s="167">
        <v>77.400000000000006</v>
      </c>
      <c r="CC138" s="167">
        <v>86.5</v>
      </c>
      <c r="CD138" s="167">
        <v>92.5</v>
      </c>
      <c r="CE138" s="167">
        <v>96.4</v>
      </c>
      <c r="CF138" s="167">
        <v>93</v>
      </c>
      <c r="CG138" s="167">
        <v>90.4</v>
      </c>
      <c r="CH138" s="167">
        <v>83.7</v>
      </c>
      <c r="CI138" s="166">
        <v>6</v>
      </c>
      <c r="CJ138" s="167">
        <v>70.7</v>
      </c>
      <c r="CK138" s="167">
        <v>82</v>
      </c>
      <c r="CL138" s="167">
        <v>89.3</v>
      </c>
      <c r="CM138" s="167">
        <v>93.3</v>
      </c>
      <c r="CN138" s="167">
        <v>95.5</v>
      </c>
      <c r="CO138" s="167">
        <v>93</v>
      </c>
      <c r="CP138" s="167">
        <v>90.1</v>
      </c>
      <c r="CQ138" s="167">
        <v>83</v>
      </c>
      <c r="CR138" s="166">
        <v>7</v>
      </c>
      <c r="CS138" s="167">
        <v>75.599999999999994</v>
      </c>
      <c r="CT138" s="167">
        <v>84.2</v>
      </c>
      <c r="CU138" s="167">
        <v>90.1</v>
      </c>
      <c r="CV138" s="167">
        <v>93.6</v>
      </c>
      <c r="CW138" s="167">
        <v>96.2</v>
      </c>
      <c r="CX138" s="167">
        <v>91.3</v>
      </c>
      <c r="CY138" s="167">
        <v>87.9</v>
      </c>
      <c r="CZ138" s="167">
        <v>81.900000000000006</v>
      </c>
      <c r="DA138" s="166">
        <v>8</v>
      </c>
      <c r="DB138" s="167">
        <v>77.599999999999994</v>
      </c>
      <c r="DC138" s="167">
        <v>88</v>
      </c>
      <c r="DD138" s="167">
        <v>93.4</v>
      </c>
      <c r="DE138" s="167">
        <v>93.8</v>
      </c>
      <c r="DF138" s="167">
        <v>94.2</v>
      </c>
      <c r="DG138" s="167">
        <v>91.4</v>
      </c>
      <c r="DH138" s="167">
        <v>87.9</v>
      </c>
      <c r="DI138" s="167">
        <v>79.900000000000006</v>
      </c>
      <c r="DJ138" s="167">
        <v>1</v>
      </c>
      <c r="DK138" s="168">
        <f t="shared" si="265"/>
        <v>51.4</v>
      </c>
      <c r="DL138" s="168">
        <f t="shared" si="266"/>
        <v>37.792000000000002</v>
      </c>
      <c r="DM138" s="168">
        <f t="shared" si="267"/>
        <v>48.756</v>
      </c>
      <c r="DN138" s="168">
        <f t="shared" si="268"/>
        <v>52.835999999999999</v>
      </c>
      <c r="DO138" s="168">
        <f t="shared" si="269"/>
        <v>64.00800000000001</v>
      </c>
      <c r="DP138" s="168">
        <f t="shared" si="270"/>
        <v>64.492000000000004</v>
      </c>
      <c r="DQ138" s="168">
        <f t="shared" si="271"/>
        <v>62.108000000000004</v>
      </c>
      <c r="DR138" s="168">
        <f t="shared" si="272"/>
        <v>51.135999999999996</v>
      </c>
      <c r="DS138" s="167">
        <v>131</v>
      </c>
      <c r="DT138" s="168">
        <f t="shared" si="273"/>
        <v>59.5</v>
      </c>
      <c r="DU138" s="168">
        <f t="shared" si="274"/>
        <v>44.092000000000006</v>
      </c>
      <c r="DV138" s="168">
        <f t="shared" si="275"/>
        <v>56.256</v>
      </c>
      <c r="DW138" s="168">
        <f t="shared" si="276"/>
        <v>56.135999999999996</v>
      </c>
      <c r="DX138" s="168">
        <f t="shared" si="277"/>
        <v>66.407999999999987</v>
      </c>
      <c r="DY138" s="168">
        <f t="shared" si="278"/>
        <v>64.591999999999999</v>
      </c>
      <c r="DZ138" s="168">
        <f t="shared" si="279"/>
        <v>61.408000000000001</v>
      </c>
      <c r="EA138" s="168">
        <f t="shared" si="280"/>
        <v>48.835999999999999</v>
      </c>
      <c r="EB138" s="167">
        <v>132</v>
      </c>
      <c r="EC138" s="168">
        <f t="shared" si="281"/>
        <v>59.8</v>
      </c>
      <c r="ED138" s="168">
        <f t="shared" si="282"/>
        <v>46.291999999999994</v>
      </c>
      <c r="EE138" s="168">
        <f t="shared" si="283"/>
        <v>58.756</v>
      </c>
      <c r="EF138" s="168">
        <f t="shared" si="284"/>
        <v>59.835999999999999</v>
      </c>
      <c r="EG138" s="168">
        <f t="shared" si="285"/>
        <v>68.608000000000004</v>
      </c>
      <c r="EH138" s="168">
        <f t="shared" si="286"/>
        <v>62.692000000000007</v>
      </c>
      <c r="EI138" s="168">
        <f t="shared" si="287"/>
        <v>61.507999999999996</v>
      </c>
      <c r="EJ138" s="168">
        <f t="shared" si="288"/>
        <v>47.835999999999999</v>
      </c>
      <c r="EK138" s="167">
        <v>133</v>
      </c>
      <c r="EL138" s="168">
        <f t="shared" si="289"/>
        <v>65.400000000000006</v>
      </c>
      <c r="EM138" s="168">
        <f t="shared" si="290"/>
        <v>52.392000000000003</v>
      </c>
      <c r="EN138" s="168">
        <f t="shared" si="291"/>
        <v>62.456000000000003</v>
      </c>
      <c r="EO138" s="168">
        <f t="shared" si="292"/>
        <v>61.635999999999996</v>
      </c>
      <c r="EP138" s="168">
        <f t="shared" si="293"/>
        <v>69.108000000000004</v>
      </c>
      <c r="EQ138" s="168">
        <f t="shared" si="294"/>
        <v>62.591999999999999</v>
      </c>
      <c r="ER138" s="168">
        <f t="shared" si="295"/>
        <v>59.908000000000001</v>
      </c>
      <c r="ES138" s="168">
        <f t="shared" si="296"/>
        <v>47.635999999999996</v>
      </c>
      <c r="ET138" s="167">
        <v>134</v>
      </c>
      <c r="EU138" s="168">
        <f t="shared" si="297"/>
        <v>65.3</v>
      </c>
      <c r="EV138" s="168">
        <f t="shared" si="298"/>
        <v>52.592000000000006</v>
      </c>
      <c r="EW138" s="168">
        <f t="shared" si="299"/>
        <v>64.456000000000003</v>
      </c>
      <c r="EX138" s="168">
        <f t="shared" si="300"/>
        <v>64.335999999999999</v>
      </c>
      <c r="EY138" s="168">
        <f t="shared" si="301"/>
        <v>70.00800000000001</v>
      </c>
      <c r="EZ138" s="168">
        <f t="shared" si="302"/>
        <v>61.292000000000002</v>
      </c>
      <c r="FA138" s="168">
        <f t="shared" si="303"/>
        <v>57.808000000000007</v>
      </c>
      <c r="FB138" s="168">
        <f t="shared" si="304"/>
        <v>42.536000000000001</v>
      </c>
      <c r="FC138" s="167">
        <v>135</v>
      </c>
      <c r="FD138" s="168">
        <f t="shared" si="305"/>
        <v>70.7</v>
      </c>
      <c r="FE138" s="168">
        <f t="shared" si="306"/>
        <v>57.192</v>
      </c>
      <c r="FF138" s="168">
        <f t="shared" si="307"/>
        <v>67.256</v>
      </c>
      <c r="FG138" s="168">
        <f t="shared" si="308"/>
        <v>65.135999999999996</v>
      </c>
      <c r="FH138" s="168">
        <f t="shared" si="309"/>
        <v>69.108000000000004</v>
      </c>
      <c r="FI138" s="168">
        <f t="shared" si="310"/>
        <v>61.292000000000002</v>
      </c>
      <c r="FJ138" s="168">
        <f t="shared" si="311"/>
        <v>57.507999999999996</v>
      </c>
      <c r="FK138" s="168">
        <f t="shared" si="312"/>
        <v>41.835999999999999</v>
      </c>
      <c r="FL138" s="167">
        <v>136</v>
      </c>
      <c r="FM138" s="168">
        <f t="shared" si="313"/>
        <v>75.599999999999994</v>
      </c>
      <c r="FN138" s="168">
        <f t="shared" si="314"/>
        <v>59.392000000000003</v>
      </c>
      <c r="FO138" s="168">
        <f t="shared" si="315"/>
        <v>68.055999999999997</v>
      </c>
      <c r="FP138" s="168">
        <f t="shared" si="316"/>
        <v>65.435999999999993</v>
      </c>
      <c r="FQ138" s="168">
        <f t="shared" si="317"/>
        <v>69.807999999999993</v>
      </c>
      <c r="FR138" s="168">
        <f t="shared" si="318"/>
        <v>59.591999999999999</v>
      </c>
      <c r="FS138" s="168">
        <f t="shared" si="319"/>
        <v>55.308000000000007</v>
      </c>
      <c r="FT138" s="168">
        <f t="shared" si="320"/>
        <v>40.736000000000004</v>
      </c>
      <c r="FU138" s="167">
        <v>137</v>
      </c>
      <c r="FV138" s="168">
        <f t="shared" si="321"/>
        <v>77.599999999999994</v>
      </c>
      <c r="FW138" s="168">
        <f t="shared" si="322"/>
        <v>63.192</v>
      </c>
      <c r="FX138" s="168">
        <f t="shared" si="323"/>
        <v>71.356000000000009</v>
      </c>
      <c r="FY138" s="168">
        <f t="shared" si="324"/>
        <v>65.635999999999996</v>
      </c>
      <c r="FZ138" s="168">
        <f t="shared" si="325"/>
        <v>67.807999999999993</v>
      </c>
      <c r="GA138" s="168">
        <f t="shared" si="326"/>
        <v>59.692000000000007</v>
      </c>
      <c r="GB138" s="168">
        <f t="shared" si="327"/>
        <v>55.308000000000007</v>
      </c>
      <c r="GC138" s="168">
        <f t="shared" si="328"/>
        <v>38.736000000000004</v>
      </c>
      <c r="GD138" s="167">
        <v>130</v>
      </c>
      <c r="GE138" s="168">
        <f t="shared" si="329"/>
        <v>31.251884075392496</v>
      </c>
      <c r="GF138" s="168">
        <f t="shared" si="330"/>
        <v>31.33260807412789</v>
      </c>
      <c r="GG138" s="167">
        <v>131</v>
      </c>
      <c r="GH138" s="168">
        <f t="shared" si="331"/>
        <v>29.804140396735221</v>
      </c>
      <c r="GI138" s="168">
        <f t="shared" si="332"/>
        <v>30.190855037389042</v>
      </c>
      <c r="GJ138" s="167">
        <v>132</v>
      </c>
      <c r="GK138" s="168">
        <f t="shared" si="333"/>
        <v>28.760268767654949</v>
      </c>
      <c r="GL138" s="168">
        <f t="shared" si="334"/>
        <v>29.083777663593452</v>
      </c>
      <c r="GM138" s="167">
        <v>133</v>
      </c>
      <c r="GN138" s="168">
        <f t="shared" si="335"/>
        <v>27.482313949961735</v>
      </c>
      <c r="GO138" s="168">
        <f t="shared" si="336"/>
        <v>28.419998348358348</v>
      </c>
      <c r="GP138" s="167">
        <v>134</v>
      </c>
      <c r="GQ138" s="168">
        <f t="shared" si="337"/>
        <v>26.765311664137272</v>
      </c>
      <c r="GR138" s="168">
        <f t="shared" si="338"/>
        <v>27.52712675112862</v>
      </c>
      <c r="GS138" s="167">
        <v>135</v>
      </c>
      <c r="GT138" s="168">
        <f t="shared" si="339"/>
        <v>25.097565155326066</v>
      </c>
      <c r="GU138" s="168">
        <f t="shared" si="340"/>
        <v>27.173482287851257</v>
      </c>
      <c r="GV138" s="167">
        <v>136</v>
      </c>
      <c r="GW138" s="168">
        <f t="shared" si="341"/>
        <v>22.37366166678531</v>
      </c>
      <c r="GX138" s="168">
        <f t="shared" si="342"/>
        <v>26.658231719674447</v>
      </c>
      <c r="GY138" s="167">
        <v>137</v>
      </c>
      <c r="GZ138" s="168">
        <f t="shared" si="343"/>
        <v>20.743253053915055</v>
      </c>
      <c r="HA138" s="168">
        <f t="shared" si="344"/>
        <v>25.730605716727098</v>
      </c>
      <c r="HB138" s="167">
        <v>-1.2</v>
      </c>
      <c r="HC138" s="167">
        <v>-0.49</v>
      </c>
      <c r="HD138" s="167">
        <v>0.14000000000000001</v>
      </c>
      <c r="HE138" s="167">
        <v>1.56</v>
      </c>
      <c r="HF138" s="167">
        <v>-2.98</v>
      </c>
      <c r="HG138" s="167">
        <v>-1.01</v>
      </c>
      <c r="HH138" s="167">
        <v>0.85</v>
      </c>
      <c r="HI138" s="167">
        <v>3.14</v>
      </c>
    </row>
    <row r="139" spans="1:217" ht="15.75" thickBot="1" x14ac:dyDescent="0.3">
      <c r="A139" s="153">
        <v>129</v>
      </c>
      <c r="B139" s="212">
        <v>44429</v>
      </c>
      <c r="C139"/>
      <c r="D139" t="s">
        <v>895</v>
      </c>
      <c r="E139" s="226" t="s">
        <v>1156</v>
      </c>
      <c r="F139" s="197"/>
      <c r="G139" s="198"/>
      <c r="H139" s="198"/>
      <c r="I139" s="198"/>
      <c r="J139" s="198"/>
      <c r="K139" s="198"/>
      <c r="L139" s="198"/>
      <c r="M139" s="199"/>
      <c r="N139" s="200"/>
      <c r="O139" s="198"/>
      <c r="P139" s="198"/>
      <c r="Q139" s="198"/>
      <c r="R139" s="198"/>
      <c r="S139" s="198"/>
      <c r="T139" s="198"/>
      <c r="U139" s="201"/>
      <c r="V139" s="163">
        <f t="shared" si="245"/>
        <v>0</v>
      </c>
      <c r="W139" s="163">
        <f t="shared" si="246"/>
        <v>0</v>
      </c>
      <c r="X139" s="163">
        <f t="shared" si="247"/>
        <v>0</v>
      </c>
      <c r="Y139" s="163">
        <f t="shared" si="248"/>
        <v>0</v>
      </c>
      <c r="Z139" s="163">
        <f t="shared" si="249"/>
        <v>0</v>
      </c>
      <c r="AA139" s="163">
        <f t="shared" si="250"/>
        <v>0</v>
      </c>
      <c r="AB139" s="163">
        <f t="shared" si="251"/>
        <v>0</v>
      </c>
      <c r="AC139" s="163">
        <f t="shared" si="252"/>
        <v>0</v>
      </c>
      <c r="AD139" s="164">
        <f t="shared" si="253"/>
        <v>-1.4641977937706968E-2</v>
      </c>
      <c r="AE139" s="164">
        <f t="shared" si="254"/>
        <v>2.4910512713808348E-2</v>
      </c>
      <c r="AF139" s="164">
        <f t="shared" si="255"/>
        <v>4.5595616594547202E-2</v>
      </c>
      <c r="AG139" s="165">
        <f t="shared" si="256"/>
        <v>65.3</v>
      </c>
      <c r="AH139" s="165">
        <f t="shared" si="257"/>
        <v>75.400000000000006</v>
      </c>
      <c r="AI139" s="165">
        <f t="shared" si="258"/>
        <v>82.9</v>
      </c>
      <c r="AJ139" s="165">
        <f t="shared" si="259"/>
        <v>88.3</v>
      </c>
      <c r="AK139" s="165">
        <f t="shared" si="260"/>
        <v>91.5</v>
      </c>
      <c r="AL139" s="165">
        <f t="shared" si="261"/>
        <v>92.7</v>
      </c>
      <c r="AM139" s="165">
        <f t="shared" si="262"/>
        <v>92.5</v>
      </c>
      <c r="AN139" s="165">
        <f t="shared" si="263"/>
        <v>90.4</v>
      </c>
      <c r="AO139" s="164">
        <f t="shared" si="264"/>
        <v>1.5128685188023212</v>
      </c>
      <c r="AP139" s="166">
        <v>1</v>
      </c>
      <c r="AQ139" s="167">
        <v>51.4</v>
      </c>
      <c r="AR139" s="167">
        <v>62.6</v>
      </c>
      <c r="AS139" s="167">
        <v>70.8</v>
      </c>
      <c r="AT139" s="167">
        <v>81</v>
      </c>
      <c r="AU139" s="167">
        <v>90.4</v>
      </c>
      <c r="AV139" s="167">
        <v>96.2</v>
      </c>
      <c r="AW139" s="167">
        <v>94.7</v>
      </c>
      <c r="AX139" s="167">
        <v>92.3</v>
      </c>
      <c r="AY139" s="166">
        <v>2</v>
      </c>
      <c r="AZ139" s="167">
        <v>59.5</v>
      </c>
      <c r="BA139" s="167">
        <v>68.900000000000006</v>
      </c>
      <c r="BB139" s="167">
        <v>78.3</v>
      </c>
      <c r="BC139" s="167">
        <v>84.3</v>
      </c>
      <c r="BD139" s="167">
        <v>92.8</v>
      </c>
      <c r="BE139" s="167">
        <v>96.3</v>
      </c>
      <c r="BF139" s="167">
        <v>94</v>
      </c>
      <c r="BG139" s="167">
        <v>90</v>
      </c>
      <c r="BH139" s="166">
        <v>3</v>
      </c>
      <c r="BI139" s="167">
        <v>59.8</v>
      </c>
      <c r="BJ139" s="167">
        <v>71.099999999999994</v>
      </c>
      <c r="BK139" s="167">
        <v>80.8</v>
      </c>
      <c r="BL139" s="167">
        <v>88</v>
      </c>
      <c r="BM139" s="167">
        <v>95</v>
      </c>
      <c r="BN139" s="167">
        <v>94.4</v>
      </c>
      <c r="BO139" s="167">
        <v>94.1</v>
      </c>
      <c r="BP139" s="167">
        <v>89</v>
      </c>
      <c r="BQ139" s="166">
        <v>4</v>
      </c>
      <c r="BR139" s="167">
        <v>65.400000000000006</v>
      </c>
      <c r="BS139" s="167">
        <v>77.2</v>
      </c>
      <c r="BT139" s="167">
        <v>84.5</v>
      </c>
      <c r="BU139" s="167">
        <v>89.8</v>
      </c>
      <c r="BV139" s="167">
        <v>95.5</v>
      </c>
      <c r="BW139" s="167">
        <v>94.3</v>
      </c>
      <c r="BX139" s="167">
        <v>92.5</v>
      </c>
      <c r="BY139" s="167">
        <v>88.8</v>
      </c>
      <c r="BZ139" s="166">
        <v>5</v>
      </c>
      <c r="CA139" s="167">
        <v>65.3</v>
      </c>
      <c r="CB139" s="167">
        <v>77.400000000000006</v>
      </c>
      <c r="CC139" s="167">
        <v>86.5</v>
      </c>
      <c r="CD139" s="167">
        <v>92.5</v>
      </c>
      <c r="CE139" s="167">
        <v>96.4</v>
      </c>
      <c r="CF139" s="167">
        <v>93</v>
      </c>
      <c r="CG139" s="167">
        <v>90.4</v>
      </c>
      <c r="CH139" s="167">
        <v>83.7</v>
      </c>
      <c r="CI139" s="166">
        <v>6</v>
      </c>
      <c r="CJ139" s="167">
        <v>70.7</v>
      </c>
      <c r="CK139" s="167">
        <v>82</v>
      </c>
      <c r="CL139" s="167">
        <v>89.3</v>
      </c>
      <c r="CM139" s="167">
        <v>93.3</v>
      </c>
      <c r="CN139" s="167">
        <v>95.5</v>
      </c>
      <c r="CO139" s="167">
        <v>93</v>
      </c>
      <c r="CP139" s="167">
        <v>90.1</v>
      </c>
      <c r="CQ139" s="167">
        <v>83</v>
      </c>
      <c r="CR139" s="166">
        <v>7</v>
      </c>
      <c r="CS139" s="167">
        <v>75.599999999999994</v>
      </c>
      <c r="CT139" s="167">
        <v>84.2</v>
      </c>
      <c r="CU139" s="167">
        <v>90.1</v>
      </c>
      <c r="CV139" s="167">
        <v>93.6</v>
      </c>
      <c r="CW139" s="167">
        <v>96.2</v>
      </c>
      <c r="CX139" s="167">
        <v>91.3</v>
      </c>
      <c r="CY139" s="167">
        <v>87.9</v>
      </c>
      <c r="CZ139" s="167">
        <v>81.900000000000006</v>
      </c>
      <c r="DA139" s="166">
        <v>8</v>
      </c>
      <c r="DB139" s="167">
        <v>77.599999999999994</v>
      </c>
      <c r="DC139" s="167">
        <v>88</v>
      </c>
      <c r="DD139" s="167">
        <v>93.4</v>
      </c>
      <c r="DE139" s="167">
        <v>93.8</v>
      </c>
      <c r="DF139" s="167">
        <v>94.2</v>
      </c>
      <c r="DG139" s="167">
        <v>91.4</v>
      </c>
      <c r="DH139" s="167">
        <v>87.9</v>
      </c>
      <c r="DI139" s="167">
        <v>79.900000000000006</v>
      </c>
      <c r="DJ139" s="167">
        <v>1</v>
      </c>
      <c r="DK139" s="168">
        <f t="shared" si="265"/>
        <v>51.4</v>
      </c>
      <c r="DL139" s="168">
        <f t="shared" si="266"/>
        <v>62.6</v>
      </c>
      <c r="DM139" s="168">
        <f t="shared" si="267"/>
        <v>70.8</v>
      </c>
      <c r="DN139" s="168">
        <f t="shared" si="268"/>
        <v>81</v>
      </c>
      <c r="DO139" s="168">
        <f t="shared" si="269"/>
        <v>90.4</v>
      </c>
      <c r="DP139" s="168">
        <f t="shared" si="270"/>
        <v>96.2</v>
      </c>
      <c r="DQ139" s="168">
        <f t="shared" si="271"/>
        <v>94.7</v>
      </c>
      <c r="DR139" s="168">
        <f t="shared" si="272"/>
        <v>92.3</v>
      </c>
      <c r="DS139" s="167">
        <v>131</v>
      </c>
      <c r="DT139" s="168">
        <f t="shared" si="273"/>
        <v>59.5</v>
      </c>
      <c r="DU139" s="168">
        <f t="shared" si="274"/>
        <v>68.900000000000006</v>
      </c>
      <c r="DV139" s="168">
        <f t="shared" si="275"/>
        <v>78.3</v>
      </c>
      <c r="DW139" s="168">
        <f t="shared" si="276"/>
        <v>84.3</v>
      </c>
      <c r="DX139" s="168">
        <f t="shared" si="277"/>
        <v>92.8</v>
      </c>
      <c r="DY139" s="168">
        <f t="shared" si="278"/>
        <v>96.3</v>
      </c>
      <c r="DZ139" s="168">
        <f t="shared" si="279"/>
        <v>94</v>
      </c>
      <c r="EA139" s="168">
        <f t="shared" si="280"/>
        <v>90</v>
      </c>
      <c r="EB139" s="167">
        <v>132</v>
      </c>
      <c r="EC139" s="168">
        <f t="shared" si="281"/>
        <v>59.8</v>
      </c>
      <c r="ED139" s="168">
        <f t="shared" si="282"/>
        <v>71.099999999999994</v>
      </c>
      <c r="EE139" s="168">
        <f t="shared" si="283"/>
        <v>80.8</v>
      </c>
      <c r="EF139" s="168">
        <f t="shared" si="284"/>
        <v>88</v>
      </c>
      <c r="EG139" s="168">
        <f t="shared" si="285"/>
        <v>95</v>
      </c>
      <c r="EH139" s="168">
        <f t="shared" si="286"/>
        <v>94.4</v>
      </c>
      <c r="EI139" s="168">
        <f t="shared" si="287"/>
        <v>94.1</v>
      </c>
      <c r="EJ139" s="168">
        <f t="shared" si="288"/>
        <v>89</v>
      </c>
      <c r="EK139" s="167">
        <v>133</v>
      </c>
      <c r="EL139" s="168">
        <f t="shared" si="289"/>
        <v>65.400000000000006</v>
      </c>
      <c r="EM139" s="168">
        <f t="shared" si="290"/>
        <v>77.2</v>
      </c>
      <c r="EN139" s="168">
        <f t="shared" si="291"/>
        <v>84.5</v>
      </c>
      <c r="EO139" s="168">
        <f t="shared" si="292"/>
        <v>89.8</v>
      </c>
      <c r="EP139" s="168">
        <f t="shared" si="293"/>
        <v>95.5</v>
      </c>
      <c r="EQ139" s="168">
        <f t="shared" si="294"/>
        <v>94.3</v>
      </c>
      <c r="ER139" s="168">
        <f t="shared" si="295"/>
        <v>92.5</v>
      </c>
      <c r="ES139" s="168">
        <f t="shared" si="296"/>
        <v>88.8</v>
      </c>
      <c r="ET139" s="167">
        <v>134</v>
      </c>
      <c r="EU139" s="168">
        <f t="shared" si="297"/>
        <v>65.3</v>
      </c>
      <c r="EV139" s="168">
        <f t="shared" si="298"/>
        <v>77.400000000000006</v>
      </c>
      <c r="EW139" s="168">
        <f t="shared" si="299"/>
        <v>86.5</v>
      </c>
      <c r="EX139" s="168">
        <f t="shared" si="300"/>
        <v>92.5</v>
      </c>
      <c r="EY139" s="168">
        <f t="shared" si="301"/>
        <v>96.4</v>
      </c>
      <c r="EZ139" s="168">
        <f t="shared" si="302"/>
        <v>93</v>
      </c>
      <c r="FA139" s="168">
        <f t="shared" si="303"/>
        <v>90.4</v>
      </c>
      <c r="FB139" s="168">
        <f t="shared" si="304"/>
        <v>83.7</v>
      </c>
      <c r="FC139" s="167">
        <v>135</v>
      </c>
      <c r="FD139" s="168">
        <f t="shared" si="305"/>
        <v>70.7</v>
      </c>
      <c r="FE139" s="168">
        <f t="shared" si="306"/>
        <v>82</v>
      </c>
      <c r="FF139" s="168">
        <f t="shared" si="307"/>
        <v>89.3</v>
      </c>
      <c r="FG139" s="168">
        <f t="shared" si="308"/>
        <v>93.3</v>
      </c>
      <c r="FH139" s="168">
        <f t="shared" si="309"/>
        <v>95.5</v>
      </c>
      <c r="FI139" s="168">
        <f t="shared" si="310"/>
        <v>93</v>
      </c>
      <c r="FJ139" s="168">
        <f t="shared" si="311"/>
        <v>90.1</v>
      </c>
      <c r="FK139" s="168">
        <f t="shared" si="312"/>
        <v>83</v>
      </c>
      <c r="FL139" s="167">
        <v>136</v>
      </c>
      <c r="FM139" s="168">
        <f t="shared" si="313"/>
        <v>75.599999999999994</v>
      </c>
      <c r="FN139" s="168">
        <f t="shared" si="314"/>
        <v>84.2</v>
      </c>
      <c r="FO139" s="168">
        <f t="shared" si="315"/>
        <v>90.1</v>
      </c>
      <c r="FP139" s="168">
        <f t="shared" si="316"/>
        <v>93.6</v>
      </c>
      <c r="FQ139" s="168">
        <f t="shared" si="317"/>
        <v>96.2</v>
      </c>
      <c r="FR139" s="168">
        <f t="shared" si="318"/>
        <v>91.3</v>
      </c>
      <c r="FS139" s="168">
        <f t="shared" si="319"/>
        <v>87.9</v>
      </c>
      <c r="FT139" s="168">
        <f t="shared" si="320"/>
        <v>81.900000000000006</v>
      </c>
      <c r="FU139" s="167">
        <v>137</v>
      </c>
      <c r="FV139" s="168">
        <f t="shared" si="321"/>
        <v>77.599999999999994</v>
      </c>
      <c r="FW139" s="168">
        <f t="shared" si="322"/>
        <v>88</v>
      </c>
      <c r="FX139" s="168">
        <f t="shared" si="323"/>
        <v>93.4</v>
      </c>
      <c r="FY139" s="168">
        <f t="shared" si="324"/>
        <v>93.8</v>
      </c>
      <c r="FZ139" s="168">
        <f t="shared" si="325"/>
        <v>94.2</v>
      </c>
      <c r="GA139" s="168">
        <f t="shared" si="326"/>
        <v>91.4</v>
      </c>
      <c r="GB139" s="168">
        <f t="shared" si="327"/>
        <v>87.9</v>
      </c>
      <c r="GC139" s="168">
        <f t="shared" si="328"/>
        <v>79.900000000000006</v>
      </c>
      <c r="GD139" s="167">
        <v>130</v>
      </c>
      <c r="GE139" s="168">
        <f t="shared" si="329"/>
        <v>-2.3603849250278586E-2</v>
      </c>
      <c r="GF139" s="168">
        <f t="shared" si="330"/>
        <v>-2.3544224454084883E-2</v>
      </c>
      <c r="GG139" s="167">
        <v>131</v>
      </c>
      <c r="GH139" s="168">
        <f t="shared" si="331"/>
        <v>-1.2384835451356935E-2</v>
      </c>
      <c r="GI139" s="168">
        <f t="shared" si="332"/>
        <v>-1.1998855162644873E-2</v>
      </c>
      <c r="GJ139" s="167">
        <v>132</v>
      </c>
      <c r="GK139" s="168">
        <f t="shared" si="333"/>
        <v>-2.0040529691527809E-2</v>
      </c>
      <c r="GL139" s="168">
        <f t="shared" si="334"/>
        <v>-1.9627671504537147E-2</v>
      </c>
      <c r="GM139" s="167">
        <v>133</v>
      </c>
      <c r="GN139" s="168">
        <f t="shared" si="335"/>
        <v>-2.9994818512207644E-2</v>
      </c>
      <c r="GO139" s="168">
        <f t="shared" si="336"/>
        <v>-2.8499066434065412E-2</v>
      </c>
      <c r="GP139" s="167">
        <v>134</v>
      </c>
      <c r="GQ139" s="168">
        <f t="shared" si="337"/>
        <v>1.1033250097071345E-2</v>
      </c>
      <c r="GR139" s="168">
        <f t="shared" si="338"/>
        <v>1.2508825519844891E-2</v>
      </c>
      <c r="GS139" s="167">
        <v>135</v>
      </c>
      <c r="GT139" s="168">
        <f t="shared" si="339"/>
        <v>3.2452499206684138E-2</v>
      </c>
      <c r="GU139" s="168">
        <f t="shared" si="340"/>
        <v>3.7596330632538866E-2</v>
      </c>
      <c r="GV139" s="167">
        <v>136</v>
      </c>
      <c r="GW139" s="168">
        <f t="shared" si="341"/>
        <v>4.2495075939370963E-2</v>
      </c>
      <c r="GX139" s="168">
        <f t="shared" si="342"/>
        <v>5.8447665967733542E-2</v>
      </c>
      <c r="GY139" s="167">
        <v>137</v>
      </c>
      <c r="GZ139" s="168">
        <f t="shared" si="343"/>
        <v>-2.9037543498589002E-5</v>
      </c>
      <c r="HA139" s="168">
        <f t="shared" si="344"/>
        <v>2.5034014590687548E-2</v>
      </c>
      <c r="HB139" s="167">
        <v>-1.2</v>
      </c>
      <c r="HC139" s="167">
        <v>-0.49</v>
      </c>
      <c r="HD139" s="167">
        <v>0.14000000000000001</v>
      </c>
      <c r="HE139" s="167">
        <v>1.56</v>
      </c>
      <c r="HF139" s="167">
        <v>-2.98</v>
      </c>
      <c r="HG139" s="167">
        <v>-1.01</v>
      </c>
      <c r="HH139" s="167">
        <v>0.85</v>
      </c>
      <c r="HI139" s="167">
        <v>3.14</v>
      </c>
    </row>
    <row r="140" spans="1:217" ht="15" x14ac:dyDescent="0.2">
      <c r="A140" s="153">
        <v>130</v>
      </c>
      <c r="B140" s="212"/>
      <c r="V140" s="163">
        <f t="shared" si="245"/>
        <v>0</v>
      </c>
      <c r="W140" s="163">
        <f t="shared" si="246"/>
        <v>0</v>
      </c>
      <c r="X140" s="163">
        <f t="shared" si="247"/>
        <v>0</v>
      </c>
      <c r="Y140" s="163">
        <f t="shared" si="248"/>
        <v>0</v>
      </c>
      <c r="Z140" s="163">
        <f t="shared" si="249"/>
        <v>0</v>
      </c>
      <c r="AA140" s="163">
        <f t="shared" si="250"/>
        <v>0</v>
      </c>
      <c r="AB140" s="163">
        <f t="shared" si="251"/>
        <v>0</v>
      </c>
      <c r="AC140" s="163">
        <f t="shared" si="252"/>
        <v>0</v>
      </c>
      <c r="AD140" s="164">
        <f t="shared" si="253"/>
        <v>-1.4641977937706968E-2</v>
      </c>
      <c r="AE140" s="164">
        <f t="shared" si="254"/>
        <v>2.4910512713808348E-2</v>
      </c>
      <c r="AF140" s="164">
        <f t="shared" si="255"/>
        <v>4.5595616594547202E-2</v>
      </c>
      <c r="AG140" s="165">
        <f t="shared" si="256"/>
        <v>65.3</v>
      </c>
      <c r="AH140" s="165">
        <f t="shared" si="257"/>
        <v>75.400000000000006</v>
      </c>
      <c r="AI140" s="165">
        <f t="shared" si="258"/>
        <v>82.9</v>
      </c>
      <c r="AJ140" s="165">
        <f t="shared" si="259"/>
        <v>88.3</v>
      </c>
      <c r="AK140" s="165">
        <f t="shared" si="260"/>
        <v>91.5</v>
      </c>
      <c r="AL140" s="165">
        <f t="shared" si="261"/>
        <v>92.7</v>
      </c>
      <c r="AM140" s="165">
        <f t="shared" si="262"/>
        <v>92.5</v>
      </c>
      <c r="AN140" s="165">
        <f t="shared" si="263"/>
        <v>90.4</v>
      </c>
      <c r="AO140" s="164">
        <f t="shared" si="264"/>
        <v>1.5128685188023212</v>
      </c>
      <c r="AP140" s="166">
        <v>1</v>
      </c>
      <c r="AQ140" s="167">
        <v>51.4</v>
      </c>
      <c r="AR140" s="167">
        <v>62.6</v>
      </c>
      <c r="AS140" s="167">
        <v>70.8</v>
      </c>
      <c r="AT140" s="167">
        <v>81</v>
      </c>
      <c r="AU140" s="167">
        <v>90.4</v>
      </c>
      <c r="AV140" s="167">
        <v>96.2</v>
      </c>
      <c r="AW140" s="167">
        <v>94.7</v>
      </c>
      <c r="AX140" s="167">
        <v>92.3</v>
      </c>
      <c r="AY140" s="166">
        <v>2</v>
      </c>
      <c r="AZ140" s="167">
        <v>59.5</v>
      </c>
      <c r="BA140" s="167">
        <v>68.900000000000006</v>
      </c>
      <c r="BB140" s="167">
        <v>78.3</v>
      </c>
      <c r="BC140" s="167">
        <v>84.3</v>
      </c>
      <c r="BD140" s="167">
        <v>92.8</v>
      </c>
      <c r="BE140" s="167">
        <v>96.3</v>
      </c>
      <c r="BF140" s="167">
        <v>94</v>
      </c>
      <c r="BG140" s="167">
        <v>90</v>
      </c>
      <c r="BH140" s="166">
        <v>3</v>
      </c>
      <c r="BI140" s="167">
        <v>59.8</v>
      </c>
      <c r="BJ140" s="167">
        <v>71.099999999999994</v>
      </c>
      <c r="BK140" s="167">
        <v>80.8</v>
      </c>
      <c r="BL140" s="167">
        <v>88</v>
      </c>
      <c r="BM140" s="167">
        <v>95</v>
      </c>
      <c r="BN140" s="167">
        <v>94.4</v>
      </c>
      <c r="BO140" s="167">
        <v>94.1</v>
      </c>
      <c r="BP140" s="167">
        <v>89</v>
      </c>
      <c r="BQ140" s="166">
        <v>4</v>
      </c>
      <c r="BR140" s="167">
        <v>65.400000000000006</v>
      </c>
      <c r="BS140" s="167">
        <v>77.2</v>
      </c>
      <c r="BT140" s="167">
        <v>84.5</v>
      </c>
      <c r="BU140" s="167">
        <v>89.8</v>
      </c>
      <c r="BV140" s="167">
        <v>95.5</v>
      </c>
      <c r="BW140" s="167">
        <v>94.3</v>
      </c>
      <c r="BX140" s="167">
        <v>92.5</v>
      </c>
      <c r="BY140" s="167">
        <v>88.8</v>
      </c>
      <c r="BZ140" s="166">
        <v>5</v>
      </c>
      <c r="CA140" s="167">
        <v>65.3</v>
      </c>
      <c r="CB140" s="167">
        <v>77.400000000000006</v>
      </c>
      <c r="CC140" s="167">
        <v>86.5</v>
      </c>
      <c r="CD140" s="167">
        <v>92.5</v>
      </c>
      <c r="CE140" s="167">
        <v>96.4</v>
      </c>
      <c r="CF140" s="167">
        <v>93</v>
      </c>
      <c r="CG140" s="167">
        <v>90.4</v>
      </c>
      <c r="CH140" s="167">
        <v>83.7</v>
      </c>
      <c r="CI140" s="166">
        <v>6</v>
      </c>
      <c r="CJ140" s="167">
        <v>70.7</v>
      </c>
      <c r="CK140" s="167">
        <v>82</v>
      </c>
      <c r="CL140" s="167">
        <v>89.3</v>
      </c>
      <c r="CM140" s="167">
        <v>93.3</v>
      </c>
      <c r="CN140" s="167">
        <v>95.5</v>
      </c>
      <c r="CO140" s="167">
        <v>93</v>
      </c>
      <c r="CP140" s="167">
        <v>90.1</v>
      </c>
      <c r="CQ140" s="167">
        <v>83</v>
      </c>
      <c r="CR140" s="166">
        <v>7</v>
      </c>
      <c r="CS140" s="167">
        <v>75.599999999999994</v>
      </c>
      <c r="CT140" s="167">
        <v>84.2</v>
      </c>
      <c r="CU140" s="167">
        <v>90.1</v>
      </c>
      <c r="CV140" s="167">
        <v>93.6</v>
      </c>
      <c r="CW140" s="167">
        <v>96.2</v>
      </c>
      <c r="CX140" s="167">
        <v>91.3</v>
      </c>
      <c r="CY140" s="167">
        <v>87.9</v>
      </c>
      <c r="CZ140" s="167">
        <v>81.900000000000006</v>
      </c>
      <c r="DA140" s="166">
        <v>8</v>
      </c>
      <c r="DB140" s="167">
        <v>77.599999999999994</v>
      </c>
      <c r="DC140" s="167">
        <v>88</v>
      </c>
      <c r="DD140" s="167">
        <v>93.4</v>
      </c>
      <c r="DE140" s="167">
        <v>93.8</v>
      </c>
      <c r="DF140" s="167">
        <v>94.2</v>
      </c>
      <c r="DG140" s="167">
        <v>91.4</v>
      </c>
      <c r="DH140" s="167">
        <v>87.9</v>
      </c>
      <c r="DI140" s="167">
        <v>79.900000000000006</v>
      </c>
      <c r="DJ140" s="167">
        <v>1</v>
      </c>
      <c r="DK140" s="168">
        <f t="shared" si="265"/>
        <v>51.4</v>
      </c>
      <c r="DL140" s="168">
        <f t="shared" si="266"/>
        <v>62.6</v>
      </c>
      <c r="DM140" s="168">
        <f t="shared" si="267"/>
        <v>70.8</v>
      </c>
      <c r="DN140" s="168">
        <f t="shared" si="268"/>
        <v>81</v>
      </c>
      <c r="DO140" s="168">
        <f t="shared" si="269"/>
        <v>90.4</v>
      </c>
      <c r="DP140" s="168">
        <f t="shared" si="270"/>
        <v>96.2</v>
      </c>
      <c r="DQ140" s="168">
        <f t="shared" si="271"/>
        <v>94.7</v>
      </c>
      <c r="DR140" s="168">
        <f t="shared" si="272"/>
        <v>92.3</v>
      </c>
      <c r="DS140" s="167">
        <v>131</v>
      </c>
      <c r="DT140" s="168">
        <f t="shared" si="273"/>
        <v>59.5</v>
      </c>
      <c r="DU140" s="168">
        <f t="shared" si="274"/>
        <v>68.900000000000006</v>
      </c>
      <c r="DV140" s="168">
        <f t="shared" si="275"/>
        <v>78.3</v>
      </c>
      <c r="DW140" s="168">
        <f t="shared" si="276"/>
        <v>84.3</v>
      </c>
      <c r="DX140" s="168">
        <f t="shared" si="277"/>
        <v>92.8</v>
      </c>
      <c r="DY140" s="168">
        <f t="shared" si="278"/>
        <v>96.3</v>
      </c>
      <c r="DZ140" s="168">
        <f t="shared" si="279"/>
        <v>94</v>
      </c>
      <c r="EA140" s="168">
        <f t="shared" si="280"/>
        <v>90</v>
      </c>
      <c r="EB140" s="167">
        <v>132</v>
      </c>
      <c r="EC140" s="168">
        <f t="shared" si="281"/>
        <v>59.8</v>
      </c>
      <c r="ED140" s="168">
        <f t="shared" si="282"/>
        <v>71.099999999999994</v>
      </c>
      <c r="EE140" s="168">
        <f t="shared" si="283"/>
        <v>80.8</v>
      </c>
      <c r="EF140" s="168">
        <f t="shared" si="284"/>
        <v>88</v>
      </c>
      <c r="EG140" s="168">
        <f t="shared" si="285"/>
        <v>95</v>
      </c>
      <c r="EH140" s="168">
        <f t="shared" si="286"/>
        <v>94.4</v>
      </c>
      <c r="EI140" s="168">
        <f t="shared" si="287"/>
        <v>94.1</v>
      </c>
      <c r="EJ140" s="168">
        <f t="shared" si="288"/>
        <v>89</v>
      </c>
      <c r="EK140" s="167">
        <v>133</v>
      </c>
      <c r="EL140" s="168">
        <f t="shared" si="289"/>
        <v>65.400000000000006</v>
      </c>
      <c r="EM140" s="168">
        <f t="shared" si="290"/>
        <v>77.2</v>
      </c>
      <c r="EN140" s="168">
        <f t="shared" si="291"/>
        <v>84.5</v>
      </c>
      <c r="EO140" s="168">
        <f t="shared" si="292"/>
        <v>89.8</v>
      </c>
      <c r="EP140" s="168">
        <f t="shared" si="293"/>
        <v>95.5</v>
      </c>
      <c r="EQ140" s="168">
        <f t="shared" si="294"/>
        <v>94.3</v>
      </c>
      <c r="ER140" s="168">
        <f t="shared" si="295"/>
        <v>92.5</v>
      </c>
      <c r="ES140" s="168">
        <f t="shared" si="296"/>
        <v>88.8</v>
      </c>
      <c r="ET140" s="167">
        <v>134</v>
      </c>
      <c r="EU140" s="168">
        <f t="shared" si="297"/>
        <v>65.3</v>
      </c>
      <c r="EV140" s="168">
        <f t="shared" si="298"/>
        <v>77.400000000000006</v>
      </c>
      <c r="EW140" s="168">
        <f t="shared" si="299"/>
        <v>86.5</v>
      </c>
      <c r="EX140" s="168">
        <f t="shared" si="300"/>
        <v>92.5</v>
      </c>
      <c r="EY140" s="168">
        <f t="shared" si="301"/>
        <v>96.4</v>
      </c>
      <c r="EZ140" s="168">
        <f t="shared" si="302"/>
        <v>93</v>
      </c>
      <c r="FA140" s="168">
        <f t="shared" si="303"/>
        <v>90.4</v>
      </c>
      <c r="FB140" s="168">
        <f t="shared" si="304"/>
        <v>83.7</v>
      </c>
      <c r="FC140" s="167">
        <v>135</v>
      </c>
      <c r="FD140" s="168">
        <f t="shared" si="305"/>
        <v>70.7</v>
      </c>
      <c r="FE140" s="168">
        <f t="shared" si="306"/>
        <v>82</v>
      </c>
      <c r="FF140" s="168">
        <f t="shared" si="307"/>
        <v>89.3</v>
      </c>
      <c r="FG140" s="168">
        <f t="shared" si="308"/>
        <v>93.3</v>
      </c>
      <c r="FH140" s="168">
        <f t="shared" si="309"/>
        <v>95.5</v>
      </c>
      <c r="FI140" s="168">
        <f t="shared" si="310"/>
        <v>93</v>
      </c>
      <c r="FJ140" s="168">
        <f t="shared" si="311"/>
        <v>90.1</v>
      </c>
      <c r="FK140" s="168">
        <f t="shared" si="312"/>
        <v>83</v>
      </c>
      <c r="FL140" s="167">
        <v>136</v>
      </c>
      <c r="FM140" s="168">
        <f t="shared" si="313"/>
        <v>75.599999999999994</v>
      </c>
      <c r="FN140" s="168">
        <f t="shared" si="314"/>
        <v>84.2</v>
      </c>
      <c r="FO140" s="168">
        <f t="shared" si="315"/>
        <v>90.1</v>
      </c>
      <c r="FP140" s="168">
        <f t="shared" si="316"/>
        <v>93.6</v>
      </c>
      <c r="FQ140" s="168">
        <f t="shared" si="317"/>
        <v>96.2</v>
      </c>
      <c r="FR140" s="168">
        <f t="shared" si="318"/>
        <v>91.3</v>
      </c>
      <c r="FS140" s="168">
        <f t="shared" si="319"/>
        <v>87.9</v>
      </c>
      <c r="FT140" s="168">
        <f t="shared" si="320"/>
        <v>81.900000000000006</v>
      </c>
      <c r="FU140" s="167">
        <v>137</v>
      </c>
      <c r="FV140" s="168">
        <f t="shared" si="321"/>
        <v>77.599999999999994</v>
      </c>
      <c r="FW140" s="168">
        <f t="shared" si="322"/>
        <v>88</v>
      </c>
      <c r="FX140" s="168">
        <f t="shared" si="323"/>
        <v>93.4</v>
      </c>
      <c r="FY140" s="168">
        <f t="shared" si="324"/>
        <v>93.8</v>
      </c>
      <c r="FZ140" s="168">
        <f t="shared" si="325"/>
        <v>94.2</v>
      </c>
      <c r="GA140" s="168">
        <f t="shared" si="326"/>
        <v>91.4</v>
      </c>
      <c r="GB140" s="168">
        <f t="shared" si="327"/>
        <v>87.9</v>
      </c>
      <c r="GC140" s="168">
        <f t="shared" si="328"/>
        <v>79.900000000000006</v>
      </c>
      <c r="GD140" s="167">
        <v>130</v>
      </c>
      <c r="GE140" s="168">
        <f t="shared" si="329"/>
        <v>-2.3603849250278586E-2</v>
      </c>
      <c r="GF140" s="168">
        <f t="shared" si="330"/>
        <v>-2.3544224454084883E-2</v>
      </c>
      <c r="GG140" s="167">
        <v>131</v>
      </c>
      <c r="GH140" s="168">
        <f t="shared" si="331"/>
        <v>-1.2384835451356935E-2</v>
      </c>
      <c r="GI140" s="168">
        <f t="shared" si="332"/>
        <v>-1.1998855162644873E-2</v>
      </c>
      <c r="GJ140" s="167">
        <v>132</v>
      </c>
      <c r="GK140" s="168">
        <f t="shared" si="333"/>
        <v>-2.0040529691527809E-2</v>
      </c>
      <c r="GL140" s="168">
        <f t="shared" si="334"/>
        <v>-1.9627671504537147E-2</v>
      </c>
      <c r="GM140" s="167">
        <v>133</v>
      </c>
      <c r="GN140" s="168">
        <f t="shared" si="335"/>
        <v>-2.9994818512207644E-2</v>
      </c>
      <c r="GO140" s="168">
        <f t="shared" si="336"/>
        <v>-2.8499066434065412E-2</v>
      </c>
      <c r="GP140" s="167">
        <v>134</v>
      </c>
      <c r="GQ140" s="168">
        <f t="shared" si="337"/>
        <v>1.1033250097071345E-2</v>
      </c>
      <c r="GR140" s="168">
        <f t="shared" si="338"/>
        <v>1.2508825519844891E-2</v>
      </c>
      <c r="GS140" s="167">
        <v>135</v>
      </c>
      <c r="GT140" s="168">
        <f t="shared" si="339"/>
        <v>3.2452499206684138E-2</v>
      </c>
      <c r="GU140" s="168">
        <f t="shared" si="340"/>
        <v>3.7596330632538866E-2</v>
      </c>
      <c r="GV140" s="167">
        <v>136</v>
      </c>
      <c r="GW140" s="168">
        <f t="shared" si="341"/>
        <v>4.2495075939370963E-2</v>
      </c>
      <c r="GX140" s="168">
        <f t="shared" si="342"/>
        <v>5.8447665967733542E-2</v>
      </c>
      <c r="GY140" s="167">
        <v>137</v>
      </c>
      <c r="GZ140" s="168">
        <f t="shared" si="343"/>
        <v>-2.9037543498589002E-5</v>
      </c>
      <c r="HA140" s="168">
        <f t="shared" si="344"/>
        <v>2.5034014590687548E-2</v>
      </c>
      <c r="HB140" s="167">
        <v>-1.2</v>
      </c>
      <c r="HC140" s="167">
        <v>-0.49</v>
      </c>
      <c r="HD140" s="167">
        <v>0.14000000000000001</v>
      </c>
      <c r="HE140" s="167">
        <v>1.56</v>
      </c>
      <c r="HF140" s="167">
        <v>-2.98</v>
      </c>
      <c r="HG140" s="167">
        <v>-1.01</v>
      </c>
      <c r="HH140" s="167">
        <v>0.85</v>
      </c>
      <c r="HI140" s="167">
        <v>3.14</v>
      </c>
    </row>
    <row r="141" spans="1:217" ht="15" x14ac:dyDescent="0.2">
      <c r="A141" s="153">
        <v>131</v>
      </c>
      <c r="B141" s="212"/>
      <c r="V141" s="163">
        <f t="shared" si="245"/>
        <v>0</v>
      </c>
      <c r="W141" s="163">
        <f t="shared" si="246"/>
        <v>0</v>
      </c>
      <c r="X141" s="163">
        <f t="shared" si="247"/>
        <v>0</v>
      </c>
      <c r="Y141" s="163">
        <f t="shared" si="248"/>
        <v>0</v>
      </c>
      <c r="Z141" s="163">
        <f t="shared" si="249"/>
        <v>0</v>
      </c>
      <c r="AA141" s="163">
        <f t="shared" si="250"/>
        <v>0</v>
      </c>
      <c r="AB141" s="163">
        <f t="shared" si="251"/>
        <v>0</v>
      </c>
      <c r="AC141" s="163">
        <f t="shared" si="252"/>
        <v>0</v>
      </c>
      <c r="AD141" s="164">
        <f t="shared" si="253"/>
        <v>-1.4641977937706968E-2</v>
      </c>
      <c r="AE141" s="164">
        <f t="shared" si="254"/>
        <v>2.4910512713808348E-2</v>
      </c>
      <c r="AF141" s="164">
        <f t="shared" si="255"/>
        <v>4.5595616594547202E-2</v>
      </c>
      <c r="AG141" s="165">
        <f t="shared" si="256"/>
        <v>65.3</v>
      </c>
      <c r="AH141" s="165">
        <f t="shared" si="257"/>
        <v>75.400000000000006</v>
      </c>
      <c r="AI141" s="165">
        <f t="shared" si="258"/>
        <v>82.9</v>
      </c>
      <c r="AJ141" s="165">
        <f t="shared" si="259"/>
        <v>88.3</v>
      </c>
      <c r="AK141" s="165">
        <f t="shared" si="260"/>
        <v>91.5</v>
      </c>
      <c r="AL141" s="165">
        <f t="shared" si="261"/>
        <v>92.7</v>
      </c>
      <c r="AM141" s="165">
        <f t="shared" si="262"/>
        <v>92.5</v>
      </c>
      <c r="AN141" s="165">
        <f t="shared" si="263"/>
        <v>90.4</v>
      </c>
      <c r="AO141" s="164">
        <f t="shared" si="264"/>
        <v>1.5128685188023212</v>
      </c>
      <c r="AP141" s="166">
        <v>1</v>
      </c>
      <c r="AQ141" s="167">
        <v>51.4</v>
      </c>
      <c r="AR141" s="167">
        <v>62.6</v>
      </c>
      <c r="AS141" s="167">
        <v>70.8</v>
      </c>
      <c r="AT141" s="167">
        <v>81</v>
      </c>
      <c r="AU141" s="167">
        <v>90.4</v>
      </c>
      <c r="AV141" s="167">
        <v>96.2</v>
      </c>
      <c r="AW141" s="167">
        <v>94.7</v>
      </c>
      <c r="AX141" s="167">
        <v>92.3</v>
      </c>
      <c r="AY141" s="166">
        <v>2</v>
      </c>
      <c r="AZ141" s="167">
        <v>59.5</v>
      </c>
      <c r="BA141" s="167">
        <v>68.900000000000006</v>
      </c>
      <c r="BB141" s="167">
        <v>78.3</v>
      </c>
      <c r="BC141" s="167">
        <v>84.3</v>
      </c>
      <c r="BD141" s="167">
        <v>92.8</v>
      </c>
      <c r="BE141" s="167">
        <v>96.3</v>
      </c>
      <c r="BF141" s="167">
        <v>94</v>
      </c>
      <c r="BG141" s="167">
        <v>90</v>
      </c>
      <c r="BH141" s="166">
        <v>3</v>
      </c>
      <c r="BI141" s="167">
        <v>59.8</v>
      </c>
      <c r="BJ141" s="167">
        <v>71.099999999999994</v>
      </c>
      <c r="BK141" s="167">
        <v>80.8</v>
      </c>
      <c r="BL141" s="167">
        <v>88</v>
      </c>
      <c r="BM141" s="167">
        <v>95</v>
      </c>
      <c r="BN141" s="167">
        <v>94.4</v>
      </c>
      <c r="BO141" s="167">
        <v>94.1</v>
      </c>
      <c r="BP141" s="167">
        <v>89</v>
      </c>
      <c r="BQ141" s="166">
        <v>4</v>
      </c>
      <c r="BR141" s="167">
        <v>65.400000000000006</v>
      </c>
      <c r="BS141" s="167">
        <v>77.2</v>
      </c>
      <c r="BT141" s="167">
        <v>84.5</v>
      </c>
      <c r="BU141" s="167">
        <v>89.8</v>
      </c>
      <c r="BV141" s="167">
        <v>95.5</v>
      </c>
      <c r="BW141" s="167">
        <v>94.3</v>
      </c>
      <c r="BX141" s="167">
        <v>92.5</v>
      </c>
      <c r="BY141" s="167">
        <v>88.8</v>
      </c>
      <c r="BZ141" s="166">
        <v>5</v>
      </c>
      <c r="CA141" s="167">
        <v>65.3</v>
      </c>
      <c r="CB141" s="167">
        <v>77.400000000000006</v>
      </c>
      <c r="CC141" s="167">
        <v>86.5</v>
      </c>
      <c r="CD141" s="167">
        <v>92.5</v>
      </c>
      <c r="CE141" s="167">
        <v>96.4</v>
      </c>
      <c r="CF141" s="167">
        <v>93</v>
      </c>
      <c r="CG141" s="167">
        <v>90.4</v>
      </c>
      <c r="CH141" s="167">
        <v>83.7</v>
      </c>
      <c r="CI141" s="166">
        <v>6</v>
      </c>
      <c r="CJ141" s="167">
        <v>70.7</v>
      </c>
      <c r="CK141" s="167">
        <v>82</v>
      </c>
      <c r="CL141" s="167">
        <v>89.3</v>
      </c>
      <c r="CM141" s="167">
        <v>93.3</v>
      </c>
      <c r="CN141" s="167">
        <v>95.5</v>
      </c>
      <c r="CO141" s="167">
        <v>93</v>
      </c>
      <c r="CP141" s="167">
        <v>90.1</v>
      </c>
      <c r="CQ141" s="167">
        <v>83</v>
      </c>
      <c r="CR141" s="166">
        <v>7</v>
      </c>
      <c r="CS141" s="167">
        <v>75.599999999999994</v>
      </c>
      <c r="CT141" s="167">
        <v>84.2</v>
      </c>
      <c r="CU141" s="167">
        <v>90.1</v>
      </c>
      <c r="CV141" s="167">
        <v>93.6</v>
      </c>
      <c r="CW141" s="167">
        <v>96.2</v>
      </c>
      <c r="CX141" s="167">
        <v>91.3</v>
      </c>
      <c r="CY141" s="167">
        <v>87.9</v>
      </c>
      <c r="CZ141" s="167">
        <v>81.900000000000006</v>
      </c>
      <c r="DA141" s="166">
        <v>8</v>
      </c>
      <c r="DB141" s="167">
        <v>77.599999999999994</v>
      </c>
      <c r="DC141" s="167">
        <v>88</v>
      </c>
      <c r="DD141" s="167">
        <v>93.4</v>
      </c>
      <c r="DE141" s="167">
        <v>93.8</v>
      </c>
      <c r="DF141" s="167">
        <v>94.2</v>
      </c>
      <c r="DG141" s="167">
        <v>91.4</v>
      </c>
      <c r="DH141" s="167">
        <v>87.9</v>
      </c>
      <c r="DI141" s="167">
        <v>79.900000000000006</v>
      </c>
      <c r="DJ141" s="167">
        <v>1</v>
      </c>
      <c r="DK141" s="168">
        <f t="shared" si="265"/>
        <v>51.4</v>
      </c>
      <c r="DL141" s="168">
        <f t="shared" si="266"/>
        <v>62.6</v>
      </c>
      <c r="DM141" s="168">
        <f t="shared" si="267"/>
        <v>70.8</v>
      </c>
      <c r="DN141" s="168">
        <f t="shared" si="268"/>
        <v>81</v>
      </c>
      <c r="DO141" s="168">
        <f t="shared" si="269"/>
        <v>90.4</v>
      </c>
      <c r="DP141" s="168">
        <f t="shared" si="270"/>
        <v>96.2</v>
      </c>
      <c r="DQ141" s="168">
        <f t="shared" si="271"/>
        <v>94.7</v>
      </c>
      <c r="DR141" s="168">
        <f t="shared" si="272"/>
        <v>92.3</v>
      </c>
      <c r="DS141" s="167">
        <v>131</v>
      </c>
      <c r="DT141" s="168">
        <f t="shared" si="273"/>
        <v>59.5</v>
      </c>
      <c r="DU141" s="168">
        <f t="shared" si="274"/>
        <v>68.900000000000006</v>
      </c>
      <c r="DV141" s="168">
        <f t="shared" si="275"/>
        <v>78.3</v>
      </c>
      <c r="DW141" s="168">
        <f t="shared" si="276"/>
        <v>84.3</v>
      </c>
      <c r="DX141" s="168">
        <f t="shared" si="277"/>
        <v>92.8</v>
      </c>
      <c r="DY141" s="168">
        <f t="shared" si="278"/>
        <v>96.3</v>
      </c>
      <c r="DZ141" s="168">
        <f t="shared" si="279"/>
        <v>94</v>
      </c>
      <c r="EA141" s="168">
        <f t="shared" si="280"/>
        <v>90</v>
      </c>
      <c r="EB141" s="167">
        <v>132</v>
      </c>
      <c r="EC141" s="168">
        <f t="shared" si="281"/>
        <v>59.8</v>
      </c>
      <c r="ED141" s="168">
        <f t="shared" si="282"/>
        <v>71.099999999999994</v>
      </c>
      <c r="EE141" s="168">
        <f t="shared" si="283"/>
        <v>80.8</v>
      </c>
      <c r="EF141" s="168">
        <f t="shared" si="284"/>
        <v>88</v>
      </c>
      <c r="EG141" s="168">
        <f t="shared" si="285"/>
        <v>95</v>
      </c>
      <c r="EH141" s="168">
        <f t="shared" si="286"/>
        <v>94.4</v>
      </c>
      <c r="EI141" s="168">
        <f t="shared" si="287"/>
        <v>94.1</v>
      </c>
      <c r="EJ141" s="168">
        <f t="shared" si="288"/>
        <v>89</v>
      </c>
      <c r="EK141" s="167">
        <v>133</v>
      </c>
      <c r="EL141" s="168">
        <f t="shared" si="289"/>
        <v>65.400000000000006</v>
      </c>
      <c r="EM141" s="168">
        <f t="shared" si="290"/>
        <v>77.2</v>
      </c>
      <c r="EN141" s="168">
        <f t="shared" si="291"/>
        <v>84.5</v>
      </c>
      <c r="EO141" s="168">
        <f t="shared" si="292"/>
        <v>89.8</v>
      </c>
      <c r="EP141" s="168">
        <f t="shared" si="293"/>
        <v>95.5</v>
      </c>
      <c r="EQ141" s="168">
        <f t="shared" si="294"/>
        <v>94.3</v>
      </c>
      <c r="ER141" s="168">
        <f t="shared" si="295"/>
        <v>92.5</v>
      </c>
      <c r="ES141" s="168">
        <f t="shared" si="296"/>
        <v>88.8</v>
      </c>
      <c r="ET141" s="167">
        <v>134</v>
      </c>
      <c r="EU141" s="168">
        <f t="shared" si="297"/>
        <v>65.3</v>
      </c>
      <c r="EV141" s="168">
        <f t="shared" si="298"/>
        <v>77.400000000000006</v>
      </c>
      <c r="EW141" s="168">
        <f t="shared" si="299"/>
        <v>86.5</v>
      </c>
      <c r="EX141" s="168">
        <f t="shared" si="300"/>
        <v>92.5</v>
      </c>
      <c r="EY141" s="168">
        <f t="shared" si="301"/>
        <v>96.4</v>
      </c>
      <c r="EZ141" s="168">
        <f t="shared" si="302"/>
        <v>93</v>
      </c>
      <c r="FA141" s="168">
        <f t="shared" si="303"/>
        <v>90.4</v>
      </c>
      <c r="FB141" s="168">
        <f t="shared" si="304"/>
        <v>83.7</v>
      </c>
      <c r="FC141" s="167">
        <v>135</v>
      </c>
      <c r="FD141" s="168">
        <f t="shared" si="305"/>
        <v>70.7</v>
      </c>
      <c r="FE141" s="168">
        <f t="shared" si="306"/>
        <v>82</v>
      </c>
      <c r="FF141" s="168">
        <f t="shared" si="307"/>
        <v>89.3</v>
      </c>
      <c r="FG141" s="168">
        <f t="shared" si="308"/>
        <v>93.3</v>
      </c>
      <c r="FH141" s="168">
        <f t="shared" si="309"/>
        <v>95.5</v>
      </c>
      <c r="FI141" s="168">
        <f t="shared" si="310"/>
        <v>93</v>
      </c>
      <c r="FJ141" s="168">
        <f t="shared" si="311"/>
        <v>90.1</v>
      </c>
      <c r="FK141" s="168">
        <f t="shared" si="312"/>
        <v>83</v>
      </c>
      <c r="FL141" s="167">
        <v>136</v>
      </c>
      <c r="FM141" s="168">
        <f t="shared" si="313"/>
        <v>75.599999999999994</v>
      </c>
      <c r="FN141" s="168">
        <f t="shared" si="314"/>
        <v>84.2</v>
      </c>
      <c r="FO141" s="168">
        <f t="shared" si="315"/>
        <v>90.1</v>
      </c>
      <c r="FP141" s="168">
        <f t="shared" si="316"/>
        <v>93.6</v>
      </c>
      <c r="FQ141" s="168">
        <f t="shared" si="317"/>
        <v>96.2</v>
      </c>
      <c r="FR141" s="168">
        <f t="shared" si="318"/>
        <v>91.3</v>
      </c>
      <c r="FS141" s="168">
        <f t="shared" si="319"/>
        <v>87.9</v>
      </c>
      <c r="FT141" s="168">
        <f t="shared" si="320"/>
        <v>81.900000000000006</v>
      </c>
      <c r="FU141" s="167">
        <v>137</v>
      </c>
      <c r="FV141" s="168">
        <f t="shared" si="321"/>
        <v>77.599999999999994</v>
      </c>
      <c r="FW141" s="168">
        <f t="shared" si="322"/>
        <v>88</v>
      </c>
      <c r="FX141" s="168">
        <f t="shared" si="323"/>
        <v>93.4</v>
      </c>
      <c r="FY141" s="168">
        <f t="shared" si="324"/>
        <v>93.8</v>
      </c>
      <c r="FZ141" s="168">
        <f t="shared" si="325"/>
        <v>94.2</v>
      </c>
      <c r="GA141" s="168">
        <f t="shared" si="326"/>
        <v>91.4</v>
      </c>
      <c r="GB141" s="168">
        <f t="shared" si="327"/>
        <v>87.9</v>
      </c>
      <c r="GC141" s="168">
        <f t="shared" si="328"/>
        <v>79.900000000000006</v>
      </c>
      <c r="GD141" s="167">
        <v>130</v>
      </c>
      <c r="GE141" s="168">
        <f t="shared" si="329"/>
        <v>-2.3603849250278586E-2</v>
      </c>
      <c r="GF141" s="168">
        <f t="shared" si="330"/>
        <v>-2.3544224454084883E-2</v>
      </c>
      <c r="GG141" s="167">
        <v>131</v>
      </c>
      <c r="GH141" s="168">
        <f t="shared" si="331"/>
        <v>-1.2384835451356935E-2</v>
      </c>
      <c r="GI141" s="168">
        <f t="shared" si="332"/>
        <v>-1.1998855162644873E-2</v>
      </c>
      <c r="GJ141" s="167">
        <v>132</v>
      </c>
      <c r="GK141" s="168">
        <f t="shared" si="333"/>
        <v>-2.0040529691527809E-2</v>
      </c>
      <c r="GL141" s="168">
        <f t="shared" si="334"/>
        <v>-1.9627671504537147E-2</v>
      </c>
      <c r="GM141" s="167">
        <v>133</v>
      </c>
      <c r="GN141" s="168">
        <f t="shared" si="335"/>
        <v>-2.9994818512207644E-2</v>
      </c>
      <c r="GO141" s="168">
        <f t="shared" si="336"/>
        <v>-2.8499066434065412E-2</v>
      </c>
      <c r="GP141" s="167">
        <v>134</v>
      </c>
      <c r="GQ141" s="168">
        <f t="shared" si="337"/>
        <v>1.1033250097071345E-2</v>
      </c>
      <c r="GR141" s="168">
        <f t="shared" si="338"/>
        <v>1.2508825519844891E-2</v>
      </c>
      <c r="GS141" s="167">
        <v>135</v>
      </c>
      <c r="GT141" s="168">
        <f t="shared" si="339"/>
        <v>3.2452499206684138E-2</v>
      </c>
      <c r="GU141" s="168">
        <f t="shared" si="340"/>
        <v>3.7596330632538866E-2</v>
      </c>
      <c r="GV141" s="167">
        <v>136</v>
      </c>
      <c r="GW141" s="168">
        <f t="shared" si="341"/>
        <v>4.2495075939370963E-2</v>
      </c>
      <c r="GX141" s="168">
        <f t="shared" si="342"/>
        <v>5.8447665967733542E-2</v>
      </c>
      <c r="GY141" s="167">
        <v>137</v>
      </c>
      <c r="GZ141" s="168">
        <f t="shared" si="343"/>
        <v>-2.9037543498589002E-5</v>
      </c>
      <c r="HA141" s="168">
        <f t="shared" si="344"/>
        <v>2.5034014590687548E-2</v>
      </c>
      <c r="HB141" s="167">
        <v>-1.2</v>
      </c>
      <c r="HC141" s="167">
        <v>-0.49</v>
      </c>
      <c r="HD141" s="167">
        <v>0.14000000000000001</v>
      </c>
      <c r="HE141" s="167">
        <v>1.56</v>
      </c>
      <c r="HF141" s="167">
        <v>-2.98</v>
      </c>
      <c r="HG141" s="167">
        <v>-1.01</v>
      </c>
      <c r="HH141" s="167">
        <v>0.85</v>
      </c>
      <c r="HI141" s="167">
        <v>3.14</v>
      </c>
    </row>
    <row r="142" spans="1:217" ht="15" x14ac:dyDescent="0.2">
      <c r="A142" s="153">
        <v>132</v>
      </c>
      <c r="B142" s="212"/>
      <c r="V142" s="163">
        <f t="shared" si="245"/>
        <v>0</v>
      </c>
      <c r="W142" s="163">
        <f t="shared" si="246"/>
        <v>0</v>
      </c>
      <c r="X142" s="163">
        <f t="shared" si="247"/>
        <v>0</v>
      </c>
      <c r="Y142" s="163">
        <f t="shared" si="248"/>
        <v>0</v>
      </c>
      <c r="Z142" s="163">
        <f t="shared" si="249"/>
        <v>0</v>
      </c>
      <c r="AA142" s="163">
        <f t="shared" si="250"/>
        <v>0</v>
      </c>
      <c r="AB142" s="163">
        <f t="shared" si="251"/>
        <v>0</v>
      </c>
      <c r="AC142" s="163">
        <f t="shared" si="252"/>
        <v>0</v>
      </c>
      <c r="AD142" s="164">
        <f t="shared" si="253"/>
        <v>-1.4641977937706968E-2</v>
      </c>
      <c r="AE142" s="164">
        <f t="shared" si="254"/>
        <v>2.4910512713808348E-2</v>
      </c>
      <c r="AF142" s="164">
        <f t="shared" si="255"/>
        <v>4.5595616594547202E-2</v>
      </c>
      <c r="AG142" s="165">
        <f t="shared" si="256"/>
        <v>65.3</v>
      </c>
      <c r="AH142" s="165">
        <f t="shared" si="257"/>
        <v>75.400000000000006</v>
      </c>
      <c r="AI142" s="165">
        <f t="shared" si="258"/>
        <v>82.9</v>
      </c>
      <c r="AJ142" s="165">
        <f t="shared" si="259"/>
        <v>88.3</v>
      </c>
      <c r="AK142" s="165">
        <f t="shared" si="260"/>
        <v>91.5</v>
      </c>
      <c r="AL142" s="165">
        <f t="shared" si="261"/>
        <v>92.7</v>
      </c>
      <c r="AM142" s="165">
        <f t="shared" si="262"/>
        <v>92.5</v>
      </c>
      <c r="AN142" s="165">
        <f t="shared" si="263"/>
        <v>90.4</v>
      </c>
      <c r="AO142" s="164">
        <f t="shared" si="264"/>
        <v>1.5128685188023212</v>
      </c>
      <c r="AP142" s="166">
        <v>1</v>
      </c>
      <c r="AQ142" s="167">
        <v>51.4</v>
      </c>
      <c r="AR142" s="167">
        <v>62.6</v>
      </c>
      <c r="AS142" s="167">
        <v>70.8</v>
      </c>
      <c r="AT142" s="167">
        <v>81</v>
      </c>
      <c r="AU142" s="167">
        <v>90.4</v>
      </c>
      <c r="AV142" s="167">
        <v>96.2</v>
      </c>
      <c r="AW142" s="167">
        <v>94.7</v>
      </c>
      <c r="AX142" s="167">
        <v>92.3</v>
      </c>
      <c r="AY142" s="166">
        <v>2</v>
      </c>
      <c r="AZ142" s="167">
        <v>59.5</v>
      </c>
      <c r="BA142" s="167">
        <v>68.900000000000006</v>
      </c>
      <c r="BB142" s="167">
        <v>78.3</v>
      </c>
      <c r="BC142" s="167">
        <v>84.3</v>
      </c>
      <c r="BD142" s="167">
        <v>92.8</v>
      </c>
      <c r="BE142" s="167">
        <v>96.3</v>
      </c>
      <c r="BF142" s="167">
        <v>94</v>
      </c>
      <c r="BG142" s="167">
        <v>90</v>
      </c>
      <c r="BH142" s="166">
        <v>3</v>
      </c>
      <c r="BI142" s="167">
        <v>59.8</v>
      </c>
      <c r="BJ142" s="167">
        <v>71.099999999999994</v>
      </c>
      <c r="BK142" s="167">
        <v>80.8</v>
      </c>
      <c r="BL142" s="167">
        <v>88</v>
      </c>
      <c r="BM142" s="167">
        <v>95</v>
      </c>
      <c r="BN142" s="167">
        <v>94.4</v>
      </c>
      <c r="BO142" s="167">
        <v>94.1</v>
      </c>
      <c r="BP142" s="167">
        <v>89</v>
      </c>
      <c r="BQ142" s="166">
        <v>4</v>
      </c>
      <c r="BR142" s="167">
        <v>65.400000000000006</v>
      </c>
      <c r="BS142" s="167">
        <v>77.2</v>
      </c>
      <c r="BT142" s="167">
        <v>84.5</v>
      </c>
      <c r="BU142" s="167">
        <v>89.8</v>
      </c>
      <c r="BV142" s="167">
        <v>95.5</v>
      </c>
      <c r="BW142" s="167">
        <v>94.3</v>
      </c>
      <c r="BX142" s="167">
        <v>92.5</v>
      </c>
      <c r="BY142" s="167">
        <v>88.8</v>
      </c>
      <c r="BZ142" s="166">
        <v>5</v>
      </c>
      <c r="CA142" s="167">
        <v>65.3</v>
      </c>
      <c r="CB142" s="167">
        <v>77.400000000000006</v>
      </c>
      <c r="CC142" s="167">
        <v>86.5</v>
      </c>
      <c r="CD142" s="167">
        <v>92.5</v>
      </c>
      <c r="CE142" s="167">
        <v>96.4</v>
      </c>
      <c r="CF142" s="167">
        <v>93</v>
      </c>
      <c r="CG142" s="167">
        <v>90.4</v>
      </c>
      <c r="CH142" s="167">
        <v>83.7</v>
      </c>
      <c r="CI142" s="166">
        <v>6</v>
      </c>
      <c r="CJ142" s="167">
        <v>70.7</v>
      </c>
      <c r="CK142" s="167">
        <v>82</v>
      </c>
      <c r="CL142" s="167">
        <v>89.3</v>
      </c>
      <c r="CM142" s="167">
        <v>93.3</v>
      </c>
      <c r="CN142" s="167">
        <v>95.5</v>
      </c>
      <c r="CO142" s="167">
        <v>93</v>
      </c>
      <c r="CP142" s="167">
        <v>90.1</v>
      </c>
      <c r="CQ142" s="167">
        <v>83</v>
      </c>
      <c r="CR142" s="166">
        <v>7</v>
      </c>
      <c r="CS142" s="167">
        <v>75.599999999999994</v>
      </c>
      <c r="CT142" s="167">
        <v>84.2</v>
      </c>
      <c r="CU142" s="167">
        <v>90.1</v>
      </c>
      <c r="CV142" s="167">
        <v>93.6</v>
      </c>
      <c r="CW142" s="167">
        <v>96.2</v>
      </c>
      <c r="CX142" s="167">
        <v>91.3</v>
      </c>
      <c r="CY142" s="167">
        <v>87.9</v>
      </c>
      <c r="CZ142" s="167">
        <v>81.900000000000006</v>
      </c>
      <c r="DA142" s="166">
        <v>8</v>
      </c>
      <c r="DB142" s="167">
        <v>77.599999999999994</v>
      </c>
      <c r="DC142" s="167">
        <v>88</v>
      </c>
      <c r="DD142" s="167">
        <v>93.4</v>
      </c>
      <c r="DE142" s="167">
        <v>93.8</v>
      </c>
      <c r="DF142" s="167">
        <v>94.2</v>
      </c>
      <c r="DG142" s="167">
        <v>91.4</v>
      </c>
      <c r="DH142" s="167">
        <v>87.9</v>
      </c>
      <c r="DI142" s="167">
        <v>79.900000000000006</v>
      </c>
      <c r="DJ142" s="167">
        <v>1</v>
      </c>
      <c r="DK142" s="168">
        <f t="shared" si="265"/>
        <v>51.4</v>
      </c>
      <c r="DL142" s="168">
        <f t="shared" si="266"/>
        <v>62.6</v>
      </c>
      <c r="DM142" s="168">
        <f t="shared" si="267"/>
        <v>70.8</v>
      </c>
      <c r="DN142" s="168">
        <f t="shared" si="268"/>
        <v>81</v>
      </c>
      <c r="DO142" s="168">
        <f t="shared" si="269"/>
        <v>90.4</v>
      </c>
      <c r="DP142" s="168">
        <f t="shared" si="270"/>
        <v>96.2</v>
      </c>
      <c r="DQ142" s="168">
        <f t="shared" si="271"/>
        <v>94.7</v>
      </c>
      <c r="DR142" s="168">
        <f t="shared" si="272"/>
        <v>92.3</v>
      </c>
      <c r="DS142" s="167">
        <v>131</v>
      </c>
      <c r="DT142" s="168">
        <f t="shared" si="273"/>
        <v>59.5</v>
      </c>
      <c r="DU142" s="168">
        <f t="shared" si="274"/>
        <v>68.900000000000006</v>
      </c>
      <c r="DV142" s="168">
        <f t="shared" si="275"/>
        <v>78.3</v>
      </c>
      <c r="DW142" s="168">
        <f t="shared" si="276"/>
        <v>84.3</v>
      </c>
      <c r="DX142" s="168">
        <f t="shared" si="277"/>
        <v>92.8</v>
      </c>
      <c r="DY142" s="168">
        <f t="shared" si="278"/>
        <v>96.3</v>
      </c>
      <c r="DZ142" s="168">
        <f t="shared" si="279"/>
        <v>94</v>
      </c>
      <c r="EA142" s="168">
        <f t="shared" si="280"/>
        <v>90</v>
      </c>
      <c r="EB142" s="167">
        <v>132</v>
      </c>
      <c r="EC142" s="168">
        <f t="shared" si="281"/>
        <v>59.8</v>
      </c>
      <c r="ED142" s="168">
        <f t="shared" si="282"/>
        <v>71.099999999999994</v>
      </c>
      <c r="EE142" s="168">
        <f t="shared" si="283"/>
        <v>80.8</v>
      </c>
      <c r="EF142" s="168">
        <f t="shared" si="284"/>
        <v>88</v>
      </c>
      <c r="EG142" s="168">
        <f t="shared" si="285"/>
        <v>95</v>
      </c>
      <c r="EH142" s="168">
        <f t="shared" si="286"/>
        <v>94.4</v>
      </c>
      <c r="EI142" s="168">
        <f t="shared" si="287"/>
        <v>94.1</v>
      </c>
      <c r="EJ142" s="168">
        <f t="shared" si="288"/>
        <v>89</v>
      </c>
      <c r="EK142" s="167">
        <v>133</v>
      </c>
      <c r="EL142" s="168">
        <f t="shared" si="289"/>
        <v>65.400000000000006</v>
      </c>
      <c r="EM142" s="168">
        <f t="shared" si="290"/>
        <v>77.2</v>
      </c>
      <c r="EN142" s="168">
        <f t="shared" si="291"/>
        <v>84.5</v>
      </c>
      <c r="EO142" s="168">
        <f t="shared" si="292"/>
        <v>89.8</v>
      </c>
      <c r="EP142" s="168">
        <f t="shared" si="293"/>
        <v>95.5</v>
      </c>
      <c r="EQ142" s="168">
        <f t="shared" si="294"/>
        <v>94.3</v>
      </c>
      <c r="ER142" s="168">
        <f t="shared" si="295"/>
        <v>92.5</v>
      </c>
      <c r="ES142" s="168">
        <f t="shared" si="296"/>
        <v>88.8</v>
      </c>
      <c r="ET142" s="167">
        <v>134</v>
      </c>
      <c r="EU142" s="168">
        <f t="shared" si="297"/>
        <v>65.3</v>
      </c>
      <c r="EV142" s="168">
        <f t="shared" si="298"/>
        <v>77.400000000000006</v>
      </c>
      <c r="EW142" s="168">
        <f t="shared" si="299"/>
        <v>86.5</v>
      </c>
      <c r="EX142" s="168">
        <f t="shared" si="300"/>
        <v>92.5</v>
      </c>
      <c r="EY142" s="168">
        <f t="shared" si="301"/>
        <v>96.4</v>
      </c>
      <c r="EZ142" s="168">
        <f t="shared" si="302"/>
        <v>93</v>
      </c>
      <c r="FA142" s="168">
        <f t="shared" si="303"/>
        <v>90.4</v>
      </c>
      <c r="FB142" s="168">
        <f t="shared" si="304"/>
        <v>83.7</v>
      </c>
      <c r="FC142" s="167">
        <v>135</v>
      </c>
      <c r="FD142" s="168">
        <f t="shared" si="305"/>
        <v>70.7</v>
      </c>
      <c r="FE142" s="168">
        <f t="shared" si="306"/>
        <v>82</v>
      </c>
      <c r="FF142" s="168">
        <f t="shared" si="307"/>
        <v>89.3</v>
      </c>
      <c r="FG142" s="168">
        <f t="shared" si="308"/>
        <v>93.3</v>
      </c>
      <c r="FH142" s="168">
        <f t="shared" si="309"/>
        <v>95.5</v>
      </c>
      <c r="FI142" s="168">
        <f t="shared" si="310"/>
        <v>93</v>
      </c>
      <c r="FJ142" s="168">
        <f t="shared" si="311"/>
        <v>90.1</v>
      </c>
      <c r="FK142" s="168">
        <f t="shared" si="312"/>
        <v>83</v>
      </c>
      <c r="FL142" s="167">
        <v>136</v>
      </c>
      <c r="FM142" s="168">
        <f t="shared" si="313"/>
        <v>75.599999999999994</v>
      </c>
      <c r="FN142" s="168">
        <f t="shared" si="314"/>
        <v>84.2</v>
      </c>
      <c r="FO142" s="168">
        <f t="shared" si="315"/>
        <v>90.1</v>
      </c>
      <c r="FP142" s="168">
        <f t="shared" si="316"/>
        <v>93.6</v>
      </c>
      <c r="FQ142" s="168">
        <f t="shared" si="317"/>
        <v>96.2</v>
      </c>
      <c r="FR142" s="168">
        <f t="shared" si="318"/>
        <v>91.3</v>
      </c>
      <c r="FS142" s="168">
        <f t="shared" si="319"/>
        <v>87.9</v>
      </c>
      <c r="FT142" s="168">
        <f t="shared" si="320"/>
        <v>81.900000000000006</v>
      </c>
      <c r="FU142" s="167">
        <v>137</v>
      </c>
      <c r="FV142" s="168">
        <f t="shared" si="321"/>
        <v>77.599999999999994</v>
      </c>
      <c r="FW142" s="168">
        <f t="shared" si="322"/>
        <v>88</v>
      </c>
      <c r="FX142" s="168">
        <f t="shared" si="323"/>
        <v>93.4</v>
      </c>
      <c r="FY142" s="168">
        <f t="shared" si="324"/>
        <v>93.8</v>
      </c>
      <c r="FZ142" s="168">
        <f t="shared" si="325"/>
        <v>94.2</v>
      </c>
      <c r="GA142" s="168">
        <f t="shared" si="326"/>
        <v>91.4</v>
      </c>
      <c r="GB142" s="168">
        <f t="shared" si="327"/>
        <v>87.9</v>
      </c>
      <c r="GC142" s="168">
        <f t="shared" si="328"/>
        <v>79.900000000000006</v>
      </c>
      <c r="GD142" s="167">
        <v>130</v>
      </c>
      <c r="GE142" s="168">
        <f t="shared" si="329"/>
        <v>-2.3603849250278586E-2</v>
      </c>
      <c r="GF142" s="168">
        <f t="shared" si="330"/>
        <v>-2.3544224454084883E-2</v>
      </c>
      <c r="GG142" s="167">
        <v>131</v>
      </c>
      <c r="GH142" s="168">
        <f t="shared" si="331"/>
        <v>-1.2384835451356935E-2</v>
      </c>
      <c r="GI142" s="168">
        <f t="shared" si="332"/>
        <v>-1.1998855162644873E-2</v>
      </c>
      <c r="GJ142" s="167">
        <v>132</v>
      </c>
      <c r="GK142" s="168">
        <f t="shared" si="333"/>
        <v>-2.0040529691527809E-2</v>
      </c>
      <c r="GL142" s="168">
        <f t="shared" si="334"/>
        <v>-1.9627671504537147E-2</v>
      </c>
      <c r="GM142" s="167">
        <v>133</v>
      </c>
      <c r="GN142" s="168">
        <f t="shared" si="335"/>
        <v>-2.9994818512207644E-2</v>
      </c>
      <c r="GO142" s="168">
        <f t="shared" si="336"/>
        <v>-2.8499066434065412E-2</v>
      </c>
      <c r="GP142" s="167">
        <v>134</v>
      </c>
      <c r="GQ142" s="168">
        <f t="shared" si="337"/>
        <v>1.1033250097071345E-2</v>
      </c>
      <c r="GR142" s="168">
        <f t="shared" si="338"/>
        <v>1.2508825519844891E-2</v>
      </c>
      <c r="GS142" s="167">
        <v>135</v>
      </c>
      <c r="GT142" s="168">
        <f t="shared" si="339"/>
        <v>3.2452499206684138E-2</v>
      </c>
      <c r="GU142" s="168">
        <f t="shared" si="340"/>
        <v>3.7596330632538866E-2</v>
      </c>
      <c r="GV142" s="167">
        <v>136</v>
      </c>
      <c r="GW142" s="168">
        <f t="shared" si="341"/>
        <v>4.2495075939370963E-2</v>
      </c>
      <c r="GX142" s="168">
        <f t="shared" si="342"/>
        <v>5.8447665967733542E-2</v>
      </c>
      <c r="GY142" s="167">
        <v>137</v>
      </c>
      <c r="GZ142" s="168">
        <f t="shared" si="343"/>
        <v>-2.9037543498589002E-5</v>
      </c>
      <c r="HA142" s="168">
        <f t="shared" si="344"/>
        <v>2.5034014590687548E-2</v>
      </c>
      <c r="HB142" s="167">
        <v>-1.2</v>
      </c>
      <c r="HC142" s="167">
        <v>-0.49</v>
      </c>
      <c r="HD142" s="167">
        <v>0.14000000000000001</v>
      </c>
      <c r="HE142" s="167">
        <v>1.56</v>
      </c>
      <c r="HF142" s="167">
        <v>-2.98</v>
      </c>
      <c r="HG142" s="167">
        <v>-1.01</v>
      </c>
      <c r="HH142" s="167">
        <v>0.85</v>
      </c>
      <c r="HI142" s="167">
        <v>3.14</v>
      </c>
    </row>
    <row r="143" spans="1:217" ht="15" x14ac:dyDescent="0.2">
      <c r="A143" s="153">
        <v>133</v>
      </c>
      <c r="B143" s="212"/>
      <c r="V143" s="163">
        <f t="shared" si="245"/>
        <v>0</v>
      </c>
      <c r="W143" s="163">
        <f t="shared" si="246"/>
        <v>0</v>
      </c>
      <c r="X143" s="163">
        <f t="shared" si="247"/>
        <v>0</v>
      </c>
      <c r="Y143" s="163">
        <f t="shared" si="248"/>
        <v>0</v>
      </c>
      <c r="Z143" s="163">
        <f t="shared" si="249"/>
        <v>0</v>
      </c>
      <c r="AA143" s="163">
        <f t="shared" si="250"/>
        <v>0</v>
      </c>
      <c r="AB143" s="163">
        <f t="shared" si="251"/>
        <v>0</v>
      </c>
      <c r="AC143" s="163">
        <f t="shared" si="252"/>
        <v>0</v>
      </c>
      <c r="AD143" s="164">
        <f t="shared" si="253"/>
        <v>-1.4641977937706968E-2</v>
      </c>
      <c r="AE143" s="164">
        <f t="shared" si="254"/>
        <v>2.4910512713808348E-2</v>
      </c>
      <c r="AF143" s="164">
        <f t="shared" si="255"/>
        <v>4.5595616594547202E-2</v>
      </c>
      <c r="AG143" s="165">
        <f t="shared" si="256"/>
        <v>65.3</v>
      </c>
      <c r="AH143" s="165">
        <f t="shared" si="257"/>
        <v>75.400000000000006</v>
      </c>
      <c r="AI143" s="165">
        <f t="shared" si="258"/>
        <v>82.9</v>
      </c>
      <c r="AJ143" s="165">
        <f t="shared" si="259"/>
        <v>88.3</v>
      </c>
      <c r="AK143" s="165">
        <f t="shared" si="260"/>
        <v>91.5</v>
      </c>
      <c r="AL143" s="165">
        <f t="shared" si="261"/>
        <v>92.7</v>
      </c>
      <c r="AM143" s="165">
        <f t="shared" si="262"/>
        <v>92.5</v>
      </c>
      <c r="AN143" s="165">
        <f t="shared" si="263"/>
        <v>90.4</v>
      </c>
      <c r="AO143" s="164">
        <f t="shared" si="264"/>
        <v>1.5128685188023212</v>
      </c>
      <c r="AP143" s="166">
        <v>1</v>
      </c>
      <c r="AQ143" s="167">
        <v>51.4</v>
      </c>
      <c r="AR143" s="167">
        <v>62.6</v>
      </c>
      <c r="AS143" s="167">
        <v>70.8</v>
      </c>
      <c r="AT143" s="167">
        <v>81</v>
      </c>
      <c r="AU143" s="167">
        <v>90.4</v>
      </c>
      <c r="AV143" s="167">
        <v>96.2</v>
      </c>
      <c r="AW143" s="167">
        <v>94.7</v>
      </c>
      <c r="AX143" s="167">
        <v>92.3</v>
      </c>
      <c r="AY143" s="166">
        <v>2</v>
      </c>
      <c r="AZ143" s="167">
        <v>59.5</v>
      </c>
      <c r="BA143" s="167">
        <v>68.900000000000006</v>
      </c>
      <c r="BB143" s="167">
        <v>78.3</v>
      </c>
      <c r="BC143" s="167">
        <v>84.3</v>
      </c>
      <c r="BD143" s="167">
        <v>92.8</v>
      </c>
      <c r="BE143" s="167">
        <v>96.3</v>
      </c>
      <c r="BF143" s="167">
        <v>94</v>
      </c>
      <c r="BG143" s="167">
        <v>90</v>
      </c>
      <c r="BH143" s="166">
        <v>3</v>
      </c>
      <c r="BI143" s="167">
        <v>59.8</v>
      </c>
      <c r="BJ143" s="167">
        <v>71.099999999999994</v>
      </c>
      <c r="BK143" s="167">
        <v>80.8</v>
      </c>
      <c r="BL143" s="167">
        <v>88</v>
      </c>
      <c r="BM143" s="167">
        <v>95</v>
      </c>
      <c r="BN143" s="167">
        <v>94.4</v>
      </c>
      <c r="BO143" s="167">
        <v>94.1</v>
      </c>
      <c r="BP143" s="167">
        <v>89</v>
      </c>
      <c r="BQ143" s="166">
        <v>4</v>
      </c>
      <c r="BR143" s="167">
        <v>65.400000000000006</v>
      </c>
      <c r="BS143" s="167">
        <v>77.2</v>
      </c>
      <c r="BT143" s="167">
        <v>84.5</v>
      </c>
      <c r="BU143" s="167">
        <v>89.8</v>
      </c>
      <c r="BV143" s="167">
        <v>95.5</v>
      </c>
      <c r="BW143" s="167">
        <v>94.3</v>
      </c>
      <c r="BX143" s="167">
        <v>92.5</v>
      </c>
      <c r="BY143" s="167">
        <v>88.8</v>
      </c>
      <c r="BZ143" s="166">
        <v>5</v>
      </c>
      <c r="CA143" s="167">
        <v>65.3</v>
      </c>
      <c r="CB143" s="167">
        <v>77.400000000000006</v>
      </c>
      <c r="CC143" s="167">
        <v>86.5</v>
      </c>
      <c r="CD143" s="167">
        <v>92.5</v>
      </c>
      <c r="CE143" s="167">
        <v>96.4</v>
      </c>
      <c r="CF143" s="167">
        <v>93</v>
      </c>
      <c r="CG143" s="167">
        <v>90.4</v>
      </c>
      <c r="CH143" s="167">
        <v>83.7</v>
      </c>
      <c r="CI143" s="166">
        <v>6</v>
      </c>
      <c r="CJ143" s="167">
        <v>70.7</v>
      </c>
      <c r="CK143" s="167">
        <v>82</v>
      </c>
      <c r="CL143" s="167">
        <v>89.3</v>
      </c>
      <c r="CM143" s="167">
        <v>93.3</v>
      </c>
      <c r="CN143" s="167">
        <v>95.5</v>
      </c>
      <c r="CO143" s="167">
        <v>93</v>
      </c>
      <c r="CP143" s="167">
        <v>90.1</v>
      </c>
      <c r="CQ143" s="167">
        <v>83</v>
      </c>
      <c r="CR143" s="166">
        <v>7</v>
      </c>
      <c r="CS143" s="167">
        <v>75.599999999999994</v>
      </c>
      <c r="CT143" s="167">
        <v>84.2</v>
      </c>
      <c r="CU143" s="167">
        <v>90.1</v>
      </c>
      <c r="CV143" s="167">
        <v>93.6</v>
      </c>
      <c r="CW143" s="167">
        <v>96.2</v>
      </c>
      <c r="CX143" s="167">
        <v>91.3</v>
      </c>
      <c r="CY143" s="167">
        <v>87.9</v>
      </c>
      <c r="CZ143" s="167">
        <v>81.900000000000006</v>
      </c>
      <c r="DA143" s="166">
        <v>8</v>
      </c>
      <c r="DB143" s="167">
        <v>77.599999999999994</v>
      </c>
      <c r="DC143" s="167">
        <v>88</v>
      </c>
      <c r="DD143" s="167">
        <v>93.4</v>
      </c>
      <c r="DE143" s="167">
        <v>93.8</v>
      </c>
      <c r="DF143" s="167">
        <v>94.2</v>
      </c>
      <c r="DG143" s="167">
        <v>91.4</v>
      </c>
      <c r="DH143" s="167">
        <v>87.9</v>
      </c>
      <c r="DI143" s="167">
        <v>79.900000000000006</v>
      </c>
      <c r="DJ143" s="167">
        <v>1</v>
      </c>
      <c r="DK143" s="168">
        <f t="shared" si="265"/>
        <v>51.4</v>
      </c>
      <c r="DL143" s="168">
        <f t="shared" si="266"/>
        <v>62.6</v>
      </c>
      <c r="DM143" s="168">
        <f t="shared" si="267"/>
        <v>70.8</v>
      </c>
      <c r="DN143" s="168">
        <f t="shared" si="268"/>
        <v>81</v>
      </c>
      <c r="DO143" s="168">
        <f t="shared" si="269"/>
        <v>90.4</v>
      </c>
      <c r="DP143" s="168">
        <f t="shared" si="270"/>
        <v>96.2</v>
      </c>
      <c r="DQ143" s="168">
        <f t="shared" si="271"/>
        <v>94.7</v>
      </c>
      <c r="DR143" s="168">
        <f t="shared" si="272"/>
        <v>92.3</v>
      </c>
      <c r="DS143" s="167">
        <v>131</v>
      </c>
      <c r="DT143" s="168">
        <f t="shared" si="273"/>
        <v>59.5</v>
      </c>
      <c r="DU143" s="168">
        <f t="shared" si="274"/>
        <v>68.900000000000006</v>
      </c>
      <c r="DV143" s="168">
        <f t="shared" si="275"/>
        <v>78.3</v>
      </c>
      <c r="DW143" s="168">
        <f t="shared" si="276"/>
        <v>84.3</v>
      </c>
      <c r="DX143" s="168">
        <f t="shared" si="277"/>
        <v>92.8</v>
      </c>
      <c r="DY143" s="168">
        <f t="shared" si="278"/>
        <v>96.3</v>
      </c>
      <c r="DZ143" s="168">
        <f t="shared" si="279"/>
        <v>94</v>
      </c>
      <c r="EA143" s="168">
        <f t="shared" si="280"/>
        <v>90</v>
      </c>
      <c r="EB143" s="167">
        <v>132</v>
      </c>
      <c r="EC143" s="168">
        <f t="shared" si="281"/>
        <v>59.8</v>
      </c>
      <c r="ED143" s="168">
        <f t="shared" si="282"/>
        <v>71.099999999999994</v>
      </c>
      <c r="EE143" s="168">
        <f t="shared" si="283"/>
        <v>80.8</v>
      </c>
      <c r="EF143" s="168">
        <f t="shared" si="284"/>
        <v>88</v>
      </c>
      <c r="EG143" s="168">
        <f t="shared" si="285"/>
        <v>95</v>
      </c>
      <c r="EH143" s="168">
        <f t="shared" si="286"/>
        <v>94.4</v>
      </c>
      <c r="EI143" s="168">
        <f t="shared" si="287"/>
        <v>94.1</v>
      </c>
      <c r="EJ143" s="168">
        <f t="shared" si="288"/>
        <v>89</v>
      </c>
      <c r="EK143" s="167">
        <v>133</v>
      </c>
      <c r="EL143" s="168">
        <f t="shared" si="289"/>
        <v>65.400000000000006</v>
      </c>
      <c r="EM143" s="168">
        <f t="shared" si="290"/>
        <v>77.2</v>
      </c>
      <c r="EN143" s="168">
        <f t="shared" si="291"/>
        <v>84.5</v>
      </c>
      <c r="EO143" s="168">
        <f t="shared" si="292"/>
        <v>89.8</v>
      </c>
      <c r="EP143" s="168">
        <f t="shared" si="293"/>
        <v>95.5</v>
      </c>
      <c r="EQ143" s="168">
        <f t="shared" si="294"/>
        <v>94.3</v>
      </c>
      <c r="ER143" s="168">
        <f t="shared" si="295"/>
        <v>92.5</v>
      </c>
      <c r="ES143" s="168">
        <f t="shared" si="296"/>
        <v>88.8</v>
      </c>
      <c r="ET143" s="167">
        <v>134</v>
      </c>
      <c r="EU143" s="168">
        <f t="shared" si="297"/>
        <v>65.3</v>
      </c>
      <c r="EV143" s="168">
        <f t="shared" si="298"/>
        <v>77.400000000000006</v>
      </c>
      <c r="EW143" s="168">
        <f t="shared" si="299"/>
        <v>86.5</v>
      </c>
      <c r="EX143" s="168">
        <f t="shared" si="300"/>
        <v>92.5</v>
      </c>
      <c r="EY143" s="168">
        <f t="shared" si="301"/>
        <v>96.4</v>
      </c>
      <c r="EZ143" s="168">
        <f t="shared" si="302"/>
        <v>93</v>
      </c>
      <c r="FA143" s="168">
        <f t="shared" si="303"/>
        <v>90.4</v>
      </c>
      <c r="FB143" s="168">
        <f t="shared" si="304"/>
        <v>83.7</v>
      </c>
      <c r="FC143" s="167">
        <v>135</v>
      </c>
      <c r="FD143" s="168">
        <f t="shared" si="305"/>
        <v>70.7</v>
      </c>
      <c r="FE143" s="168">
        <f t="shared" si="306"/>
        <v>82</v>
      </c>
      <c r="FF143" s="168">
        <f t="shared" si="307"/>
        <v>89.3</v>
      </c>
      <c r="FG143" s="168">
        <f t="shared" si="308"/>
        <v>93.3</v>
      </c>
      <c r="FH143" s="168">
        <f t="shared" si="309"/>
        <v>95.5</v>
      </c>
      <c r="FI143" s="168">
        <f t="shared" si="310"/>
        <v>93</v>
      </c>
      <c r="FJ143" s="168">
        <f t="shared" si="311"/>
        <v>90.1</v>
      </c>
      <c r="FK143" s="168">
        <f t="shared" si="312"/>
        <v>83</v>
      </c>
      <c r="FL143" s="167">
        <v>136</v>
      </c>
      <c r="FM143" s="168">
        <f t="shared" si="313"/>
        <v>75.599999999999994</v>
      </c>
      <c r="FN143" s="168">
        <f t="shared" si="314"/>
        <v>84.2</v>
      </c>
      <c r="FO143" s="168">
        <f t="shared" si="315"/>
        <v>90.1</v>
      </c>
      <c r="FP143" s="168">
        <f t="shared" si="316"/>
        <v>93.6</v>
      </c>
      <c r="FQ143" s="168">
        <f t="shared" si="317"/>
        <v>96.2</v>
      </c>
      <c r="FR143" s="168">
        <f t="shared" si="318"/>
        <v>91.3</v>
      </c>
      <c r="FS143" s="168">
        <f t="shared" si="319"/>
        <v>87.9</v>
      </c>
      <c r="FT143" s="168">
        <f t="shared" si="320"/>
        <v>81.900000000000006</v>
      </c>
      <c r="FU143" s="167">
        <v>137</v>
      </c>
      <c r="FV143" s="168">
        <f t="shared" si="321"/>
        <v>77.599999999999994</v>
      </c>
      <c r="FW143" s="168">
        <f t="shared" si="322"/>
        <v>88</v>
      </c>
      <c r="FX143" s="168">
        <f t="shared" si="323"/>
        <v>93.4</v>
      </c>
      <c r="FY143" s="168">
        <f t="shared" si="324"/>
        <v>93.8</v>
      </c>
      <c r="FZ143" s="168">
        <f t="shared" si="325"/>
        <v>94.2</v>
      </c>
      <c r="GA143" s="168">
        <f t="shared" si="326"/>
        <v>91.4</v>
      </c>
      <c r="GB143" s="168">
        <f t="shared" si="327"/>
        <v>87.9</v>
      </c>
      <c r="GC143" s="168">
        <f t="shared" si="328"/>
        <v>79.900000000000006</v>
      </c>
      <c r="GD143" s="167">
        <v>130</v>
      </c>
      <c r="GE143" s="168">
        <f t="shared" si="329"/>
        <v>-2.3603849250278586E-2</v>
      </c>
      <c r="GF143" s="168">
        <f t="shared" si="330"/>
        <v>-2.3544224454084883E-2</v>
      </c>
      <c r="GG143" s="167">
        <v>131</v>
      </c>
      <c r="GH143" s="168">
        <f t="shared" si="331"/>
        <v>-1.2384835451356935E-2</v>
      </c>
      <c r="GI143" s="168">
        <f t="shared" si="332"/>
        <v>-1.1998855162644873E-2</v>
      </c>
      <c r="GJ143" s="167">
        <v>132</v>
      </c>
      <c r="GK143" s="168">
        <f t="shared" si="333"/>
        <v>-2.0040529691527809E-2</v>
      </c>
      <c r="GL143" s="168">
        <f t="shared" si="334"/>
        <v>-1.9627671504537147E-2</v>
      </c>
      <c r="GM143" s="167">
        <v>133</v>
      </c>
      <c r="GN143" s="168">
        <f t="shared" si="335"/>
        <v>-2.9994818512207644E-2</v>
      </c>
      <c r="GO143" s="168">
        <f t="shared" si="336"/>
        <v>-2.8499066434065412E-2</v>
      </c>
      <c r="GP143" s="167">
        <v>134</v>
      </c>
      <c r="GQ143" s="168">
        <f t="shared" si="337"/>
        <v>1.1033250097071345E-2</v>
      </c>
      <c r="GR143" s="168">
        <f t="shared" si="338"/>
        <v>1.2508825519844891E-2</v>
      </c>
      <c r="GS143" s="167">
        <v>135</v>
      </c>
      <c r="GT143" s="168">
        <f t="shared" si="339"/>
        <v>3.2452499206684138E-2</v>
      </c>
      <c r="GU143" s="168">
        <f t="shared" si="340"/>
        <v>3.7596330632538866E-2</v>
      </c>
      <c r="GV143" s="167">
        <v>136</v>
      </c>
      <c r="GW143" s="168">
        <f t="shared" si="341"/>
        <v>4.2495075939370963E-2</v>
      </c>
      <c r="GX143" s="168">
        <f t="shared" si="342"/>
        <v>5.8447665967733542E-2</v>
      </c>
      <c r="GY143" s="167">
        <v>137</v>
      </c>
      <c r="GZ143" s="168">
        <f t="shared" si="343"/>
        <v>-2.9037543498589002E-5</v>
      </c>
      <c r="HA143" s="168">
        <f t="shared" si="344"/>
        <v>2.5034014590687548E-2</v>
      </c>
      <c r="HB143" s="167">
        <v>-1.2</v>
      </c>
      <c r="HC143" s="167">
        <v>-0.49</v>
      </c>
      <c r="HD143" s="167">
        <v>0.14000000000000001</v>
      </c>
      <c r="HE143" s="167">
        <v>1.56</v>
      </c>
      <c r="HF143" s="167">
        <v>-2.98</v>
      </c>
      <c r="HG143" s="167">
        <v>-1.01</v>
      </c>
      <c r="HH143" s="167">
        <v>0.85</v>
      </c>
      <c r="HI143" s="167">
        <v>3.14</v>
      </c>
    </row>
    <row r="144" spans="1:217" ht="15" x14ac:dyDescent="0.2">
      <c r="A144" s="153">
        <v>134</v>
      </c>
      <c r="B144" s="212"/>
      <c r="V144" s="163">
        <f t="shared" si="245"/>
        <v>0</v>
      </c>
      <c r="W144" s="163">
        <f t="shared" si="246"/>
        <v>0</v>
      </c>
      <c r="X144" s="163">
        <f t="shared" si="247"/>
        <v>0</v>
      </c>
      <c r="Y144" s="163">
        <f t="shared" si="248"/>
        <v>0</v>
      </c>
      <c r="Z144" s="163">
        <f t="shared" si="249"/>
        <v>0</v>
      </c>
      <c r="AA144" s="163">
        <f t="shared" si="250"/>
        <v>0</v>
      </c>
      <c r="AB144" s="163">
        <f t="shared" si="251"/>
        <v>0</v>
      </c>
      <c r="AC144" s="163">
        <f t="shared" si="252"/>
        <v>0</v>
      </c>
      <c r="AD144" s="164">
        <f t="shared" si="253"/>
        <v>-1.4641977937706968E-2</v>
      </c>
      <c r="AE144" s="164">
        <f t="shared" si="254"/>
        <v>2.4910512713808348E-2</v>
      </c>
      <c r="AF144" s="164">
        <f t="shared" si="255"/>
        <v>4.5595616594547202E-2</v>
      </c>
      <c r="AG144" s="165">
        <f t="shared" si="256"/>
        <v>65.3</v>
      </c>
      <c r="AH144" s="165">
        <f t="shared" si="257"/>
        <v>75.400000000000006</v>
      </c>
      <c r="AI144" s="165">
        <f t="shared" si="258"/>
        <v>82.9</v>
      </c>
      <c r="AJ144" s="165">
        <f t="shared" si="259"/>
        <v>88.3</v>
      </c>
      <c r="AK144" s="165">
        <f t="shared" si="260"/>
        <v>91.5</v>
      </c>
      <c r="AL144" s="165">
        <f t="shared" si="261"/>
        <v>92.7</v>
      </c>
      <c r="AM144" s="165">
        <f t="shared" si="262"/>
        <v>92.5</v>
      </c>
      <c r="AN144" s="165">
        <f t="shared" si="263"/>
        <v>90.4</v>
      </c>
      <c r="AO144" s="164">
        <f t="shared" si="264"/>
        <v>1.5128685188023212</v>
      </c>
      <c r="AP144" s="166">
        <v>1</v>
      </c>
      <c r="AQ144" s="167">
        <v>51.4</v>
      </c>
      <c r="AR144" s="167">
        <v>62.6</v>
      </c>
      <c r="AS144" s="167">
        <v>70.8</v>
      </c>
      <c r="AT144" s="167">
        <v>81</v>
      </c>
      <c r="AU144" s="167">
        <v>90.4</v>
      </c>
      <c r="AV144" s="167">
        <v>96.2</v>
      </c>
      <c r="AW144" s="167">
        <v>94.7</v>
      </c>
      <c r="AX144" s="167">
        <v>92.3</v>
      </c>
      <c r="AY144" s="166">
        <v>2</v>
      </c>
      <c r="AZ144" s="167">
        <v>59.5</v>
      </c>
      <c r="BA144" s="167">
        <v>68.900000000000006</v>
      </c>
      <c r="BB144" s="167">
        <v>78.3</v>
      </c>
      <c r="BC144" s="167">
        <v>84.3</v>
      </c>
      <c r="BD144" s="167">
        <v>92.8</v>
      </c>
      <c r="BE144" s="167">
        <v>96.3</v>
      </c>
      <c r="BF144" s="167">
        <v>94</v>
      </c>
      <c r="BG144" s="167">
        <v>90</v>
      </c>
      <c r="BH144" s="166">
        <v>3</v>
      </c>
      <c r="BI144" s="167">
        <v>59.8</v>
      </c>
      <c r="BJ144" s="167">
        <v>71.099999999999994</v>
      </c>
      <c r="BK144" s="167">
        <v>80.8</v>
      </c>
      <c r="BL144" s="167">
        <v>88</v>
      </c>
      <c r="BM144" s="167">
        <v>95</v>
      </c>
      <c r="BN144" s="167">
        <v>94.4</v>
      </c>
      <c r="BO144" s="167">
        <v>94.1</v>
      </c>
      <c r="BP144" s="167">
        <v>89</v>
      </c>
      <c r="BQ144" s="166">
        <v>4</v>
      </c>
      <c r="BR144" s="167">
        <v>65.400000000000006</v>
      </c>
      <c r="BS144" s="167">
        <v>77.2</v>
      </c>
      <c r="BT144" s="167">
        <v>84.5</v>
      </c>
      <c r="BU144" s="167">
        <v>89.8</v>
      </c>
      <c r="BV144" s="167">
        <v>95.5</v>
      </c>
      <c r="BW144" s="167">
        <v>94.3</v>
      </c>
      <c r="BX144" s="167">
        <v>92.5</v>
      </c>
      <c r="BY144" s="167">
        <v>88.8</v>
      </c>
      <c r="BZ144" s="166">
        <v>5</v>
      </c>
      <c r="CA144" s="167">
        <v>65.3</v>
      </c>
      <c r="CB144" s="167">
        <v>77.400000000000006</v>
      </c>
      <c r="CC144" s="167">
        <v>86.5</v>
      </c>
      <c r="CD144" s="167">
        <v>92.5</v>
      </c>
      <c r="CE144" s="167">
        <v>96.4</v>
      </c>
      <c r="CF144" s="167">
        <v>93</v>
      </c>
      <c r="CG144" s="167">
        <v>90.4</v>
      </c>
      <c r="CH144" s="167">
        <v>83.7</v>
      </c>
      <c r="CI144" s="166">
        <v>6</v>
      </c>
      <c r="CJ144" s="167">
        <v>70.7</v>
      </c>
      <c r="CK144" s="167">
        <v>82</v>
      </c>
      <c r="CL144" s="167">
        <v>89.3</v>
      </c>
      <c r="CM144" s="167">
        <v>93.3</v>
      </c>
      <c r="CN144" s="167">
        <v>95.5</v>
      </c>
      <c r="CO144" s="167">
        <v>93</v>
      </c>
      <c r="CP144" s="167">
        <v>90.1</v>
      </c>
      <c r="CQ144" s="167">
        <v>83</v>
      </c>
      <c r="CR144" s="166">
        <v>7</v>
      </c>
      <c r="CS144" s="167">
        <v>75.599999999999994</v>
      </c>
      <c r="CT144" s="167">
        <v>84.2</v>
      </c>
      <c r="CU144" s="167">
        <v>90.1</v>
      </c>
      <c r="CV144" s="167">
        <v>93.6</v>
      </c>
      <c r="CW144" s="167">
        <v>96.2</v>
      </c>
      <c r="CX144" s="167">
        <v>91.3</v>
      </c>
      <c r="CY144" s="167">
        <v>87.9</v>
      </c>
      <c r="CZ144" s="167">
        <v>81.900000000000006</v>
      </c>
      <c r="DA144" s="166">
        <v>8</v>
      </c>
      <c r="DB144" s="167">
        <v>77.599999999999994</v>
      </c>
      <c r="DC144" s="167">
        <v>88</v>
      </c>
      <c r="DD144" s="167">
        <v>93.4</v>
      </c>
      <c r="DE144" s="167">
        <v>93.8</v>
      </c>
      <c r="DF144" s="167">
        <v>94.2</v>
      </c>
      <c r="DG144" s="167">
        <v>91.4</v>
      </c>
      <c r="DH144" s="167">
        <v>87.9</v>
      </c>
      <c r="DI144" s="167">
        <v>79.900000000000006</v>
      </c>
      <c r="DJ144" s="167">
        <v>1</v>
      </c>
      <c r="DK144" s="168">
        <f t="shared" si="265"/>
        <v>51.4</v>
      </c>
      <c r="DL144" s="168">
        <f t="shared" si="266"/>
        <v>62.6</v>
      </c>
      <c r="DM144" s="168">
        <f t="shared" si="267"/>
        <v>70.8</v>
      </c>
      <c r="DN144" s="168">
        <f t="shared" si="268"/>
        <v>81</v>
      </c>
      <c r="DO144" s="168">
        <f t="shared" si="269"/>
        <v>90.4</v>
      </c>
      <c r="DP144" s="168">
        <f t="shared" si="270"/>
        <v>96.2</v>
      </c>
      <c r="DQ144" s="168">
        <f t="shared" si="271"/>
        <v>94.7</v>
      </c>
      <c r="DR144" s="168">
        <f t="shared" si="272"/>
        <v>92.3</v>
      </c>
      <c r="DS144" s="167">
        <v>131</v>
      </c>
      <c r="DT144" s="168">
        <f t="shared" si="273"/>
        <v>59.5</v>
      </c>
      <c r="DU144" s="168">
        <f t="shared" si="274"/>
        <v>68.900000000000006</v>
      </c>
      <c r="DV144" s="168">
        <f t="shared" si="275"/>
        <v>78.3</v>
      </c>
      <c r="DW144" s="168">
        <f t="shared" si="276"/>
        <v>84.3</v>
      </c>
      <c r="DX144" s="168">
        <f t="shared" si="277"/>
        <v>92.8</v>
      </c>
      <c r="DY144" s="168">
        <f t="shared" si="278"/>
        <v>96.3</v>
      </c>
      <c r="DZ144" s="168">
        <f t="shared" si="279"/>
        <v>94</v>
      </c>
      <c r="EA144" s="168">
        <f t="shared" si="280"/>
        <v>90</v>
      </c>
      <c r="EB144" s="167">
        <v>132</v>
      </c>
      <c r="EC144" s="168">
        <f t="shared" si="281"/>
        <v>59.8</v>
      </c>
      <c r="ED144" s="168">
        <f t="shared" si="282"/>
        <v>71.099999999999994</v>
      </c>
      <c r="EE144" s="168">
        <f t="shared" si="283"/>
        <v>80.8</v>
      </c>
      <c r="EF144" s="168">
        <f t="shared" si="284"/>
        <v>88</v>
      </c>
      <c r="EG144" s="168">
        <f t="shared" si="285"/>
        <v>95</v>
      </c>
      <c r="EH144" s="168">
        <f t="shared" si="286"/>
        <v>94.4</v>
      </c>
      <c r="EI144" s="168">
        <f t="shared" si="287"/>
        <v>94.1</v>
      </c>
      <c r="EJ144" s="168">
        <f t="shared" si="288"/>
        <v>89</v>
      </c>
      <c r="EK144" s="167">
        <v>133</v>
      </c>
      <c r="EL144" s="168">
        <f t="shared" si="289"/>
        <v>65.400000000000006</v>
      </c>
      <c r="EM144" s="168">
        <f t="shared" si="290"/>
        <v>77.2</v>
      </c>
      <c r="EN144" s="168">
        <f t="shared" si="291"/>
        <v>84.5</v>
      </c>
      <c r="EO144" s="168">
        <f t="shared" si="292"/>
        <v>89.8</v>
      </c>
      <c r="EP144" s="168">
        <f t="shared" si="293"/>
        <v>95.5</v>
      </c>
      <c r="EQ144" s="168">
        <f t="shared" si="294"/>
        <v>94.3</v>
      </c>
      <c r="ER144" s="168">
        <f t="shared" si="295"/>
        <v>92.5</v>
      </c>
      <c r="ES144" s="168">
        <f t="shared" si="296"/>
        <v>88.8</v>
      </c>
      <c r="ET144" s="167">
        <v>134</v>
      </c>
      <c r="EU144" s="168">
        <f t="shared" si="297"/>
        <v>65.3</v>
      </c>
      <c r="EV144" s="168">
        <f t="shared" si="298"/>
        <v>77.400000000000006</v>
      </c>
      <c r="EW144" s="168">
        <f t="shared" si="299"/>
        <v>86.5</v>
      </c>
      <c r="EX144" s="168">
        <f t="shared" si="300"/>
        <v>92.5</v>
      </c>
      <c r="EY144" s="168">
        <f t="shared" si="301"/>
        <v>96.4</v>
      </c>
      <c r="EZ144" s="168">
        <f t="shared" si="302"/>
        <v>93</v>
      </c>
      <c r="FA144" s="168">
        <f t="shared" si="303"/>
        <v>90.4</v>
      </c>
      <c r="FB144" s="168">
        <f t="shared" si="304"/>
        <v>83.7</v>
      </c>
      <c r="FC144" s="167">
        <v>135</v>
      </c>
      <c r="FD144" s="168">
        <f t="shared" si="305"/>
        <v>70.7</v>
      </c>
      <c r="FE144" s="168">
        <f t="shared" si="306"/>
        <v>82</v>
      </c>
      <c r="FF144" s="168">
        <f t="shared" si="307"/>
        <v>89.3</v>
      </c>
      <c r="FG144" s="168">
        <f t="shared" si="308"/>
        <v>93.3</v>
      </c>
      <c r="FH144" s="168">
        <f t="shared" si="309"/>
        <v>95.5</v>
      </c>
      <c r="FI144" s="168">
        <f t="shared" si="310"/>
        <v>93</v>
      </c>
      <c r="FJ144" s="168">
        <f t="shared" si="311"/>
        <v>90.1</v>
      </c>
      <c r="FK144" s="168">
        <f t="shared" si="312"/>
        <v>83</v>
      </c>
      <c r="FL144" s="167">
        <v>136</v>
      </c>
      <c r="FM144" s="168">
        <f t="shared" si="313"/>
        <v>75.599999999999994</v>
      </c>
      <c r="FN144" s="168">
        <f t="shared" si="314"/>
        <v>84.2</v>
      </c>
      <c r="FO144" s="168">
        <f t="shared" si="315"/>
        <v>90.1</v>
      </c>
      <c r="FP144" s="168">
        <f t="shared" si="316"/>
        <v>93.6</v>
      </c>
      <c r="FQ144" s="168">
        <f t="shared" si="317"/>
        <v>96.2</v>
      </c>
      <c r="FR144" s="168">
        <f t="shared" si="318"/>
        <v>91.3</v>
      </c>
      <c r="FS144" s="168">
        <f t="shared" si="319"/>
        <v>87.9</v>
      </c>
      <c r="FT144" s="168">
        <f t="shared" si="320"/>
        <v>81.900000000000006</v>
      </c>
      <c r="FU144" s="167">
        <v>137</v>
      </c>
      <c r="FV144" s="168">
        <f t="shared" si="321"/>
        <v>77.599999999999994</v>
      </c>
      <c r="FW144" s="168">
        <f t="shared" si="322"/>
        <v>88</v>
      </c>
      <c r="FX144" s="168">
        <f t="shared" si="323"/>
        <v>93.4</v>
      </c>
      <c r="FY144" s="168">
        <f t="shared" si="324"/>
        <v>93.8</v>
      </c>
      <c r="FZ144" s="168">
        <f t="shared" si="325"/>
        <v>94.2</v>
      </c>
      <c r="GA144" s="168">
        <f t="shared" si="326"/>
        <v>91.4</v>
      </c>
      <c r="GB144" s="168">
        <f t="shared" si="327"/>
        <v>87.9</v>
      </c>
      <c r="GC144" s="168">
        <f t="shared" si="328"/>
        <v>79.900000000000006</v>
      </c>
      <c r="GD144" s="167">
        <v>130</v>
      </c>
      <c r="GE144" s="168">
        <f t="shared" si="329"/>
        <v>-2.3603849250278586E-2</v>
      </c>
      <c r="GF144" s="168">
        <f t="shared" si="330"/>
        <v>-2.3544224454084883E-2</v>
      </c>
      <c r="GG144" s="167">
        <v>131</v>
      </c>
      <c r="GH144" s="168">
        <f t="shared" si="331"/>
        <v>-1.2384835451356935E-2</v>
      </c>
      <c r="GI144" s="168">
        <f t="shared" si="332"/>
        <v>-1.1998855162644873E-2</v>
      </c>
      <c r="GJ144" s="167">
        <v>132</v>
      </c>
      <c r="GK144" s="168">
        <f t="shared" si="333"/>
        <v>-2.0040529691527809E-2</v>
      </c>
      <c r="GL144" s="168">
        <f t="shared" si="334"/>
        <v>-1.9627671504537147E-2</v>
      </c>
      <c r="GM144" s="167">
        <v>133</v>
      </c>
      <c r="GN144" s="168">
        <f t="shared" si="335"/>
        <v>-2.9994818512207644E-2</v>
      </c>
      <c r="GO144" s="168">
        <f t="shared" si="336"/>
        <v>-2.8499066434065412E-2</v>
      </c>
      <c r="GP144" s="167">
        <v>134</v>
      </c>
      <c r="GQ144" s="168">
        <f t="shared" si="337"/>
        <v>1.1033250097071345E-2</v>
      </c>
      <c r="GR144" s="168">
        <f t="shared" si="338"/>
        <v>1.2508825519844891E-2</v>
      </c>
      <c r="GS144" s="167">
        <v>135</v>
      </c>
      <c r="GT144" s="168">
        <f t="shared" si="339"/>
        <v>3.2452499206684138E-2</v>
      </c>
      <c r="GU144" s="168">
        <f t="shared" si="340"/>
        <v>3.7596330632538866E-2</v>
      </c>
      <c r="GV144" s="167">
        <v>136</v>
      </c>
      <c r="GW144" s="168">
        <f t="shared" si="341"/>
        <v>4.2495075939370963E-2</v>
      </c>
      <c r="GX144" s="168">
        <f t="shared" si="342"/>
        <v>5.8447665967733542E-2</v>
      </c>
      <c r="GY144" s="167">
        <v>137</v>
      </c>
      <c r="GZ144" s="168">
        <f t="shared" si="343"/>
        <v>-2.9037543498589002E-5</v>
      </c>
      <c r="HA144" s="168">
        <f t="shared" si="344"/>
        <v>2.5034014590687548E-2</v>
      </c>
      <c r="HB144" s="167">
        <v>-1.2</v>
      </c>
      <c r="HC144" s="167">
        <v>-0.49</v>
      </c>
      <c r="HD144" s="167">
        <v>0.14000000000000001</v>
      </c>
      <c r="HE144" s="167">
        <v>1.56</v>
      </c>
      <c r="HF144" s="167">
        <v>-2.98</v>
      </c>
      <c r="HG144" s="167">
        <v>-1.01</v>
      </c>
      <c r="HH144" s="167">
        <v>0.85</v>
      </c>
      <c r="HI144" s="167">
        <v>3.14</v>
      </c>
    </row>
    <row r="145" spans="1:217" ht="15" x14ac:dyDescent="0.2">
      <c r="A145" s="153">
        <v>135</v>
      </c>
      <c r="B145" s="212"/>
      <c r="V145" s="163">
        <f t="shared" si="245"/>
        <v>0</v>
      </c>
      <c r="W145" s="163">
        <f t="shared" si="246"/>
        <v>0</v>
      </c>
      <c r="X145" s="163">
        <f t="shared" si="247"/>
        <v>0</v>
      </c>
      <c r="Y145" s="163">
        <f t="shared" si="248"/>
        <v>0</v>
      </c>
      <c r="Z145" s="163">
        <f t="shared" si="249"/>
        <v>0</v>
      </c>
      <c r="AA145" s="163">
        <f t="shared" si="250"/>
        <v>0</v>
      </c>
      <c r="AB145" s="163">
        <f t="shared" si="251"/>
        <v>0</v>
      </c>
      <c r="AC145" s="163">
        <f t="shared" si="252"/>
        <v>0</v>
      </c>
      <c r="AD145" s="164">
        <f t="shared" si="253"/>
        <v>-1.4641977937706968E-2</v>
      </c>
      <c r="AE145" s="164">
        <f t="shared" si="254"/>
        <v>2.4910512713808348E-2</v>
      </c>
      <c r="AF145" s="164">
        <f t="shared" si="255"/>
        <v>4.5595616594547202E-2</v>
      </c>
      <c r="AG145" s="165">
        <f t="shared" si="256"/>
        <v>65.3</v>
      </c>
      <c r="AH145" s="165">
        <f t="shared" si="257"/>
        <v>75.400000000000006</v>
      </c>
      <c r="AI145" s="165">
        <f t="shared" si="258"/>
        <v>82.9</v>
      </c>
      <c r="AJ145" s="165">
        <f t="shared" si="259"/>
        <v>88.3</v>
      </c>
      <c r="AK145" s="165">
        <f t="shared" si="260"/>
        <v>91.5</v>
      </c>
      <c r="AL145" s="165">
        <f t="shared" si="261"/>
        <v>92.7</v>
      </c>
      <c r="AM145" s="165">
        <f t="shared" si="262"/>
        <v>92.5</v>
      </c>
      <c r="AN145" s="165">
        <f t="shared" si="263"/>
        <v>90.4</v>
      </c>
      <c r="AO145" s="164">
        <f t="shared" si="264"/>
        <v>1.5128685188023212</v>
      </c>
      <c r="AP145" s="166">
        <v>1</v>
      </c>
      <c r="AQ145" s="167">
        <v>51.4</v>
      </c>
      <c r="AR145" s="167">
        <v>62.6</v>
      </c>
      <c r="AS145" s="167">
        <v>70.8</v>
      </c>
      <c r="AT145" s="167">
        <v>81</v>
      </c>
      <c r="AU145" s="167">
        <v>90.4</v>
      </c>
      <c r="AV145" s="167">
        <v>96.2</v>
      </c>
      <c r="AW145" s="167">
        <v>94.7</v>
      </c>
      <c r="AX145" s="167">
        <v>92.3</v>
      </c>
      <c r="AY145" s="166">
        <v>2</v>
      </c>
      <c r="AZ145" s="167">
        <v>59.5</v>
      </c>
      <c r="BA145" s="167">
        <v>68.900000000000006</v>
      </c>
      <c r="BB145" s="167">
        <v>78.3</v>
      </c>
      <c r="BC145" s="167">
        <v>84.3</v>
      </c>
      <c r="BD145" s="167">
        <v>92.8</v>
      </c>
      <c r="BE145" s="167">
        <v>96.3</v>
      </c>
      <c r="BF145" s="167">
        <v>94</v>
      </c>
      <c r="BG145" s="167">
        <v>90</v>
      </c>
      <c r="BH145" s="166">
        <v>3</v>
      </c>
      <c r="BI145" s="167">
        <v>59.8</v>
      </c>
      <c r="BJ145" s="167">
        <v>71.099999999999994</v>
      </c>
      <c r="BK145" s="167">
        <v>80.8</v>
      </c>
      <c r="BL145" s="167">
        <v>88</v>
      </c>
      <c r="BM145" s="167">
        <v>95</v>
      </c>
      <c r="BN145" s="167">
        <v>94.4</v>
      </c>
      <c r="BO145" s="167">
        <v>94.1</v>
      </c>
      <c r="BP145" s="167">
        <v>89</v>
      </c>
      <c r="BQ145" s="166">
        <v>4</v>
      </c>
      <c r="BR145" s="167">
        <v>65.400000000000006</v>
      </c>
      <c r="BS145" s="167">
        <v>77.2</v>
      </c>
      <c r="BT145" s="167">
        <v>84.5</v>
      </c>
      <c r="BU145" s="167">
        <v>89.8</v>
      </c>
      <c r="BV145" s="167">
        <v>95.5</v>
      </c>
      <c r="BW145" s="167">
        <v>94.3</v>
      </c>
      <c r="BX145" s="167">
        <v>92.5</v>
      </c>
      <c r="BY145" s="167">
        <v>88.8</v>
      </c>
      <c r="BZ145" s="166">
        <v>5</v>
      </c>
      <c r="CA145" s="167">
        <v>65.3</v>
      </c>
      <c r="CB145" s="167">
        <v>77.400000000000006</v>
      </c>
      <c r="CC145" s="167">
        <v>86.5</v>
      </c>
      <c r="CD145" s="167">
        <v>92.5</v>
      </c>
      <c r="CE145" s="167">
        <v>96.4</v>
      </c>
      <c r="CF145" s="167">
        <v>93</v>
      </c>
      <c r="CG145" s="167">
        <v>90.4</v>
      </c>
      <c r="CH145" s="167">
        <v>83.7</v>
      </c>
      <c r="CI145" s="166">
        <v>6</v>
      </c>
      <c r="CJ145" s="167">
        <v>70.7</v>
      </c>
      <c r="CK145" s="167">
        <v>82</v>
      </c>
      <c r="CL145" s="167">
        <v>89.3</v>
      </c>
      <c r="CM145" s="167">
        <v>93.3</v>
      </c>
      <c r="CN145" s="167">
        <v>95.5</v>
      </c>
      <c r="CO145" s="167">
        <v>93</v>
      </c>
      <c r="CP145" s="167">
        <v>90.1</v>
      </c>
      <c r="CQ145" s="167">
        <v>83</v>
      </c>
      <c r="CR145" s="166">
        <v>7</v>
      </c>
      <c r="CS145" s="167">
        <v>75.599999999999994</v>
      </c>
      <c r="CT145" s="167">
        <v>84.2</v>
      </c>
      <c r="CU145" s="167">
        <v>90.1</v>
      </c>
      <c r="CV145" s="167">
        <v>93.6</v>
      </c>
      <c r="CW145" s="167">
        <v>96.2</v>
      </c>
      <c r="CX145" s="167">
        <v>91.3</v>
      </c>
      <c r="CY145" s="167">
        <v>87.9</v>
      </c>
      <c r="CZ145" s="167">
        <v>81.900000000000006</v>
      </c>
      <c r="DA145" s="166">
        <v>8</v>
      </c>
      <c r="DB145" s="167">
        <v>77.599999999999994</v>
      </c>
      <c r="DC145" s="167">
        <v>88</v>
      </c>
      <c r="DD145" s="167">
        <v>93.4</v>
      </c>
      <c r="DE145" s="167">
        <v>93.8</v>
      </c>
      <c r="DF145" s="167">
        <v>94.2</v>
      </c>
      <c r="DG145" s="167">
        <v>91.4</v>
      </c>
      <c r="DH145" s="167">
        <v>87.9</v>
      </c>
      <c r="DI145" s="167">
        <v>79.900000000000006</v>
      </c>
      <c r="DJ145" s="167">
        <v>1</v>
      </c>
      <c r="DK145" s="168">
        <f t="shared" si="265"/>
        <v>51.4</v>
      </c>
      <c r="DL145" s="168">
        <f t="shared" si="266"/>
        <v>62.6</v>
      </c>
      <c r="DM145" s="168">
        <f t="shared" si="267"/>
        <v>70.8</v>
      </c>
      <c r="DN145" s="168">
        <f t="shared" si="268"/>
        <v>81</v>
      </c>
      <c r="DO145" s="168">
        <f t="shared" si="269"/>
        <v>90.4</v>
      </c>
      <c r="DP145" s="168">
        <f t="shared" si="270"/>
        <v>96.2</v>
      </c>
      <c r="DQ145" s="168">
        <f t="shared" si="271"/>
        <v>94.7</v>
      </c>
      <c r="DR145" s="168">
        <f t="shared" si="272"/>
        <v>92.3</v>
      </c>
      <c r="DS145" s="167">
        <v>131</v>
      </c>
      <c r="DT145" s="168">
        <f t="shared" si="273"/>
        <v>59.5</v>
      </c>
      <c r="DU145" s="168">
        <f t="shared" si="274"/>
        <v>68.900000000000006</v>
      </c>
      <c r="DV145" s="168">
        <f t="shared" si="275"/>
        <v>78.3</v>
      </c>
      <c r="DW145" s="168">
        <f t="shared" si="276"/>
        <v>84.3</v>
      </c>
      <c r="DX145" s="168">
        <f t="shared" si="277"/>
        <v>92.8</v>
      </c>
      <c r="DY145" s="168">
        <f t="shared" si="278"/>
        <v>96.3</v>
      </c>
      <c r="DZ145" s="168">
        <f t="shared" si="279"/>
        <v>94</v>
      </c>
      <c r="EA145" s="168">
        <f t="shared" si="280"/>
        <v>90</v>
      </c>
      <c r="EB145" s="167">
        <v>132</v>
      </c>
      <c r="EC145" s="168">
        <f t="shared" si="281"/>
        <v>59.8</v>
      </c>
      <c r="ED145" s="168">
        <f t="shared" si="282"/>
        <v>71.099999999999994</v>
      </c>
      <c r="EE145" s="168">
        <f t="shared" si="283"/>
        <v>80.8</v>
      </c>
      <c r="EF145" s="168">
        <f t="shared" si="284"/>
        <v>88</v>
      </c>
      <c r="EG145" s="168">
        <f t="shared" si="285"/>
        <v>95</v>
      </c>
      <c r="EH145" s="168">
        <f t="shared" si="286"/>
        <v>94.4</v>
      </c>
      <c r="EI145" s="168">
        <f t="shared" si="287"/>
        <v>94.1</v>
      </c>
      <c r="EJ145" s="168">
        <f t="shared" si="288"/>
        <v>89</v>
      </c>
      <c r="EK145" s="167">
        <v>133</v>
      </c>
      <c r="EL145" s="168">
        <f t="shared" si="289"/>
        <v>65.400000000000006</v>
      </c>
      <c r="EM145" s="168">
        <f t="shared" si="290"/>
        <v>77.2</v>
      </c>
      <c r="EN145" s="168">
        <f t="shared" si="291"/>
        <v>84.5</v>
      </c>
      <c r="EO145" s="168">
        <f t="shared" si="292"/>
        <v>89.8</v>
      </c>
      <c r="EP145" s="168">
        <f t="shared" si="293"/>
        <v>95.5</v>
      </c>
      <c r="EQ145" s="168">
        <f t="shared" si="294"/>
        <v>94.3</v>
      </c>
      <c r="ER145" s="168">
        <f t="shared" si="295"/>
        <v>92.5</v>
      </c>
      <c r="ES145" s="168">
        <f t="shared" si="296"/>
        <v>88.8</v>
      </c>
      <c r="ET145" s="167">
        <v>134</v>
      </c>
      <c r="EU145" s="168">
        <f t="shared" si="297"/>
        <v>65.3</v>
      </c>
      <c r="EV145" s="168">
        <f t="shared" si="298"/>
        <v>77.400000000000006</v>
      </c>
      <c r="EW145" s="168">
        <f t="shared" si="299"/>
        <v>86.5</v>
      </c>
      <c r="EX145" s="168">
        <f t="shared" si="300"/>
        <v>92.5</v>
      </c>
      <c r="EY145" s="168">
        <f t="shared" si="301"/>
        <v>96.4</v>
      </c>
      <c r="EZ145" s="168">
        <f t="shared" si="302"/>
        <v>93</v>
      </c>
      <c r="FA145" s="168">
        <f t="shared" si="303"/>
        <v>90.4</v>
      </c>
      <c r="FB145" s="168">
        <f t="shared" si="304"/>
        <v>83.7</v>
      </c>
      <c r="FC145" s="167">
        <v>135</v>
      </c>
      <c r="FD145" s="168">
        <f t="shared" si="305"/>
        <v>70.7</v>
      </c>
      <c r="FE145" s="168">
        <f t="shared" si="306"/>
        <v>82</v>
      </c>
      <c r="FF145" s="168">
        <f t="shared" si="307"/>
        <v>89.3</v>
      </c>
      <c r="FG145" s="168">
        <f t="shared" si="308"/>
        <v>93.3</v>
      </c>
      <c r="FH145" s="168">
        <f t="shared" si="309"/>
        <v>95.5</v>
      </c>
      <c r="FI145" s="168">
        <f t="shared" si="310"/>
        <v>93</v>
      </c>
      <c r="FJ145" s="168">
        <f t="shared" si="311"/>
        <v>90.1</v>
      </c>
      <c r="FK145" s="168">
        <f t="shared" si="312"/>
        <v>83</v>
      </c>
      <c r="FL145" s="167">
        <v>136</v>
      </c>
      <c r="FM145" s="168">
        <f t="shared" si="313"/>
        <v>75.599999999999994</v>
      </c>
      <c r="FN145" s="168">
        <f t="shared" si="314"/>
        <v>84.2</v>
      </c>
      <c r="FO145" s="168">
        <f t="shared" si="315"/>
        <v>90.1</v>
      </c>
      <c r="FP145" s="168">
        <f t="shared" si="316"/>
        <v>93.6</v>
      </c>
      <c r="FQ145" s="168">
        <f t="shared" si="317"/>
        <v>96.2</v>
      </c>
      <c r="FR145" s="168">
        <f t="shared" si="318"/>
        <v>91.3</v>
      </c>
      <c r="FS145" s="168">
        <f t="shared" si="319"/>
        <v>87.9</v>
      </c>
      <c r="FT145" s="168">
        <f t="shared" si="320"/>
        <v>81.900000000000006</v>
      </c>
      <c r="FU145" s="167">
        <v>137</v>
      </c>
      <c r="FV145" s="168">
        <f t="shared" si="321"/>
        <v>77.599999999999994</v>
      </c>
      <c r="FW145" s="168">
        <f t="shared" si="322"/>
        <v>88</v>
      </c>
      <c r="FX145" s="168">
        <f t="shared" si="323"/>
        <v>93.4</v>
      </c>
      <c r="FY145" s="168">
        <f t="shared" si="324"/>
        <v>93.8</v>
      </c>
      <c r="FZ145" s="168">
        <f t="shared" si="325"/>
        <v>94.2</v>
      </c>
      <c r="GA145" s="168">
        <f t="shared" si="326"/>
        <v>91.4</v>
      </c>
      <c r="GB145" s="168">
        <f t="shared" si="327"/>
        <v>87.9</v>
      </c>
      <c r="GC145" s="168">
        <f t="shared" si="328"/>
        <v>79.900000000000006</v>
      </c>
      <c r="GD145" s="167">
        <v>130</v>
      </c>
      <c r="GE145" s="168">
        <f t="shared" si="329"/>
        <v>-2.3603849250278586E-2</v>
      </c>
      <c r="GF145" s="168">
        <f t="shared" si="330"/>
        <v>-2.3544224454084883E-2</v>
      </c>
      <c r="GG145" s="167">
        <v>131</v>
      </c>
      <c r="GH145" s="168">
        <f t="shared" si="331"/>
        <v>-1.2384835451356935E-2</v>
      </c>
      <c r="GI145" s="168">
        <f t="shared" si="332"/>
        <v>-1.1998855162644873E-2</v>
      </c>
      <c r="GJ145" s="167">
        <v>132</v>
      </c>
      <c r="GK145" s="168">
        <f t="shared" si="333"/>
        <v>-2.0040529691527809E-2</v>
      </c>
      <c r="GL145" s="168">
        <f t="shared" si="334"/>
        <v>-1.9627671504537147E-2</v>
      </c>
      <c r="GM145" s="167">
        <v>133</v>
      </c>
      <c r="GN145" s="168">
        <f t="shared" si="335"/>
        <v>-2.9994818512207644E-2</v>
      </c>
      <c r="GO145" s="168">
        <f t="shared" si="336"/>
        <v>-2.8499066434065412E-2</v>
      </c>
      <c r="GP145" s="167">
        <v>134</v>
      </c>
      <c r="GQ145" s="168">
        <f t="shared" si="337"/>
        <v>1.1033250097071345E-2</v>
      </c>
      <c r="GR145" s="168">
        <f t="shared" si="338"/>
        <v>1.2508825519844891E-2</v>
      </c>
      <c r="GS145" s="167">
        <v>135</v>
      </c>
      <c r="GT145" s="168">
        <f t="shared" si="339"/>
        <v>3.2452499206684138E-2</v>
      </c>
      <c r="GU145" s="168">
        <f t="shared" si="340"/>
        <v>3.7596330632538866E-2</v>
      </c>
      <c r="GV145" s="167">
        <v>136</v>
      </c>
      <c r="GW145" s="168">
        <f t="shared" si="341"/>
        <v>4.2495075939370963E-2</v>
      </c>
      <c r="GX145" s="168">
        <f t="shared" si="342"/>
        <v>5.8447665967733542E-2</v>
      </c>
      <c r="GY145" s="167">
        <v>137</v>
      </c>
      <c r="GZ145" s="168">
        <f t="shared" si="343"/>
        <v>-2.9037543498589002E-5</v>
      </c>
      <c r="HA145" s="168">
        <f t="shared" si="344"/>
        <v>2.5034014590687548E-2</v>
      </c>
      <c r="HB145" s="167">
        <v>-1.2</v>
      </c>
      <c r="HC145" s="167">
        <v>-0.49</v>
      </c>
      <c r="HD145" s="167">
        <v>0.14000000000000001</v>
      </c>
      <c r="HE145" s="167">
        <v>1.56</v>
      </c>
      <c r="HF145" s="167">
        <v>-2.98</v>
      </c>
      <c r="HG145" s="167">
        <v>-1.01</v>
      </c>
      <c r="HH145" s="167">
        <v>0.85</v>
      </c>
      <c r="HI145" s="167">
        <v>3.14</v>
      </c>
    </row>
    <row r="146" spans="1:217" ht="15" x14ac:dyDescent="0.2">
      <c r="A146" s="153">
        <v>136</v>
      </c>
      <c r="B146" s="212"/>
      <c r="V146" s="163">
        <f t="shared" si="245"/>
        <v>0</v>
      </c>
      <c r="W146" s="163">
        <f t="shared" si="246"/>
        <v>0</v>
      </c>
      <c r="X146" s="163">
        <f t="shared" si="247"/>
        <v>0</v>
      </c>
      <c r="Y146" s="163">
        <f t="shared" si="248"/>
        <v>0</v>
      </c>
      <c r="Z146" s="163">
        <f t="shared" si="249"/>
        <v>0</v>
      </c>
      <c r="AA146" s="163">
        <f t="shared" si="250"/>
        <v>0</v>
      </c>
      <c r="AB146" s="163">
        <f t="shared" si="251"/>
        <v>0</v>
      </c>
      <c r="AC146" s="163">
        <f t="shared" si="252"/>
        <v>0</v>
      </c>
      <c r="AD146" s="164">
        <f t="shared" si="253"/>
        <v>-1.4641977937706968E-2</v>
      </c>
      <c r="AE146" s="164">
        <f t="shared" si="254"/>
        <v>2.4910512713808348E-2</v>
      </c>
      <c r="AF146" s="164">
        <f t="shared" si="255"/>
        <v>4.5595616594547202E-2</v>
      </c>
      <c r="AG146" s="165">
        <f t="shared" si="256"/>
        <v>65.3</v>
      </c>
      <c r="AH146" s="165">
        <f t="shared" si="257"/>
        <v>75.400000000000006</v>
      </c>
      <c r="AI146" s="165">
        <f t="shared" si="258"/>
        <v>82.9</v>
      </c>
      <c r="AJ146" s="165">
        <f t="shared" si="259"/>
        <v>88.3</v>
      </c>
      <c r="AK146" s="165">
        <f t="shared" si="260"/>
        <v>91.5</v>
      </c>
      <c r="AL146" s="165">
        <f t="shared" si="261"/>
        <v>92.7</v>
      </c>
      <c r="AM146" s="165">
        <f t="shared" si="262"/>
        <v>92.5</v>
      </c>
      <c r="AN146" s="165">
        <f t="shared" si="263"/>
        <v>90.4</v>
      </c>
      <c r="AO146" s="164">
        <f t="shared" si="264"/>
        <v>1.5128685188023212</v>
      </c>
      <c r="AP146" s="166">
        <v>1</v>
      </c>
      <c r="AQ146" s="167">
        <v>51.4</v>
      </c>
      <c r="AR146" s="167">
        <v>62.6</v>
      </c>
      <c r="AS146" s="167">
        <v>70.8</v>
      </c>
      <c r="AT146" s="167">
        <v>81</v>
      </c>
      <c r="AU146" s="167">
        <v>90.4</v>
      </c>
      <c r="AV146" s="167">
        <v>96.2</v>
      </c>
      <c r="AW146" s="167">
        <v>94.7</v>
      </c>
      <c r="AX146" s="167">
        <v>92.3</v>
      </c>
      <c r="AY146" s="166">
        <v>2</v>
      </c>
      <c r="AZ146" s="167">
        <v>59.5</v>
      </c>
      <c r="BA146" s="167">
        <v>68.900000000000006</v>
      </c>
      <c r="BB146" s="167">
        <v>78.3</v>
      </c>
      <c r="BC146" s="167">
        <v>84.3</v>
      </c>
      <c r="BD146" s="167">
        <v>92.8</v>
      </c>
      <c r="BE146" s="167">
        <v>96.3</v>
      </c>
      <c r="BF146" s="167">
        <v>94</v>
      </c>
      <c r="BG146" s="167">
        <v>90</v>
      </c>
      <c r="BH146" s="166">
        <v>3</v>
      </c>
      <c r="BI146" s="167">
        <v>59.8</v>
      </c>
      <c r="BJ146" s="167">
        <v>71.099999999999994</v>
      </c>
      <c r="BK146" s="167">
        <v>80.8</v>
      </c>
      <c r="BL146" s="167">
        <v>88</v>
      </c>
      <c r="BM146" s="167">
        <v>95</v>
      </c>
      <c r="BN146" s="167">
        <v>94.4</v>
      </c>
      <c r="BO146" s="167">
        <v>94.1</v>
      </c>
      <c r="BP146" s="167">
        <v>89</v>
      </c>
      <c r="BQ146" s="166">
        <v>4</v>
      </c>
      <c r="BR146" s="167">
        <v>65.400000000000006</v>
      </c>
      <c r="BS146" s="167">
        <v>77.2</v>
      </c>
      <c r="BT146" s="167">
        <v>84.5</v>
      </c>
      <c r="BU146" s="167">
        <v>89.8</v>
      </c>
      <c r="BV146" s="167">
        <v>95.5</v>
      </c>
      <c r="BW146" s="167">
        <v>94.3</v>
      </c>
      <c r="BX146" s="167">
        <v>92.5</v>
      </c>
      <c r="BY146" s="167">
        <v>88.8</v>
      </c>
      <c r="BZ146" s="166">
        <v>5</v>
      </c>
      <c r="CA146" s="167">
        <v>65.3</v>
      </c>
      <c r="CB146" s="167">
        <v>77.400000000000006</v>
      </c>
      <c r="CC146" s="167">
        <v>86.5</v>
      </c>
      <c r="CD146" s="167">
        <v>92.5</v>
      </c>
      <c r="CE146" s="167">
        <v>96.4</v>
      </c>
      <c r="CF146" s="167">
        <v>93</v>
      </c>
      <c r="CG146" s="167">
        <v>90.4</v>
      </c>
      <c r="CH146" s="167">
        <v>83.7</v>
      </c>
      <c r="CI146" s="166">
        <v>6</v>
      </c>
      <c r="CJ146" s="167">
        <v>70.7</v>
      </c>
      <c r="CK146" s="167">
        <v>82</v>
      </c>
      <c r="CL146" s="167">
        <v>89.3</v>
      </c>
      <c r="CM146" s="167">
        <v>93.3</v>
      </c>
      <c r="CN146" s="167">
        <v>95.5</v>
      </c>
      <c r="CO146" s="167">
        <v>93</v>
      </c>
      <c r="CP146" s="167">
        <v>90.1</v>
      </c>
      <c r="CQ146" s="167">
        <v>83</v>
      </c>
      <c r="CR146" s="166">
        <v>7</v>
      </c>
      <c r="CS146" s="167">
        <v>75.599999999999994</v>
      </c>
      <c r="CT146" s="167">
        <v>84.2</v>
      </c>
      <c r="CU146" s="167">
        <v>90.1</v>
      </c>
      <c r="CV146" s="167">
        <v>93.6</v>
      </c>
      <c r="CW146" s="167">
        <v>96.2</v>
      </c>
      <c r="CX146" s="167">
        <v>91.3</v>
      </c>
      <c r="CY146" s="167">
        <v>87.9</v>
      </c>
      <c r="CZ146" s="167">
        <v>81.900000000000006</v>
      </c>
      <c r="DA146" s="166">
        <v>8</v>
      </c>
      <c r="DB146" s="167">
        <v>77.599999999999994</v>
      </c>
      <c r="DC146" s="167">
        <v>88</v>
      </c>
      <c r="DD146" s="167">
        <v>93.4</v>
      </c>
      <c r="DE146" s="167">
        <v>93.8</v>
      </c>
      <c r="DF146" s="167">
        <v>94.2</v>
      </c>
      <c r="DG146" s="167">
        <v>91.4</v>
      </c>
      <c r="DH146" s="167">
        <v>87.9</v>
      </c>
      <c r="DI146" s="167">
        <v>79.900000000000006</v>
      </c>
      <c r="DJ146" s="167">
        <v>1</v>
      </c>
      <c r="DK146" s="168">
        <f t="shared" si="265"/>
        <v>51.4</v>
      </c>
      <c r="DL146" s="168">
        <f t="shared" si="266"/>
        <v>62.6</v>
      </c>
      <c r="DM146" s="168">
        <f t="shared" si="267"/>
        <v>70.8</v>
      </c>
      <c r="DN146" s="168">
        <f t="shared" si="268"/>
        <v>81</v>
      </c>
      <c r="DO146" s="168">
        <f t="shared" si="269"/>
        <v>90.4</v>
      </c>
      <c r="DP146" s="168">
        <f t="shared" si="270"/>
        <v>96.2</v>
      </c>
      <c r="DQ146" s="168">
        <f t="shared" si="271"/>
        <v>94.7</v>
      </c>
      <c r="DR146" s="168">
        <f t="shared" si="272"/>
        <v>92.3</v>
      </c>
      <c r="DS146" s="167">
        <v>131</v>
      </c>
      <c r="DT146" s="168">
        <f t="shared" si="273"/>
        <v>59.5</v>
      </c>
      <c r="DU146" s="168">
        <f t="shared" si="274"/>
        <v>68.900000000000006</v>
      </c>
      <c r="DV146" s="168">
        <f t="shared" si="275"/>
        <v>78.3</v>
      </c>
      <c r="DW146" s="168">
        <f t="shared" si="276"/>
        <v>84.3</v>
      </c>
      <c r="DX146" s="168">
        <f t="shared" si="277"/>
        <v>92.8</v>
      </c>
      <c r="DY146" s="168">
        <f t="shared" si="278"/>
        <v>96.3</v>
      </c>
      <c r="DZ146" s="168">
        <f t="shared" si="279"/>
        <v>94</v>
      </c>
      <c r="EA146" s="168">
        <f t="shared" si="280"/>
        <v>90</v>
      </c>
      <c r="EB146" s="167">
        <v>132</v>
      </c>
      <c r="EC146" s="168">
        <f t="shared" si="281"/>
        <v>59.8</v>
      </c>
      <c r="ED146" s="168">
        <f t="shared" si="282"/>
        <v>71.099999999999994</v>
      </c>
      <c r="EE146" s="168">
        <f t="shared" si="283"/>
        <v>80.8</v>
      </c>
      <c r="EF146" s="168">
        <f t="shared" si="284"/>
        <v>88</v>
      </c>
      <c r="EG146" s="168">
        <f t="shared" si="285"/>
        <v>95</v>
      </c>
      <c r="EH146" s="168">
        <f t="shared" si="286"/>
        <v>94.4</v>
      </c>
      <c r="EI146" s="168">
        <f t="shared" si="287"/>
        <v>94.1</v>
      </c>
      <c r="EJ146" s="168">
        <f t="shared" si="288"/>
        <v>89</v>
      </c>
      <c r="EK146" s="167">
        <v>133</v>
      </c>
      <c r="EL146" s="168">
        <f t="shared" si="289"/>
        <v>65.400000000000006</v>
      </c>
      <c r="EM146" s="168">
        <f t="shared" si="290"/>
        <v>77.2</v>
      </c>
      <c r="EN146" s="168">
        <f t="shared" si="291"/>
        <v>84.5</v>
      </c>
      <c r="EO146" s="168">
        <f t="shared" si="292"/>
        <v>89.8</v>
      </c>
      <c r="EP146" s="168">
        <f t="shared" si="293"/>
        <v>95.5</v>
      </c>
      <c r="EQ146" s="168">
        <f t="shared" si="294"/>
        <v>94.3</v>
      </c>
      <c r="ER146" s="168">
        <f t="shared" si="295"/>
        <v>92.5</v>
      </c>
      <c r="ES146" s="168">
        <f t="shared" si="296"/>
        <v>88.8</v>
      </c>
      <c r="ET146" s="167">
        <v>134</v>
      </c>
      <c r="EU146" s="168">
        <f t="shared" si="297"/>
        <v>65.3</v>
      </c>
      <c r="EV146" s="168">
        <f t="shared" si="298"/>
        <v>77.400000000000006</v>
      </c>
      <c r="EW146" s="168">
        <f t="shared" si="299"/>
        <v>86.5</v>
      </c>
      <c r="EX146" s="168">
        <f t="shared" si="300"/>
        <v>92.5</v>
      </c>
      <c r="EY146" s="168">
        <f t="shared" si="301"/>
        <v>96.4</v>
      </c>
      <c r="EZ146" s="168">
        <f t="shared" si="302"/>
        <v>93</v>
      </c>
      <c r="FA146" s="168">
        <f t="shared" si="303"/>
        <v>90.4</v>
      </c>
      <c r="FB146" s="168">
        <f t="shared" si="304"/>
        <v>83.7</v>
      </c>
      <c r="FC146" s="167">
        <v>135</v>
      </c>
      <c r="FD146" s="168">
        <f t="shared" si="305"/>
        <v>70.7</v>
      </c>
      <c r="FE146" s="168">
        <f t="shared" si="306"/>
        <v>82</v>
      </c>
      <c r="FF146" s="168">
        <f t="shared" si="307"/>
        <v>89.3</v>
      </c>
      <c r="FG146" s="168">
        <f t="shared" si="308"/>
        <v>93.3</v>
      </c>
      <c r="FH146" s="168">
        <f t="shared" si="309"/>
        <v>95.5</v>
      </c>
      <c r="FI146" s="168">
        <f t="shared" si="310"/>
        <v>93</v>
      </c>
      <c r="FJ146" s="168">
        <f t="shared" si="311"/>
        <v>90.1</v>
      </c>
      <c r="FK146" s="168">
        <f t="shared" si="312"/>
        <v>83</v>
      </c>
      <c r="FL146" s="167">
        <v>136</v>
      </c>
      <c r="FM146" s="168">
        <f t="shared" si="313"/>
        <v>75.599999999999994</v>
      </c>
      <c r="FN146" s="168">
        <f t="shared" si="314"/>
        <v>84.2</v>
      </c>
      <c r="FO146" s="168">
        <f t="shared" si="315"/>
        <v>90.1</v>
      </c>
      <c r="FP146" s="168">
        <f t="shared" si="316"/>
        <v>93.6</v>
      </c>
      <c r="FQ146" s="168">
        <f t="shared" si="317"/>
        <v>96.2</v>
      </c>
      <c r="FR146" s="168">
        <f t="shared" si="318"/>
        <v>91.3</v>
      </c>
      <c r="FS146" s="168">
        <f t="shared" si="319"/>
        <v>87.9</v>
      </c>
      <c r="FT146" s="168">
        <f t="shared" si="320"/>
        <v>81.900000000000006</v>
      </c>
      <c r="FU146" s="167">
        <v>137</v>
      </c>
      <c r="FV146" s="168">
        <f t="shared" si="321"/>
        <v>77.599999999999994</v>
      </c>
      <c r="FW146" s="168">
        <f t="shared" si="322"/>
        <v>88</v>
      </c>
      <c r="FX146" s="168">
        <f t="shared" si="323"/>
        <v>93.4</v>
      </c>
      <c r="FY146" s="168">
        <f t="shared" si="324"/>
        <v>93.8</v>
      </c>
      <c r="FZ146" s="168">
        <f t="shared" si="325"/>
        <v>94.2</v>
      </c>
      <c r="GA146" s="168">
        <f t="shared" si="326"/>
        <v>91.4</v>
      </c>
      <c r="GB146" s="168">
        <f t="shared" si="327"/>
        <v>87.9</v>
      </c>
      <c r="GC146" s="168">
        <f t="shared" si="328"/>
        <v>79.900000000000006</v>
      </c>
      <c r="GD146" s="167">
        <v>130</v>
      </c>
      <c r="GE146" s="168">
        <f t="shared" si="329"/>
        <v>-2.3603849250278586E-2</v>
      </c>
      <c r="GF146" s="168">
        <f t="shared" si="330"/>
        <v>-2.3544224454084883E-2</v>
      </c>
      <c r="GG146" s="167">
        <v>131</v>
      </c>
      <c r="GH146" s="168">
        <f t="shared" si="331"/>
        <v>-1.2384835451356935E-2</v>
      </c>
      <c r="GI146" s="168">
        <f t="shared" si="332"/>
        <v>-1.1998855162644873E-2</v>
      </c>
      <c r="GJ146" s="167">
        <v>132</v>
      </c>
      <c r="GK146" s="168">
        <f t="shared" si="333"/>
        <v>-2.0040529691527809E-2</v>
      </c>
      <c r="GL146" s="168">
        <f t="shared" si="334"/>
        <v>-1.9627671504537147E-2</v>
      </c>
      <c r="GM146" s="167">
        <v>133</v>
      </c>
      <c r="GN146" s="168">
        <f t="shared" si="335"/>
        <v>-2.9994818512207644E-2</v>
      </c>
      <c r="GO146" s="168">
        <f t="shared" si="336"/>
        <v>-2.8499066434065412E-2</v>
      </c>
      <c r="GP146" s="167">
        <v>134</v>
      </c>
      <c r="GQ146" s="168">
        <f t="shared" si="337"/>
        <v>1.1033250097071345E-2</v>
      </c>
      <c r="GR146" s="168">
        <f t="shared" si="338"/>
        <v>1.2508825519844891E-2</v>
      </c>
      <c r="GS146" s="167">
        <v>135</v>
      </c>
      <c r="GT146" s="168">
        <f t="shared" si="339"/>
        <v>3.2452499206684138E-2</v>
      </c>
      <c r="GU146" s="168">
        <f t="shared" si="340"/>
        <v>3.7596330632538866E-2</v>
      </c>
      <c r="GV146" s="167">
        <v>136</v>
      </c>
      <c r="GW146" s="168">
        <f t="shared" si="341"/>
        <v>4.2495075939370963E-2</v>
      </c>
      <c r="GX146" s="168">
        <f t="shared" si="342"/>
        <v>5.8447665967733542E-2</v>
      </c>
      <c r="GY146" s="167">
        <v>137</v>
      </c>
      <c r="GZ146" s="168">
        <f t="shared" si="343"/>
        <v>-2.9037543498589002E-5</v>
      </c>
      <c r="HA146" s="168">
        <f t="shared" si="344"/>
        <v>2.5034014590687548E-2</v>
      </c>
      <c r="HB146" s="167">
        <v>-1.2</v>
      </c>
      <c r="HC146" s="167">
        <v>-0.49</v>
      </c>
      <c r="HD146" s="167">
        <v>0.14000000000000001</v>
      </c>
      <c r="HE146" s="167">
        <v>1.56</v>
      </c>
      <c r="HF146" s="167">
        <v>-2.98</v>
      </c>
      <c r="HG146" s="167">
        <v>-1.01</v>
      </c>
      <c r="HH146" s="167">
        <v>0.85</v>
      </c>
      <c r="HI146" s="167">
        <v>3.14</v>
      </c>
    </row>
    <row r="147" spans="1:217" ht="15" x14ac:dyDescent="0.2">
      <c r="A147" s="153">
        <v>137</v>
      </c>
      <c r="B147" s="212"/>
      <c r="V147" s="163">
        <f t="shared" si="245"/>
        <v>0</v>
      </c>
      <c r="W147" s="163">
        <f t="shared" si="246"/>
        <v>0</v>
      </c>
      <c r="X147" s="163">
        <f t="shared" si="247"/>
        <v>0</v>
      </c>
      <c r="Y147" s="163">
        <f t="shared" si="248"/>
        <v>0</v>
      </c>
      <c r="Z147" s="163">
        <f t="shared" si="249"/>
        <v>0</v>
      </c>
      <c r="AA147" s="163">
        <f t="shared" si="250"/>
        <v>0</v>
      </c>
      <c r="AB147" s="163">
        <f t="shared" si="251"/>
        <v>0</v>
      </c>
      <c r="AC147" s="163">
        <f t="shared" si="252"/>
        <v>0</v>
      </c>
      <c r="AD147" s="164">
        <f t="shared" si="253"/>
        <v>-1.4641977937706968E-2</v>
      </c>
      <c r="AE147" s="164">
        <f t="shared" si="254"/>
        <v>2.4910512713808348E-2</v>
      </c>
      <c r="AF147" s="164">
        <f t="shared" si="255"/>
        <v>4.5595616594547202E-2</v>
      </c>
      <c r="AG147" s="165">
        <f t="shared" si="256"/>
        <v>65.3</v>
      </c>
      <c r="AH147" s="165">
        <f t="shared" si="257"/>
        <v>75.400000000000006</v>
      </c>
      <c r="AI147" s="165">
        <f t="shared" si="258"/>
        <v>82.9</v>
      </c>
      <c r="AJ147" s="165">
        <f t="shared" si="259"/>
        <v>88.3</v>
      </c>
      <c r="AK147" s="165">
        <f t="shared" si="260"/>
        <v>91.5</v>
      </c>
      <c r="AL147" s="165">
        <f t="shared" si="261"/>
        <v>92.7</v>
      </c>
      <c r="AM147" s="165">
        <f t="shared" si="262"/>
        <v>92.5</v>
      </c>
      <c r="AN147" s="165">
        <f t="shared" si="263"/>
        <v>90.4</v>
      </c>
      <c r="AO147" s="164">
        <f t="shared" si="264"/>
        <v>1.5128685188023212</v>
      </c>
      <c r="AP147" s="166">
        <v>1</v>
      </c>
      <c r="AQ147" s="167">
        <v>51.4</v>
      </c>
      <c r="AR147" s="167">
        <v>62.6</v>
      </c>
      <c r="AS147" s="167">
        <v>70.8</v>
      </c>
      <c r="AT147" s="167">
        <v>81</v>
      </c>
      <c r="AU147" s="167">
        <v>90.4</v>
      </c>
      <c r="AV147" s="167">
        <v>96.2</v>
      </c>
      <c r="AW147" s="167">
        <v>94.7</v>
      </c>
      <c r="AX147" s="167">
        <v>92.3</v>
      </c>
      <c r="AY147" s="166">
        <v>2</v>
      </c>
      <c r="AZ147" s="167">
        <v>59.5</v>
      </c>
      <c r="BA147" s="167">
        <v>68.900000000000006</v>
      </c>
      <c r="BB147" s="167">
        <v>78.3</v>
      </c>
      <c r="BC147" s="167">
        <v>84.3</v>
      </c>
      <c r="BD147" s="167">
        <v>92.8</v>
      </c>
      <c r="BE147" s="167">
        <v>96.3</v>
      </c>
      <c r="BF147" s="167">
        <v>94</v>
      </c>
      <c r="BG147" s="167">
        <v>90</v>
      </c>
      <c r="BH147" s="166">
        <v>3</v>
      </c>
      <c r="BI147" s="167">
        <v>59.8</v>
      </c>
      <c r="BJ147" s="167">
        <v>71.099999999999994</v>
      </c>
      <c r="BK147" s="167">
        <v>80.8</v>
      </c>
      <c r="BL147" s="167">
        <v>88</v>
      </c>
      <c r="BM147" s="167">
        <v>95</v>
      </c>
      <c r="BN147" s="167">
        <v>94.4</v>
      </c>
      <c r="BO147" s="167">
        <v>94.1</v>
      </c>
      <c r="BP147" s="167">
        <v>89</v>
      </c>
      <c r="BQ147" s="166">
        <v>4</v>
      </c>
      <c r="BR147" s="167">
        <v>65.400000000000006</v>
      </c>
      <c r="BS147" s="167">
        <v>77.2</v>
      </c>
      <c r="BT147" s="167">
        <v>84.5</v>
      </c>
      <c r="BU147" s="167">
        <v>89.8</v>
      </c>
      <c r="BV147" s="167">
        <v>95.5</v>
      </c>
      <c r="BW147" s="167">
        <v>94.3</v>
      </c>
      <c r="BX147" s="167">
        <v>92.5</v>
      </c>
      <c r="BY147" s="167">
        <v>88.8</v>
      </c>
      <c r="BZ147" s="166">
        <v>5</v>
      </c>
      <c r="CA147" s="167">
        <v>65.3</v>
      </c>
      <c r="CB147" s="167">
        <v>77.400000000000006</v>
      </c>
      <c r="CC147" s="167">
        <v>86.5</v>
      </c>
      <c r="CD147" s="167">
        <v>92.5</v>
      </c>
      <c r="CE147" s="167">
        <v>96.4</v>
      </c>
      <c r="CF147" s="167">
        <v>93</v>
      </c>
      <c r="CG147" s="167">
        <v>90.4</v>
      </c>
      <c r="CH147" s="167">
        <v>83.7</v>
      </c>
      <c r="CI147" s="166">
        <v>6</v>
      </c>
      <c r="CJ147" s="167">
        <v>70.7</v>
      </c>
      <c r="CK147" s="167">
        <v>82</v>
      </c>
      <c r="CL147" s="167">
        <v>89.3</v>
      </c>
      <c r="CM147" s="167">
        <v>93.3</v>
      </c>
      <c r="CN147" s="167">
        <v>95.5</v>
      </c>
      <c r="CO147" s="167">
        <v>93</v>
      </c>
      <c r="CP147" s="167">
        <v>90.1</v>
      </c>
      <c r="CQ147" s="167">
        <v>83</v>
      </c>
      <c r="CR147" s="166">
        <v>7</v>
      </c>
      <c r="CS147" s="167">
        <v>75.599999999999994</v>
      </c>
      <c r="CT147" s="167">
        <v>84.2</v>
      </c>
      <c r="CU147" s="167">
        <v>90.1</v>
      </c>
      <c r="CV147" s="167">
        <v>93.6</v>
      </c>
      <c r="CW147" s="167">
        <v>96.2</v>
      </c>
      <c r="CX147" s="167">
        <v>91.3</v>
      </c>
      <c r="CY147" s="167">
        <v>87.9</v>
      </c>
      <c r="CZ147" s="167">
        <v>81.900000000000006</v>
      </c>
      <c r="DA147" s="166">
        <v>8</v>
      </c>
      <c r="DB147" s="167">
        <v>77.599999999999994</v>
      </c>
      <c r="DC147" s="167">
        <v>88</v>
      </c>
      <c r="DD147" s="167">
        <v>93.4</v>
      </c>
      <c r="DE147" s="167">
        <v>93.8</v>
      </c>
      <c r="DF147" s="167">
        <v>94.2</v>
      </c>
      <c r="DG147" s="167">
        <v>91.4</v>
      </c>
      <c r="DH147" s="167">
        <v>87.9</v>
      </c>
      <c r="DI147" s="167">
        <v>79.900000000000006</v>
      </c>
      <c r="DJ147" s="167">
        <v>1</v>
      </c>
      <c r="DK147" s="168">
        <f t="shared" si="265"/>
        <v>51.4</v>
      </c>
      <c r="DL147" s="168">
        <f t="shared" si="266"/>
        <v>62.6</v>
      </c>
      <c r="DM147" s="168">
        <f t="shared" si="267"/>
        <v>70.8</v>
      </c>
      <c r="DN147" s="168">
        <f t="shared" si="268"/>
        <v>81</v>
      </c>
      <c r="DO147" s="168">
        <f t="shared" si="269"/>
        <v>90.4</v>
      </c>
      <c r="DP147" s="168">
        <f t="shared" si="270"/>
        <v>96.2</v>
      </c>
      <c r="DQ147" s="168">
        <f t="shared" si="271"/>
        <v>94.7</v>
      </c>
      <c r="DR147" s="168">
        <f t="shared" si="272"/>
        <v>92.3</v>
      </c>
      <c r="DS147" s="167">
        <v>131</v>
      </c>
      <c r="DT147" s="168">
        <f t="shared" si="273"/>
        <v>59.5</v>
      </c>
      <c r="DU147" s="168">
        <f t="shared" si="274"/>
        <v>68.900000000000006</v>
      </c>
      <c r="DV147" s="168">
        <f t="shared" si="275"/>
        <v>78.3</v>
      </c>
      <c r="DW147" s="168">
        <f t="shared" si="276"/>
        <v>84.3</v>
      </c>
      <c r="DX147" s="168">
        <f t="shared" si="277"/>
        <v>92.8</v>
      </c>
      <c r="DY147" s="168">
        <f t="shared" si="278"/>
        <v>96.3</v>
      </c>
      <c r="DZ147" s="168">
        <f t="shared" si="279"/>
        <v>94</v>
      </c>
      <c r="EA147" s="168">
        <f t="shared" si="280"/>
        <v>90</v>
      </c>
      <c r="EB147" s="167">
        <v>132</v>
      </c>
      <c r="EC147" s="168">
        <f t="shared" si="281"/>
        <v>59.8</v>
      </c>
      <c r="ED147" s="168">
        <f t="shared" si="282"/>
        <v>71.099999999999994</v>
      </c>
      <c r="EE147" s="168">
        <f t="shared" si="283"/>
        <v>80.8</v>
      </c>
      <c r="EF147" s="168">
        <f t="shared" si="284"/>
        <v>88</v>
      </c>
      <c r="EG147" s="168">
        <f t="shared" si="285"/>
        <v>95</v>
      </c>
      <c r="EH147" s="168">
        <f t="shared" si="286"/>
        <v>94.4</v>
      </c>
      <c r="EI147" s="168">
        <f t="shared" si="287"/>
        <v>94.1</v>
      </c>
      <c r="EJ147" s="168">
        <f t="shared" si="288"/>
        <v>89</v>
      </c>
      <c r="EK147" s="167">
        <v>133</v>
      </c>
      <c r="EL147" s="168">
        <f t="shared" si="289"/>
        <v>65.400000000000006</v>
      </c>
      <c r="EM147" s="168">
        <f t="shared" si="290"/>
        <v>77.2</v>
      </c>
      <c r="EN147" s="168">
        <f t="shared" si="291"/>
        <v>84.5</v>
      </c>
      <c r="EO147" s="168">
        <f t="shared" si="292"/>
        <v>89.8</v>
      </c>
      <c r="EP147" s="168">
        <f t="shared" si="293"/>
        <v>95.5</v>
      </c>
      <c r="EQ147" s="168">
        <f t="shared" si="294"/>
        <v>94.3</v>
      </c>
      <c r="ER147" s="168">
        <f t="shared" si="295"/>
        <v>92.5</v>
      </c>
      <c r="ES147" s="168">
        <f t="shared" si="296"/>
        <v>88.8</v>
      </c>
      <c r="ET147" s="167">
        <v>134</v>
      </c>
      <c r="EU147" s="168">
        <f t="shared" si="297"/>
        <v>65.3</v>
      </c>
      <c r="EV147" s="168">
        <f t="shared" si="298"/>
        <v>77.400000000000006</v>
      </c>
      <c r="EW147" s="168">
        <f t="shared" si="299"/>
        <v>86.5</v>
      </c>
      <c r="EX147" s="168">
        <f t="shared" si="300"/>
        <v>92.5</v>
      </c>
      <c r="EY147" s="168">
        <f t="shared" si="301"/>
        <v>96.4</v>
      </c>
      <c r="EZ147" s="168">
        <f t="shared" si="302"/>
        <v>93</v>
      </c>
      <c r="FA147" s="168">
        <f t="shared" si="303"/>
        <v>90.4</v>
      </c>
      <c r="FB147" s="168">
        <f t="shared" si="304"/>
        <v>83.7</v>
      </c>
      <c r="FC147" s="167">
        <v>135</v>
      </c>
      <c r="FD147" s="168">
        <f t="shared" si="305"/>
        <v>70.7</v>
      </c>
      <c r="FE147" s="168">
        <f t="shared" si="306"/>
        <v>82</v>
      </c>
      <c r="FF147" s="168">
        <f t="shared" si="307"/>
        <v>89.3</v>
      </c>
      <c r="FG147" s="168">
        <f t="shared" si="308"/>
        <v>93.3</v>
      </c>
      <c r="FH147" s="168">
        <f t="shared" si="309"/>
        <v>95.5</v>
      </c>
      <c r="FI147" s="168">
        <f t="shared" si="310"/>
        <v>93</v>
      </c>
      <c r="FJ147" s="168">
        <f t="shared" si="311"/>
        <v>90.1</v>
      </c>
      <c r="FK147" s="168">
        <f t="shared" si="312"/>
        <v>83</v>
      </c>
      <c r="FL147" s="167">
        <v>136</v>
      </c>
      <c r="FM147" s="168">
        <f t="shared" si="313"/>
        <v>75.599999999999994</v>
      </c>
      <c r="FN147" s="168">
        <f t="shared" si="314"/>
        <v>84.2</v>
      </c>
      <c r="FO147" s="168">
        <f t="shared" si="315"/>
        <v>90.1</v>
      </c>
      <c r="FP147" s="168">
        <f t="shared" si="316"/>
        <v>93.6</v>
      </c>
      <c r="FQ147" s="168">
        <f t="shared" si="317"/>
        <v>96.2</v>
      </c>
      <c r="FR147" s="168">
        <f t="shared" si="318"/>
        <v>91.3</v>
      </c>
      <c r="FS147" s="168">
        <f t="shared" si="319"/>
        <v>87.9</v>
      </c>
      <c r="FT147" s="168">
        <f t="shared" si="320"/>
        <v>81.900000000000006</v>
      </c>
      <c r="FU147" s="167">
        <v>137</v>
      </c>
      <c r="FV147" s="168">
        <f t="shared" si="321"/>
        <v>77.599999999999994</v>
      </c>
      <c r="FW147" s="168">
        <f t="shared" si="322"/>
        <v>88</v>
      </c>
      <c r="FX147" s="168">
        <f t="shared" si="323"/>
        <v>93.4</v>
      </c>
      <c r="FY147" s="168">
        <f t="shared" si="324"/>
        <v>93.8</v>
      </c>
      <c r="FZ147" s="168">
        <f t="shared" si="325"/>
        <v>94.2</v>
      </c>
      <c r="GA147" s="168">
        <f t="shared" si="326"/>
        <v>91.4</v>
      </c>
      <c r="GB147" s="168">
        <f t="shared" si="327"/>
        <v>87.9</v>
      </c>
      <c r="GC147" s="168">
        <f t="shared" si="328"/>
        <v>79.900000000000006</v>
      </c>
      <c r="GD147" s="167">
        <v>130</v>
      </c>
      <c r="GE147" s="168">
        <f t="shared" si="329"/>
        <v>-2.3603849250278586E-2</v>
      </c>
      <c r="GF147" s="168">
        <f t="shared" si="330"/>
        <v>-2.3544224454084883E-2</v>
      </c>
      <c r="GG147" s="167">
        <v>131</v>
      </c>
      <c r="GH147" s="168">
        <f t="shared" si="331"/>
        <v>-1.2384835451356935E-2</v>
      </c>
      <c r="GI147" s="168">
        <f t="shared" si="332"/>
        <v>-1.1998855162644873E-2</v>
      </c>
      <c r="GJ147" s="167">
        <v>132</v>
      </c>
      <c r="GK147" s="168">
        <f t="shared" si="333"/>
        <v>-2.0040529691527809E-2</v>
      </c>
      <c r="GL147" s="168">
        <f t="shared" si="334"/>
        <v>-1.9627671504537147E-2</v>
      </c>
      <c r="GM147" s="167">
        <v>133</v>
      </c>
      <c r="GN147" s="168">
        <f t="shared" si="335"/>
        <v>-2.9994818512207644E-2</v>
      </c>
      <c r="GO147" s="168">
        <f t="shared" si="336"/>
        <v>-2.8499066434065412E-2</v>
      </c>
      <c r="GP147" s="167">
        <v>134</v>
      </c>
      <c r="GQ147" s="168">
        <f t="shared" si="337"/>
        <v>1.1033250097071345E-2</v>
      </c>
      <c r="GR147" s="168">
        <f t="shared" si="338"/>
        <v>1.2508825519844891E-2</v>
      </c>
      <c r="GS147" s="167">
        <v>135</v>
      </c>
      <c r="GT147" s="168">
        <f t="shared" si="339"/>
        <v>3.2452499206684138E-2</v>
      </c>
      <c r="GU147" s="168">
        <f t="shared" si="340"/>
        <v>3.7596330632538866E-2</v>
      </c>
      <c r="GV147" s="167">
        <v>136</v>
      </c>
      <c r="GW147" s="168">
        <f t="shared" si="341"/>
        <v>4.2495075939370963E-2</v>
      </c>
      <c r="GX147" s="168">
        <f t="shared" si="342"/>
        <v>5.8447665967733542E-2</v>
      </c>
      <c r="GY147" s="167">
        <v>137</v>
      </c>
      <c r="GZ147" s="168">
        <f t="shared" si="343"/>
        <v>-2.9037543498589002E-5</v>
      </c>
      <c r="HA147" s="168">
        <f t="shared" si="344"/>
        <v>2.5034014590687548E-2</v>
      </c>
      <c r="HB147" s="167">
        <v>-1.2</v>
      </c>
      <c r="HC147" s="167">
        <v>-0.49</v>
      </c>
      <c r="HD147" s="167">
        <v>0.14000000000000001</v>
      </c>
      <c r="HE147" s="167">
        <v>1.56</v>
      </c>
      <c r="HF147" s="167">
        <v>-2.98</v>
      </c>
      <c r="HG147" s="167">
        <v>-1.01</v>
      </c>
      <c r="HH147" s="167">
        <v>0.85</v>
      </c>
      <c r="HI147" s="167">
        <v>3.14</v>
      </c>
    </row>
    <row r="148" spans="1:217" ht="15" x14ac:dyDescent="0.2">
      <c r="A148" s="153">
        <v>138</v>
      </c>
      <c r="B148" s="212"/>
      <c r="V148" s="163">
        <f t="shared" si="245"/>
        <v>0</v>
      </c>
      <c r="W148" s="163">
        <f t="shared" si="246"/>
        <v>0</v>
      </c>
      <c r="X148" s="163">
        <f t="shared" si="247"/>
        <v>0</v>
      </c>
      <c r="Y148" s="163">
        <f t="shared" si="248"/>
        <v>0</v>
      </c>
      <c r="Z148" s="163">
        <f t="shared" si="249"/>
        <v>0</v>
      </c>
      <c r="AA148" s="163">
        <f t="shared" si="250"/>
        <v>0</v>
      </c>
      <c r="AB148" s="163">
        <f t="shared" si="251"/>
        <v>0</v>
      </c>
      <c r="AC148" s="163">
        <f t="shared" si="252"/>
        <v>0</v>
      </c>
      <c r="AD148" s="164">
        <f t="shared" si="253"/>
        <v>-1.4641977937706968E-2</v>
      </c>
      <c r="AE148" s="164">
        <f t="shared" si="254"/>
        <v>2.4910512713808348E-2</v>
      </c>
      <c r="AF148" s="164">
        <f t="shared" si="255"/>
        <v>4.5595616594547202E-2</v>
      </c>
      <c r="AG148" s="165">
        <f t="shared" si="256"/>
        <v>65.3</v>
      </c>
      <c r="AH148" s="165">
        <f t="shared" si="257"/>
        <v>75.400000000000006</v>
      </c>
      <c r="AI148" s="165">
        <f t="shared" si="258"/>
        <v>82.9</v>
      </c>
      <c r="AJ148" s="165">
        <f t="shared" si="259"/>
        <v>88.3</v>
      </c>
      <c r="AK148" s="165">
        <f t="shared" si="260"/>
        <v>91.5</v>
      </c>
      <c r="AL148" s="165">
        <f t="shared" si="261"/>
        <v>92.7</v>
      </c>
      <c r="AM148" s="165">
        <f t="shared" si="262"/>
        <v>92.5</v>
      </c>
      <c r="AN148" s="165">
        <f t="shared" si="263"/>
        <v>90.4</v>
      </c>
      <c r="AO148" s="164">
        <f t="shared" si="264"/>
        <v>1.5128685188023212</v>
      </c>
      <c r="AP148" s="166">
        <v>1</v>
      </c>
      <c r="AQ148" s="167">
        <v>51.4</v>
      </c>
      <c r="AR148" s="167">
        <v>62.6</v>
      </c>
      <c r="AS148" s="167">
        <v>70.8</v>
      </c>
      <c r="AT148" s="167">
        <v>81</v>
      </c>
      <c r="AU148" s="167">
        <v>90.4</v>
      </c>
      <c r="AV148" s="167">
        <v>96.2</v>
      </c>
      <c r="AW148" s="167">
        <v>94.7</v>
      </c>
      <c r="AX148" s="167">
        <v>92.3</v>
      </c>
      <c r="AY148" s="166">
        <v>2</v>
      </c>
      <c r="AZ148" s="167">
        <v>59.5</v>
      </c>
      <c r="BA148" s="167">
        <v>68.900000000000006</v>
      </c>
      <c r="BB148" s="167">
        <v>78.3</v>
      </c>
      <c r="BC148" s="167">
        <v>84.3</v>
      </c>
      <c r="BD148" s="167">
        <v>92.8</v>
      </c>
      <c r="BE148" s="167">
        <v>96.3</v>
      </c>
      <c r="BF148" s="167">
        <v>94</v>
      </c>
      <c r="BG148" s="167">
        <v>90</v>
      </c>
      <c r="BH148" s="166">
        <v>3</v>
      </c>
      <c r="BI148" s="167">
        <v>59.8</v>
      </c>
      <c r="BJ148" s="167">
        <v>71.099999999999994</v>
      </c>
      <c r="BK148" s="167">
        <v>80.8</v>
      </c>
      <c r="BL148" s="167">
        <v>88</v>
      </c>
      <c r="BM148" s="167">
        <v>95</v>
      </c>
      <c r="BN148" s="167">
        <v>94.4</v>
      </c>
      <c r="BO148" s="167">
        <v>94.1</v>
      </c>
      <c r="BP148" s="167">
        <v>89</v>
      </c>
      <c r="BQ148" s="166">
        <v>4</v>
      </c>
      <c r="BR148" s="167">
        <v>65.400000000000006</v>
      </c>
      <c r="BS148" s="167">
        <v>77.2</v>
      </c>
      <c r="BT148" s="167">
        <v>84.5</v>
      </c>
      <c r="BU148" s="167">
        <v>89.8</v>
      </c>
      <c r="BV148" s="167">
        <v>95.5</v>
      </c>
      <c r="BW148" s="167">
        <v>94.3</v>
      </c>
      <c r="BX148" s="167">
        <v>92.5</v>
      </c>
      <c r="BY148" s="167">
        <v>88.8</v>
      </c>
      <c r="BZ148" s="166">
        <v>5</v>
      </c>
      <c r="CA148" s="167">
        <v>65.3</v>
      </c>
      <c r="CB148" s="167">
        <v>77.400000000000006</v>
      </c>
      <c r="CC148" s="167">
        <v>86.5</v>
      </c>
      <c r="CD148" s="167">
        <v>92.5</v>
      </c>
      <c r="CE148" s="167">
        <v>96.4</v>
      </c>
      <c r="CF148" s="167">
        <v>93</v>
      </c>
      <c r="CG148" s="167">
        <v>90.4</v>
      </c>
      <c r="CH148" s="167">
        <v>83.7</v>
      </c>
      <c r="CI148" s="166">
        <v>6</v>
      </c>
      <c r="CJ148" s="167">
        <v>70.7</v>
      </c>
      <c r="CK148" s="167">
        <v>82</v>
      </c>
      <c r="CL148" s="167">
        <v>89.3</v>
      </c>
      <c r="CM148" s="167">
        <v>93.3</v>
      </c>
      <c r="CN148" s="167">
        <v>95.5</v>
      </c>
      <c r="CO148" s="167">
        <v>93</v>
      </c>
      <c r="CP148" s="167">
        <v>90.1</v>
      </c>
      <c r="CQ148" s="167">
        <v>83</v>
      </c>
      <c r="CR148" s="166">
        <v>7</v>
      </c>
      <c r="CS148" s="167">
        <v>75.599999999999994</v>
      </c>
      <c r="CT148" s="167">
        <v>84.2</v>
      </c>
      <c r="CU148" s="167">
        <v>90.1</v>
      </c>
      <c r="CV148" s="167">
        <v>93.6</v>
      </c>
      <c r="CW148" s="167">
        <v>96.2</v>
      </c>
      <c r="CX148" s="167">
        <v>91.3</v>
      </c>
      <c r="CY148" s="167">
        <v>87.9</v>
      </c>
      <c r="CZ148" s="167">
        <v>81.900000000000006</v>
      </c>
      <c r="DA148" s="166">
        <v>8</v>
      </c>
      <c r="DB148" s="167">
        <v>77.599999999999994</v>
      </c>
      <c r="DC148" s="167">
        <v>88</v>
      </c>
      <c r="DD148" s="167">
        <v>93.4</v>
      </c>
      <c r="DE148" s="167">
        <v>93.8</v>
      </c>
      <c r="DF148" s="167">
        <v>94.2</v>
      </c>
      <c r="DG148" s="167">
        <v>91.4</v>
      </c>
      <c r="DH148" s="167">
        <v>87.9</v>
      </c>
      <c r="DI148" s="167">
        <v>79.900000000000006</v>
      </c>
      <c r="DJ148" s="167">
        <v>1</v>
      </c>
      <c r="DK148" s="168">
        <f t="shared" si="265"/>
        <v>51.4</v>
      </c>
      <c r="DL148" s="168">
        <f t="shared" si="266"/>
        <v>62.6</v>
      </c>
      <c r="DM148" s="168">
        <f t="shared" si="267"/>
        <v>70.8</v>
      </c>
      <c r="DN148" s="168">
        <f t="shared" si="268"/>
        <v>81</v>
      </c>
      <c r="DO148" s="168">
        <f t="shared" si="269"/>
        <v>90.4</v>
      </c>
      <c r="DP148" s="168">
        <f t="shared" si="270"/>
        <v>96.2</v>
      </c>
      <c r="DQ148" s="168">
        <f t="shared" si="271"/>
        <v>94.7</v>
      </c>
      <c r="DR148" s="168">
        <f t="shared" si="272"/>
        <v>92.3</v>
      </c>
      <c r="DS148" s="167">
        <v>131</v>
      </c>
      <c r="DT148" s="168">
        <f t="shared" si="273"/>
        <v>59.5</v>
      </c>
      <c r="DU148" s="168">
        <f t="shared" si="274"/>
        <v>68.900000000000006</v>
      </c>
      <c r="DV148" s="168">
        <f t="shared" si="275"/>
        <v>78.3</v>
      </c>
      <c r="DW148" s="168">
        <f t="shared" si="276"/>
        <v>84.3</v>
      </c>
      <c r="DX148" s="168">
        <f t="shared" si="277"/>
        <v>92.8</v>
      </c>
      <c r="DY148" s="168">
        <f t="shared" si="278"/>
        <v>96.3</v>
      </c>
      <c r="DZ148" s="168">
        <f t="shared" si="279"/>
        <v>94</v>
      </c>
      <c r="EA148" s="168">
        <f t="shared" si="280"/>
        <v>90</v>
      </c>
      <c r="EB148" s="167">
        <v>132</v>
      </c>
      <c r="EC148" s="168">
        <f t="shared" si="281"/>
        <v>59.8</v>
      </c>
      <c r="ED148" s="168">
        <f t="shared" si="282"/>
        <v>71.099999999999994</v>
      </c>
      <c r="EE148" s="168">
        <f t="shared" si="283"/>
        <v>80.8</v>
      </c>
      <c r="EF148" s="168">
        <f t="shared" si="284"/>
        <v>88</v>
      </c>
      <c r="EG148" s="168">
        <f t="shared" si="285"/>
        <v>95</v>
      </c>
      <c r="EH148" s="168">
        <f t="shared" si="286"/>
        <v>94.4</v>
      </c>
      <c r="EI148" s="168">
        <f t="shared" si="287"/>
        <v>94.1</v>
      </c>
      <c r="EJ148" s="168">
        <f t="shared" si="288"/>
        <v>89</v>
      </c>
      <c r="EK148" s="167">
        <v>133</v>
      </c>
      <c r="EL148" s="168">
        <f t="shared" si="289"/>
        <v>65.400000000000006</v>
      </c>
      <c r="EM148" s="168">
        <f t="shared" si="290"/>
        <v>77.2</v>
      </c>
      <c r="EN148" s="168">
        <f t="shared" si="291"/>
        <v>84.5</v>
      </c>
      <c r="EO148" s="168">
        <f t="shared" si="292"/>
        <v>89.8</v>
      </c>
      <c r="EP148" s="168">
        <f t="shared" si="293"/>
        <v>95.5</v>
      </c>
      <c r="EQ148" s="168">
        <f t="shared" si="294"/>
        <v>94.3</v>
      </c>
      <c r="ER148" s="168">
        <f t="shared" si="295"/>
        <v>92.5</v>
      </c>
      <c r="ES148" s="168">
        <f t="shared" si="296"/>
        <v>88.8</v>
      </c>
      <c r="ET148" s="167">
        <v>134</v>
      </c>
      <c r="EU148" s="168">
        <f t="shared" si="297"/>
        <v>65.3</v>
      </c>
      <c r="EV148" s="168">
        <f t="shared" si="298"/>
        <v>77.400000000000006</v>
      </c>
      <c r="EW148" s="168">
        <f t="shared" si="299"/>
        <v>86.5</v>
      </c>
      <c r="EX148" s="168">
        <f t="shared" si="300"/>
        <v>92.5</v>
      </c>
      <c r="EY148" s="168">
        <f t="shared" si="301"/>
        <v>96.4</v>
      </c>
      <c r="EZ148" s="168">
        <f t="shared" si="302"/>
        <v>93</v>
      </c>
      <c r="FA148" s="168">
        <f t="shared" si="303"/>
        <v>90.4</v>
      </c>
      <c r="FB148" s="168">
        <f t="shared" si="304"/>
        <v>83.7</v>
      </c>
      <c r="FC148" s="167">
        <v>135</v>
      </c>
      <c r="FD148" s="168">
        <f t="shared" si="305"/>
        <v>70.7</v>
      </c>
      <c r="FE148" s="168">
        <f t="shared" si="306"/>
        <v>82</v>
      </c>
      <c r="FF148" s="168">
        <f t="shared" si="307"/>
        <v>89.3</v>
      </c>
      <c r="FG148" s="168">
        <f t="shared" si="308"/>
        <v>93.3</v>
      </c>
      <c r="FH148" s="168">
        <f t="shared" si="309"/>
        <v>95.5</v>
      </c>
      <c r="FI148" s="168">
        <f t="shared" si="310"/>
        <v>93</v>
      </c>
      <c r="FJ148" s="168">
        <f t="shared" si="311"/>
        <v>90.1</v>
      </c>
      <c r="FK148" s="168">
        <f t="shared" si="312"/>
        <v>83</v>
      </c>
      <c r="FL148" s="167">
        <v>136</v>
      </c>
      <c r="FM148" s="168">
        <f t="shared" si="313"/>
        <v>75.599999999999994</v>
      </c>
      <c r="FN148" s="168">
        <f t="shared" si="314"/>
        <v>84.2</v>
      </c>
      <c r="FO148" s="168">
        <f t="shared" si="315"/>
        <v>90.1</v>
      </c>
      <c r="FP148" s="168">
        <f t="shared" si="316"/>
        <v>93.6</v>
      </c>
      <c r="FQ148" s="168">
        <f t="shared" si="317"/>
        <v>96.2</v>
      </c>
      <c r="FR148" s="168">
        <f t="shared" si="318"/>
        <v>91.3</v>
      </c>
      <c r="FS148" s="168">
        <f t="shared" si="319"/>
        <v>87.9</v>
      </c>
      <c r="FT148" s="168">
        <f t="shared" si="320"/>
        <v>81.900000000000006</v>
      </c>
      <c r="FU148" s="167">
        <v>137</v>
      </c>
      <c r="FV148" s="168">
        <f t="shared" si="321"/>
        <v>77.599999999999994</v>
      </c>
      <c r="FW148" s="168">
        <f t="shared" si="322"/>
        <v>88</v>
      </c>
      <c r="FX148" s="168">
        <f t="shared" si="323"/>
        <v>93.4</v>
      </c>
      <c r="FY148" s="168">
        <f t="shared" si="324"/>
        <v>93.8</v>
      </c>
      <c r="FZ148" s="168">
        <f t="shared" si="325"/>
        <v>94.2</v>
      </c>
      <c r="GA148" s="168">
        <f t="shared" si="326"/>
        <v>91.4</v>
      </c>
      <c r="GB148" s="168">
        <f t="shared" si="327"/>
        <v>87.9</v>
      </c>
      <c r="GC148" s="168">
        <f t="shared" si="328"/>
        <v>79.900000000000006</v>
      </c>
      <c r="GD148" s="167">
        <v>130</v>
      </c>
      <c r="GE148" s="168">
        <f t="shared" si="329"/>
        <v>-2.3603849250278586E-2</v>
      </c>
      <c r="GF148" s="168">
        <f t="shared" si="330"/>
        <v>-2.3544224454084883E-2</v>
      </c>
      <c r="GG148" s="167">
        <v>131</v>
      </c>
      <c r="GH148" s="168">
        <f t="shared" si="331"/>
        <v>-1.2384835451356935E-2</v>
      </c>
      <c r="GI148" s="168">
        <f t="shared" si="332"/>
        <v>-1.1998855162644873E-2</v>
      </c>
      <c r="GJ148" s="167">
        <v>132</v>
      </c>
      <c r="GK148" s="168">
        <f t="shared" si="333"/>
        <v>-2.0040529691527809E-2</v>
      </c>
      <c r="GL148" s="168">
        <f t="shared" si="334"/>
        <v>-1.9627671504537147E-2</v>
      </c>
      <c r="GM148" s="167">
        <v>133</v>
      </c>
      <c r="GN148" s="168">
        <f t="shared" si="335"/>
        <v>-2.9994818512207644E-2</v>
      </c>
      <c r="GO148" s="168">
        <f t="shared" si="336"/>
        <v>-2.8499066434065412E-2</v>
      </c>
      <c r="GP148" s="167">
        <v>134</v>
      </c>
      <c r="GQ148" s="168">
        <f t="shared" si="337"/>
        <v>1.1033250097071345E-2</v>
      </c>
      <c r="GR148" s="168">
        <f t="shared" si="338"/>
        <v>1.2508825519844891E-2</v>
      </c>
      <c r="GS148" s="167">
        <v>135</v>
      </c>
      <c r="GT148" s="168">
        <f t="shared" si="339"/>
        <v>3.2452499206684138E-2</v>
      </c>
      <c r="GU148" s="168">
        <f t="shared" si="340"/>
        <v>3.7596330632538866E-2</v>
      </c>
      <c r="GV148" s="167">
        <v>136</v>
      </c>
      <c r="GW148" s="168">
        <f t="shared" si="341"/>
        <v>4.2495075939370963E-2</v>
      </c>
      <c r="GX148" s="168">
        <f t="shared" si="342"/>
        <v>5.8447665967733542E-2</v>
      </c>
      <c r="GY148" s="167">
        <v>137</v>
      </c>
      <c r="GZ148" s="168">
        <f t="shared" si="343"/>
        <v>-2.9037543498589002E-5</v>
      </c>
      <c r="HA148" s="168">
        <f t="shared" si="344"/>
        <v>2.5034014590687548E-2</v>
      </c>
      <c r="HB148" s="167">
        <v>-1.2</v>
      </c>
      <c r="HC148" s="167">
        <v>-0.49</v>
      </c>
      <c r="HD148" s="167">
        <v>0.14000000000000001</v>
      </c>
      <c r="HE148" s="167">
        <v>1.56</v>
      </c>
      <c r="HF148" s="167">
        <v>-2.98</v>
      </c>
      <c r="HG148" s="167">
        <v>-1.01</v>
      </c>
      <c r="HH148" s="167">
        <v>0.85</v>
      </c>
      <c r="HI148" s="167">
        <v>3.14</v>
      </c>
    </row>
    <row r="149" spans="1:217" ht="15" x14ac:dyDescent="0.2">
      <c r="A149" s="153">
        <v>139</v>
      </c>
      <c r="B149" s="212"/>
      <c r="V149" s="163">
        <f t="shared" si="245"/>
        <v>0</v>
      </c>
      <c r="W149" s="163">
        <f t="shared" si="246"/>
        <v>0</v>
      </c>
      <c r="X149" s="163">
        <f t="shared" si="247"/>
        <v>0</v>
      </c>
      <c r="Y149" s="163">
        <f t="shared" si="248"/>
        <v>0</v>
      </c>
      <c r="Z149" s="163">
        <f t="shared" si="249"/>
        <v>0</v>
      </c>
      <c r="AA149" s="163">
        <f t="shared" si="250"/>
        <v>0</v>
      </c>
      <c r="AB149" s="163">
        <f t="shared" si="251"/>
        <v>0</v>
      </c>
      <c r="AC149" s="163">
        <f t="shared" si="252"/>
        <v>0</v>
      </c>
      <c r="AD149" s="164">
        <f t="shared" si="253"/>
        <v>-1.4641977937706968E-2</v>
      </c>
      <c r="AE149" s="164">
        <f t="shared" si="254"/>
        <v>2.4910512713808348E-2</v>
      </c>
      <c r="AF149" s="164">
        <f t="shared" si="255"/>
        <v>4.5595616594547202E-2</v>
      </c>
      <c r="AG149" s="165">
        <f t="shared" si="256"/>
        <v>65.3</v>
      </c>
      <c r="AH149" s="165">
        <f t="shared" si="257"/>
        <v>75.400000000000006</v>
      </c>
      <c r="AI149" s="165">
        <f t="shared" si="258"/>
        <v>82.9</v>
      </c>
      <c r="AJ149" s="165">
        <f t="shared" si="259"/>
        <v>88.3</v>
      </c>
      <c r="AK149" s="165">
        <f t="shared" si="260"/>
        <v>91.5</v>
      </c>
      <c r="AL149" s="165">
        <f t="shared" si="261"/>
        <v>92.7</v>
      </c>
      <c r="AM149" s="165">
        <f t="shared" si="262"/>
        <v>92.5</v>
      </c>
      <c r="AN149" s="165">
        <f t="shared" si="263"/>
        <v>90.4</v>
      </c>
      <c r="AO149" s="164">
        <f t="shared" si="264"/>
        <v>1.5128685188023212</v>
      </c>
      <c r="AP149" s="166">
        <v>1</v>
      </c>
      <c r="AQ149" s="167">
        <v>51.4</v>
      </c>
      <c r="AR149" s="167">
        <v>62.6</v>
      </c>
      <c r="AS149" s="167">
        <v>70.8</v>
      </c>
      <c r="AT149" s="167">
        <v>81</v>
      </c>
      <c r="AU149" s="167">
        <v>90.4</v>
      </c>
      <c r="AV149" s="167">
        <v>96.2</v>
      </c>
      <c r="AW149" s="167">
        <v>94.7</v>
      </c>
      <c r="AX149" s="167">
        <v>92.3</v>
      </c>
      <c r="AY149" s="166">
        <v>2</v>
      </c>
      <c r="AZ149" s="167">
        <v>59.5</v>
      </c>
      <c r="BA149" s="167">
        <v>68.900000000000006</v>
      </c>
      <c r="BB149" s="167">
        <v>78.3</v>
      </c>
      <c r="BC149" s="167">
        <v>84.3</v>
      </c>
      <c r="BD149" s="167">
        <v>92.8</v>
      </c>
      <c r="BE149" s="167">
        <v>96.3</v>
      </c>
      <c r="BF149" s="167">
        <v>94</v>
      </c>
      <c r="BG149" s="167">
        <v>90</v>
      </c>
      <c r="BH149" s="166">
        <v>3</v>
      </c>
      <c r="BI149" s="167">
        <v>59.8</v>
      </c>
      <c r="BJ149" s="167">
        <v>71.099999999999994</v>
      </c>
      <c r="BK149" s="167">
        <v>80.8</v>
      </c>
      <c r="BL149" s="167">
        <v>88</v>
      </c>
      <c r="BM149" s="167">
        <v>95</v>
      </c>
      <c r="BN149" s="167">
        <v>94.4</v>
      </c>
      <c r="BO149" s="167">
        <v>94.1</v>
      </c>
      <c r="BP149" s="167">
        <v>89</v>
      </c>
      <c r="BQ149" s="166">
        <v>4</v>
      </c>
      <c r="BR149" s="167">
        <v>65.400000000000006</v>
      </c>
      <c r="BS149" s="167">
        <v>77.2</v>
      </c>
      <c r="BT149" s="167">
        <v>84.5</v>
      </c>
      <c r="BU149" s="167">
        <v>89.8</v>
      </c>
      <c r="BV149" s="167">
        <v>95.5</v>
      </c>
      <c r="BW149" s="167">
        <v>94.3</v>
      </c>
      <c r="BX149" s="167">
        <v>92.5</v>
      </c>
      <c r="BY149" s="167">
        <v>88.8</v>
      </c>
      <c r="BZ149" s="166">
        <v>5</v>
      </c>
      <c r="CA149" s="167">
        <v>65.3</v>
      </c>
      <c r="CB149" s="167">
        <v>77.400000000000006</v>
      </c>
      <c r="CC149" s="167">
        <v>86.5</v>
      </c>
      <c r="CD149" s="167">
        <v>92.5</v>
      </c>
      <c r="CE149" s="167">
        <v>96.4</v>
      </c>
      <c r="CF149" s="167">
        <v>93</v>
      </c>
      <c r="CG149" s="167">
        <v>90.4</v>
      </c>
      <c r="CH149" s="167">
        <v>83.7</v>
      </c>
      <c r="CI149" s="166">
        <v>6</v>
      </c>
      <c r="CJ149" s="167">
        <v>70.7</v>
      </c>
      <c r="CK149" s="167">
        <v>82</v>
      </c>
      <c r="CL149" s="167">
        <v>89.3</v>
      </c>
      <c r="CM149" s="167">
        <v>93.3</v>
      </c>
      <c r="CN149" s="167">
        <v>95.5</v>
      </c>
      <c r="CO149" s="167">
        <v>93</v>
      </c>
      <c r="CP149" s="167">
        <v>90.1</v>
      </c>
      <c r="CQ149" s="167">
        <v>83</v>
      </c>
      <c r="CR149" s="166">
        <v>7</v>
      </c>
      <c r="CS149" s="167">
        <v>75.599999999999994</v>
      </c>
      <c r="CT149" s="167">
        <v>84.2</v>
      </c>
      <c r="CU149" s="167">
        <v>90.1</v>
      </c>
      <c r="CV149" s="167">
        <v>93.6</v>
      </c>
      <c r="CW149" s="167">
        <v>96.2</v>
      </c>
      <c r="CX149" s="167">
        <v>91.3</v>
      </c>
      <c r="CY149" s="167">
        <v>87.9</v>
      </c>
      <c r="CZ149" s="167">
        <v>81.900000000000006</v>
      </c>
      <c r="DA149" s="166">
        <v>8</v>
      </c>
      <c r="DB149" s="167">
        <v>77.599999999999994</v>
      </c>
      <c r="DC149" s="167">
        <v>88</v>
      </c>
      <c r="DD149" s="167">
        <v>93.4</v>
      </c>
      <c r="DE149" s="167">
        <v>93.8</v>
      </c>
      <c r="DF149" s="167">
        <v>94.2</v>
      </c>
      <c r="DG149" s="167">
        <v>91.4</v>
      </c>
      <c r="DH149" s="167">
        <v>87.9</v>
      </c>
      <c r="DI149" s="167">
        <v>79.900000000000006</v>
      </c>
      <c r="DJ149" s="167">
        <v>1</v>
      </c>
      <c r="DK149" s="168">
        <f t="shared" si="265"/>
        <v>51.4</v>
      </c>
      <c r="DL149" s="168">
        <f t="shared" si="266"/>
        <v>62.6</v>
      </c>
      <c r="DM149" s="168">
        <f t="shared" si="267"/>
        <v>70.8</v>
      </c>
      <c r="DN149" s="168">
        <f t="shared" si="268"/>
        <v>81</v>
      </c>
      <c r="DO149" s="168">
        <f t="shared" si="269"/>
        <v>90.4</v>
      </c>
      <c r="DP149" s="168">
        <f t="shared" si="270"/>
        <v>96.2</v>
      </c>
      <c r="DQ149" s="168">
        <f t="shared" si="271"/>
        <v>94.7</v>
      </c>
      <c r="DR149" s="168">
        <f t="shared" si="272"/>
        <v>92.3</v>
      </c>
      <c r="DS149" s="167">
        <v>131</v>
      </c>
      <c r="DT149" s="168">
        <f t="shared" si="273"/>
        <v>59.5</v>
      </c>
      <c r="DU149" s="168">
        <f t="shared" si="274"/>
        <v>68.900000000000006</v>
      </c>
      <c r="DV149" s="168">
        <f t="shared" si="275"/>
        <v>78.3</v>
      </c>
      <c r="DW149" s="168">
        <f t="shared" si="276"/>
        <v>84.3</v>
      </c>
      <c r="DX149" s="168">
        <f t="shared" si="277"/>
        <v>92.8</v>
      </c>
      <c r="DY149" s="168">
        <f t="shared" si="278"/>
        <v>96.3</v>
      </c>
      <c r="DZ149" s="168">
        <f t="shared" si="279"/>
        <v>94</v>
      </c>
      <c r="EA149" s="168">
        <f t="shared" si="280"/>
        <v>90</v>
      </c>
      <c r="EB149" s="167">
        <v>132</v>
      </c>
      <c r="EC149" s="168">
        <f t="shared" si="281"/>
        <v>59.8</v>
      </c>
      <c r="ED149" s="168">
        <f t="shared" si="282"/>
        <v>71.099999999999994</v>
      </c>
      <c r="EE149" s="168">
        <f t="shared" si="283"/>
        <v>80.8</v>
      </c>
      <c r="EF149" s="168">
        <f t="shared" si="284"/>
        <v>88</v>
      </c>
      <c r="EG149" s="168">
        <f t="shared" si="285"/>
        <v>95</v>
      </c>
      <c r="EH149" s="168">
        <f t="shared" si="286"/>
        <v>94.4</v>
      </c>
      <c r="EI149" s="168">
        <f t="shared" si="287"/>
        <v>94.1</v>
      </c>
      <c r="EJ149" s="168">
        <f t="shared" si="288"/>
        <v>89</v>
      </c>
      <c r="EK149" s="167">
        <v>133</v>
      </c>
      <c r="EL149" s="168">
        <f t="shared" si="289"/>
        <v>65.400000000000006</v>
      </c>
      <c r="EM149" s="168">
        <f t="shared" si="290"/>
        <v>77.2</v>
      </c>
      <c r="EN149" s="168">
        <f t="shared" si="291"/>
        <v>84.5</v>
      </c>
      <c r="EO149" s="168">
        <f t="shared" si="292"/>
        <v>89.8</v>
      </c>
      <c r="EP149" s="168">
        <f t="shared" si="293"/>
        <v>95.5</v>
      </c>
      <c r="EQ149" s="168">
        <f t="shared" si="294"/>
        <v>94.3</v>
      </c>
      <c r="ER149" s="168">
        <f t="shared" si="295"/>
        <v>92.5</v>
      </c>
      <c r="ES149" s="168">
        <f t="shared" si="296"/>
        <v>88.8</v>
      </c>
      <c r="ET149" s="167">
        <v>134</v>
      </c>
      <c r="EU149" s="168">
        <f t="shared" si="297"/>
        <v>65.3</v>
      </c>
      <c r="EV149" s="168">
        <f t="shared" si="298"/>
        <v>77.400000000000006</v>
      </c>
      <c r="EW149" s="168">
        <f t="shared" si="299"/>
        <v>86.5</v>
      </c>
      <c r="EX149" s="168">
        <f t="shared" si="300"/>
        <v>92.5</v>
      </c>
      <c r="EY149" s="168">
        <f t="shared" si="301"/>
        <v>96.4</v>
      </c>
      <c r="EZ149" s="168">
        <f t="shared" si="302"/>
        <v>93</v>
      </c>
      <c r="FA149" s="168">
        <f t="shared" si="303"/>
        <v>90.4</v>
      </c>
      <c r="FB149" s="168">
        <f t="shared" si="304"/>
        <v>83.7</v>
      </c>
      <c r="FC149" s="167">
        <v>135</v>
      </c>
      <c r="FD149" s="168">
        <f t="shared" si="305"/>
        <v>70.7</v>
      </c>
      <c r="FE149" s="168">
        <f t="shared" si="306"/>
        <v>82</v>
      </c>
      <c r="FF149" s="168">
        <f t="shared" si="307"/>
        <v>89.3</v>
      </c>
      <c r="FG149" s="168">
        <f t="shared" si="308"/>
        <v>93.3</v>
      </c>
      <c r="FH149" s="168">
        <f t="shared" si="309"/>
        <v>95.5</v>
      </c>
      <c r="FI149" s="168">
        <f t="shared" si="310"/>
        <v>93</v>
      </c>
      <c r="FJ149" s="168">
        <f t="shared" si="311"/>
        <v>90.1</v>
      </c>
      <c r="FK149" s="168">
        <f t="shared" si="312"/>
        <v>83</v>
      </c>
      <c r="FL149" s="167">
        <v>136</v>
      </c>
      <c r="FM149" s="168">
        <f t="shared" si="313"/>
        <v>75.599999999999994</v>
      </c>
      <c r="FN149" s="168">
        <f t="shared" si="314"/>
        <v>84.2</v>
      </c>
      <c r="FO149" s="168">
        <f t="shared" si="315"/>
        <v>90.1</v>
      </c>
      <c r="FP149" s="168">
        <f t="shared" si="316"/>
        <v>93.6</v>
      </c>
      <c r="FQ149" s="168">
        <f t="shared" si="317"/>
        <v>96.2</v>
      </c>
      <c r="FR149" s="168">
        <f t="shared" si="318"/>
        <v>91.3</v>
      </c>
      <c r="FS149" s="168">
        <f t="shared" si="319"/>
        <v>87.9</v>
      </c>
      <c r="FT149" s="168">
        <f t="shared" si="320"/>
        <v>81.900000000000006</v>
      </c>
      <c r="FU149" s="167">
        <v>137</v>
      </c>
      <c r="FV149" s="168">
        <f t="shared" si="321"/>
        <v>77.599999999999994</v>
      </c>
      <c r="FW149" s="168">
        <f t="shared" si="322"/>
        <v>88</v>
      </c>
      <c r="FX149" s="168">
        <f t="shared" si="323"/>
        <v>93.4</v>
      </c>
      <c r="FY149" s="168">
        <f t="shared" si="324"/>
        <v>93.8</v>
      </c>
      <c r="FZ149" s="168">
        <f t="shared" si="325"/>
        <v>94.2</v>
      </c>
      <c r="GA149" s="168">
        <f t="shared" si="326"/>
        <v>91.4</v>
      </c>
      <c r="GB149" s="168">
        <f t="shared" si="327"/>
        <v>87.9</v>
      </c>
      <c r="GC149" s="168">
        <f t="shared" si="328"/>
        <v>79.900000000000006</v>
      </c>
      <c r="GD149" s="167">
        <v>130</v>
      </c>
      <c r="GE149" s="168">
        <f t="shared" si="329"/>
        <v>-2.3603849250278586E-2</v>
      </c>
      <c r="GF149" s="168">
        <f t="shared" si="330"/>
        <v>-2.3544224454084883E-2</v>
      </c>
      <c r="GG149" s="167">
        <v>131</v>
      </c>
      <c r="GH149" s="168">
        <f t="shared" si="331"/>
        <v>-1.2384835451356935E-2</v>
      </c>
      <c r="GI149" s="168">
        <f t="shared" si="332"/>
        <v>-1.1998855162644873E-2</v>
      </c>
      <c r="GJ149" s="167">
        <v>132</v>
      </c>
      <c r="GK149" s="168">
        <f t="shared" si="333"/>
        <v>-2.0040529691527809E-2</v>
      </c>
      <c r="GL149" s="168">
        <f t="shared" si="334"/>
        <v>-1.9627671504537147E-2</v>
      </c>
      <c r="GM149" s="167">
        <v>133</v>
      </c>
      <c r="GN149" s="168">
        <f t="shared" si="335"/>
        <v>-2.9994818512207644E-2</v>
      </c>
      <c r="GO149" s="168">
        <f t="shared" si="336"/>
        <v>-2.8499066434065412E-2</v>
      </c>
      <c r="GP149" s="167">
        <v>134</v>
      </c>
      <c r="GQ149" s="168">
        <f t="shared" si="337"/>
        <v>1.1033250097071345E-2</v>
      </c>
      <c r="GR149" s="168">
        <f t="shared" si="338"/>
        <v>1.2508825519844891E-2</v>
      </c>
      <c r="GS149" s="167">
        <v>135</v>
      </c>
      <c r="GT149" s="168">
        <f t="shared" si="339"/>
        <v>3.2452499206684138E-2</v>
      </c>
      <c r="GU149" s="168">
        <f t="shared" si="340"/>
        <v>3.7596330632538866E-2</v>
      </c>
      <c r="GV149" s="167">
        <v>136</v>
      </c>
      <c r="GW149" s="168">
        <f t="shared" si="341"/>
        <v>4.2495075939370963E-2</v>
      </c>
      <c r="GX149" s="168">
        <f t="shared" si="342"/>
        <v>5.8447665967733542E-2</v>
      </c>
      <c r="GY149" s="167">
        <v>137</v>
      </c>
      <c r="GZ149" s="168">
        <f t="shared" si="343"/>
        <v>-2.9037543498589002E-5</v>
      </c>
      <c r="HA149" s="168">
        <f t="shared" si="344"/>
        <v>2.5034014590687548E-2</v>
      </c>
      <c r="HB149" s="167">
        <v>-1.2</v>
      </c>
      <c r="HC149" s="167">
        <v>-0.49</v>
      </c>
      <c r="HD149" s="167">
        <v>0.14000000000000001</v>
      </c>
      <c r="HE149" s="167">
        <v>1.56</v>
      </c>
      <c r="HF149" s="167">
        <v>-2.98</v>
      </c>
      <c r="HG149" s="167">
        <v>-1.01</v>
      </c>
      <c r="HH149" s="167">
        <v>0.85</v>
      </c>
      <c r="HI149" s="167">
        <v>3.14</v>
      </c>
    </row>
    <row r="150" spans="1:217" ht="15" x14ac:dyDescent="0.2">
      <c r="A150" s="153">
        <v>140</v>
      </c>
      <c r="B150" s="212"/>
      <c r="V150" s="163">
        <f t="shared" si="245"/>
        <v>0</v>
      </c>
      <c r="W150" s="163">
        <f t="shared" si="246"/>
        <v>0</v>
      </c>
      <c r="X150" s="163">
        <f t="shared" si="247"/>
        <v>0</v>
      </c>
      <c r="Y150" s="163">
        <f t="shared" si="248"/>
        <v>0</v>
      </c>
      <c r="Z150" s="163">
        <f t="shared" si="249"/>
        <v>0</v>
      </c>
      <c r="AA150" s="163">
        <f t="shared" si="250"/>
        <v>0</v>
      </c>
      <c r="AB150" s="163">
        <f t="shared" si="251"/>
        <v>0</v>
      </c>
      <c r="AC150" s="163">
        <f t="shared" si="252"/>
        <v>0</v>
      </c>
      <c r="AD150" s="164">
        <f t="shared" si="253"/>
        <v>-1.4641977937706968E-2</v>
      </c>
      <c r="AE150" s="164">
        <f t="shared" si="254"/>
        <v>2.4910512713808348E-2</v>
      </c>
      <c r="AF150" s="164">
        <f t="shared" si="255"/>
        <v>4.5595616594547202E-2</v>
      </c>
      <c r="AG150" s="165">
        <f t="shared" si="256"/>
        <v>65.3</v>
      </c>
      <c r="AH150" s="165">
        <f t="shared" si="257"/>
        <v>75.400000000000006</v>
      </c>
      <c r="AI150" s="165">
        <f t="shared" si="258"/>
        <v>82.9</v>
      </c>
      <c r="AJ150" s="165">
        <f t="shared" si="259"/>
        <v>88.3</v>
      </c>
      <c r="AK150" s="165">
        <f t="shared" si="260"/>
        <v>91.5</v>
      </c>
      <c r="AL150" s="165">
        <f t="shared" si="261"/>
        <v>92.7</v>
      </c>
      <c r="AM150" s="165">
        <f t="shared" si="262"/>
        <v>92.5</v>
      </c>
      <c r="AN150" s="165">
        <f t="shared" si="263"/>
        <v>90.4</v>
      </c>
      <c r="AO150" s="164">
        <f t="shared" si="264"/>
        <v>1.5128685188023212</v>
      </c>
      <c r="AP150" s="166">
        <v>1</v>
      </c>
      <c r="AQ150" s="167">
        <v>51.4</v>
      </c>
      <c r="AR150" s="167">
        <v>62.6</v>
      </c>
      <c r="AS150" s="167">
        <v>70.8</v>
      </c>
      <c r="AT150" s="167">
        <v>81</v>
      </c>
      <c r="AU150" s="167">
        <v>90.4</v>
      </c>
      <c r="AV150" s="167">
        <v>96.2</v>
      </c>
      <c r="AW150" s="167">
        <v>94.7</v>
      </c>
      <c r="AX150" s="167">
        <v>92.3</v>
      </c>
      <c r="AY150" s="166">
        <v>2</v>
      </c>
      <c r="AZ150" s="167">
        <v>59.5</v>
      </c>
      <c r="BA150" s="167">
        <v>68.900000000000006</v>
      </c>
      <c r="BB150" s="167">
        <v>78.3</v>
      </c>
      <c r="BC150" s="167">
        <v>84.3</v>
      </c>
      <c r="BD150" s="167">
        <v>92.8</v>
      </c>
      <c r="BE150" s="167">
        <v>96.3</v>
      </c>
      <c r="BF150" s="167">
        <v>94</v>
      </c>
      <c r="BG150" s="167">
        <v>90</v>
      </c>
      <c r="BH150" s="166">
        <v>3</v>
      </c>
      <c r="BI150" s="167">
        <v>59.8</v>
      </c>
      <c r="BJ150" s="167">
        <v>71.099999999999994</v>
      </c>
      <c r="BK150" s="167">
        <v>80.8</v>
      </c>
      <c r="BL150" s="167">
        <v>88</v>
      </c>
      <c r="BM150" s="167">
        <v>95</v>
      </c>
      <c r="BN150" s="167">
        <v>94.4</v>
      </c>
      <c r="BO150" s="167">
        <v>94.1</v>
      </c>
      <c r="BP150" s="167">
        <v>89</v>
      </c>
      <c r="BQ150" s="166">
        <v>4</v>
      </c>
      <c r="BR150" s="167">
        <v>65.400000000000006</v>
      </c>
      <c r="BS150" s="167">
        <v>77.2</v>
      </c>
      <c r="BT150" s="167">
        <v>84.5</v>
      </c>
      <c r="BU150" s="167">
        <v>89.8</v>
      </c>
      <c r="BV150" s="167">
        <v>95.5</v>
      </c>
      <c r="BW150" s="167">
        <v>94.3</v>
      </c>
      <c r="BX150" s="167">
        <v>92.5</v>
      </c>
      <c r="BY150" s="167">
        <v>88.8</v>
      </c>
      <c r="BZ150" s="166">
        <v>5</v>
      </c>
      <c r="CA150" s="167">
        <v>65.3</v>
      </c>
      <c r="CB150" s="167">
        <v>77.400000000000006</v>
      </c>
      <c r="CC150" s="167">
        <v>86.5</v>
      </c>
      <c r="CD150" s="167">
        <v>92.5</v>
      </c>
      <c r="CE150" s="167">
        <v>96.4</v>
      </c>
      <c r="CF150" s="167">
        <v>93</v>
      </c>
      <c r="CG150" s="167">
        <v>90.4</v>
      </c>
      <c r="CH150" s="167">
        <v>83.7</v>
      </c>
      <c r="CI150" s="166">
        <v>6</v>
      </c>
      <c r="CJ150" s="167">
        <v>70.7</v>
      </c>
      <c r="CK150" s="167">
        <v>82</v>
      </c>
      <c r="CL150" s="167">
        <v>89.3</v>
      </c>
      <c r="CM150" s="167">
        <v>93.3</v>
      </c>
      <c r="CN150" s="167">
        <v>95.5</v>
      </c>
      <c r="CO150" s="167">
        <v>93</v>
      </c>
      <c r="CP150" s="167">
        <v>90.1</v>
      </c>
      <c r="CQ150" s="167">
        <v>83</v>
      </c>
      <c r="CR150" s="166">
        <v>7</v>
      </c>
      <c r="CS150" s="167">
        <v>75.599999999999994</v>
      </c>
      <c r="CT150" s="167">
        <v>84.2</v>
      </c>
      <c r="CU150" s="167">
        <v>90.1</v>
      </c>
      <c r="CV150" s="167">
        <v>93.6</v>
      </c>
      <c r="CW150" s="167">
        <v>96.2</v>
      </c>
      <c r="CX150" s="167">
        <v>91.3</v>
      </c>
      <c r="CY150" s="167">
        <v>87.9</v>
      </c>
      <c r="CZ150" s="167">
        <v>81.900000000000006</v>
      </c>
      <c r="DA150" s="166">
        <v>8</v>
      </c>
      <c r="DB150" s="167">
        <v>77.599999999999994</v>
      </c>
      <c r="DC150" s="167">
        <v>88</v>
      </c>
      <c r="DD150" s="167">
        <v>93.4</v>
      </c>
      <c r="DE150" s="167">
        <v>93.8</v>
      </c>
      <c r="DF150" s="167">
        <v>94.2</v>
      </c>
      <c r="DG150" s="167">
        <v>91.4</v>
      </c>
      <c r="DH150" s="167">
        <v>87.9</v>
      </c>
      <c r="DI150" s="167">
        <v>79.900000000000006</v>
      </c>
      <c r="DJ150" s="167">
        <v>1</v>
      </c>
      <c r="DK150" s="168">
        <f t="shared" si="265"/>
        <v>51.4</v>
      </c>
      <c r="DL150" s="168">
        <f t="shared" si="266"/>
        <v>62.6</v>
      </c>
      <c r="DM150" s="168">
        <f t="shared" si="267"/>
        <v>70.8</v>
      </c>
      <c r="DN150" s="168">
        <f t="shared" si="268"/>
        <v>81</v>
      </c>
      <c r="DO150" s="168">
        <f t="shared" si="269"/>
        <v>90.4</v>
      </c>
      <c r="DP150" s="168">
        <f t="shared" si="270"/>
        <v>96.2</v>
      </c>
      <c r="DQ150" s="168">
        <f t="shared" si="271"/>
        <v>94.7</v>
      </c>
      <c r="DR150" s="168">
        <f t="shared" si="272"/>
        <v>92.3</v>
      </c>
      <c r="DS150" s="167">
        <v>131</v>
      </c>
      <c r="DT150" s="168">
        <f t="shared" si="273"/>
        <v>59.5</v>
      </c>
      <c r="DU150" s="168">
        <f t="shared" si="274"/>
        <v>68.900000000000006</v>
      </c>
      <c r="DV150" s="168">
        <f t="shared" si="275"/>
        <v>78.3</v>
      </c>
      <c r="DW150" s="168">
        <f t="shared" si="276"/>
        <v>84.3</v>
      </c>
      <c r="DX150" s="168">
        <f t="shared" si="277"/>
        <v>92.8</v>
      </c>
      <c r="DY150" s="168">
        <f t="shared" si="278"/>
        <v>96.3</v>
      </c>
      <c r="DZ150" s="168">
        <f t="shared" si="279"/>
        <v>94</v>
      </c>
      <c r="EA150" s="168">
        <f t="shared" si="280"/>
        <v>90</v>
      </c>
      <c r="EB150" s="167">
        <v>132</v>
      </c>
      <c r="EC150" s="168">
        <f t="shared" si="281"/>
        <v>59.8</v>
      </c>
      <c r="ED150" s="168">
        <f t="shared" si="282"/>
        <v>71.099999999999994</v>
      </c>
      <c r="EE150" s="168">
        <f t="shared" si="283"/>
        <v>80.8</v>
      </c>
      <c r="EF150" s="168">
        <f t="shared" si="284"/>
        <v>88</v>
      </c>
      <c r="EG150" s="168">
        <f t="shared" si="285"/>
        <v>95</v>
      </c>
      <c r="EH150" s="168">
        <f t="shared" si="286"/>
        <v>94.4</v>
      </c>
      <c r="EI150" s="168">
        <f t="shared" si="287"/>
        <v>94.1</v>
      </c>
      <c r="EJ150" s="168">
        <f t="shared" si="288"/>
        <v>89</v>
      </c>
      <c r="EK150" s="167">
        <v>133</v>
      </c>
      <c r="EL150" s="168">
        <f t="shared" si="289"/>
        <v>65.400000000000006</v>
      </c>
      <c r="EM150" s="168">
        <f t="shared" si="290"/>
        <v>77.2</v>
      </c>
      <c r="EN150" s="168">
        <f t="shared" si="291"/>
        <v>84.5</v>
      </c>
      <c r="EO150" s="168">
        <f t="shared" si="292"/>
        <v>89.8</v>
      </c>
      <c r="EP150" s="168">
        <f t="shared" si="293"/>
        <v>95.5</v>
      </c>
      <c r="EQ150" s="168">
        <f t="shared" si="294"/>
        <v>94.3</v>
      </c>
      <c r="ER150" s="168">
        <f t="shared" si="295"/>
        <v>92.5</v>
      </c>
      <c r="ES150" s="168">
        <f t="shared" si="296"/>
        <v>88.8</v>
      </c>
      <c r="ET150" s="167">
        <v>134</v>
      </c>
      <c r="EU150" s="168">
        <f t="shared" si="297"/>
        <v>65.3</v>
      </c>
      <c r="EV150" s="168">
        <f t="shared" si="298"/>
        <v>77.400000000000006</v>
      </c>
      <c r="EW150" s="168">
        <f t="shared" si="299"/>
        <v>86.5</v>
      </c>
      <c r="EX150" s="168">
        <f t="shared" si="300"/>
        <v>92.5</v>
      </c>
      <c r="EY150" s="168">
        <f t="shared" si="301"/>
        <v>96.4</v>
      </c>
      <c r="EZ150" s="168">
        <f t="shared" si="302"/>
        <v>93</v>
      </c>
      <c r="FA150" s="168">
        <f t="shared" si="303"/>
        <v>90.4</v>
      </c>
      <c r="FB150" s="168">
        <f t="shared" si="304"/>
        <v>83.7</v>
      </c>
      <c r="FC150" s="167">
        <v>135</v>
      </c>
      <c r="FD150" s="168">
        <f t="shared" si="305"/>
        <v>70.7</v>
      </c>
      <c r="FE150" s="168">
        <f t="shared" si="306"/>
        <v>82</v>
      </c>
      <c r="FF150" s="168">
        <f t="shared" si="307"/>
        <v>89.3</v>
      </c>
      <c r="FG150" s="168">
        <f t="shared" si="308"/>
        <v>93.3</v>
      </c>
      <c r="FH150" s="168">
        <f t="shared" si="309"/>
        <v>95.5</v>
      </c>
      <c r="FI150" s="168">
        <f t="shared" si="310"/>
        <v>93</v>
      </c>
      <c r="FJ150" s="168">
        <f t="shared" si="311"/>
        <v>90.1</v>
      </c>
      <c r="FK150" s="168">
        <f t="shared" si="312"/>
        <v>83</v>
      </c>
      <c r="FL150" s="167">
        <v>136</v>
      </c>
      <c r="FM150" s="168">
        <f t="shared" si="313"/>
        <v>75.599999999999994</v>
      </c>
      <c r="FN150" s="168">
        <f t="shared" si="314"/>
        <v>84.2</v>
      </c>
      <c r="FO150" s="168">
        <f t="shared" si="315"/>
        <v>90.1</v>
      </c>
      <c r="FP150" s="168">
        <f t="shared" si="316"/>
        <v>93.6</v>
      </c>
      <c r="FQ150" s="168">
        <f t="shared" si="317"/>
        <v>96.2</v>
      </c>
      <c r="FR150" s="168">
        <f t="shared" si="318"/>
        <v>91.3</v>
      </c>
      <c r="FS150" s="168">
        <f t="shared" si="319"/>
        <v>87.9</v>
      </c>
      <c r="FT150" s="168">
        <f t="shared" si="320"/>
        <v>81.900000000000006</v>
      </c>
      <c r="FU150" s="167">
        <v>137</v>
      </c>
      <c r="FV150" s="168">
        <f t="shared" si="321"/>
        <v>77.599999999999994</v>
      </c>
      <c r="FW150" s="168">
        <f t="shared" si="322"/>
        <v>88</v>
      </c>
      <c r="FX150" s="168">
        <f t="shared" si="323"/>
        <v>93.4</v>
      </c>
      <c r="FY150" s="168">
        <f t="shared" si="324"/>
        <v>93.8</v>
      </c>
      <c r="FZ150" s="168">
        <f t="shared" si="325"/>
        <v>94.2</v>
      </c>
      <c r="GA150" s="168">
        <f t="shared" si="326"/>
        <v>91.4</v>
      </c>
      <c r="GB150" s="168">
        <f t="shared" si="327"/>
        <v>87.9</v>
      </c>
      <c r="GC150" s="168">
        <f t="shared" si="328"/>
        <v>79.900000000000006</v>
      </c>
      <c r="GD150" s="167">
        <v>130</v>
      </c>
      <c r="GE150" s="168">
        <f t="shared" si="329"/>
        <v>-2.3603849250278586E-2</v>
      </c>
      <c r="GF150" s="168">
        <f t="shared" si="330"/>
        <v>-2.3544224454084883E-2</v>
      </c>
      <c r="GG150" s="167">
        <v>131</v>
      </c>
      <c r="GH150" s="168">
        <f t="shared" si="331"/>
        <v>-1.2384835451356935E-2</v>
      </c>
      <c r="GI150" s="168">
        <f t="shared" si="332"/>
        <v>-1.1998855162644873E-2</v>
      </c>
      <c r="GJ150" s="167">
        <v>132</v>
      </c>
      <c r="GK150" s="168">
        <f t="shared" si="333"/>
        <v>-2.0040529691527809E-2</v>
      </c>
      <c r="GL150" s="168">
        <f t="shared" si="334"/>
        <v>-1.9627671504537147E-2</v>
      </c>
      <c r="GM150" s="167">
        <v>133</v>
      </c>
      <c r="GN150" s="168">
        <f t="shared" si="335"/>
        <v>-2.9994818512207644E-2</v>
      </c>
      <c r="GO150" s="168">
        <f t="shared" si="336"/>
        <v>-2.8499066434065412E-2</v>
      </c>
      <c r="GP150" s="167">
        <v>134</v>
      </c>
      <c r="GQ150" s="168">
        <f t="shared" si="337"/>
        <v>1.1033250097071345E-2</v>
      </c>
      <c r="GR150" s="168">
        <f t="shared" si="338"/>
        <v>1.2508825519844891E-2</v>
      </c>
      <c r="GS150" s="167">
        <v>135</v>
      </c>
      <c r="GT150" s="168">
        <f t="shared" si="339"/>
        <v>3.2452499206684138E-2</v>
      </c>
      <c r="GU150" s="168">
        <f t="shared" si="340"/>
        <v>3.7596330632538866E-2</v>
      </c>
      <c r="GV150" s="167">
        <v>136</v>
      </c>
      <c r="GW150" s="168">
        <f t="shared" si="341"/>
        <v>4.2495075939370963E-2</v>
      </c>
      <c r="GX150" s="168">
        <f t="shared" si="342"/>
        <v>5.8447665967733542E-2</v>
      </c>
      <c r="GY150" s="167">
        <v>137</v>
      </c>
      <c r="GZ150" s="168">
        <f t="shared" si="343"/>
        <v>-2.9037543498589002E-5</v>
      </c>
      <c r="HA150" s="168">
        <f t="shared" si="344"/>
        <v>2.5034014590687548E-2</v>
      </c>
      <c r="HB150" s="167">
        <v>-1.2</v>
      </c>
      <c r="HC150" s="167">
        <v>-0.49</v>
      </c>
      <c r="HD150" s="167">
        <v>0.14000000000000001</v>
      </c>
      <c r="HE150" s="167">
        <v>1.56</v>
      </c>
      <c r="HF150" s="167">
        <v>-2.98</v>
      </c>
      <c r="HG150" s="167">
        <v>-1.01</v>
      </c>
      <c r="HH150" s="167">
        <v>0.85</v>
      </c>
      <c r="HI150" s="167">
        <v>3.14</v>
      </c>
    </row>
    <row r="151" spans="1:217" ht="15" x14ac:dyDescent="0.2">
      <c r="A151" s="153">
        <v>141</v>
      </c>
      <c r="B151" s="212"/>
      <c r="V151" s="163">
        <f t="shared" si="245"/>
        <v>0</v>
      </c>
      <c r="W151" s="163">
        <f t="shared" si="246"/>
        <v>0</v>
      </c>
      <c r="X151" s="163">
        <f t="shared" si="247"/>
        <v>0</v>
      </c>
      <c r="Y151" s="163">
        <f t="shared" si="248"/>
        <v>0</v>
      </c>
      <c r="Z151" s="163">
        <f t="shared" si="249"/>
        <v>0</v>
      </c>
      <c r="AA151" s="163">
        <f t="shared" si="250"/>
        <v>0</v>
      </c>
      <c r="AB151" s="163">
        <f t="shared" si="251"/>
        <v>0</v>
      </c>
      <c r="AC151" s="163">
        <f t="shared" si="252"/>
        <v>0</v>
      </c>
      <c r="AD151" s="164">
        <f t="shared" si="253"/>
        <v>-1.4641977937706968E-2</v>
      </c>
      <c r="AE151" s="164">
        <f t="shared" si="254"/>
        <v>2.4910512713808348E-2</v>
      </c>
      <c r="AF151" s="164">
        <f t="shared" si="255"/>
        <v>4.5595616594547202E-2</v>
      </c>
      <c r="AG151" s="165">
        <f t="shared" si="256"/>
        <v>65.3</v>
      </c>
      <c r="AH151" s="165">
        <f t="shared" si="257"/>
        <v>75.400000000000006</v>
      </c>
      <c r="AI151" s="165">
        <f t="shared" si="258"/>
        <v>82.9</v>
      </c>
      <c r="AJ151" s="165">
        <f t="shared" si="259"/>
        <v>88.3</v>
      </c>
      <c r="AK151" s="165">
        <f t="shared" si="260"/>
        <v>91.5</v>
      </c>
      <c r="AL151" s="165">
        <f t="shared" si="261"/>
        <v>92.7</v>
      </c>
      <c r="AM151" s="165">
        <f t="shared" si="262"/>
        <v>92.5</v>
      </c>
      <c r="AN151" s="165">
        <f t="shared" si="263"/>
        <v>90.4</v>
      </c>
      <c r="AO151" s="164">
        <f t="shared" si="264"/>
        <v>1.5128685188023212</v>
      </c>
      <c r="AP151" s="166">
        <v>1</v>
      </c>
      <c r="AQ151" s="167">
        <v>51.4</v>
      </c>
      <c r="AR151" s="167">
        <v>62.6</v>
      </c>
      <c r="AS151" s="167">
        <v>70.8</v>
      </c>
      <c r="AT151" s="167">
        <v>81</v>
      </c>
      <c r="AU151" s="167">
        <v>90.4</v>
      </c>
      <c r="AV151" s="167">
        <v>96.2</v>
      </c>
      <c r="AW151" s="167">
        <v>94.7</v>
      </c>
      <c r="AX151" s="167">
        <v>92.3</v>
      </c>
      <c r="AY151" s="166">
        <v>2</v>
      </c>
      <c r="AZ151" s="167">
        <v>59.5</v>
      </c>
      <c r="BA151" s="167">
        <v>68.900000000000006</v>
      </c>
      <c r="BB151" s="167">
        <v>78.3</v>
      </c>
      <c r="BC151" s="167">
        <v>84.3</v>
      </c>
      <c r="BD151" s="167">
        <v>92.8</v>
      </c>
      <c r="BE151" s="167">
        <v>96.3</v>
      </c>
      <c r="BF151" s="167">
        <v>94</v>
      </c>
      <c r="BG151" s="167">
        <v>90</v>
      </c>
      <c r="BH151" s="166">
        <v>3</v>
      </c>
      <c r="BI151" s="167">
        <v>59.8</v>
      </c>
      <c r="BJ151" s="167">
        <v>71.099999999999994</v>
      </c>
      <c r="BK151" s="167">
        <v>80.8</v>
      </c>
      <c r="BL151" s="167">
        <v>88</v>
      </c>
      <c r="BM151" s="167">
        <v>95</v>
      </c>
      <c r="BN151" s="167">
        <v>94.4</v>
      </c>
      <c r="BO151" s="167">
        <v>94.1</v>
      </c>
      <c r="BP151" s="167">
        <v>89</v>
      </c>
      <c r="BQ151" s="166">
        <v>4</v>
      </c>
      <c r="BR151" s="167">
        <v>65.400000000000006</v>
      </c>
      <c r="BS151" s="167">
        <v>77.2</v>
      </c>
      <c r="BT151" s="167">
        <v>84.5</v>
      </c>
      <c r="BU151" s="167">
        <v>89.8</v>
      </c>
      <c r="BV151" s="167">
        <v>95.5</v>
      </c>
      <c r="BW151" s="167">
        <v>94.3</v>
      </c>
      <c r="BX151" s="167">
        <v>92.5</v>
      </c>
      <c r="BY151" s="167">
        <v>88.8</v>
      </c>
      <c r="BZ151" s="166">
        <v>5</v>
      </c>
      <c r="CA151" s="167">
        <v>65.3</v>
      </c>
      <c r="CB151" s="167">
        <v>77.400000000000006</v>
      </c>
      <c r="CC151" s="167">
        <v>86.5</v>
      </c>
      <c r="CD151" s="167">
        <v>92.5</v>
      </c>
      <c r="CE151" s="167">
        <v>96.4</v>
      </c>
      <c r="CF151" s="167">
        <v>93</v>
      </c>
      <c r="CG151" s="167">
        <v>90.4</v>
      </c>
      <c r="CH151" s="167">
        <v>83.7</v>
      </c>
      <c r="CI151" s="166">
        <v>6</v>
      </c>
      <c r="CJ151" s="167">
        <v>70.7</v>
      </c>
      <c r="CK151" s="167">
        <v>82</v>
      </c>
      <c r="CL151" s="167">
        <v>89.3</v>
      </c>
      <c r="CM151" s="167">
        <v>93.3</v>
      </c>
      <c r="CN151" s="167">
        <v>95.5</v>
      </c>
      <c r="CO151" s="167">
        <v>93</v>
      </c>
      <c r="CP151" s="167">
        <v>90.1</v>
      </c>
      <c r="CQ151" s="167">
        <v>83</v>
      </c>
      <c r="CR151" s="166">
        <v>7</v>
      </c>
      <c r="CS151" s="167">
        <v>75.599999999999994</v>
      </c>
      <c r="CT151" s="167">
        <v>84.2</v>
      </c>
      <c r="CU151" s="167">
        <v>90.1</v>
      </c>
      <c r="CV151" s="167">
        <v>93.6</v>
      </c>
      <c r="CW151" s="167">
        <v>96.2</v>
      </c>
      <c r="CX151" s="167">
        <v>91.3</v>
      </c>
      <c r="CY151" s="167">
        <v>87.9</v>
      </c>
      <c r="CZ151" s="167">
        <v>81.900000000000006</v>
      </c>
      <c r="DA151" s="166">
        <v>8</v>
      </c>
      <c r="DB151" s="167">
        <v>77.599999999999994</v>
      </c>
      <c r="DC151" s="167">
        <v>88</v>
      </c>
      <c r="DD151" s="167">
        <v>93.4</v>
      </c>
      <c r="DE151" s="167">
        <v>93.8</v>
      </c>
      <c r="DF151" s="167">
        <v>94.2</v>
      </c>
      <c r="DG151" s="167">
        <v>91.4</v>
      </c>
      <c r="DH151" s="167">
        <v>87.9</v>
      </c>
      <c r="DI151" s="167">
        <v>79.900000000000006</v>
      </c>
      <c r="DJ151" s="167">
        <v>1</v>
      </c>
      <c r="DK151" s="168">
        <f t="shared" si="265"/>
        <v>51.4</v>
      </c>
      <c r="DL151" s="168">
        <f t="shared" si="266"/>
        <v>62.6</v>
      </c>
      <c r="DM151" s="168">
        <f t="shared" si="267"/>
        <v>70.8</v>
      </c>
      <c r="DN151" s="168">
        <f t="shared" si="268"/>
        <v>81</v>
      </c>
      <c r="DO151" s="168">
        <f t="shared" si="269"/>
        <v>90.4</v>
      </c>
      <c r="DP151" s="168">
        <f t="shared" si="270"/>
        <v>96.2</v>
      </c>
      <c r="DQ151" s="168">
        <f t="shared" si="271"/>
        <v>94.7</v>
      </c>
      <c r="DR151" s="168">
        <f t="shared" si="272"/>
        <v>92.3</v>
      </c>
      <c r="DS151" s="167">
        <v>131</v>
      </c>
      <c r="DT151" s="168">
        <f t="shared" si="273"/>
        <v>59.5</v>
      </c>
      <c r="DU151" s="168">
        <f t="shared" si="274"/>
        <v>68.900000000000006</v>
      </c>
      <c r="DV151" s="168">
        <f t="shared" si="275"/>
        <v>78.3</v>
      </c>
      <c r="DW151" s="168">
        <f t="shared" si="276"/>
        <v>84.3</v>
      </c>
      <c r="DX151" s="168">
        <f t="shared" si="277"/>
        <v>92.8</v>
      </c>
      <c r="DY151" s="168">
        <f t="shared" si="278"/>
        <v>96.3</v>
      </c>
      <c r="DZ151" s="168">
        <f t="shared" si="279"/>
        <v>94</v>
      </c>
      <c r="EA151" s="168">
        <f t="shared" si="280"/>
        <v>90</v>
      </c>
      <c r="EB151" s="167">
        <v>132</v>
      </c>
      <c r="EC151" s="168">
        <f t="shared" si="281"/>
        <v>59.8</v>
      </c>
      <c r="ED151" s="168">
        <f t="shared" si="282"/>
        <v>71.099999999999994</v>
      </c>
      <c r="EE151" s="168">
        <f t="shared" si="283"/>
        <v>80.8</v>
      </c>
      <c r="EF151" s="168">
        <f t="shared" si="284"/>
        <v>88</v>
      </c>
      <c r="EG151" s="168">
        <f t="shared" si="285"/>
        <v>95</v>
      </c>
      <c r="EH151" s="168">
        <f t="shared" si="286"/>
        <v>94.4</v>
      </c>
      <c r="EI151" s="168">
        <f t="shared" si="287"/>
        <v>94.1</v>
      </c>
      <c r="EJ151" s="168">
        <f t="shared" si="288"/>
        <v>89</v>
      </c>
      <c r="EK151" s="167">
        <v>133</v>
      </c>
      <c r="EL151" s="168">
        <f t="shared" si="289"/>
        <v>65.400000000000006</v>
      </c>
      <c r="EM151" s="168">
        <f t="shared" si="290"/>
        <v>77.2</v>
      </c>
      <c r="EN151" s="168">
        <f t="shared" si="291"/>
        <v>84.5</v>
      </c>
      <c r="EO151" s="168">
        <f t="shared" si="292"/>
        <v>89.8</v>
      </c>
      <c r="EP151" s="168">
        <f t="shared" si="293"/>
        <v>95.5</v>
      </c>
      <c r="EQ151" s="168">
        <f t="shared" si="294"/>
        <v>94.3</v>
      </c>
      <c r="ER151" s="168">
        <f t="shared" si="295"/>
        <v>92.5</v>
      </c>
      <c r="ES151" s="168">
        <f t="shared" si="296"/>
        <v>88.8</v>
      </c>
      <c r="ET151" s="167">
        <v>134</v>
      </c>
      <c r="EU151" s="168">
        <f t="shared" si="297"/>
        <v>65.3</v>
      </c>
      <c r="EV151" s="168">
        <f t="shared" si="298"/>
        <v>77.400000000000006</v>
      </c>
      <c r="EW151" s="168">
        <f t="shared" si="299"/>
        <v>86.5</v>
      </c>
      <c r="EX151" s="168">
        <f t="shared" si="300"/>
        <v>92.5</v>
      </c>
      <c r="EY151" s="168">
        <f t="shared" si="301"/>
        <v>96.4</v>
      </c>
      <c r="EZ151" s="168">
        <f t="shared" si="302"/>
        <v>93</v>
      </c>
      <c r="FA151" s="168">
        <f t="shared" si="303"/>
        <v>90.4</v>
      </c>
      <c r="FB151" s="168">
        <f t="shared" si="304"/>
        <v>83.7</v>
      </c>
      <c r="FC151" s="167">
        <v>135</v>
      </c>
      <c r="FD151" s="168">
        <f t="shared" si="305"/>
        <v>70.7</v>
      </c>
      <c r="FE151" s="168">
        <f t="shared" si="306"/>
        <v>82</v>
      </c>
      <c r="FF151" s="168">
        <f t="shared" si="307"/>
        <v>89.3</v>
      </c>
      <c r="FG151" s="168">
        <f t="shared" si="308"/>
        <v>93.3</v>
      </c>
      <c r="FH151" s="168">
        <f t="shared" si="309"/>
        <v>95.5</v>
      </c>
      <c r="FI151" s="168">
        <f t="shared" si="310"/>
        <v>93</v>
      </c>
      <c r="FJ151" s="168">
        <f t="shared" si="311"/>
        <v>90.1</v>
      </c>
      <c r="FK151" s="168">
        <f t="shared" si="312"/>
        <v>83</v>
      </c>
      <c r="FL151" s="167">
        <v>136</v>
      </c>
      <c r="FM151" s="168">
        <f t="shared" si="313"/>
        <v>75.599999999999994</v>
      </c>
      <c r="FN151" s="168">
        <f t="shared" si="314"/>
        <v>84.2</v>
      </c>
      <c r="FO151" s="168">
        <f t="shared" si="315"/>
        <v>90.1</v>
      </c>
      <c r="FP151" s="168">
        <f t="shared" si="316"/>
        <v>93.6</v>
      </c>
      <c r="FQ151" s="168">
        <f t="shared" si="317"/>
        <v>96.2</v>
      </c>
      <c r="FR151" s="168">
        <f t="shared" si="318"/>
        <v>91.3</v>
      </c>
      <c r="FS151" s="168">
        <f t="shared" si="319"/>
        <v>87.9</v>
      </c>
      <c r="FT151" s="168">
        <f t="shared" si="320"/>
        <v>81.900000000000006</v>
      </c>
      <c r="FU151" s="167">
        <v>137</v>
      </c>
      <c r="FV151" s="168">
        <f t="shared" si="321"/>
        <v>77.599999999999994</v>
      </c>
      <c r="FW151" s="168">
        <f t="shared" si="322"/>
        <v>88</v>
      </c>
      <c r="FX151" s="168">
        <f t="shared" si="323"/>
        <v>93.4</v>
      </c>
      <c r="FY151" s="168">
        <f t="shared" si="324"/>
        <v>93.8</v>
      </c>
      <c r="FZ151" s="168">
        <f t="shared" si="325"/>
        <v>94.2</v>
      </c>
      <c r="GA151" s="168">
        <f t="shared" si="326"/>
        <v>91.4</v>
      </c>
      <c r="GB151" s="168">
        <f t="shared" si="327"/>
        <v>87.9</v>
      </c>
      <c r="GC151" s="168">
        <f t="shared" si="328"/>
        <v>79.900000000000006</v>
      </c>
      <c r="GD151" s="167">
        <v>130</v>
      </c>
      <c r="GE151" s="168">
        <f t="shared" si="329"/>
        <v>-2.3603849250278586E-2</v>
      </c>
      <c r="GF151" s="168">
        <f t="shared" si="330"/>
        <v>-2.3544224454084883E-2</v>
      </c>
      <c r="GG151" s="167">
        <v>131</v>
      </c>
      <c r="GH151" s="168">
        <f t="shared" si="331"/>
        <v>-1.2384835451356935E-2</v>
      </c>
      <c r="GI151" s="168">
        <f t="shared" si="332"/>
        <v>-1.1998855162644873E-2</v>
      </c>
      <c r="GJ151" s="167">
        <v>132</v>
      </c>
      <c r="GK151" s="168">
        <f t="shared" si="333"/>
        <v>-2.0040529691527809E-2</v>
      </c>
      <c r="GL151" s="168">
        <f t="shared" si="334"/>
        <v>-1.9627671504537147E-2</v>
      </c>
      <c r="GM151" s="167">
        <v>133</v>
      </c>
      <c r="GN151" s="168">
        <f t="shared" si="335"/>
        <v>-2.9994818512207644E-2</v>
      </c>
      <c r="GO151" s="168">
        <f t="shared" si="336"/>
        <v>-2.8499066434065412E-2</v>
      </c>
      <c r="GP151" s="167">
        <v>134</v>
      </c>
      <c r="GQ151" s="168">
        <f t="shared" si="337"/>
        <v>1.1033250097071345E-2</v>
      </c>
      <c r="GR151" s="168">
        <f t="shared" si="338"/>
        <v>1.2508825519844891E-2</v>
      </c>
      <c r="GS151" s="167">
        <v>135</v>
      </c>
      <c r="GT151" s="168">
        <f t="shared" si="339"/>
        <v>3.2452499206684138E-2</v>
      </c>
      <c r="GU151" s="168">
        <f t="shared" si="340"/>
        <v>3.7596330632538866E-2</v>
      </c>
      <c r="GV151" s="167">
        <v>136</v>
      </c>
      <c r="GW151" s="168">
        <f t="shared" si="341"/>
        <v>4.2495075939370963E-2</v>
      </c>
      <c r="GX151" s="168">
        <f t="shared" si="342"/>
        <v>5.8447665967733542E-2</v>
      </c>
      <c r="GY151" s="167">
        <v>137</v>
      </c>
      <c r="GZ151" s="168">
        <f t="shared" si="343"/>
        <v>-2.9037543498589002E-5</v>
      </c>
      <c r="HA151" s="168">
        <f t="shared" si="344"/>
        <v>2.5034014590687548E-2</v>
      </c>
      <c r="HB151" s="167">
        <v>-1.2</v>
      </c>
      <c r="HC151" s="167">
        <v>-0.49</v>
      </c>
      <c r="HD151" s="167">
        <v>0.14000000000000001</v>
      </c>
      <c r="HE151" s="167">
        <v>1.56</v>
      </c>
      <c r="HF151" s="167">
        <v>-2.98</v>
      </c>
      <c r="HG151" s="167">
        <v>-1.01</v>
      </c>
      <c r="HH151" s="167">
        <v>0.85</v>
      </c>
      <c r="HI151" s="167">
        <v>3.14</v>
      </c>
    </row>
    <row r="152" spans="1:217" ht="15" x14ac:dyDescent="0.2">
      <c r="A152" s="153">
        <v>142</v>
      </c>
      <c r="B152" s="212"/>
      <c r="V152" s="163">
        <f t="shared" si="245"/>
        <v>0</v>
      </c>
      <c r="W152" s="163">
        <f t="shared" si="246"/>
        <v>0</v>
      </c>
      <c r="X152" s="163">
        <f t="shared" si="247"/>
        <v>0</v>
      </c>
      <c r="Y152" s="163">
        <f t="shared" si="248"/>
        <v>0</v>
      </c>
      <c r="Z152" s="163">
        <f t="shared" si="249"/>
        <v>0</v>
      </c>
      <c r="AA152" s="163">
        <f t="shared" si="250"/>
        <v>0</v>
      </c>
      <c r="AB152" s="163">
        <f t="shared" si="251"/>
        <v>0</v>
      </c>
      <c r="AC152" s="163">
        <f t="shared" si="252"/>
        <v>0</v>
      </c>
      <c r="AD152" s="164">
        <f t="shared" si="253"/>
        <v>-1.4641977937706968E-2</v>
      </c>
      <c r="AE152" s="164">
        <f t="shared" si="254"/>
        <v>2.4910512713808348E-2</v>
      </c>
      <c r="AF152" s="164">
        <f t="shared" si="255"/>
        <v>4.5595616594547202E-2</v>
      </c>
      <c r="AG152" s="165">
        <f t="shared" si="256"/>
        <v>65.3</v>
      </c>
      <c r="AH152" s="165">
        <f t="shared" si="257"/>
        <v>75.400000000000006</v>
      </c>
      <c r="AI152" s="165">
        <f t="shared" si="258"/>
        <v>82.9</v>
      </c>
      <c r="AJ152" s="165">
        <f t="shared" si="259"/>
        <v>88.3</v>
      </c>
      <c r="AK152" s="165">
        <f t="shared" si="260"/>
        <v>91.5</v>
      </c>
      <c r="AL152" s="165">
        <f t="shared" si="261"/>
        <v>92.7</v>
      </c>
      <c r="AM152" s="165">
        <f t="shared" si="262"/>
        <v>92.5</v>
      </c>
      <c r="AN152" s="165">
        <f t="shared" si="263"/>
        <v>90.4</v>
      </c>
      <c r="AO152" s="164">
        <f t="shared" si="264"/>
        <v>1.5128685188023212</v>
      </c>
      <c r="AP152" s="166">
        <v>1</v>
      </c>
      <c r="AQ152" s="167">
        <v>51.4</v>
      </c>
      <c r="AR152" s="167">
        <v>62.6</v>
      </c>
      <c r="AS152" s="167">
        <v>70.8</v>
      </c>
      <c r="AT152" s="167">
        <v>81</v>
      </c>
      <c r="AU152" s="167">
        <v>90.4</v>
      </c>
      <c r="AV152" s="167">
        <v>96.2</v>
      </c>
      <c r="AW152" s="167">
        <v>94.7</v>
      </c>
      <c r="AX152" s="167">
        <v>92.3</v>
      </c>
      <c r="AY152" s="166">
        <v>2</v>
      </c>
      <c r="AZ152" s="167">
        <v>59.5</v>
      </c>
      <c r="BA152" s="167">
        <v>68.900000000000006</v>
      </c>
      <c r="BB152" s="167">
        <v>78.3</v>
      </c>
      <c r="BC152" s="167">
        <v>84.3</v>
      </c>
      <c r="BD152" s="167">
        <v>92.8</v>
      </c>
      <c r="BE152" s="167">
        <v>96.3</v>
      </c>
      <c r="BF152" s="167">
        <v>94</v>
      </c>
      <c r="BG152" s="167">
        <v>90</v>
      </c>
      <c r="BH152" s="166">
        <v>3</v>
      </c>
      <c r="BI152" s="167">
        <v>59.8</v>
      </c>
      <c r="BJ152" s="167">
        <v>71.099999999999994</v>
      </c>
      <c r="BK152" s="167">
        <v>80.8</v>
      </c>
      <c r="BL152" s="167">
        <v>88</v>
      </c>
      <c r="BM152" s="167">
        <v>95</v>
      </c>
      <c r="BN152" s="167">
        <v>94.4</v>
      </c>
      <c r="BO152" s="167">
        <v>94.1</v>
      </c>
      <c r="BP152" s="167">
        <v>89</v>
      </c>
      <c r="BQ152" s="166">
        <v>4</v>
      </c>
      <c r="BR152" s="167">
        <v>65.400000000000006</v>
      </c>
      <c r="BS152" s="167">
        <v>77.2</v>
      </c>
      <c r="BT152" s="167">
        <v>84.5</v>
      </c>
      <c r="BU152" s="167">
        <v>89.8</v>
      </c>
      <c r="BV152" s="167">
        <v>95.5</v>
      </c>
      <c r="BW152" s="167">
        <v>94.3</v>
      </c>
      <c r="BX152" s="167">
        <v>92.5</v>
      </c>
      <c r="BY152" s="167">
        <v>88.8</v>
      </c>
      <c r="BZ152" s="166">
        <v>5</v>
      </c>
      <c r="CA152" s="167">
        <v>65.3</v>
      </c>
      <c r="CB152" s="167">
        <v>77.400000000000006</v>
      </c>
      <c r="CC152" s="167">
        <v>86.5</v>
      </c>
      <c r="CD152" s="167">
        <v>92.5</v>
      </c>
      <c r="CE152" s="167">
        <v>96.4</v>
      </c>
      <c r="CF152" s="167">
        <v>93</v>
      </c>
      <c r="CG152" s="167">
        <v>90.4</v>
      </c>
      <c r="CH152" s="167">
        <v>83.7</v>
      </c>
      <c r="CI152" s="166">
        <v>6</v>
      </c>
      <c r="CJ152" s="167">
        <v>70.7</v>
      </c>
      <c r="CK152" s="167">
        <v>82</v>
      </c>
      <c r="CL152" s="167">
        <v>89.3</v>
      </c>
      <c r="CM152" s="167">
        <v>93.3</v>
      </c>
      <c r="CN152" s="167">
        <v>95.5</v>
      </c>
      <c r="CO152" s="167">
        <v>93</v>
      </c>
      <c r="CP152" s="167">
        <v>90.1</v>
      </c>
      <c r="CQ152" s="167">
        <v>83</v>
      </c>
      <c r="CR152" s="166">
        <v>7</v>
      </c>
      <c r="CS152" s="167">
        <v>75.599999999999994</v>
      </c>
      <c r="CT152" s="167">
        <v>84.2</v>
      </c>
      <c r="CU152" s="167">
        <v>90.1</v>
      </c>
      <c r="CV152" s="167">
        <v>93.6</v>
      </c>
      <c r="CW152" s="167">
        <v>96.2</v>
      </c>
      <c r="CX152" s="167">
        <v>91.3</v>
      </c>
      <c r="CY152" s="167">
        <v>87.9</v>
      </c>
      <c r="CZ152" s="167">
        <v>81.900000000000006</v>
      </c>
      <c r="DA152" s="166">
        <v>8</v>
      </c>
      <c r="DB152" s="167">
        <v>77.599999999999994</v>
      </c>
      <c r="DC152" s="167">
        <v>88</v>
      </c>
      <c r="DD152" s="167">
        <v>93.4</v>
      </c>
      <c r="DE152" s="167">
        <v>93.8</v>
      </c>
      <c r="DF152" s="167">
        <v>94.2</v>
      </c>
      <c r="DG152" s="167">
        <v>91.4</v>
      </c>
      <c r="DH152" s="167">
        <v>87.9</v>
      </c>
      <c r="DI152" s="167">
        <v>79.900000000000006</v>
      </c>
      <c r="DJ152" s="167">
        <v>1</v>
      </c>
      <c r="DK152" s="168">
        <f t="shared" si="265"/>
        <v>51.4</v>
      </c>
      <c r="DL152" s="168">
        <f t="shared" si="266"/>
        <v>62.6</v>
      </c>
      <c r="DM152" s="168">
        <f t="shared" si="267"/>
        <v>70.8</v>
      </c>
      <c r="DN152" s="168">
        <f t="shared" si="268"/>
        <v>81</v>
      </c>
      <c r="DO152" s="168">
        <f t="shared" si="269"/>
        <v>90.4</v>
      </c>
      <c r="DP152" s="168">
        <f t="shared" si="270"/>
        <v>96.2</v>
      </c>
      <c r="DQ152" s="168">
        <f t="shared" si="271"/>
        <v>94.7</v>
      </c>
      <c r="DR152" s="168">
        <f t="shared" si="272"/>
        <v>92.3</v>
      </c>
      <c r="DS152" s="167">
        <v>131</v>
      </c>
      <c r="DT152" s="168">
        <f t="shared" si="273"/>
        <v>59.5</v>
      </c>
      <c r="DU152" s="168">
        <f t="shared" si="274"/>
        <v>68.900000000000006</v>
      </c>
      <c r="DV152" s="168">
        <f t="shared" si="275"/>
        <v>78.3</v>
      </c>
      <c r="DW152" s="168">
        <f t="shared" si="276"/>
        <v>84.3</v>
      </c>
      <c r="DX152" s="168">
        <f t="shared" si="277"/>
        <v>92.8</v>
      </c>
      <c r="DY152" s="168">
        <f t="shared" si="278"/>
        <v>96.3</v>
      </c>
      <c r="DZ152" s="168">
        <f t="shared" si="279"/>
        <v>94</v>
      </c>
      <c r="EA152" s="168">
        <f t="shared" si="280"/>
        <v>90</v>
      </c>
      <c r="EB152" s="167">
        <v>132</v>
      </c>
      <c r="EC152" s="168">
        <f t="shared" si="281"/>
        <v>59.8</v>
      </c>
      <c r="ED152" s="168">
        <f t="shared" si="282"/>
        <v>71.099999999999994</v>
      </c>
      <c r="EE152" s="168">
        <f t="shared" si="283"/>
        <v>80.8</v>
      </c>
      <c r="EF152" s="168">
        <f t="shared" si="284"/>
        <v>88</v>
      </c>
      <c r="EG152" s="168">
        <f t="shared" si="285"/>
        <v>95</v>
      </c>
      <c r="EH152" s="168">
        <f t="shared" si="286"/>
        <v>94.4</v>
      </c>
      <c r="EI152" s="168">
        <f t="shared" si="287"/>
        <v>94.1</v>
      </c>
      <c r="EJ152" s="168">
        <f t="shared" si="288"/>
        <v>89</v>
      </c>
      <c r="EK152" s="167">
        <v>133</v>
      </c>
      <c r="EL152" s="168">
        <f t="shared" si="289"/>
        <v>65.400000000000006</v>
      </c>
      <c r="EM152" s="168">
        <f t="shared" si="290"/>
        <v>77.2</v>
      </c>
      <c r="EN152" s="168">
        <f t="shared" si="291"/>
        <v>84.5</v>
      </c>
      <c r="EO152" s="168">
        <f t="shared" si="292"/>
        <v>89.8</v>
      </c>
      <c r="EP152" s="168">
        <f t="shared" si="293"/>
        <v>95.5</v>
      </c>
      <c r="EQ152" s="168">
        <f t="shared" si="294"/>
        <v>94.3</v>
      </c>
      <c r="ER152" s="168">
        <f t="shared" si="295"/>
        <v>92.5</v>
      </c>
      <c r="ES152" s="168">
        <f t="shared" si="296"/>
        <v>88.8</v>
      </c>
      <c r="ET152" s="167">
        <v>134</v>
      </c>
      <c r="EU152" s="168">
        <f t="shared" si="297"/>
        <v>65.3</v>
      </c>
      <c r="EV152" s="168">
        <f t="shared" si="298"/>
        <v>77.400000000000006</v>
      </c>
      <c r="EW152" s="168">
        <f t="shared" si="299"/>
        <v>86.5</v>
      </c>
      <c r="EX152" s="168">
        <f t="shared" si="300"/>
        <v>92.5</v>
      </c>
      <c r="EY152" s="168">
        <f t="shared" si="301"/>
        <v>96.4</v>
      </c>
      <c r="EZ152" s="168">
        <f t="shared" si="302"/>
        <v>93</v>
      </c>
      <c r="FA152" s="168">
        <f t="shared" si="303"/>
        <v>90.4</v>
      </c>
      <c r="FB152" s="168">
        <f t="shared" si="304"/>
        <v>83.7</v>
      </c>
      <c r="FC152" s="167">
        <v>135</v>
      </c>
      <c r="FD152" s="168">
        <f t="shared" si="305"/>
        <v>70.7</v>
      </c>
      <c r="FE152" s="168">
        <f t="shared" si="306"/>
        <v>82</v>
      </c>
      <c r="FF152" s="168">
        <f t="shared" si="307"/>
        <v>89.3</v>
      </c>
      <c r="FG152" s="168">
        <f t="shared" si="308"/>
        <v>93.3</v>
      </c>
      <c r="FH152" s="168">
        <f t="shared" si="309"/>
        <v>95.5</v>
      </c>
      <c r="FI152" s="168">
        <f t="shared" si="310"/>
        <v>93</v>
      </c>
      <c r="FJ152" s="168">
        <f t="shared" si="311"/>
        <v>90.1</v>
      </c>
      <c r="FK152" s="168">
        <f t="shared" si="312"/>
        <v>83</v>
      </c>
      <c r="FL152" s="167">
        <v>136</v>
      </c>
      <c r="FM152" s="168">
        <f t="shared" si="313"/>
        <v>75.599999999999994</v>
      </c>
      <c r="FN152" s="168">
        <f t="shared" si="314"/>
        <v>84.2</v>
      </c>
      <c r="FO152" s="168">
        <f t="shared" si="315"/>
        <v>90.1</v>
      </c>
      <c r="FP152" s="168">
        <f t="shared" si="316"/>
        <v>93.6</v>
      </c>
      <c r="FQ152" s="168">
        <f t="shared" si="317"/>
        <v>96.2</v>
      </c>
      <c r="FR152" s="168">
        <f t="shared" si="318"/>
        <v>91.3</v>
      </c>
      <c r="FS152" s="168">
        <f t="shared" si="319"/>
        <v>87.9</v>
      </c>
      <c r="FT152" s="168">
        <f t="shared" si="320"/>
        <v>81.900000000000006</v>
      </c>
      <c r="FU152" s="167">
        <v>137</v>
      </c>
      <c r="FV152" s="168">
        <f t="shared" si="321"/>
        <v>77.599999999999994</v>
      </c>
      <c r="FW152" s="168">
        <f t="shared" si="322"/>
        <v>88</v>
      </c>
      <c r="FX152" s="168">
        <f t="shared" si="323"/>
        <v>93.4</v>
      </c>
      <c r="FY152" s="168">
        <f t="shared" si="324"/>
        <v>93.8</v>
      </c>
      <c r="FZ152" s="168">
        <f t="shared" si="325"/>
        <v>94.2</v>
      </c>
      <c r="GA152" s="168">
        <f t="shared" si="326"/>
        <v>91.4</v>
      </c>
      <c r="GB152" s="168">
        <f t="shared" si="327"/>
        <v>87.9</v>
      </c>
      <c r="GC152" s="168">
        <f t="shared" si="328"/>
        <v>79.900000000000006</v>
      </c>
      <c r="GD152" s="167">
        <v>130</v>
      </c>
      <c r="GE152" s="168">
        <f t="shared" si="329"/>
        <v>-2.3603849250278586E-2</v>
      </c>
      <c r="GF152" s="168">
        <f t="shared" si="330"/>
        <v>-2.3544224454084883E-2</v>
      </c>
      <c r="GG152" s="167">
        <v>131</v>
      </c>
      <c r="GH152" s="168">
        <f t="shared" si="331"/>
        <v>-1.2384835451356935E-2</v>
      </c>
      <c r="GI152" s="168">
        <f t="shared" si="332"/>
        <v>-1.1998855162644873E-2</v>
      </c>
      <c r="GJ152" s="167">
        <v>132</v>
      </c>
      <c r="GK152" s="168">
        <f t="shared" si="333"/>
        <v>-2.0040529691527809E-2</v>
      </c>
      <c r="GL152" s="168">
        <f t="shared" si="334"/>
        <v>-1.9627671504537147E-2</v>
      </c>
      <c r="GM152" s="167">
        <v>133</v>
      </c>
      <c r="GN152" s="168">
        <f t="shared" si="335"/>
        <v>-2.9994818512207644E-2</v>
      </c>
      <c r="GO152" s="168">
        <f t="shared" si="336"/>
        <v>-2.8499066434065412E-2</v>
      </c>
      <c r="GP152" s="167">
        <v>134</v>
      </c>
      <c r="GQ152" s="168">
        <f t="shared" si="337"/>
        <v>1.1033250097071345E-2</v>
      </c>
      <c r="GR152" s="168">
        <f t="shared" si="338"/>
        <v>1.2508825519844891E-2</v>
      </c>
      <c r="GS152" s="167">
        <v>135</v>
      </c>
      <c r="GT152" s="168">
        <f t="shared" si="339"/>
        <v>3.2452499206684138E-2</v>
      </c>
      <c r="GU152" s="168">
        <f t="shared" si="340"/>
        <v>3.7596330632538866E-2</v>
      </c>
      <c r="GV152" s="167">
        <v>136</v>
      </c>
      <c r="GW152" s="168">
        <f t="shared" si="341"/>
        <v>4.2495075939370963E-2</v>
      </c>
      <c r="GX152" s="168">
        <f t="shared" si="342"/>
        <v>5.8447665967733542E-2</v>
      </c>
      <c r="GY152" s="167">
        <v>137</v>
      </c>
      <c r="GZ152" s="168">
        <f t="shared" si="343"/>
        <v>-2.9037543498589002E-5</v>
      </c>
      <c r="HA152" s="168">
        <f t="shared" si="344"/>
        <v>2.5034014590687548E-2</v>
      </c>
      <c r="HB152" s="167">
        <v>-1.2</v>
      </c>
      <c r="HC152" s="167">
        <v>-0.49</v>
      </c>
      <c r="HD152" s="167">
        <v>0.14000000000000001</v>
      </c>
      <c r="HE152" s="167">
        <v>1.56</v>
      </c>
      <c r="HF152" s="167">
        <v>-2.98</v>
      </c>
      <c r="HG152" s="167">
        <v>-1.01</v>
      </c>
      <c r="HH152" s="167">
        <v>0.85</v>
      </c>
      <c r="HI152" s="167">
        <v>3.14</v>
      </c>
    </row>
    <row r="153" spans="1:217" ht="15" x14ac:dyDescent="0.2">
      <c r="A153" s="153">
        <v>143</v>
      </c>
      <c r="B153" s="212"/>
      <c r="V153" s="163">
        <f t="shared" si="245"/>
        <v>0</v>
      </c>
      <c r="W153" s="163">
        <f t="shared" si="246"/>
        <v>0</v>
      </c>
      <c r="X153" s="163">
        <f t="shared" si="247"/>
        <v>0</v>
      </c>
      <c r="Y153" s="163">
        <f t="shared" si="248"/>
        <v>0</v>
      </c>
      <c r="Z153" s="163">
        <f t="shared" si="249"/>
        <v>0</v>
      </c>
      <c r="AA153" s="163">
        <f t="shared" si="250"/>
        <v>0</v>
      </c>
      <c r="AB153" s="163">
        <f t="shared" si="251"/>
        <v>0</v>
      </c>
      <c r="AC153" s="163">
        <f t="shared" si="252"/>
        <v>0</v>
      </c>
      <c r="AD153" s="164">
        <f t="shared" si="253"/>
        <v>-1.4641977937706968E-2</v>
      </c>
      <c r="AE153" s="164">
        <f t="shared" si="254"/>
        <v>2.4910512713808348E-2</v>
      </c>
      <c r="AF153" s="164">
        <f t="shared" si="255"/>
        <v>4.5595616594547202E-2</v>
      </c>
      <c r="AG153" s="165">
        <f t="shared" si="256"/>
        <v>65.3</v>
      </c>
      <c r="AH153" s="165">
        <f t="shared" si="257"/>
        <v>75.400000000000006</v>
      </c>
      <c r="AI153" s="165">
        <f t="shared" si="258"/>
        <v>82.9</v>
      </c>
      <c r="AJ153" s="165">
        <f t="shared" si="259"/>
        <v>88.3</v>
      </c>
      <c r="AK153" s="165">
        <f t="shared" si="260"/>
        <v>91.5</v>
      </c>
      <c r="AL153" s="165">
        <f t="shared" si="261"/>
        <v>92.7</v>
      </c>
      <c r="AM153" s="165">
        <f t="shared" si="262"/>
        <v>92.5</v>
      </c>
      <c r="AN153" s="165">
        <f t="shared" si="263"/>
        <v>90.4</v>
      </c>
      <c r="AO153" s="164">
        <f t="shared" si="264"/>
        <v>1.5128685188023212</v>
      </c>
      <c r="AP153" s="166">
        <v>1</v>
      </c>
      <c r="AQ153" s="167">
        <v>51.4</v>
      </c>
      <c r="AR153" s="167">
        <v>62.6</v>
      </c>
      <c r="AS153" s="167">
        <v>70.8</v>
      </c>
      <c r="AT153" s="167">
        <v>81</v>
      </c>
      <c r="AU153" s="167">
        <v>90.4</v>
      </c>
      <c r="AV153" s="167">
        <v>96.2</v>
      </c>
      <c r="AW153" s="167">
        <v>94.7</v>
      </c>
      <c r="AX153" s="167">
        <v>92.3</v>
      </c>
      <c r="AY153" s="166">
        <v>2</v>
      </c>
      <c r="AZ153" s="167">
        <v>59.5</v>
      </c>
      <c r="BA153" s="167">
        <v>68.900000000000006</v>
      </c>
      <c r="BB153" s="167">
        <v>78.3</v>
      </c>
      <c r="BC153" s="167">
        <v>84.3</v>
      </c>
      <c r="BD153" s="167">
        <v>92.8</v>
      </c>
      <c r="BE153" s="167">
        <v>96.3</v>
      </c>
      <c r="BF153" s="167">
        <v>94</v>
      </c>
      <c r="BG153" s="167">
        <v>90</v>
      </c>
      <c r="BH153" s="166">
        <v>3</v>
      </c>
      <c r="BI153" s="167">
        <v>59.8</v>
      </c>
      <c r="BJ153" s="167">
        <v>71.099999999999994</v>
      </c>
      <c r="BK153" s="167">
        <v>80.8</v>
      </c>
      <c r="BL153" s="167">
        <v>88</v>
      </c>
      <c r="BM153" s="167">
        <v>95</v>
      </c>
      <c r="BN153" s="167">
        <v>94.4</v>
      </c>
      <c r="BO153" s="167">
        <v>94.1</v>
      </c>
      <c r="BP153" s="167">
        <v>89</v>
      </c>
      <c r="BQ153" s="166">
        <v>4</v>
      </c>
      <c r="BR153" s="167">
        <v>65.400000000000006</v>
      </c>
      <c r="BS153" s="167">
        <v>77.2</v>
      </c>
      <c r="BT153" s="167">
        <v>84.5</v>
      </c>
      <c r="BU153" s="167">
        <v>89.8</v>
      </c>
      <c r="BV153" s="167">
        <v>95.5</v>
      </c>
      <c r="BW153" s="167">
        <v>94.3</v>
      </c>
      <c r="BX153" s="167">
        <v>92.5</v>
      </c>
      <c r="BY153" s="167">
        <v>88.8</v>
      </c>
      <c r="BZ153" s="166">
        <v>5</v>
      </c>
      <c r="CA153" s="167">
        <v>65.3</v>
      </c>
      <c r="CB153" s="167">
        <v>77.400000000000006</v>
      </c>
      <c r="CC153" s="167">
        <v>86.5</v>
      </c>
      <c r="CD153" s="167">
        <v>92.5</v>
      </c>
      <c r="CE153" s="167">
        <v>96.4</v>
      </c>
      <c r="CF153" s="167">
        <v>93</v>
      </c>
      <c r="CG153" s="167">
        <v>90.4</v>
      </c>
      <c r="CH153" s="167">
        <v>83.7</v>
      </c>
      <c r="CI153" s="166">
        <v>6</v>
      </c>
      <c r="CJ153" s="167">
        <v>70.7</v>
      </c>
      <c r="CK153" s="167">
        <v>82</v>
      </c>
      <c r="CL153" s="167">
        <v>89.3</v>
      </c>
      <c r="CM153" s="167">
        <v>93.3</v>
      </c>
      <c r="CN153" s="167">
        <v>95.5</v>
      </c>
      <c r="CO153" s="167">
        <v>93</v>
      </c>
      <c r="CP153" s="167">
        <v>90.1</v>
      </c>
      <c r="CQ153" s="167">
        <v>83</v>
      </c>
      <c r="CR153" s="166">
        <v>7</v>
      </c>
      <c r="CS153" s="167">
        <v>75.599999999999994</v>
      </c>
      <c r="CT153" s="167">
        <v>84.2</v>
      </c>
      <c r="CU153" s="167">
        <v>90.1</v>
      </c>
      <c r="CV153" s="167">
        <v>93.6</v>
      </c>
      <c r="CW153" s="167">
        <v>96.2</v>
      </c>
      <c r="CX153" s="167">
        <v>91.3</v>
      </c>
      <c r="CY153" s="167">
        <v>87.9</v>
      </c>
      <c r="CZ153" s="167">
        <v>81.900000000000006</v>
      </c>
      <c r="DA153" s="166">
        <v>8</v>
      </c>
      <c r="DB153" s="167">
        <v>77.599999999999994</v>
      </c>
      <c r="DC153" s="167">
        <v>88</v>
      </c>
      <c r="DD153" s="167">
        <v>93.4</v>
      </c>
      <c r="DE153" s="167">
        <v>93.8</v>
      </c>
      <c r="DF153" s="167">
        <v>94.2</v>
      </c>
      <c r="DG153" s="167">
        <v>91.4</v>
      </c>
      <c r="DH153" s="167">
        <v>87.9</v>
      </c>
      <c r="DI153" s="167">
        <v>79.900000000000006</v>
      </c>
      <c r="DJ153" s="167">
        <v>1</v>
      </c>
      <c r="DK153" s="168">
        <f t="shared" si="265"/>
        <v>51.4</v>
      </c>
      <c r="DL153" s="168">
        <f t="shared" si="266"/>
        <v>62.6</v>
      </c>
      <c r="DM153" s="168">
        <f t="shared" si="267"/>
        <v>70.8</v>
      </c>
      <c r="DN153" s="168">
        <f t="shared" si="268"/>
        <v>81</v>
      </c>
      <c r="DO153" s="168">
        <f t="shared" si="269"/>
        <v>90.4</v>
      </c>
      <c r="DP153" s="168">
        <f t="shared" si="270"/>
        <v>96.2</v>
      </c>
      <c r="DQ153" s="168">
        <f t="shared" si="271"/>
        <v>94.7</v>
      </c>
      <c r="DR153" s="168">
        <f t="shared" si="272"/>
        <v>92.3</v>
      </c>
      <c r="DS153" s="167">
        <v>131</v>
      </c>
      <c r="DT153" s="168">
        <f t="shared" si="273"/>
        <v>59.5</v>
      </c>
      <c r="DU153" s="168">
        <f t="shared" si="274"/>
        <v>68.900000000000006</v>
      </c>
      <c r="DV153" s="168">
        <f t="shared" si="275"/>
        <v>78.3</v>
      </c>
      <c r="DW153" s="168">
        <f t="shared" si="276"/>
        <v>84.3</v>
      </c>
      <c r="DX153" s="168">
        <f t="shared" si="277"/>
        <v>92.8</v>
      </c>
      <c r="DY153" s="168">
        <f t="shared" si="278"/>
        <v>96.3</v>
      </c>
      <c r="DZ153" s="168">
        <f t="shared" si="279"/>
        <v>94</v>
      </c>
      <c r="EA153" s="168">
        <f t="shared" si="280"/>
        <v>90</v>
      </c>
      <c r="EB153" s="167">
        <v>132</v>
      </c>
      <c r="EC153" s="168">
        <f t="shared" si="281"/>
        <v>59.8</v>
      </c>
      <c r="ED153" s="168">
        <f t="shared" si="282"/>
        <v>71.099999999999994</v>
      </c>
      <c r="EE153" s="168">
        <f t="shared" si="283"/>
        <v>80.8</v>
      </c>
      <c r="EF153" s="168">
        <f t="shared" si="284"/>
        <v>88</v>
      </c>
      <c r="EG153" s="168">
        <f t="shared" si="285"/>
        <v>95</v>
      </c>
      <c r="EH153" s="168">
        <f t="shared" si="286"/>
        <v>94.4</v>
      </c>
      <c r="EI153" s="168">
        <f t="shared" si="287"/>
        <v>94.1</v>
      </c>
      <c r="EJ153" s="168">
        <f t="shared" si="288"/>
        <v>89</v>
      </c>
      <c r="EK153" s="167">
        <v>133</v>
      </c>
      <c r="EL153" s="168">
        <f t="shared" si="289"/>
        <v>65.400000000000006</v>
      </c>
      <c r="EM153" s="168">
        <f t="shared" si="290"/>
        <v>77.2</v>
      </c>
      <c r="EN153" s="168">
        <f t="shared" si="291"/>
        <v>84.5</v>
      </c>
      <c r="EO153" s="168">
        <f t="shared" si="292"/>
        <v>89.8</v>
      </c>
      <c r="EP153" s="168">
        <f t="shared" si="293"/>
        <v>95.5</v>
      </c>
      <c r="EQ153" s="168">
        <f t="shared" si="294"/>
        <v>94.3</v>
      </c>
      <c r="ER153" s="168">
        <f t="shared" si="295"/>
        <v>92.5</v>
      </c>
      <c r="ES153" s="168">
        <f t="shared" si="296"/>
        <v>88.8</v>
      </c>
      <c r="ET153" s="167">
        <v>134</v>
      </c>
      <c r="EU153" s="168">
        <f t="shared" si="297"/>
        <v>65.3</v>
      </c>
      <c r="EV153" s="168">
        <f t="shared" si="298"/>
        <v>77.400000000000006</v>
      </c>
      <c r="EW153" s="168">
        <f t="shared" si="299"/>
        <v>86.5</v>
      </c>
      <c r="EX153" s="168">
        <f t="shared" si="300"/>
        <v>92.5</v>
      </c>
      <c r="EY153" s="168">
        <f t="shared" si="301"/>
        <v>96.4</v>
      </c>
      <c r="EZ153" s="168">
        <f t="shared" si="302"/>
        <v>93</v>
      </c>
      <c r="FA153" s="168">
        <f t="shared" si="303"/>
        <v>90.4</v>
      </c>
      <c r="FB153" s="168">
        <f t="shared" si="304"/>
        <v>83.7</v>
      </c>
      <c r="FC153" s="167">
        <v>135</v>
      </c>
      <c r="FD153" s="168">
        <f t="shared" si="305"/>
        <v>70.7</v>
      </c>
      <c r="FE153" s="168">
        <f t="shared" si="306"/>
        <v>82</v>
      </c>
      <c r="FF153" s="168">
        <f t="shared" si="307"/>
        <v>89.3</v>
      </c>
      <c r="FG153" s="168">
        <f t="shared" si="308"/>
        <v>93.3</v>
      </c>
      <c r="FH153" s="168">
        <f t="shared" si="309"/>
        <v>95.5</v>
      </c>
      <c r="FI153" s="168">
        <f t="shared" si="310"/>
        <v>93</v>
      </c>
      <c r="FJ153" s="168">
        <f t="shared" si="311"/>
        <v>90.1</v>
      </c>
      <c r="FK153" s="168">
        <f t="shared" si="312"/>
        <v>83</v>
      </c>
      <c r="FL153" s="167">
        <v>136</v>
      </c>
      <c r="FM153" s="168">
        <f t="shared" si="313"/>
        <v>75.599999999999994</v>
      </c>
      <c r="FN153" s="168">
        <f t="shared" si="314"/>
        <v>84.2</v>
      </c>
      <c r="FO153" s="168">
        <f t="shared" si="315"/>
        <v>90.1</v>
      </c>
      <c r="FP153" s="168">
        <f t="shared" si="316"/>
        <v>93.6</v>
      </c>
      <c r="FQ153" s="168">
        <f t="shared" si="317"/>
        <v>96.2</v>
      </c>
      <c r="FR153" s="168">
        <f t="shared" si="318"/>
        <v>91.3</v>
      </c>
      <c r="FS153" s="168">
        <f t="shared" si="319"/>
        <v>87.9</v>
      </c>
      <c r="FT153" s="168">
        <f t="shared" si="320"/>
        <v>81.900000000000006</v>
      </c>
      <c r="FU153" s="167">
        <v>137</v>
      </c>
      <c r="FV153" s="168">
        <f t="shared" si="321"/>
        <v>77.599999999999994</v>
      </c>
      <c r="FW153" s="168">
        <f t="shared" si="322"/>
        <v>88</v>
      </c>
      <c r="FX153" s="168">
        <f t="shared" si="323"/>
        <v>93.4</v>
      </c>
      <c r="FY153" s="168">
        <f t="shared" si="324"/>
        <v>93.8</v>
      </c>
      <c r="FZ153" s="168">
        <f t="shared" si="325"/>
        <v>94.2</v>
      </c>
      <c r="GA153" s="168">
        <f t="shared" si="326"/>
        <v>91.4</v>
      </c>
      <c r="GB153" s="168">
        <f t="shared" si="327"/>
        <v>87.9</v>
      </c>
      <c r="GC153" s="168">
        <f t="shared" si="328"/>
        <v>79.900000000000006</v>
      </c>
      <c r="GD153" s="167">
        <v>130</v>
      </c>
      <c r="GE153" s="168">
        <f t="shared" si="329"/>
        <v>-2.3603849250278586E-2</v>
      </c>
      <c r="GF153" s="168">
        <f t="shared" si="330"/>
        <v>-2.3544224454084883E-2</v>
      </c>
      <c r="GG153" s="167">
        <v>131</v>
      </c>
      <c r="GH153" s="168">
        <f t="shared" si="331"/>
        <v>-1.2384835451356935E-2</v>
      </c>
      <c r="GI153" s="168">
        <f t="shared" si="332"/>
        <v>-1.1998855162644873E-2</v>
      </c>
      <c r="GJ153" s="167">
        <v>132</v>
      </c>
      <c r="GK153" s="168">
        <f t="shared" si="333"/>
        <v>-2.0040529691527809E-2</v>
      </c>
      <c r="GL153" s="168">
        <f t="shared" si="334"/>
        <v>-1.9627671504537147E-2</v>
      </c>
      <c r="GM153" s="167">
        <v>133</v>
      </c>
      <c r="GN153" s="168">
        <f t="shared" si="335"/>
        <v>-2.9994818512207644E-2</v>
      </c>
      <c r="GO153" s="168">
        <f t="shared" si="336"/>
        <v>-2.8499066434065412E-2</v>
      </c>
      <c r="GP153" s="167">
        <v>134</v>
      </c>
      <c r="GQ153" s="168">
        <f t="shared" si="337"/>
        <v>1.1033250097071345E-2</v>
      </c>
      <c r="GR153" s="168">
        <f t="shared" si="338"/>
        <v>1.2508825519844891E-2</v>
      </c>
      <c r="GS153" s="167">
        <v>135</v>
      </c>
      <c r="GT153" s="168">
        <f t="shared" si="339"/>
        <v>3.2452499206684138E-2</v>
      </c>
      <c r="GU153" s="168">
        <f t="shared" si="340"/>
        <v>3.7596330632538866E-2</v>
      </c>
      <c r="GV153" s="167">
        <v>136</v>
      </c>
      <c r="GW153" s="168">
        <f t="shared" si="341"/>
        <v>4.2495075939370963E-2</v>
      </c>
      <c r="GX153" s="168">
        <f t="shared" si="342"/>
        <v>5.8447665967733542E-2</v>
      </c>
      <c r="GY153" s="167">
        <v>137</v>
      </c>
      <c r="GZ153" s="168">
        <f t="shared" si="343"/>
        <v>-2.9037543498589002E-5</v>
      </c>
      <c r="HA153" s="168">
        <f t="shared" si="344"/>
        <v>2.5034014590687548E-2</v>
      </c>
      <c r="HB153" s="167">
        <v>-1.2</v>
      </c>
      <c r="HC153" s="167">
        <v>-0.49</v>
      </c>
      <c r="HD153" s="167">
        <v>0.14000000000000001</v>
      </c>
      <c r="HE153" s="167">
        <v>1.56</v>
      </c>
      <c r="HF153" s="167">
        <v>-2.98</v>
      </c>
      <c r="HG153" s="167">
        <v>-1.01</v>
      </c>
      <c r="HH153" s="167">
        <v>0.85</v>
      </c>
      <c r="HI153" s="167">
        <v>3.14</v>
      </c>
    </row>
    <row r="154" spans="1:217" ht="15" x14ac:dyDescent="0.2">
      <c r="A154" s="153">
        <v>144</v>
      </c>
      <c r="B154" s="212"/>
      <c r="V154" s="163">
        <f t="shared" si="245"/>
        <v>0</v>
      </c>
      <c r="W154" s="163">
        <f t="shared" si="246"/>
        <v>0</v>
      </c>
      <c r="X154" s="163">
        <f t="shared" si="247"/>
        <v>0</v>
      </c>
      <c r="Y154" s="163">
        <f t="shared" si="248"/>
        <v>0</v>
      </c>
      <c r="Z154" s="163">
        <f t="shared" si="249"/>
        <v>0</v>
      </c>
      <c r="AA154" s="163">
        <f t="shared" si="250"/>
        <v>0</v>
      </c>
      <c r="AB154" s="163">
        <f t="shared" si="251"/>
        <v>0</v>
      </c>
      <c r="AC154" s="163">
        <f t="shared" si="252"/>
        <v>0</v>
      </c>
      <c r="AD154" s="164">
        <f t="shared" si="253"/>
        <v>-1.4641977937706968E-2</v>
      </c>
      <c r="AE154" s="164">
        <f t="shared" si="254"/>
        <v>2.4910512713808348E-2</v>
      </c>
      <c r="AF154" s="164">
        <f t="shared" si="255"/>
        <v>4.5595616594547202E-2</v>
      </c>
      <c r="AG154" s="165">
        <f t="shared" si="256"/>
        <v>65.3</v>
      </c>
      <c r="AH154" s="165">
        <f t="shared" si="257"/>
        <v>75.400000000000006</v>
      </c>
      <c r="AI154" s="165">
        <f t="shared" si="258"/>
        <v>82.9</v>
      </c>
      <c r="AJ154" s="165">
        <f t="shared" si="259"/>
        <v>88.3</v>
      </c>
      <c r="AK154" s="165">
        <f t="shared" si="260"/>
        <v>91.5</v>
      </c>
      <c r="AL154" s="165">
        <f t="shared" si="261"/>
        <v>92.7</v>
      </c>
      <c r="AM154" s="165">
        <f t="shared" si="262"/>
        <v>92.5</v>
      </c>
      <c r="AN154" s="165">
        <f t="shared" si="263"/>
        <v>90.4</v>
      </c>
      <c r="AO154" s="164">
        <f t="shared" si="264"/>
        <v>1.5128685188023212</v>
      </c>
      <c r="AP154" s="166">
        <v>1</v>
      </c>
      <c r="AQ154" s="167">
        <v>51.4</v>
      </c>
      <c r="AR154" s="167">
        <v>62.6</v>
      </c>
      <c r="AS154" s="167">
        <v>70.8</v>
      </c>
      <c r="AT154" s="167">
        <v>81</v>
      </c>
      <c r="AU154" s="167">
        <v>90.4</v>
      </c>
      <c r="AV154" s="167">
        <v>96.2</v>
      </c>
      <c r="AW154" s="167">
        <v>94.7</v>
      </c>
      <c r="AX154" s="167">
        <v>92.3</v>
      </c>
      <c r="AY154" s="166">
        <v>2</v>
      </c>
      <c r="AZ154" s="167">
        <v>59.5</v>
      </c>
      <c r="BA154" s="167">
        <v>68.900000000000006</v>
      </c>
      <c r="BB154" s="167">
        <v>78.3</v>
      </c>
      <c r="BC154" s="167">
        <v>84.3</v>
      </c>
      <c r="BD154" s="167">
        <v>92.8</v>
      </c>
      <c r="BE154" s="167">
        <v>96.3</v>
      </c>
      <c r="BF154" s="167">
        <v>94</v>
      </c>
      <c r="BG154" s="167">
        <v>90</v>
      </c>
      <c r="BH154" s="166">
        <v>3</v>
      </c>
      <c r="BI154" s="167">
        <v>59.8</v>
      </c>
      <c r="BJ154" s="167">
        <v>71.099999999999994</v>
      </c>
      <c r="BK154" s="167">
        <v>80.8</v>
      </c>
      <c r="BL154" s="167">
        <v>88</v>
      </c>
      <c r="BM154" s="167">
        <v>95</v>
      </c>
      <c r="BN154" s="167">
        <v>94.4</v>
      </c>
      <c r="BO154" s="167">
        <v>94.1</v>
      </c>
      <c r="BP154" s="167">
        <v>89</v>
      </c>
      <c r="BQ154" s="166">
        <v>4</v>
      </c>
      <c r="BR154" s="167">
        <v>65.400000000000006</v>
      </c>
      <c r="BS154" s="167">
        <v>77.2</v>
      </c>
      <c r="BT154" s="167">
        <v>84.5</v>
      </c>
      <c r="BU154" s="167">
        <v>89.8</v>
      </c>
      <c r="BV154" s="167">
        <v>95.5</v>
      </c>
      <c r="BW154" s="167">
        <v>94.3</v>
      </c>
      <c r="BX154" s="167">
        <v>92.5</v>
      </c>
      <c r="BY154" s="167">
        <v>88.8</v>
      </c>
      <c r="BZ154" s="166">
        <v>5</v>
      </c>
      <c r="CA154" s="167">
        <v>65.3</v>
      </c>
      <c r="CB154" s="167">
        <v>77.400000000000006</v>
      </c>
      <c r="CC154" s="167">
        <v>86.5</v>
      </c>
      <c r="CD154" s="167">
        <v>92.5</v>
      </c>
      <c r="CE154" s="167">
        <v>96.4</v>
      </c>
      <c r="CF154" s="167">
        <v>93</v>
      </c>
      <c r="CG154" s="167">
        <v>90.4</v>
      </c>
      <c r="CH154" s="167">
        <v>83.7</v>
      </c>
      <c r="CI154" s="166">
        <v>6</v>
      </c>
      <c r="CJ154" s="167">
        <v>70.7</v>
      </c>
      <c r="CK154" s="167">
        <v>82</v>
      </c>
      <c r="CL154" s="167">
        <v>89.3</v>
      </c>
      <c r="CM154" s="167">
        <v>93.3</v>
      </c>
      <c r="CN154" s="167">
        <v>95.5</v>
      </c>
      <c r="CO154" s="167">
        <v>93</v>
      </c>
      <c r="CP154" s="167">
        <v>90.1</v>
      </c>
      <c r="CQ154" s="167">
        <v>83</v>
      </c>
      <c r="CR154" s="166">
        <v>7</v>
      </c>
      <c r="CS154" s="167">
        <v>75.599999999999994</v>
      </c>
      <c r="CT154" s="167">
        <v>84.2</v>
      </c>
      <c r="CU154" s="167">
        <v>90.1</v>
      </c>
      <c r="CV154" s="167">
        <v>93.6</v>
      </c>
      <c r="CW154" s="167">
        <v>96.2</v>
      </c>
      <c r="CX154" s="167">
        <v>91.3</v>
      </c>
      <c r="CY154" s="167">
        <v>87.9</v>
      </c>
      <c r="CZ154" s="167">
        <v>81.900000000000006</v>
      </c>
      <c r="DA154" s="166">
        <v>8</v>
      </c>
      <c r="DB154" s="167">
        <v>77.599999999999994</v>
      </c>
      <c r="DC154" s="167">
        <v>88</v>
      </c>
      <c r="DD154" s="167">
        <v>93.4</v>
      </c>
      <c r="DE154" s="167">
        <v>93.8</v>
      </c>
      <c r="DF154" s="167">
        <v>94.2</v>
      </c>
      <c r="DG154" s="167">
        <v>91.4</v>
      </c>
      <c r="DH154" s="167">
        <v>87.9</v>
      </c>
      <c r="DI154" s="167">
        <v>79.900000000000006</v>
      </c>
      <c r="DJ154" s="167">
        <v>1</v>
      </c>
      <c r="DK154" s="168">
        <f t="shared" si="265"/>
        <v>51.4</v>
      </c>
      <c r="DL154" s="168">
        <f t="shared" si="266"/>
        <v>62.6</v>
      </c>
      <c r="DM154" s="168">
        <f t="shared" si="267"/>
        <v>70.8</v>
      </c>
      <c r="DN154" s="168">
        <f t="shared" si="268"/>
        <v>81</v>
      </c>
      <c r="DO154" s="168">
        <f t="shared" si="269"/>
        <v>90.4</v>
      </c>
      <c r="DP154" s="168">
        <f t="shared" si="270"/>
        <v>96.2</v>
      </c>
      <c r="DQ154" s="168">
        <f t="shared" si="271"/>
        <v>94.7</v>
      </c>
      <c r="DR154" s="168">
        <f t="shared" si="272"/>
        <v>92.3</v>
      </c>
      <c r="DS154" s="167">
        <v>131</v>
      </c>
      <c r="DT154" s="168">
        <f t="shared" si="273"/>
        <v>59.5</v>
      </c>
      <c r="DU154" s="168">
        <f t="shared" si="274"/>
        <v>68.900000000000006</v>
      </c>
      <c r="DV154" s="168">
        <f t="shared" si="275"/>
        <v>78.3</v>
      </c>
      <c r="DW154" s="168">
        <f t="shared" si="276"/>
        <v>84.3</v>
      </c>
      <c r="DX154" s="168">
        <f t="shared" si="277"/>
        <v>92.8</v>
      </c>
      <c r="DY154" s="168">
        <f t="shared" si="278"/>
        <v>96.3</v>
      </c>
      <c r="DZ154" s="168">
        <f t="shared" si="279"/>
        <v>94</v>
      </c>
      <c r="EA154" s="168">
        <f t="shared" si="280"/>
        <v>90</v>
      </c>
      <c r="EB154" s="167">
        <v>132</v>
      </c>
      <c r="EC154" s="168">
        <f t="shared" si="281"/>
        <v>59.8</v>
      </c>
      <c r="ED154" s="168">
        <f t="shared" si="282"/>
        <v>71.099999999999994</v>
      </c>
      <c r="EE154" s="168">
        <f t="shared" si="283"/>
        <v>80.8</v>
      </c>
      <c r="EF154" s="168">
        <f t="shared" si="284"/>
        <v>88</v>
      </c>
      <c r="EG154" s="168">
        <f t="shared" si="285"/>
        <v>95</v>
      </c>
      <c r="EH154" s="168">
        <f t="shared" si="286"/>
        <v>94.4</v>
      </c>
      <c r="EI154" s="168">
        <f t="shared" si="287"/>
        <v>94.1</v>
      </c>
      <c r="EJ154" s="168">
        <f t="shared" si="288"/>
        <v>89</v>
      </c>
      <c r="EK154" s="167">
        <v>133</v>
      </c>
      <c r="EL154" s="168">
        <f t="shared" si="289"/>
        <v>65.400000000000006</v>
      </c>
      <c r="EM154" s="168">
        <f t="shared" si="290"/>
        <v>77.2</v>
      </c>
      <c r="EN154" s="168">
        <f t="shared" si="291"/>
        <v>84.5</v>
      </c>
      <c r="EO154" s="168">
        <f t="shared" si="292"/>
        <v>89.8</v>
      </c>
      <c r="EP154" s="168">
        <f t="shared" si="293"/>
        <v>95.5</v>
      </c>
      <c r="EQ154" s="168">
        <f t="shared" si="294"/>
        <v>94.3</v>
      </c>
      <c r="ER154" s="168">
        <f t="shared" si="295"/>
        <v>92.5</v>
      </c>
      <c r="ES154" s="168">
        <f t="shared" si="296"/>
        <v>88.8</v>
      </c>
      <c r="ET154" s="167">
        <v>134</v>
      </c>
      <c r="EU154" s="168">
        <f t="shared" si="297"/>
        <v>65.3</v>
      </c>
      <c r="EV154" s="168">
        <f t="shared" si="298"/>
        <v>77.400000000000006</v>
      </c>
      <c r="EW154" s="168">
        <f t="shared" si="299"/>
        <v>86.5</v>
      </c>
      <c r="EX154" s="168">
        <f t="shared" si="300"/>
        <v>92.5</v>
      </c>
      <c r="EY154" s="168">
        <f t="shared" si="301"/>
        <v>96.4</v>
      </c>
      <c r="EZ154" s="168">
        <f t="shared" si="302"/>
        <v>93</v>
      </c>
      <c r="FA154" s="168">
        <f t="shared" si="303"/>
        <v>90.4</v>
      </c>
      <c r="FB154" s="168">
        <f t="shared" si="304"/>
        <v>83.7</v>
      </c>
      <c r="FC154" s="167">
        <v>135</v>
      </c>
      <c r="FD154" s="168">
        <f t="shared" si="305"/>
        <v>70.7</v>
      </c>
      <c r="FE154" s="168">
        <f t="shared" si="306"/>
        <v>82</v>
      </c>
      <c r="FF154" s="168">
        <f t="shared" si="307"/>
        <v>89.3</v>
      </c>
      <c r="FG154" s="168">
        <f t="shared" si="308"/>
        <v>93.3</v>
      </c>
      <c r="FH154" s="168">
        <f t="shared" si="309"/>
        <v>95.5</v>
      </c>
      <c r="FI154" s="168">
        <f t="shared" si="310"/>
        <v>93</v>
      </c>
      <c r="FJ154" s="168">
        <f t="shared" si="311"/>
        <v>90.1</v>
      </c>
      <c r="FK154" s="168">
        <f t="shared" si="312"/>
        <v>83</v>
      </c>
      <c r="FL154" s="167">
        <v>136</v>
      </c>
      <c r="FM154" s="168">
        <f t="shared" si="313"/>
        <v>75.599999999999994</v>
      </c>
      <c r="FN154" s="168">
        <f t="shared" si="314"/>
        <v>84.2</v>
      </c>
      <c r="FO154" s="168">
        <f t="shared" si="315"/>
        <v>90.1</v>
      </c>
      <c r="FP154" s="168">
        <f t="shared" si="316"/>
        <v>93.6</v>
      </c>
      <c r="FQ154" s="168">
        <f t="shared" si="317"/>
        <v>96.2</v>
      </c>
      <c r="FR154" s="168">
        <f t="shared" si="318"/>
        <v>91.3</v>
      </c>
      <c r="FS154" s="168">
        <f t="shared" si="319"/>
        <v>87.9</v>
      </c>
      <c r="FT154" s="168">
        <f t="shared" si="320"/>
        <v>81.900000000000006</v>
      </c>
      <c r="FU154" s="167">
        <v>137</v>
      </c>
      <c r="FV154" s="168">
        <f t="shared" si="321"/>
        <v>77.599999999999994</v>
      </c>
      <c r="FW154" s="168">
        <f t="shared" si="322"/>
        <v>88</v>
      </c>
      <c r="FX154" s="168">
        <f t="shared" si="323"/>
        <v>93.4</v>
      </c>
      <c r="FY154" s="168">
        <f t="shared" si="324"/>
        <v>93.8</v>
      </c>
      <c r="FZ154" s="168">
        <f t="shared" si="325"/>
        <v>94.2</v>
      </c>
      <c r="GA154" s="168">
        <f t="shared" si="326"/>
        <v>91.4</v>
      </c>
      <c r="GB154" s="168">
        <f t="shared" si="327"/>
        <v>87.9</v>
      </c>
      <c r="GC154" s="168">
        <f t="shared" si="328"/>
        <v>79.900000000000006</v>
      </c>
      <c r="GD154" s="167">
        <v>130</v>
      </c>
      <c r="GE154" s="168">
        <f t="shared" si="329"/>
        <v>-2.3603849250278586E-2</v>
      </c>
      <c r="GF154" s="168">
        <f t="shared" si="330"/>
        <v>-2.3544224454084883E-2</v>
      </c>
      <c r="GG154" s="167">
        <v>131</v>
      </c>
      <c r="GH154" s="168">
        <f t="shared" si="331"/>
        <v>-1.2384835451356935E-2</v>
      </c>
      <c r="GI154" s="168">
        <f t="shared" si="332"/>
        <v>-1.1998855162644873E-2</v>
      </c>
      <c r="GJ154" s="167">
        <v>132</v>
      </c>
      <c r="GK154" s="168">
        <f t="shared" si="333"/>
        <v>-2.0040529691527809E-2</v>
      </c>
      <c r="GL154" s="168">
        <f t="shared" si="334"/>
        <v>-1.9627671504537147E-2</v>
      </c>
      <c r="GM154" s="167">
        <v>133</v>
      </c>
      <c r="GN154" s="168">
        <f t="shared" si="335"/>
        <v>-2.9994818512207644E-2</v>
      </c>
      <c r="GO154" s="168">
        <f t="shared" si="336"/>
        <v>-2.8499066434065412E-2</v>
      </c>
      <c r="GP154" s="167">
        <v>134</v>
      </c>
      <c r="GQ154" s="168">
        <f t="shared" si="337"/>
        <v>1.1033250097071345E-2</v>
      </c>
      <c r="GR154" s="168">
        <f t="shared" si="338"/>
        <v>1.2508825519844891E-2</v>
      </c>
      <c r="GS154" s="167">
        <v>135</v>
      </c>
      <c r="GT154" s="168">
        <f t="shared" si="339"/>
        <v>3.2452499206684138E-2</v>
      </c>
      <c r="GU154" s="168">
        <f t="shared" si="340"/>
        <v>3.7596330632538866E-2</v>
      </c>
      <c r="GV154" s="167">
        <v>136</v>
      </c>
      <c r="GW154" s="168">
        <f t="shared" si="341"/>
        <v>4.2495075939370963E-2</v>
      </c>
      <c r="GX154" s="168">
        <f t="shared" si="342"/>
        <v>5.8447665967733542E-2</v>
      </c>
      <c r="GY154" s="167">
        <v>137</v>
      </c>
      <c r="GZ154" s="168">
        <f t="shared" si="343"/>
        <v>-2.9037543498589002E-5</v>
      </c>
      <c r="HA154" s="168">
        <f t="shared" si="344"/>
        <v>2.5034014590687548E-2</v>
      </c>
      <c r="HB154" s="167">
        <v>-1.2</v>
      </c>
      <c r="HC154" s="167">
        <v>-0.49</v>
      </c>
      <c r="HD154" s="167">
        <v>0.14000000000000001</v>
      </c>
      <c r="HE154" s="167">
        <v>1.56</v>
      </c>
      <c r="HF154" s="167">
        <v>-2.98</v>
      </c>
      <c r="HG154" s="167">
        <v>-1.01</v>
      </c>
      <c r="HH154" s="167">
        <v>0.85</v>
      </c>
      <c r="HI154" s="167">
        <v>3.14</v>
      </c>
    </row>
    <row r="155" spans="1:217" ht="15" x14ac:dyDescent="0.2">
      <c r="A155" s="153">
        <v>145</v>
      </c>
      <c r="B155" s="212"/>
      <c r="V155" s="163">
        <f t="shared" si="245"/>
        <v>0</v>
      </c>
      <c r="W155" s="163">
        <f t="shared" si="246"/>
        <v>0</v>
      </c>
      <c r="X155" s="163">
        <f t="shared" si="247"/>
        <v>0</v>
      </c>
      <c r="Y155" s="163">
        <f t="shared" si="248"/>
        <v>0</v>
      </c>
      <c r="Z155" s="163">
        <f t="shared" si="249"/>
        <v>0</v>
      </c>
      <c r="AA155" s="163">
        <f t="shared" si="250"/>
        <v>0</v>
      </c>
      <c r="AB155" s="163">
        <f t="shared" si="251"/>
        <v>0</v>
      </c>
      <c r="AC155" s="163">
        <f t="shared" si="252"/>
        <v>0</v>
      </c>
      <c r="AD155" s="164">
        <f t="shared" si="253"/>
        <v>-1.4641977937706968E-2</v>
      </c>
      <c r="AE155" s="164">
        <f t="shared" si="254"/>
        <v>2.4910512713808348E-2</v>
      </c>
      <c r="AF155" s="164">
        <f t="shared" si="255"/>
        <v>4.5595616594547202E-2</v>
      </c>
      <c r="AG155" s="165">
        <f t="shared" si="256"/>
        <v>65.3</v>
      </c>
      <c r="AH155" s="165">
        <f t="shared" si="257"/>
        <v>75.400000000000006</v>
      </c>
      <c r="AI155" s="165">
        <f t="shared" si="258"/>
        <v>82.9</v>
      </c>
      <c r="AJ155" s="165">
        <f t="shared" si="259"/>
        <v>88.3</v>
      </c>
      <c r="AK155" s="165">
        <f t="shared" si="260"/>
        <v>91.5</v>
      </c>
      <c r="AL155" s="165">
        <f t="shared" si="261"/>
        <v>92.7</v>
      </c>
      <c r="AM155" s="165">
        <f t="shared" si="262"/>
        <v>92.5</v>
      </c>
      <c r="AN155" s="165">
        <f t="shared" si="263"/>
        <v>90.4</v>
      </c>
      <c r="AO155" s="164">
        <f t="shared" si="264"/>
        <v>1.5128685188023212</v>
      </c>
      <c r="AP155" s="166">
        <v>1</v>
      </c>
      <c r="AQ155" s="167">
        <v>51.4</v>
      </c>
      <c r="AR155" s="167">
        <v>62.6</v>
      </c>
      <c r="AS155" s="167">
        <v>70.8</v>
      </c>
      <c r="AT155" s="167">
        <v>81</v>
      </c>
      <c r="AU155" s="167">
        <v>90.4</v>
      </c>
      <c r="AV155" s="167">
        <v>96.2</v>
      </c>
      <c r="AW155" s="167">
        <v>94.7</v>
      </c>
      <c r="AX155" s="167">
        <v>92.3</v>
      </c>
      <c r="AY155" s="166">
        <v>2</v>
      </c>
      <c r="AZ155" s="167">
        <v>59.5</v>
      </c>
      <c r="BA155" s="167">
        <v>68.900000000000006</v>
      </c>
      <c r="BB155" s="167">
        <v>78.3</v>
      </c>
      <c r="BC155" s="167">
        <v>84.3</v>
      </c>
      <c r="BD155" s="167">
        <v>92.8</v>
      </c>
      <c r="BE155" s="167">
        <v>96.3</v>
      </c>
      <c r="BF155" s="167">
        <v>94</v>
      </c>
      <c r="BG155" s="167">
        <v>90</v>
      </c>
      <c r="BH155" s="166">
        <v>3</v>
      </c>
      <c r="BI155" s="167">
        <v>59.8</v>
      </c>
      <c r="BJ155" s="167">
        <v>71.099999999999994</v>
      </c>
      <c r="BK155" s="167">
        <v>80.8</v>
      </c>
      <c r="BL155" s="167">
        <v>88</v>
      </c>
      <c r="BM155" s="167">
        <v>95</v>
      </c>
      <c r="BN155" s="167">
        <v>94.4</v>
      </c>
      <c r="BO155" s="167">
        <v>94.1</v>
      </c>
      <c r="BP155" s="167">
        <v>89</v>
      </c>
      <c r="BQ155" s="166">
        <v>4</v>
      </c>
      <c r="BR155" s="167">
        <v>65.400000000000006</v>
      </c>
      <c r="BS155" s="167">
        <v>77.2</v>
      </c>
      <c r="BT155" s="167">
        <v>84.5</v>
      </c>
      <c r="BU155" s="167">
        <v>89.8</v>
      </c>
      <c r="BV155" s="167">
        <v>95.5</v>
      </c>
      <c r="BW155" s="167">
        <v>94.3</v>
      </c>
      <c r="BX155" s="167">
        <v>92.5</v>
      </c>
      <c r="BY155" s="167">
        <v>88.8</v>
      </c>
      <c r="BZ155" s="166">
        <v>5</v>
      </c>
      <c r="CA155" s="167">
        <v>65.3</v>
      </c>
      <c r="CB155" s="167">
        <v>77.400000000000006</v>
      </c>
      <c r="CC155" s="167">
        <v>86.5</v>
      </c>
      <c r="CD155" s="167">
        <v>92.5</v>
      </c>
      <c r="CE155" s="167">
        <v>96.4</v>
      </c>
      <c r="CF155" s="167">
        <v>93</v>
      </c>
      <c r="CG155" s="167">
        <v>90.4</v>
      </c>
      <c r="CH155" s="167">
        <v>83.7</v>
      </c>
      <c r="CI155" s="166">
        <v>6</v>
      </c>
      <c r="CJ155" s="167">
        <v>70.7</v>
      </c>
      <c r="CK155" s="167">
        <v>82</v>
      </c>
      <c r="CL155" s="167">
        <v>89.3</v>
      </c>
      <c r="CM155" s="167">
        <v>93.3</v>
      </c>
      <c r="CN155" s="167">
        <v>95.5</v>
      </c>
      <c r="CO155" s="167">
        <v>93</v>
      </c>
      <c r="CP155" s="167">
        <v>90.1</v>
      </c>
      <c r="CQ155" s="167">
        <v>83</v>
      </c>
      <c r="CR155" s="166">
        <v>7</v>
      </c>
      <c r="CS155" s="167">
        <v>75.599999999999994</v>
      </c>
      <c r="CT155" s="167">
        <v>84.2</v>
      </c>
      <c r="CU155" s="167">
        <v>90.1</v>
      </c>
      <c r="CV155" s="167">
        <v>93.6</v>
      </c>
      <c r="CW155" s="167">
        <v>96.2</v>
      </c>
      <c r="CX155" s="167">
        <v>91.3</v>
      </c>
      <c r="CY155" s="167">
        <v>87.9</v>
      </c>
      <c r="CZ155" s="167">
        <v>81.900000000000006</v>
      </c>
      <c r="DA155" s="166">
        <v>8</v>
      </c>
      <c r="DB155" s="167">
        <v>77.599999999999994</v>
      </c>
      <c r="DC155" s="167">
        <v>88</v>
      </c>
      <c r="DD155" s="167">
        <v>93.4</v>
      </c>
      <c r="DE155" s="167">
        <v>93.8</v>
      </c>
      <c r="DF155" s="167">
        <v>94.2</v>
      </c>
      <c r="DG155" s="167">
        <v>91.4</v>
      </c>
      <c r="DH155" s="167">
        <v>87.9</v>
      </c>
      <c r="DI155" s="167">
        <v>79.900000000000006</v>
      </c>
      <c r="DJ155" s="167">
        <v>1</v>
      </c>
      <c r="DK155" s="168">
        <f t="shared" si="265"/>
        <v>51.4</v>
      </c>
      <c r="DL155" s="168">
        <f t="shared" si="266"/>
        <v>62.6</v>
      </c>
      <c r="DM155" s="168">
        <f t="shared" si="267"/>
        <v>70.8</v>
      </c>
      <c r="DN155" s="168">
        <f t="shared" si="268"/>
        <v>81</v>
      </c>
      <c r="DO155" s="168">
        <f t="shared" si="269"/>
        <v>90.4</v>
      </c>
      <c r="DP155" s="168">
        <f t="shared" si="270"/>
        <v>96.2</v>
      </c>
      <c r="DQ155" s="168">
        <f t="shared" si="271"/>
        <v>94.7</v>
      </c>
      <c r="DR155" s="168">
        <f t="shared" si="272"/>
        <v>92.3</v>
      </c>
      <c r="DS155" s="167">
        <v>131</v>
      </c>
      <c r="DT155" s="168">
        <f t="shared" si="273"/>
        <v>59.5</v>
      </c>
      <c r="DU155" s="168">
        <f t="shared" si="274"/>
        <v>68.900000000000006</v>
      </c>
      <c r="DV155" s="168">
        <f t="shared" si="275"/>
        <v>78.3</v>
      </c>
      <c r="DW155" s="168">
        <f t="shared" si="276"/>
        <v>84.3</v>
      </c>
      <c r="DX155" s="168">
        <f t="shared" si="277"/>
        <v>92.8</v>
      </c>
      <c r="DY155" s="168">
        <f t="shared" si="278"/>
        <v>96.3</v>
      </c>
      <c r="DZ155" s="168">
        <f t="shared" si="279"/>
        <v>94</v>
      </c>
      <c r="EA155" s="168">
        <f t="shared" si="280"/>
        <v>90</v>
      </c>
      <c r="EB155" s="167">
        <v>132</v>
      </c>
      <c r="EC155" s="168">
        <f t="shared" si="281"/>
        <v>59.8</v>
      </c>
      <c r="ED155" s="168">
        <f t="shared" si="282"/>
        <v>71.099999999999994</v>
      </c>
      <c r="EE155" s="168">
        <f t="shared" si="283"/>
        <v>80.8</v>
      </c>
      <c r="EF155" s="168">
        <f t="shared" si="284"/>
        <v>88</v>
      </c>
      <c r="EG155" s="168">
        <f t="shared" si="285"/>
        <v>95</v>
      </c>
      <c r="EH155" s="168">
        <f t="shared" si="286"/>
        <v>94.4</v>
      </c>
      <c r="EI155" s="168">
        <f t="shared" si="287"/>
        <v>94.1</v>
      </c>
      <c r="EJ155" s="168">
        <f t="shared" si="288"/>
        <v>89</v>
      </c>
      <c r="EK155" s="167">
        <v>133</v>
      </c>
      <c r="EL155" s="168">
        <f t="shared" si="289"/>
        <v>65.400000000000006</v>
      </c>
      <c r="EM155" s="168">
        <f t="shared" si="290"/>
        <v>77.2</v>
      </c>
      <c r="EN155" s="168">
        <f t="shared" si="291"/>
        <v>84.5</v>
      </c>
      <c r="EO155" s="168">
        <f t="shared" si="292"/>
        <v>89.8</v>
      </c>
      <c r="EP155" s="168">
        <f t="shared" si="293"/>
        <v>95.5</v>
      </c>
      <c r="EQ155" s="168">
        <f t="shared" si="294"/>
        <v>94.3</v>
      </c>
      <c r="ER155" s="168">
        <f t="shared" si="295"/>
        <v>92.5</v>
      </c>
      <c r="ES155" s="168">
        <f t="shared" si="296"/>
        <v>88.8</v>
      </c>
      <c r="ET155" s="167">
        <v>134</v>
      </c>
      <c r="EU155" s="168">
        <f t="shared" si="297"/>
        <v>65.3</v>
      </c>
      <c r="EV155" s="168">
        <f t="shared" si="298"/>
        <v>77.400000000000006</v>
      </c>
      <c r="EW155" s="168">
        <f t="shared" si="299"/>
        <v>86.5</v>
      </c>
      <c r="EX155" s="168">
        <f t="shared" si="300"/>
        <v>92.5</v>
      </c>
      <c r="EY155" s="168">
        <f t="shared" si="301"/>
        <v>96.4</v>
      </c>
      <c r="EZ155" s="168">
        <f t="shared" si="302"/>
        <v>93</v>
      </c>
      <c r="FA155" s="168">
        <f t="shared" si="303"/>
        <v>90.4</v>
      </c>
      <c r="FB155" s="168">
        <f t="shared" si="304"/>
        <v>83.7</v>
      </c>
      <c r="FC155" s="167">
        <v>135</v>
      </c>
      <c r="FD155" s="168">
        <f t="shared" si="305"/>
        <v>70.7</v>
      </c>
      <c r="FE155" s="168">
        <f t="shared" si="306"/>
        <v>82</v>
      </c>
      <c r="FF155" s="168">
        <f t="shared" si="307"/>
        <v>89.3</v>
      </c>
      <c r="FG155" s="168">
        <f t="shared" si="308"/>
        <v>93.3</v>
      </c>
      <c r="FH155" s="168">
        <f t="shared" si="309"/>
        <v>95.5</v>
      </c>
      <c r="FI155" s="168">
        <f t="shared" si="310"/>
        <v>93</v>
      </c>
      <c r="FJ155" s="168">
        <f t="shared" si="311"/>
        <v>90.1</v>
      </c>
      <c r="FK155" s="168">
        <f t="shared" si="312"/>
        <v>83</v>
      </c>
      <c r="FL155" s="167">
        <v>136</v>
      </c>
      <c r="FM155" s="168">
        <f t="shared" si="313"/>
        <v>75.599999999999994</v>
      </c>
      <c r="FN155" s="168">
        <f t="shared" si="314"/>
        <v>84.2</v>
      </c>
      <c r="FO155" s="168">
        <f t="shared" si="315"/>
        <v>90.1</v>
      </c>
      <c r="FP155" s="168">
        <f t="shared" si="316"/>
        <v>93.6</v>
      </c>
      <c r="FQ155" s="168">
        <f t="shared" si="317"/>
        <v>96.2</v>
      </c>
      <c r="FR155" s="168">
        <f t="shared" si="318"/>
        <v>91.3</v>
      </c>
      <c r="FS155" s="168">
        <f t="shared" si="319"/>
        <v>87.9</v>
      </c>
      <c r="FT155" s="168">
        <f t="shared" si="320"/>
        <v>81.900000000000006</v>
      </c>
      <c r="FU155" s="167">
        <v>137</v>
      </c>
      <c r="FV155" s="168">
        <f t="shared" si="321"/>
        <v>77.599999999999994</v>
      </c>
      <c r="FW155" s="168">
        <f t="shared" si="322"/>
        <v>88</v>
      </c>
      <c r="FX155" s="168">
        <f t="shared" si="323"/>
        <v>93.4</v>
      </c>
      <c r="FY155" s="168">
        <f t="shared" si="324"/>
        <v>93.8</v>
      </c>
      <c r="FZ155" s="168">
        <f t="shared" si="325"/>
        <v>94.2</v>
      </c>
      <c r="GA155" s="168">
        <f t="shared" si="326"/>
        <v>91.4</v>
      </c>
      <c r="GB155" s="168">
        <f t="shared" si="327"/>
        <v>87.9</v>
      </c>
      <c r="GC155" s="168">
        <f t="shared" si="328"/>
        <v>79.900000000000006</v>
      </c>
      <c r="GD155" s="167">
        <v>130</v>
      </c>
      <c r="GE155" s="168">
        <f t="shared" si="329"/>
        <v>-2.3603849250278586E-2</v>
      </c>
      <c r="GF155" s="168">
        <f t="shared" si="330"/>
        <v>-2.3544224454084883E-2</v>
      </c>
      <c r="GG155" s="167">
        <v>131</v>
      </c>
      <c r="GH155" s="168">
        <f t="shared" si="331"/>
        <v>-1.2384835451356935E-2</v>
      </c>
      <c r="GI155" s="168">
        <f t="shared" si="332"/>
        <v>-1.1998855162644873E-2</v>
      </c>
      <c r="GJ155" s="167">
        <v>132</v>
      </c>
      <c r="GK155" s="168">
        <f t="shared" si="333"/>
        <v>-2.0040529691527809E-2</v>
      </c>
      <c r="GL155" s="168">
        <f t="shared" si="334"/>
        <v>-1.9627671504537147E-2</v>
      </c>
      <c r="GM155" s="167">
        <v>133</v>
      </c>
      <c r="GN155" s="168">
        <f t="shared" si="335"/>
        <v>-2.9994818512207644E-2</v>
      </c>
      <c r="GO155" s="168">
        <f t="shared" si="336"/>
        <v>-2.8499066434065412E-2</v>
      </c>
      <c r="GP155" s="167">
        <v>134</v>
      </c>
      <c r="GQ155" s="168">
        <f t="shared" si="337"/>
        <v>1.1033250097071345E-2</v>
      </c>
      <c r="GR155" s="168">
        <f t="shared" si="338"/>
        <v>1.2508825519844891E-2</v>
      </c>
      <c r="GS155" s="167">
        <v>135</v>
      </c>
      <c r="GT155" s="168">
        <f t="shared" si="339"/>
        <v>3.2452499206684138E-2</v>
      </c>
      <c r="GU155" s="168">
        <f t="shared" si="340"/>
        <v>3.7596330632538866E-2</v>
      </c>
      <c r="GV155" s="167">
        <v>136</v>
      </c>
      <c r="GW155" s="168">
        <f t="shared" si="341"/>
        <v>4.2495075939370963E-2</v>
      </c>
      <c r="GX155" s="168">
        <f t="shared" si="342"/>
        <v>5.8447665967733542E-2</v>
      </c>
      <c r="GY155" s="167">
        <v>137</v>
      </c>
      <c r="GZ155" s="168">
        <f t="shared" si="343"/>
        <v>-2.9037543498589002E-5</v>
      </c>
      <c r="HA155" s="168">
        <f t="shared" si="344"/>
        <v>2.5034014590687548E-2</v>
      </c>
      <c r="HB155" s="167">
        <v>-1.2</v>
      </c>
      <c r="HC155" s="167">
        <v>-0.49</v>
      </c>
      <c r="HD155" s="167">
        <v>0.14000000000000001</v>
      </c>
      <c r="HE155" s="167">
        <v>1.56</v>
      </c>
      <c r="HF155" s="167">
        <v>-2.98</v>
      </c>
      <c r="HG155" s="167">
        <v>-1.01</v>
      </c>
      <c r="HH155" s="167">
        <v>0.85</v>
      </c>
      <c r="HI155" s="167">
        <v>3.14</v>
      </c>
    </row>
    <row r="156" spans="1:217" ht="15" x14ac:dyDescent="0.2">
      <c r="A156" s="153">
        <v>146</v>
      </c>
      <c r="B156" s="212"/>
      <c r="V156" s="163">
        <f t="shared" si="245"/>
        <v>0</v>
      </c>
      <c r="W156" s="163">
        <f t="shared" si="246"/>
        <v>0</v>
      </c>
      <c r="X156" s="163">
        <f t="shared" si="247"/>
        <v>0</v>
      </c>
      <c r="Y156" s="163">
        <f t="shared" si="248"/>
        <v>0</v>
      </c>
      <c r="Z156" s="163">
        <f t="shared" si="249"/>
        <v>0</v>
      </c>
      <c r="AA156" s="163">
        <f t="shared" si="250"/>
        <v>0</v>
      </c>
      <c r="AB156" s="163">
        <f t="shared" si="251"/>
        <v>0</v>
      </c>
      <c r="AC156" s="163">
        <f t="shared" si="252"/>
        <v>0</v>
      </c>
      <c r="AD156" s="164">
        <f t="shared" si="253"/>
        <v>-1.4641977937706968E-2</v>
      </c>
      <c r="AE156" s="164">
        <f t="shared" si="254"/>
        <v>2.4910512713808348E-2</v>
      </c>
      <c r="AF156" s="164">
        <f t="shared" si="255"/>
        <v>4.5595616594547202E-2</v>
      </c>
      <c r="AG156" s="165">
        <f t="shared" si="256"/>
        <v>65.3</v>
      </c>
      <c r="AH156" s="165">
        <f t="shared" si="257"/>
        <v>75.400000000000006</v>
      </c>
      <c r="AI156" s="165">
        <f t="shared" si="258"/>
        <v>82.9</v>
      </c>
      <c r="AJ156" s="165">
        <f t="shared" si="259"/>
        <v>88.3</v>
      </c>
      <c r="AK156" s="165">
        <f t="shared" si="260"/>
        <v>91.5</v>
      </c>
      <c r="AL156" s="165">
        <f t="shared" si="261"/>
        <v>92.7</v>
      </c>
      <c r="AM156" s="165">
        <f t="shared" si="262"/>
        <v>92.5</v>
      </c>
      <c r="AN156" s="165">
        <f t="shared" si="263"/>
        <v>90.4</v>
      </c>
      <c r="AO156" s="164">
        <f t="shared" si="264"/>
        <v>1.5128685188023212</v>
      </c>
      <c r="AP156" s="166">
        <v>1</v>
      </c>
      <c r="AQ156" s="167">
        <v>51.4</v>
      </c>
      <c r="AR156" s="167">
        <v>62.6</v>
      </c>
      <c r="AS156" s="167">
        <v>70.8</v>
      </c>
      <c r="AT156" s="167">
        <v>81</v>
      </c>
      <c r="AU156" s="167">
        <v>90.4</v>
      </c>
      <c r="AV156" s="167">
        <v>96.2</v>
      </c>
      <c r="AW156" s="167">
        <v>94.7</v>
      </c>
      <c r="AX156" s="167">
        <v>92.3</v>
      </c>
      <c r="AY156" s="166">
        <v>2</v>
      </c>
      <c r="AZ156" s="167">
        <v>59.5</v>
      </c>
      <c r="BA156" s="167">
        <v>68.900000000000006</v>
      </c>
      <c r="BB156" s="167">
        <v>78.3</v>
      </c>
      <c r="BC156" s="167">
        <v>84.3</v>
      </c>
      <c r="BD156" s="167">
        <v>92.8</v>
      </c>
      <c r="BE156" s="167">
        <v>96.3</v>
      </c>
      <c r="BF156" s="167">
        <v>94</v>
      </c>
      <c r="BG156" s="167">
        <v>90</v>
      </c>
      <c r="BH156" s="166">
        <v>3</v>
      </c>
      <c r="BI156" s="167">
        <v>59.8</v>
      </c>
      <c r="BJ156" s="167">
        <v>71.099999999999994</v>
      </c>
      <c r="BK156" s="167">
        <v>80.8</v>
      </c>
      <c r="BL156" s="167">
        <v>88</v>
      </c>
      <c r="BM156" s="167">
        <v>95</v>
      </c>
      <c r="BN156" s="167">
        <v>94.4</v>
      </c>
      <c r="BO156" s="167">
        <v>94.1</v>
      </c>
      <c r="BP156" s="167">
        <v>89</v>
      </c>
      <c r="BQ156" s="166">
        <v>4</v>
      </c>
      <c r="BR156" s="167">
        <v>65.400000000000006</v>
      </c>
      <c r="BS156" s="167">
        <v>77.2</v>
      </c>
      <c r="BT156" s="167">
        <v>84.5</v>
      </c>
      <c r="BU156" s="167">
        <v>89.8</v>
      </c>
      <c r="BV156" s="167">
        <v>95.5</v>
      </c>
      <c r="BW156" s="167">
        <v>94.3</v>
      </c>
      <c r="BX156" s="167">
        <v>92.5</v>
      </c>
      <c r="BY156" s="167">
        <v>88.8</v>
      </c>
      <c r="BZ156" s="166">
        <v>5</v>
      </c>
      <c r="CA156" s="167">
        <v>65.3</v>
      </c>
      <c r="CB156" s="167">
        <v>77.400000000000006</v>
      </c>
      <c r="CC156" s="167">
        <v>86.5</v>
      </c>
      <c r="CD156" s="167">
        <v>92.5</v>
      </c>
      <c r="CE156" s="167">
        <v>96.4</v>
      </c>
      <c r="CF156" s="167">
        <v>93</v>
      </c>
      <c r="CG156" s="167">
        <v>90.4</v>
      </c>
      <c r="CH156" s="167">
        <v>83.7</v>
      </c>
      <c r="CI156" s="166">
        <v>6</v>
      </c>
      <c r="CJ156" s="167">
        <v>70.7</v>
      </c>
      <c r="CK156" s="167">
        <v>82</v>
      </c>
      <c r="CL156" s="167">
        <v>89.3</v>
      </c>
      <c r="CM156" s="167">
        <v>93.3</v>
      </c>
      <c r="CN156" s="167">
        <v>95.5</v>
      </c>
      <c r="CO156" s="167">
        <v>93</v>
      </c>
      <c r="CP156" s="167">
        <v>90.1</v>
      </c>
      <c r="CQ156" s="167">
        <v>83</v>
      </c>
      <c r="CR156" s="166">
        <v>7</v>
      </c>
      <c r="CS156" s="167">
        <v>75.599999999999994</v>
      </c>
      <c r="CT156" s="167">
        <v>84.2</v>
      </c>
      <c r="CU156" s="167">
        <v>90.1</v>
      </c>
      <c r="CV156" s="167">
        <v>93.6</v>
      </c>
      <c r="CW156" s="167">
        <v>96.2</v>
      </c>
      <c r="CX156" s="167">
        <v>91.3</v>
      </c>
      <c r="CY156" s="167">
        <v>87.9</v>
      </c>
      <c r="CZ156" s="167">
        <v>81.900000000000006</v>
      </c>
      <c r="DA156" s="166">
        <v>8</v>
      </c>
      <c r="DB156" s="167">
        <v>77.599999999999994</v>
      </c>
      <c r="DC156" s="167">
        <v>88</v>
      </c>
      <c r="DD156" s="167">
        <v>93.4</v>
      </c>
      <c r="DE156" s="167">
        <v>93.8</v>
      </c>
      <c r="DF156" s="167">
        <v>94.2</v>
      </c>
      <c r="DG156" s="167">
        <v>91.4</v>
      </c>
      <c r="DH156" s="167">
        <v>87.9</v>
      </c>
      <c r="DI156" s="167">
        <v>79.900000000000006</v>
      </c>
      <c r="DJ156" s="167">
        <v>1</v>
      </c>
      <c r="DK156" s="168">
        <f t="shared" si="265"/>
        <v>51.4</v>
      </c>
      <c r="DL156" s="168">
        <f t="shared" si="266"/>
        <v>62.6</v>
      </c>
      <c r="DM156" s="168">
        <f t="shared" si="267"/>
        <v>70.8</v>
      </c>
      <c r="DN156" s="168">
        <f t="shared" si="268"/>
        <v>81</v>
      </c>
      <c r="DO156" s="168">
        <f t="shared" si="269"/>
        <v>90.4</v>
      </c>
      <c r="DP156" s="168">
        <f t="shared" si="270"/>
        <v>96.2</v>
      </c>
      <c r="DQ156" s="168">
        <f t="shared" si="271"/>
        <v>94.7</v>
      </c>
      <c r="DR156" s="168">
        <f t="shared" si="272"/>
        <v>92.3</v>
      </c>
      <c r="DS156" s="167">
        <v>131</v>
      </c>
      <c r="DT156" s="168">
        <f t="shared" si="273"/>
        <v>59.5</v>
      </c>
      <c r="DU156" s="168">
        <f t="shared" si="274"/>
        <v>68.900000000000006</v>
      </c>
      <c r="DV156" s="168">
        <f t="shared" si="275"/>
        <v>78.3</v>
      </c>
      <c r="DW156" s="168">
        <f t="shared" si="276"/>
        <v>84.3</v>
      </c>
      <c r="DX156" s="168">
        <f t="shared" si="277"/>
        <v>92.8</v>
      </c>
      <c r="DY156" s="168">
        <f t="shared" si="278"/>
        <v>96.3</v>
      </c>
      <c r="DZ156" s="168">
        <f t="shared" si="279"/>
        <v>94</v>
      </c>
      <c r="EA156" s="168">
        <f t="shared" si="280"/>
        <v>90</v>
      </c>
      <c r="EB156" s="167">
        <v>132</v>
      </c>
      <c r="EC156" s="168">
        <f t="shared" si="281"/>
        <v>59.8</v>
      </c>
      <c r="ED156" s="168">
        <f t="shared" si="282"/>
        <v>71.099999999999994</v>
      </c>
      <c r="EE156" s="168">
        <f t="shared" si="283"/>
        <v>80.8</v>
      </c>
      <c r="EF156" s="168">
        <f t="shared" si="284"/>
        <v>88</v>
      </c>
      <c r="EG156" s="168">
        <f t="shared" si="285"/>
        <v>95</v>
      </c>
      <c r="EH156" s="168">
        <f t="shared" si="286"/>
        <v>94.4</v>
      </c>
      <c r="EI156" s="168">
        <f t="shared" si="287"/>
        <v>94.1</v>
      </c>
      <c r="EJ156" s="168">
        <f t="shared" si="288"/>
        <v>89</v>
      </c>
      <c r="EK156" s="167">
        <v>133</v>
      </c>
      <c r="EL156" s="168">
        <f t="shared" si="289"/>
        <v>65.400000000000006</v>
      </c>
      <c r="EM156" s="168">
        <f t="shared" si="290"/>
        <v>77.2</v>
      </c>
      <c r="EN156" s="168">
        <f t="shared" si="291"/>
        <v>84.5</v>
      </c>
      <c r="EO156" s="168">
        <f t="shared" si="292"/>
        <v>89.8</v>
      </c>
      <c r="EP156" s="168">
        <f t="shared" si="293"/>
        <v>95.5</v>
      </c>
      <c r="EQ156" s="168">
        <f t="shared" si="294"/>
        <v>94.3</v>
      </c>
      <c r="ER156" s="168">
        <f t="shared" si="295"/>
        <v>92.5</v>
      </c>
      <c r="ES156" s="168">
        <f t="shared" si="296"/>
        <v>88.8</v>
      </c>
      <c r="ET156" s="167">
        <v>134</v>
      </c>
      <c r="EU156" s="168">
        <f t="shared" si="297"/>
        <v>65.3</v>
      </c>
      <c r="EV156" s="168">
        <f t="shared" si="298"/>
        <v>77.400000000000006</v>
      </c>
      <c r="EW156" s="168">
        <f t="shared" si="299"/>
        <v>86.5</v>
      </c>
      <c r="EX156" s="168">
        <f t="shared" si="300"/>
        <v>92.5</v>
      </c>
      <c r="EY156" s="168">
        <f t="shared" si="301"/>
        <v>96.4</v>
      </c>
      <c r="EZ156" s="168">
        <f t="shared" si="302"/>
        <v>93</v>
      </c>
      <c r="FA156" s="168">
        <f t="shared" si="303"/>
        <v>90.4</v>
      </c>
      <c r="FB156" s="168">
        <f t="shared" si="304"/>
        <v>83.7</v>
      </c>
      <c r="FC156" s="167">
        <v>135</v>
      </c>
      <c r="FD156" s="168">
        <f t="shared" si="305"/>
        <v>70.7</v>
      </c>
      <c r="FE156" s="168">
        <f t="shared" si="306"/>
        <v>82</v>
      </c>
      <c r="FF156" s="168">
        <f t="shared" si="307"/>
        <v>89.3</v>
      </c>
      <c r="FG156" s="168">
        <f t="shared" si="308"/>
        <v>93.3</v>
      </c>
      <c r="FH156" s="168">
        <f t="shared" si="309"/>
        <v>95.5</v>
      </c>
      <c r="FI156" s="168">
        <f t="shared" si="310"/>
        <v>93</v>
      </c>
      <c r="FJ156" s="168">
        <f t="shared" si="311"/>
        <v>90.1</v>
      </c>
      <c r="FK156" s="168">
        <f t="shared" si="312"/>
        <v>83</v>
      </c>
      <c r="FL156" s="167">
        <v>136</v>
      </c>
      <c r="FM156" s="168">
        <f t="shared" si="313"/>
        <v>75.599999999999994</v>
      </c>
      <c r="FN156" s="168">
        <f t="shared" si="314"/>
        <v>84.2</v>
      </c>
      <c r="FO156" s="168">
        <f t="shared" si="315"/>
        <v>90.1</v>
      </c>
      <c r="FP156" s="168">
        <f t="shared" si="316"/>
        <v>93.6</v>
      </c>
      <c r="FQ156" s="168">
        <f t="shared" si="317"/>
        <v>96.2</v>
      </c>
      <c r="FR156" s="168">
        <f t="shared" si="318"/>
        <v>91.3</v>
      </c>
      <c r="FS156" s="168">
        <f t="shared" si="319"/>
        <v>87.9</v>
      </c>
      <c r="FT156" s="168">
        <f t="shared" si="320"/>
        <v>81.900000000000006</v>
      </c>
      <c r="FU156" s="167">
        <v>137</v>
      </c>
      <c r="FV156" s="168">
        <f t="shared" si="321"/>
        <v>77.599999999999994</v>
      </c>
      <c r="FW156" s="168">
        <f t="shared" si="322"/>
        <v>88</v>
      </c>
      <c r="FX156" s="168">
        <f t="shared" si="323"/>
        <v>93.4</v>
      </c>
      <c r="FY156" s="168">
        <f t="shared" si="324"/>
        <v>93.8</v>
      </c>
      <c r="FZ156" s="168">
        <f t="shared" si="325"/>
        <v>94.2</v>
      </c>
      <c r="GA156" s="168">
        <f t="shared" si="326"/>
        <v>91.4</v>
      </c>
      <c r="GB156" s="168">
        <f t="shared" si="327"/>
        <v>87.9</v>
      </c>
      <c r="GC156" s="168">
        <f t="shared" si="328"/>
        <v>79.900000000000006</v>
      </c>
      <c r="GD156" s="167">
        <v>130</v>
      </c>
      <c r="GE156" s="168">
        <f t="shared" si="329"/>
        <v>-2.3603849250278586E-2</v>
      </c>
      <c r="GF156" s="168">
        <f t="shared" si="330"/>
        <v>-2.3544224454084883E-2</v>
      </c>
      <c r="GG156" s="167">
        <v>131</v>
      </c>
      <c r="GH156" s="168">
        <f t="shared" si="331"/>
        <v>-1.2384835451356935E-2</v>
      </c>
      <c r="GI156" s="168">
        <f t="shared" si="332"/>
        <v>-1.1998855162644873E-2</v>
      </c>
      <c r="GJ156" s="167">
        <v>132</v>
      </c>
      <c r="GK156" s="168">
        <f t="shared" si="333"/>
        <v>-2.0040529691527809E-2</v>
      </c>
      <c r="GL156" s="168">
        <f t="shared" si="334"/>
        <v>-1.9627671504537147E-2</v>
      </c>
      <c r="GM156" s="167">
        <v>133</v>
      </c>
      <c r="GN156" s="168">
        <f t="shared" si="335"/>
        <v>-2.9994818512207644E-2</v>
      </c>
      <c r="GO156" s="168">
        <f t="shared" si="336"/>
        <v>-2.8499066434065412E-2</v>
      </c>
      <c r="GP156" s="167">
        <v>134</v>
      </c>
      <c r="GQ156" s="168">
        <f t="shared" si="337"/>
        <v>1.1033250097071345E-2</v>
      </c>
      <c r="GR156" s="168">
        <f t="shared" si="338"/>
        <v>1.2508825519844891E-2</v>
      </c>
      <c r="GS156" s="167">
        <v>135</v>
      </c>
      <c r="GT156" s="168">
        <f t="shared" si="339"/>
        <v>3.2452499206684138E-2</v>
      </c>
      <c r="GU156" s="168">
        <f t="shared" si="340"/>
        <v>3.7596330632538866E-2</v>
      </c>
      <c r="GV156" s="167">
        <v>136</v>
      </c>
      <c r="GW156" s="168">
        <f t="shared" si="341"/>
        <v>4.2495075939370963E-2</v>
      </c>
      <c r="GX156" s="168">
        <f t="shared" si="342"/>
        <v>5.8447665967733542E-2</v>
      </c>
      <c r="GY156" s="167">
        <v>137</v>
      </c>
      <c r="GZ156" s="168">
        <f t="shared" si="343"/>
        <v>-2.9037543498589002E-5</v>
      </c>
      <c r="HA156" s="168">
        <f t="shared" si="344"/>
        <v>2.5034014590687548E-2</v>
      </c>
      <c r="HB156" s="167">
        <v>-1.2</v>
      </c>
      <c r="HC156" s="167">
        <v>-0.49</v>
      </c>
      <c r="HD156" s="167">
        <v>0.14000000000000001</v>
      </c>
      <c r="HE156" s="167">
        <v>1.56</v>
      </c>
      <c r="HF156" s="167">
        <v>-2.98</v>
      </c>
      <c r="HG156" s="167">
        <v>-1.01</v>
      </c>
      <c r="HH156" s="167">
        <v>0.85</v>
      </c>
      <c r="HI156" s="167">
        <v>3.14</v>
      </c>
    </row>
    <row r="157" spans="1:217" ht="15" x14ac:dyDescent="0.2">
      <c r="A157" s="153">
        <v>147</v>
      </c>
      <c r="B157" s="212"/>
      <c r="V157" s="163">
        <f t="shared" si="245"/>
        <v>0</v>
      </c>
      <c r="W157" s="163">
        <f t="shared" si="246"/>
        <v>0</v>
      </c>
      <c r="X157" s="163">
        <f t="shared" si="247"/>
        <v>0</v>
      </c>
      <c r="Y157" s="163">
        <f t="shared" si="248"/>
        <v>0</v>
      </c>
      <c r="Z157" s="163">
        <f t="shared" si="249"/>
        <v>0</v>
      </c>
      <c r="AA157" s="163">
        <f t="shared" si="250"/>
        <v>0</v>
      </c>
      <c r="AB157" s="163">
        <f t="shared" si="251"/>
        <v>0</v>
      </c>
      <c r="AC157" s="163">
        <f t="shared" si="252"/>
        <v>0</v>
      </c>
      <c r="AD157" s="164">
        <f t="shared" si="253"/>
        <v>-1.4641977937706968E-2</v>
      </c>
      <c r="AE157" s="164">
        <f t="shared" si="254"/>
        <v>2.4910512713808348E-2</v>
      </c>
      <c r="AF157" s="164">
        <f t="shared" si="255"/>
        <v>4.5595616594547202E-2</v>
      </c>
      <c r="AG157" s="165">
        <f t="shared" si="256"/>
        <v>65.3</v>
      </c>
      <c r="AH157" s="165">
        <f t="shared" si="257"/>
        <v>75.400000000000006</v>
      </c>
      <c r="AI157" s="165">
        <f t="shared" si="258"/>
        <v>82.9</v>
      </c>
      <c r="AJ157" s="165">
        <f t="shared" si="259"/>
        <v>88.3</v>
      </c>
      <c r="AK157" s="165">
        <f t="shared" si="260"/>
        <v>91.5</v>
      </c>
      <c r="AL157" s="165">
        <f t="shared" si="261"/>
        <v>92.7</v>
      </c>
      <c r="AM157" s="165">
        <f t="shared" si="262"/>
        <v>92.5</v>
      </c>
      <c r="AN157" s="165">
        <f t="shared" si="263"/>
        <v>90.4</v>
      </c>
      <c r="AO157" s="164">
        <f t="shared" si="264"/>
        <v>1.5128685188023212</v>
      </c>
      <c r="AP157" s="166">
        <v>1</v>
      </c>
      <c r="AQ157" s="167">
        <v>51.4</v>
      </c>
      <c r="AR157" s="167">
        <v>62.6</v>
      </c>
      <c r="AS157" s="167">
        <v>70.8</v>
      </c>
      <c r="AT157" s="167">
        <v>81</v>
      </c>
      <c r="AU157" s="167">
        <v>90.4</v>
      </c>
      <c r="AV157" s="167">
        <v>96.2</v>
      </c>
      <c r="AW157" s="167">
        <v>94.7</v>
      </c>
      <c r="AX157" s="167">
        <v>92.3</v>
      </c>
      <c r="AY157" s="166">
        <v>2</v>
      </c>
      <c r="AZ157" s="167">
        <v>59.5</v>
      </c>
      <c r="BA157" s="167">
        <v>68.900000000000006</v>
      </c>
      <c r="BB157" s="167">
        <v>78.3</v>
      </c>
      <c r="BC157" s="167">
        <v>84.3</v>
      </c>
      <c r="BD157" s="167">
        <v>92.8</v>
      </c>
      <c r="BE157" s="167">
        <v>96.3</v>
      </c>
      <c r="BF157" s="167">
        <v>94</v>
      </c>
      <c r="BG157" s="167">
        <v>90</v>
      </c>
      <c r="BH157" s="166">
        <v>3</v>
      </c>
      <c r="BI157" s="167">
        <v>59.8</v>
      </c>
      <c r="BJ157" s="167">
        <v>71.099999999999994</v>
      </c>
      <c r="BK157" s="167">
        <v>80.8</v>
      </c>
      <c r="BL157" s="167">
        <v>88</v>
      </c>
      <c r="BM157" s="167">
        <v>95</v>
      </c>
      <c r="BN157" s="167">
        <v>94.4</v>
      </c>
      <c r="BO157" s="167">
        <v>94.1</v>
      </c>
      <c r="BP157" s="167">
        <v>89</v>
      </c>
      <c r="BQ157" s="166">
        <v>4</v>
      </c>
      <c r="BR157" s="167">
        <v>65.400000000000006</v>
      </c>
      <c r="BS157" s="167">
        <v>77.2</v>
      </c>
      <c r="BT157" s="167">
        <v>84.5</v>
      </c>
      <c r="BU157" s="167">
        <v>89.8</v>
      </c>
      <c r="BV157" s="167">
        <v>95.5</v>
      </c>
      <c r="BW157" s="167">
        <v>94.3</v>
      </c>
      <c r="BX157" s="167">
        <v>92.5</v>
      </c>
      <c r="BY157" s="167">
        <v>88.8</v>
      </c>
      <c r="BZ157" s="166">
        <v>5</v>
      </c>
      <c r="CA157" s="167">
        <v>65.3</v>
      </c>
      <c r="CB157" s="167">
        <v>77.400000000000006</v>
      </c>
      <c r="CC157" s="167">
        <v>86.5</v>
      </c>
      <c r="CD157" s="167">
        <v>92.5</v>
      </c>
      <c r="CE157" s="167">
        <v>96.4</v>
      </c>
      <c r="CF157" s="167">
        <v>93</v>
      </c>
      <c r="CG157" s="167">
        <v>90.4</v>
      </c>
      <c r="CH157" s="167">
        <v>83.7</v>
      </c>
      <c r="CI157" s="166">
        <v>6</v>
      </c>
      <c r="CJ157" s="167">
        <v>70.7</v>
      </c>
      <c r="CK157" s="167">
        <v>82</v>
      </c>
      <c r="CL157" s="167">
        <v>89.3</v>
      </c>
      <c r="CM157" s="167">
        <v>93.3</v>
      </c>
      <c r="CN157" s="167">
        <v>95.5</v>
      </c>
      <c r="CO157" s="167">
        <v>93</v>
      </c>
      <c r="CP157" s="167">
        <v>90.1</v>
      </c>
      <c r="CQ157" s="167">
        <v>83</v>
      </c>
      <c r="CR157" s="166">
        <v>7</v>
      </c>
      <c r="CS157" s="167">
        <v>75.599999999999994</v>
      </c>
      <c r="CT157" s="167">
        <v>84.2</v>
      </c>
      <c r="CU157" s="167">
        <v>90.1</v>
      </c>
      <c r="CV157" s="167">
        <v>93.6</v>
      </c>
      <c r="CW157" s="167">
        <v>96.2</v>
      </c>
      <c r="CX157" s="167">
        <v>91.3</v>
      </c>
      <c r="CY157" s="167">
        <v>87.9</v>
      </c>
      <c r="CZ157" s="167">
        <v>81.900000000000006</v>
      </c>
      <c r="DA157" s="166">
        <v>8</v>
      </c>
      <c r="DB157" s="167">
        <v>77.599999999999994</v>
      </c>
      <c r="DC157" s="167">
        <v>88</v>
      </c>
      <c r="DD157" s="167">
        <v>93.4</v>
      </c>
      <c r="DE157" s="167">
        <v>93.8</v>
      </c>
      <c r="DF157" s="167">
        <v>94.2</v>
      </c>
      <c r="DG157" s="167">
        <v>91.4</v>
      </c>
      <c r="DH157" s="167">
        <v>87.9</v>
      </c>
      <c r="DI157" s="167">
        <v>79.900000000000006</v>
      </c>
      <c r="DJ157" s="167">
        <v>1</v>
      </c>
      <c r="DK157" s="168">
        <f t="shared" si="265"/>
        <v>51.4</v>
      </c>
      <c r="DL157" s="168">
        <f t="shared" si="266"/>
        <v>62.6</v>
      </c>
      <c r="DM157" s="168">
        <f t="shared" si="267"/>
        <v>70.8</v>
      </c>
      <c r="DN157" s="168">
        <f t="shared" si="268"/>
        <v>81</v>
      </c>
      <c r="DO157" s="168">
        <f t="shared" si="269"/>
        <v>90.4</v>
      </c>
      <c r="DP157" s="168">
        <f t="shared" si="270"/>
        <v>96.2</v>
      </c>
      <c r="DQ157" s="168">
        <f t="shared" si="271"/>
        <v>94.7</v>
      </c>
      <c r="DR157" s="168">
        <f t="shared" si="272"/>
        <v>92.3</v>
      </c>
      <c r="DS157" s="167">
        <v>131</v>
      </c>
      <c r="DT157" s="168">
        <f t="shared" si="273"/>
        <v>59.5</v>
      </c>
      <c r="DU157" s="168">
        <f t="shared" si="274"/>
        <v>68.900000000000006</v>
      </c>
      <c r="DV157" s="168">
        <f t="shared" si="275"/>
        <v>78.3</v>
      </c>
      <c r="DW157" s="168">
        <f t="shared" si="276"/>
        <v>84.3</v>
      </c>
      <c r="DX157" s="168">
        <f t="shared" si="277"/>
        <v>92.8</v>
      </c>
      <c r="DY157" s="168">
        <f t="shared" si="278"/>
        <v>96.3</v>
      </c>
      <c r="DZ157" s="168">
        <f t="shared" si="279"/>
        <v>94</v>
      </c>
      <c r="EA157" s="168">
        <f t="shared" si="280"/>
        <v>90</v>
      </c>
      <c r="EB157" s="167">
        <v>132</v>
      </c>
      <c r="EC157" s="168">
        <f t="shared" si="281"/>
        <v>59.8</v>
      </c>
      <c r="ED157" s="168">
        <f t="shared" si="282"/>
        <v>71.099999999999994</v>
      </c>
      <c r="EE157" s="168">
        <f t="shared" si="283"/>
        <v>80.8</v>
      </c>
      <c r="EF157" s="168">
        <f t="shared" si="284"/>
        <v>88</v>
      </c>
      <c r="EG157" s="168">
        <f t="shared" si="285"/>
        <v>95</v>
      </c>
      <c r="EH157" s="168">
        <f t="shared" si="286"/>
        <v>94.4</v>
      </c>
      <c r="EI157" s="168">
        <f t="shared" si="287"/>
        <v>94.1</v>
      </c>
      <c r="EJ157" s="168">
        <f t="shared" si="288"/>
        <v>89</v>
      </c>
      <c r="EK157" s="167">
        <v>133</v>
      </c>
      <c r="EL157" s="168">
        <f t="shared" si="289"/>
        <v>65.400000000000006</v>
      </c>
      <c r="EM157" s="168">
        <f t="shared" si="290"/>
        <v>77.2</v>
      </c>
      <c r="EN157" s="168">
        <f t="shared" si="291"/>
        <v>84.5</v>
      </c>
      <c r="EO157" s="168">
        <f t="shared" si="292"/>
        <v>89.8</v>
      </c>
      <c r="EP157" s="168">
        <f t="shared" si="293"/>
        <v>95.5</v>
      </c>
      <c r="EQ157" s="168">
        <f t="shared" si="294"/>
        <v>94.3</v>
      </c>
      <c r="ER157" s="168">
        <f t="shared" si="295"/>
        <v>92.5</v>
      </c>
      <c r="ES157" s="168">
        <f t="shared" si="296"/>
        <v>88.8</v>
      </c>
      <c r="ET157" s="167">
        <v>134</v>
      </c>
      <c r="EU157" s="168">
        <f t="shared" si="297"/>
        <v>65.3</v>
      </c>
      <c r="EV157" s="168">
        <f t="shared" si="298"/>
        <v>77.400000000000006</v>
      </c>
      <c r="EW157" s="168">
        <f t="shared" si="299"/>
        <v>86.5</v>
      </c>
      <c r="EX157" s="168">
        <f t="shared" si="300"/>
        <v>92.5</v>
      </c>
      <c r="EY157" s="168">
        <f t="shared" si="301"/>
        <v>96.4</v>
      </c>
      <c r="EZ157" s="168">
        <f t="shared" si="302"/>
        <v>93</v>
      </c>
      <c r="FA157" s="168">
        <f t="shared" si="303"/>
        <v>90.4</v>
      </c>
      <c r="FB157" s="168">
        <f t="shared" si="304"/>
        <v>83.7</v>
      </c>
      <c r="FC157" s="167">
        <v>135</v>
      </c>
      <c r="FD157" s="168">
        <f t="shared" si="305"/>
        <v>70.7</v>
      </c>
      <c r="FE157" s="168">
        <f t="shared" si="306"/>
        <v>82</v>
      </c>
      <c r="FF157" s="168">
        <f t="shared" si="307"/>
        <v>89.3</v>
      </c>
      <c r="FG157" s="168">
        <f t="shared" si="308"/>
        <v>93.3</v>
      </c>
      <c r="FH157" s="168">
        <f t="shared" si="309"/>
        <v>95.5</v>
      </c>
      <c r="FI157" s="168">
        <f t="shared" si="310"/>
        <v>93</v>
      </c>
      <c r="FJ157" s="168">
        <f t="shared" si="311"/>
        <v>90.1</v>
      </c>
      <c r="FK157" s="168">
        <f t="shared" si="312"/>
        <v>83</v>
      </c>
      <c r="FL157" s="167">
        <v>136</v>
      </c>
      <c r="FM157" s="168">
        <f t="shared" si="313"/>
        <v>75.599999999999994</v>
      </c>
      <c r="FN157" s="168">
        <f t="shared" si="314"/>
        <v>84.2</v>
      </c>
      <c r="FO157" s="168">
        <f t="shared" si="315"/>
        <v>90.1</v>
      </c>
      <c r="FP157" s="168">
        <f t="shared" si="316"/>
        <v>93.6</v>
      </c>
      <c r="FQ157" s="168">
        <f t="shared" si="317"/>
        <v>96.2</v>
      </c>
      <c r="FR157" s="168">
        <f t="shared" si="318"/>
        <v>91.3</v>
      </c>
      <c r="FS157" s="168">
        <f t="shared" si="319"/>
        <v>87.9</v>
      </c>
      <c r="FT157" s="168">
        <f t="shared" si="320"/>
        <v>81.900000000000006</v>
      </c>
      <c r="FU157" s="167">
        <v>137</v>
      </c>
      <c r="FV157" s="168">
        <f t="shared" si="321"/>
        <v>77.599999999999994</v>
      </c>
      <c r="FW157" s="168">
        <f t="shared" si="322"/>
        <v>88</v>
      </c>
      <c r="FX157" s="168">
        <f t="shared" si="323"/>
        <v>93.4</v>
      </c>
      <c r="FY157" s="168">
        <f t="shared" si="324"/>
        <v>93.8</v>
      </c>
      <c r="FZ157" s="168">
        <f t="shared" si="325"/>
        <v>94.2</v>
      </c>
      <c r="GA157" s="168">
        <f t="shared" si="326"/>
        <v>91.4</v>
      </c>
      <c r="GB157" s="168">
        <f t="shared" si="327"/>
        <v>87.9</v>
      </c>
      <c r="GC157" s="168">
        <f t="shared" si="328"/>
        <v>79.900000000000006</v>
      </c>
      <c r="GD157" s="167">
        <v>130</v>
      </c>
      <c r="GE157" s="168">
        <f t="shared" si="329"/>
        <v>-2.3603849250278586E-2</v>
      </c>
      <c r="GF157" s="168">
        <f t="shared" si="330"/>
        <v>-2.3544224454084883E-2</v>
      </c>
      <c r="GG157" s="167">
        <v>131</v>
      </c>
      <c r="GH157" s="168">
        <f t="shared" si="331"/>
        <v>-1.2384835451356935E-2</v>
      </c>
      <c r="GI157" s="168">
        <f t="shared" si="332"/>
        <v>-1.1998855162644873E-2</v>
      </c>
      <c r="GJ157" s="167">
        <v>132</v>
      </c>
      <c r="GK157" s="168">
        <f t="shared" si="333"/>
        <v>-2.0040529691527809E-2</v>
      </c>
      <c r="GL157" s="168">
        <f t="shared" si="334"/>
        <v>-1.9627671504537147E-2</v>
      </c>
      <c r="GM157" s="167">
        <v>133</v>
      </c>
      <c r="GN157" s="168">
        <f t="shared" si="335"/>
        <v>-2.9994818512207644E-2</v>
      </c>
      <c r="GO157" s="168">
        <f t="shared" si="336"/>
        <v>-2.8499066434065412E-2</v>
      </c>
      <c r="GP157" s="167">
        <v>134</v>
      </c>
      <c r="GQ157" s="168">
        <f t="shared" si="337"/>
        <v>1.1033250097071345E-2</v>
      </c>
      <c r="GR157" s="168">
        <f t="shared" si="338"/>
        <v>1.2508825519844891E-2</v>
      </c>
      <c r="GS157" s="167">
        <v>135</v>
      </c>
      <c r="GT157" s="168">
        <f t="shared" si="339"/>
        <v>3.2452499206684138E-2</v>
      </c>
      <c r="GU157" s="168">
        <f t="shared" si="340"/>
        <v>3.7596330632538866E-2</v>
      </c>
      <c r="GV157" s="167">
        <v>136</v>
      </c>
      <c r="GW157" s="168">
        <f t="shared" si="341"/>
        <v>4.2495075939370963E-2</v>
      </c>
      <c r="GX157" s="168">
        <f t="shared" si="342"/>
        <v>5.8447665967733542E-2</v>
      </c>
      <c r="GY157" s="167">
        <v>137</v>
      </c>
      <c r="GZ157" s="168">
        <f t="shared" si="343"/>
        <v>-2.9037543498589002E-5</v>
      </c>
      <c r="HA157" s="168">
        <f t="shared" si="344"/>
        <v>2.5034014590687548E-2</v>
      </c>
      <c r="HB157" s="167">
        <v>-1.2</v>
      </c>
      <c r="HC157" s="167">
        <v>-0.49</v>
      </c>
      <c r="HD157" s="167">
        <v>0.14000000000000001</v>
      </c>
      <c r="HE157" s="167">
        <v>1.56</v>
      </c>
      <c r="HF157" s="167">
        <v>-2.98</v>
      </c>
      <c r="HG157" s="167">
        <v>-1.01</v>
      </c>
      <c r="HH157" s="167">
        <v>0.85</v>
      </c>
      <c r="HI157" s="167">
        <v>3.14</v>
      </c>
    </row>
    <row r="158" spans="1:217" ht="15" x14ac:dyDescent="0.2">
      <c r="A158" s="153">
        <v>148</v>
      </c>
      <c r="B158" s="212"/>
      <c r="V158" s="163">
        <f t="shared" si="245"/>
        <v>0</v>
      </c>
      <c r="W158" s="163">
        <f t="shared" si="246"/>
        <v>0</v>
      </c>
      <c r="X158" s="163">
        <f t="shared" si="247"/>
        <v>0</v>
      </c>
      <c r="Y158" s="163">
        <f t="shared" si="248"/>
        <v>0</v>
      </c>
      <c r="Z158" s="163">
        <f t="shared" si="249"/>
        <v>0</v>
      </c>
      <c r="AA158" s="163">
        <f t="shared" si="250"/>
        <v>0</v>
      </c>
      <c r="AB158" s="163">
        <f t="shared" si="251"/>
        <v>0</v>
      </c>
      <c r="AC158" s="163">
        <f t="shared" si="252"/>
        <v>0</v>
      </c>
      <c r="AD158" s="164">
        <f t="shared" si="253"/>
        <v>-1.4641977937706968E-2</v>
      </c>
      <c r="AE158" s="164">
        <f t="shared" si="254"/>
        <v>2.4910512713808348E-2</v>
      </c>
      <c r="AF158" s="164">
        <f t="shared" si="255"/>
        <v>4.5595616594547202E-2</v>
      </c>
      <c r="AG158" s="165">
        <f t="shared" si="256"/>
        <v>65.3</v>
      </c>
      <c r="AH158" s="165">
        <f t="shared" si="257"/>
        <v>75.400000000000006</v>
      </c>
      <c r="AI158" s="165">
        <f t="shared" si="258"/>
        <v>82.9</v>
      </c>
      <c r="AJ158" s="165">
        <f t="shared" si="259"/>
        <v>88.3</v>
      </c>
      <c r="AK158" s="165">
        <f t="shared" si="260"/>
        <v>91.5</v>
      </c>
      <c r="AL158" s="165">
        <f t="shared" si="261"/>
        <v>92.7</v>
      </c>
      <c r="AM158" s="165">
        <f t="shared" si="262"/>
        <v>92.5</v>
      </c>
      <c r="AN158" s="165">
        <f t="shared" si="263"/>
        <v>90.4</v>
      </c>
      <c r="AO158" s="164">
        <f t="shared" si="264"/>
        <v>1.5128685188023212</v>
      </c>
      <c r="AP158" s="166">
        <v>1</v>
      </c>
      <c r="AQ158" s="167">
        <v>51.4</v>
      </c>
      <c r="AR158" s="167">
        <v>62.6</v>
      </c>
      <c r="AS158" s="167">
        <v>70.8</v>
      </c>
      <c r="AT158" s="167">
        <v>81</v>
      </c>
      <c r="AU158" s="167">
        <v>90.4</v>
      </c>
      <c r="AV158" s="167">
        <v>96.2</v>
      </c>
      <c r="AW158" s="167">
        <v>94.7</v>
      </c>
      <c r="AX158" s="167">
        <v>92.3</v>
      </c>
      <c r="AY158" s="166">
        <v>2</v>
      </c>
      <c r="AZ158" s="167">
        <v>59.5</v>
      </c>
      <c r="BA158" s="167">
        <v>68.900000000000006</v>
      </c>
      <c r="BB158" s="167">
        <v>78.3</v>
      </c>
      <c r="BC158" s="167">
        <v>84.3</v>
      </c>
      <c r="BD158" s="167">
        <v>92.8</v>
      </c>
      <c r="BE158" s="167">
        <v>96.3</v>
      </c>
      <c r="BF158" s="167">
        <v>94</v>
      </c>
      <c r="BG158" s="167">
        <v>90</v>
      </c>
      <c r="BH158" s="166">
        <v>3</v>
      </c>
      <c r="BI158" s="167">
        <v>59.8</v>
      </c>
      <c r="BJ158" s="167">
        <v>71.099999999999994</v>
      </c>
      <c r="BK158" s="167">
        <v>80.8</v>
      </c>
      <c r="BL158" s="167">
        <v>88</v>
      </c>
      <c r="BM158" s="167">
        <v>95</v>
      </c>
      <c r="BN158" s="167">
        <v>94.4</v>
      </c>
      <c r="BO158" s="167">
        <v>94.1</v>
      </c>
      <c r="BP158" s="167">
        <v>89</v>
      </c>
      <c r="BQ158" s="166">
        <v>4</v>
      </c>
      <c r="BR158" s="167">
        <v>65.400000000000006</v>
      </c>
      <c r="BS158" s="167">
        <v>77.2</v>
      </c>
      <c r="BT158" s="167">
        <v>84.5</v>
      </c>
      <c r="BU158" s="167">
        <v>89.8</v>
      </c>
      <c r="BV158" s="167">
        <v>95.5</v>
      </c>
      <c r="BW158" s="167">
        <v>94.3</v>
      </c>
      <c r="BX158" s="167">
        <v>92.5</v>
      </c>
      <c r="BY158" s="167">
        <v>88.8</v>
      </c>
      <c r="BZ158" s="166">
        <v>5</v>
      </c>
      <c r="CA158" s="167">
        <v>65.3</v>
      </c>
      <c r="CB158" s="167">
        <v>77.400000000000006</v>
      </c>
      <c r="CC158" s="167">
        <v>86.5</v>
      </c>
      <c r="CD158" s="167">
        <v>92.5</v>
      </c>
      <c r="CE158" s="167">
        <v>96.4</v>
      </c>
      <c r="CF158" s="167">
        <v>93</v>
      </c>
      <c r="CG158" s="167">
        <v>90.4</v>
      </c>
      <c r="CH158" s="167">
        <v>83.7</v>
      </c>
      <c r="CI158" s="166">
        <v>6</v>
      </c>
      <c r="CJ158" s="167">
        <v>70.7</v>
      </c>
      <c r="CK158" s="167">
        <v>82</v>
      </c>
      <c r="CL158" s="167">
        <v>89.3</v>
      </c>
      <c r="CM158" s="167">
        <v>93.3</v>
      </c>
      <c r="CN158" s="167">
        <v>95.5</v>
      </c>
      <c r="CO158" s="167">
        <v>93</v>
      </c>
      <c r="CP158" s="167">
        <v>90.1</v>
      </c>
      <c r="CQ158" s="167">
        <v>83</v>
      </c>
      <c r="CR158" s="166">
        <v>7</v>
      </c>
      <c r="CS158" s="167">
        <v>75.599999999999994</v>
      </c>
      <c r="CT158" s="167">
        <v>84.2</v>
      </c>
      <c r="CU158" s="167">
        <v>90.1</v>
      </c>
      <c r="CV158" s="167">
        <v>93.6</v>
      </c>
      <c r="CW158" s="167">
        <v>96.2</v>
      </c>
      <c r="CX158" s="167">
        <v>91.3</v>
      </c>
      <c r="CY158" s="167">
        <v>87.9</v>
      </c>
      <c r="CZ158" s="167">
        <v>81.900000000000006</v>
      </c>
      <c r="DA158" s="166">
        <v>8</v>
      </c>
      <c r="DB158" s="167">
        <v>77.599999999999994</v>
      </c>
      <c r="DC158" s="167">
        <v>88</v>
      </c>
      <c r="DD158" s="167">
        <v>93.4</v>
      </c>
      <c r="DE158" s="167">
        <v>93.8</v>
      </c>
      <c r="DF158" s="167">
        <v>94.2</v>
      </c>
      <c r="DG158" s="167">
        <v>91.4</v>
      </c>
      <c r="DH158" s="167">
        <v>87.9</v>
      </c>
      <c r="DI158" s="167">
        <v>79.900000000000006</v>
      </c>
      <c r="DJ158" s="167">
        <v>1</v>
      </c>
      <c r="DK158" s="168">
        <f t="shared" si="265"/>
        <v>51.4</v>
      </c>
      <c r="DL158" s="168">
        <f t="shared" si="266"/>
        <v>62.6</v>
      </c>
      <c r="DM158" s="168">
        <f t="shared" si="267"/>
        <v>70.8</v>
      </c>
      <c r="DN158" s="168">
        <f t="shared" si="268"/>
        <v>81</v>
      </c>
      <c r="DO158" s="168">
        <f t="shared" si="269"/>
        <v>90.4</v>
      </c>
      <c r="DP158" s="168">
        <f t="shared" si="270"/>
        <v>96.2</v>
      </c>
      <c r="DQ158" s="168">
        <f t="shared" si="271"/>
        <v>94.7</v>
      </c>
      <c r="DR158" s="168">
        <f t="shared" si="272"/>
        <v>92.3</v>
      </c>
      <c r="DS158" s="167">
        <v>131</v>
      </c>
      <c r="DT158" s="168">
        <f t="shared" si="273"/>
        <v>59.5</v>
      </c>
      <c r="DU158" s="168">
        <f t="shared" si="274"/>
        <v>68.900000000000006</v>
      </c>
      <c r="DV158" s="168">
        <f t="shared" si="275"/>
        <v>78.3</v>
      </c>
      <c r="DW158" s="168">
        <f t="shared" si="276"/>
        <v>84.3</v>
      </c>
      <c r="DX158" s="168">
        <f t="shared" si="277"/>
        <v>92.8</v>
      </c>
      <c r="DY158" s="168">
        <f t="shared" si="278"/>
        <v>96.3</v>
      </c>
      <c r="DZ158" s="168">
        <f t="shared" si="279"/>
        <v>94</v>
      </c>
      <c r="EA158" s="168">
        <f t="shared" si="280"/>
        <v>90</v>
      </c>
      <c r="EB158" s="167">
        <v>132</v>
      </c>
      <c r="EC158" s="168">
        <f t="shared" si="281"/>
        <v>59.8</v>
      </c>
      <c r="ED158" s="168">
        <f t="shared" si="282"/>
        <v>71.099999999999994</v>
      </c>
      <c r="EE158" s="168">
        <f t="shared" si="283"/>
        <v>80.8</v>
      </c>
      <c r="EF158" s="168">
        <f t="shared" si="284"/>
        <v>88</v>
      </c>
      <c r="EG158" s="168">
        <f t="shared" si="285"/>
        <v>95</v>
      </c>
      <c r="EH158" s="168">
        <f t="shared" si="286"/>
        <v>94.4</v>
      </c>
      <c r="EI158" s="168">
        <f t="shared" si="287"/>
        <v>94.1</v>
      </c>
      <c r="EJ158" s="168">
        <f t="shared" si="288"/>
        <v>89</v>
      </c>
      <c r="EK158" s="167">
        <v>133</v>
      </c>
      <c r="EL158" s="168">
        <f t="shared" si="289"/>
        <v>65.400000000000006</v>
      </c>
      <c r="EM158" s="168">
        <f t="shared" si="290"/>
        <v>77.2</v>
      </c>
      <c r="EN158" s="168">
        <f t="shared" si="291"/>
        <v>84.5</v>
      </c>
      <c r="EO158" s="168">
        <f t="shared" si="292"/>
        <v>89.8</v>
      </c>
      <c r="EP158" s="168">
        <f t="shared" si="293"/>
        <v>95.5</v>
      </c>
      <c r="EQ158" s="168">
        <f t="shared" si="294"/>
        <v>94.3</v>
      </c>
      <c r="ER158" s="168">
        <f t="shared" si="295"/>
        <v>92.5</v>
      </c>
      <c r="ES158" s="168">
        <f t="shared" si="296"/>
        <v>88.8</v>
      </c>
      <c r="ET158" s="167">
        <v>134</v>
      </c>
      <c r="EU158" s="168">
        <f t="shared" si="297"/>
        <v>65.3</v>
      </c>
      <c r="EV158" s="168">
        <f t="shared" si="298"/>
        <v>77.400000000000006</v>
      </c>
      <c r="EW158" s="168">
        <f t="shared" si="299"/>
        <v>86.5</v>
      </c>
      <c r="EX158" s="168">
        <f t="shared" si="300"/>
        <v>92.5</v>
      </c>
      <c r="EY158" s="168">
        <f t="shared" si="301"/>
        <v>96.4</v>
      </c>
      <c r="EZ158" s="168">
        <f t="shared" si="302"/>
        <v>93</v>
      </c>
      <c r="FA158" s="168">
        <f t="shared" si="303"/>
        <v>90.4</v>
      </c>
      <c r="FB158" s="168">
        <f t="shared" si="304"/>
        <v>83.7</v>
      </c>
      <c r="FC158" s="167">
        <v>135</v>
      </c>
      <c r="FD158" s="168">
        <f t="shared" si="305"/>
        <v>70.7</v>
      </c>
      <c r="FE158" s="168">
        <f t="shared" si="306"/>
        <v>82</v>
      </c>
      <c r="FF158" s="168">
        <f t="shared" si="307"/>
        <v>89.3</v>
      </c>
      <c r="FG158" s="168">
        <f t="shared" si="308"/>
        <v>93.3</v>
      </c>
      <c r="FH158" s="168">
        <f t="shared" si="309"/>
        <v>95.5</v>
      </c>
      <c r="FI158" s="168">
        <f t="shared" si="310"/>
        <v>93</v>
      </c>
      <c r="FJ158" s="168">
        <f t="shared" si="311"/>
        <v>90.1</v>
      </c>
      <c r="FK158" s="168">
        <f t="shared" si="312"/>
        <v>83</v>
      </c>
      <c r="FL158" s="167">
        <v>136</v>
      </c>
      <c r="FM158" s="168">
        <f t="shared" si="313"/>
        <v>75.599999999999994</v>
      </c>
      <c r="FN158" s="168">
        <f t="shared" si="314"/>
        <v>84.2</v>
      </c>
      <c r="FO158" s="168">
        <f t="shared" si="315"/>
        <v>90.1</v>
      </c>
      <c r="FP158" s="168">
        <f t="shared" si="316"/>
        <v>93.6</v>
      </c>
      <c r="FQ158" s="168">
        <f t="shared" si="317"/>
        <v>96.2</v>
      </c>
      <c r="FR158" s="168">
        <f t="shared" si="318"/>
        <v>91.3</v>
      </c>
      <c r="FS158" s="168">
        <f t="shared" si="319"/>
        <v>87.9</v>
      </c>
      <c r="FT158" s="168">
        <f t="shared" si="320"/>
        <v>81.900000000000006</v>
      </c>
      <c r="FU158" s="167">
        <v>137</v>
      </c>
      <c r="FV158" s="168">
        <f t="shared" si="321"/>
        <v>77.599999999999994</v>
      </c>
      <c r="FW158" s="168">
        <f t="shared" si="322"/>
        <v>88</v>
      </c>
      <c r="FX158" s="168">
        <f t="shared" si="323"/>
        <v>93.4</v>
      </c>
      <c r="FY158" s="168">
        <f t="shared" si="324"/>
        <v>93.8</v>
      </c>
      <c r="FZ158" s="168">
        <f t="shared" si="325"/>
        <v>94.2</v>
      </c>
      <c r="GA158" s="168">
        <f t="shared" si="326"/>
        <v>91.4</v>
      </c>
      <c r="GB158" s="168">
        <f t="shared" si="327"/>
        <v>87.9</v>
      </c>
      <c r="GC158" s="168">
        <f t="shared" si="328"/>
        <v>79.900000000000006</v>
      </c>
      <c r="GD158" s="167">
        <v>130</v>
      </c>
      <c r="GE158" s="168">
        <f t="shared" si="329"/>
        <v>-2.3603849250278586E-2</v>
      </c>
      <c r="GF158" s="168">
        <f t="shared" si="330"/>
        <v>-2.3544224454084883E-2</v>
      </c>
      <c r="GG158" s="167">
        <v>131</v>
      </c>
      <c r="GH158" s="168">
        <f t="shared" si="331"/>
        <v>-1.2384835451356935E-2</v>
      </c>
      <c r="GI158" s="168">
        <f t="shared" si="332"/>
        <v>-1.1998855162644873E-2</v>
      </c>
      <c r="GJ158" s="167">
        <v>132</v>
      </c>
      <c r="GK158" s="168">
        <f t="shared" si="333"/>
        <v>-2.0040529691527809E-2</v>
      </c>
      <c r="GL158" s="168">
        <f t="shared" si="334"/>
        <v>-1.9627671504537147E-2</v>
      </c>
      <c r="GM158" s="167">
        <v>133</v>
      </c>
      <c r="GN158" s="168">
        <f t="shared" si="335"/>
        <v>-2.9994818512207644E-2</v>
      </c>
      <c r="GO158" s="168">
        <f t="shared" si="336"/>
        <v>-2.8499066434065412E-2</v>
      </c>
      <c r="GP158" s="167">
        <v>134</v>
      </c>
      <c r="GQ158" s="168">
        <f t="shared" si="337"/>
        <v>1.1033250097071345E-2</v>
      </c>
      <c r="GR158" s="168">
        <f t="shared" si="338"/>
        <v>1.2508825519844891E-2</v>
      </c>
      <c r="GS158" s="167">
        <v>135</v>
      </c>
      <c r="GT158" s="168">
        <f t="shared" si="339"/>
        <v>3.2452499206684138E-2</v>
      </c>
      <c r="GU158" s="168">
        <f t="shared" si="340"/>
        <v>3.7596330632538866E-2</v>
      </c>
      <c r="GV158" s="167">
        <v>136</v>
      </c>
      <c r="GW158" s="168">
        <f t="shared" si="341"/>
        <v>4.2495075939370963E-2</v>
      </c>
      <c r="GX158" s="168">
        <f t="shared" si="342"/>
        <v>5.8447665967733542E-2</v>
      </c>
      <c r="GY158" s="167">
        <v>137</v>
      </c>
      <c r="GZ158" s="168">
        <f t="shared" si="343"/>
        <v>-2.9037543498589002E-5</v>
      </c>
      <c r="HA158" s="168">
        <f t="shared" si="344"/>
        <v>2.5034014590687548E-2</v>
      </c>
      <c r="HB158" s="167">
        <v>-1.2</v>
      </c>
      <c r="HC158" s="167">
        <v>-0.49</v>
      </c>
      <c r="HD158" s="167">
        <v>0.14000000000000001</v>
      </c>
      <c r="HE158" s="167">
        <v>1.56</v>
      </c>
      <c r="HF158" s="167">
        <v>-2.98</v>
      </c>
      <c r="HG158" s="167">
        <v>-1.01</v>
      </c>
      <c r="HH158" s="167">
        <v>0.85</v>
      </c>
      <c r="HI158" s="167">
        <v>3.14</v>
      </c>
    </row>
    <row r="159" spans="1:217" ht="15" x14ac:dyDescent="0.2">
      <c r="A159" s="153">
        <v>149</v>
      </c>
      <c r="B159" s="212"/>
      <c r="V159" s="163">
        <f t="shared" si="245"/>
        <v>0</v>
      </c>
      <c r="W159" s="163">
        <f t="shared" si="246"/>
        <v>0</v>
      </c>
      <c r="X159" s="163">
        <f t="shared" si="247"/>
        <v>0</v>
      </c>
      <c r="Y159" s="163">
        <f t="shared" si="248"/>
        <v>0</v>
      </c>
      <c r="Z159" s="163">
        <f t="shared" si="249"/>
        <v>0</v>
      </c>
      <c r="AA159" s="163">
        <f t="shared" si="250"/>
        <v>0</v>
      </c>
      <c r="AB159" s="163">
        <f t="shared" si="251"/>
        <v>0</v>
      </c>
      <c r="AC159" s="163">
        <f t="shared" si="252"/>
        <v>0</v>
      </c>
      <c r="AD159" s="164">
        <f t="shared" si="253"/>
        <v>-1.4641977937706968E-2</v>
      </c>
      <c r="AE159" s="164">
        <f t="shared" si="254"/>
        <v>2.4910512713808348E-2</v>
      </c>
      <c r="AF159" s="164">
        <f t="shared" si="255"/>
        <v>4.5595616594547202E-2</v>
      </c>
      <c r="AG159" s="165">
        <f t="shared" si="256"/>
        <v>65.3</v>
      </c>
      <c r="AH159" s="165">
        <f t="shared" si="257"/>
        <v>75.400000000000006</v>
      </c>
      <c r="AI159" s="165">
        <f t="shared" si="258"/>
        <v>82.9</v>
      </c>
      <c r="AJ159" s="165">
        <f t="shared" si="259"/>
        <v>88.3</v>
      </c>
      <c r="AK159" s="165">
        <f t="shared" si="260"/>
        <v>91.5</v>
      </c>
      <c r="AL159" s="165">
        <f t="shared" si="261"/>
        <v>92.7</v>
      </c>
      <c r="AM159" s="165">
        <f t="shared" si="262"/>
        <v>92.5</v>
      </c>
      <c r="AN159" s="165">
        <f t="shared" si="263"/>
        <v>90.4</v>
      </c>
      <c r="AO159" s="164">
        <f t="shared" si="264"/>
        <v>1.5128685188023212</v>
      </c>
      <c r="AP159" s="166">
        <v>1</v>
      </c>
      <c r="AQ159" s="167">
        <v>51.4</v>
      </c>
      <c r="AR159" s="167">
        <v>62.6</v>
      </c>
      <c r="AS159" s="167">
        <v>70.8</v>
      </c>
      <c r="AT159" s="167">
        <v>81</v>
      </c>
      <c r="AU159" s="167">
        <v>90.4</v>
      </c>
      <c r="AV159" s="167">
        <v>96.2</v>
      </c>
      <c r="AW159" s="167">
        <v>94.7</v>
      </c>
      <c r="AX159" s="167">
        <v>92.3</v>
      </c>
      <c r="AY159" s="166">
        <v>2</v>
      </c>
      <c r="AZ159" s="167">
        <v>59.5</v>
      </c>
      <c r="BA159" s="167">
        <v>68.900000000000006</v>
      </c>
      <c r="BB159" s="167">
        <v>78.3</v>
      </c>
      <c r="BC159" s="167">
        <v>84.3</v>
      </c>
      <c r="BD159" s="167">
        <v>92.8</v>
      </c>
      <c r="BE159" s="167">
        <v>96.3</v>
      </c>
      <c r="BF159" s="167">
        <v>94</v>
      </c>
      <c r="BG159" s="167">
        <v>90</v>
      </c>
      <c r="BH159" s="166">
        <v>3</v>
      </c>
      <c r="BI159" s="167">
        <v>59.8</v>
      </c>
      <c r="BJ159" s="167">
        <v>71.099999999999994</v>
      </c>
      <c r="BK159" s="167">
        <v>80.8</v>
      </c>
      <c r="BL159" s="167">
        <v>88</v>
      </c>
      <c r="BM159" s="167">
        <v>95</v>
      </c>
      <c r="BN159" s="167">
        <v>94.4</v>
      </c>
      <c r="BO159" s="167">
        <v>94.1</v>
      </c>
      <c r="BP159" s="167">
        <v>89</v>
      </c>
      <c r="BQ159" s="166">
        <v>4</v>
      </c>
      <c r="BR159" s="167">
        <v>65.400000000000006</v>
      </c>
      <c r="BS159" s="167">
        <v>77.2</v>
      </c>
      <c r="BT159" s="167">
        <v>84.5</v>
      </c>
      <c r="BU159" s="167">
        <v>89.8</v>
      </c>
      <c r="BV159" s="167">
        <v>95.5</v>
      </c>
      <c r="BW159" s="167">
        <v>94.3</v>
      </c>
      <c r="BX159" s="167">
        <v>92.5</v>
      </c>
      <c r="BY159" s="167">
        <v>88.8</v>
      </c>
      <c r="BZ159" s="166">
        <v>5</v>
      </c>
      <c r="CA159" s="167">
        <v>65.3</v>
      </c>
      <c r="CB159" s="167">
        <v>77.400000000000006</v>
      </c>
      <c r="CC159" s="167">
        <v>86.5</v>
      </c>
      <c r="CD159" s="167">
        <v>92.5</v>
      </c>
      <c r="CE159" s="167">
        <v>96.4</v>
      </c>
      <c r="CF159" s="167">
        <v>93</v>
      </c>
      <c r="CG159" s="167">
        <v>90.4</v>
      </c>
      <c r="CH159" s="167">
        <v>83.7</v>
      </c>
      <c r="CI159" s="166">
        <v>6</v>
      </c>
      <c r="CJ159" s="167">
        <v>70.7</v>
      </c>
      <c r="CK159" s="167">
        <v>82</v>
      </c>
      <c r="CL159" s="167">
        <v>89.3</v>
      </c>
      <c r="CM159" s="167">
        <v>93.3</v>
      </c>
      <c r="CN159" s="167">
        <v>95.5</v>
      </c>
      <c r="CO159" s="167">
        <v>93</v>
      </c>
      <c r="CP159" s="167">
        <v>90.1</v>
      </c>
      <c r="CQ159" s="167">
        <v>83</v>
      </c>
      <c r="CR159" s="166">
        <v>7</v>
      </c>
      <c r="CS159" s="167">
        <v>75.599999999999994</v>
      </c>
      <c r="CT159" s="167">
        <v>84.2</v>
      </c>
      <c r="CU159" s="167">
        <v>90.1</v>
      </c>
      <c r="CV159" s="167">
        <v>93.6</v>
      </c>
      <c r="CW159" s="167">
        <v>96.2</v>
      </c>
      <c r="CX159" s="167">
        <v>91.3</v>
      </c>
      <c r="CY159" s="167">
        <v>87.9</v>
      </c>
      <c r="CZ159" s="167">
        <v>81.900000000000006</v>
      </c>
      <c r="DA159" s="166">
        <v>8</v>
      </c>
      <c r="DB159" s="167">
        <v>77.599999999999994</v>
      </c>
      <c r="DC159" s="167">
        <v>88</v>
      </c>
      <c r="DD159" s="167">
        <v>93.4</v>
      </c>
      <c r="DE159" s="167">
        <v>93.8</v>
      </c>
      <c r="DF159" s="167">
        <v>94.2</v>
      </c>
      <c r="DG159" s="167">
        <v>91.4</v>
      </c>
      <c r="DH159" s="167">
        <v>87.9</v>
      </c>
      <c r="DI159" s="167">
        <v>79.900000000000006</v>
      </c>
      <c r="DJ159" s="167">
        <v>1</v>
      </c>
      <c r="DK159" s="168">
        <f t="shared" si="265"/>
        <v>51.4</v>
      </c>
      <c r="DL159" s="168">
        <f t="shared" si="266"/>
        <v>62.6</v>
      </c>
      <c r="DM159" s="168">
        <f t="shared" si="267"/>
        <v>70.8</v>
      </c>
      <c r="DN159" s="168">
        <f t="shared" si="268"/>
        <v>81</v>
      </c>
      <c r="DO159" s="168">
        <f t="shared" si="269"/>
        <v>90.4</v>
      </c>
      <c r="DP159" s="168">
        <f t="shared" si="270"/>
        <v>96.2</v>
      </c>
      <c r="DQ159" s="168">
        <f t="shared" si="271"/>
        <v>94.7</v>
      </c>
      <c r="DR159" s="168">
        <f t="shared" si="272"/>
        <v>92.3</v>
      </c>
      <c r="DS159" s="167">
        <v>131</v>
      </c>
      <c r="DT159" s="168">
        <f t="shared" si="273"/>
        <v>59.5</v>
      </c>
      <c r="DU159" s="168">
        <f t="shared" si="274"/>
        <v>68.900000000000006</v>
      </c>
      <c r="DV159" s="168">
        <f t="shared" si="275"/>
        <v>78.3</v>
      </c>
      <c r="DW159" s="168">
        <f t="shared" si="276"/>
        <v>84.3</v>
      </c>
      <c r="DX159" s="168">
        <f t="shared" si="277"/>
        <v>92.8</v>
      </c>
      <c r="DY159" s="168">
        <f t="shared" si="278"/>
        <v>96.3</v>
      </c>
      <c r="DZ159" s="168">
        <f t="shared" si="279"/>
        <v>94</v>
      </c>
      <c r="EA159" s="168">
        <f t="shared" si="280"/>
        <v>90</v>
      </c>
      <c r="EB159" s="167">
        <v>132</v>
      </c>
      <c r="EC159" s="168">
        <f t="shared" si="281"/>
        <v>59.8</v>
      </c>
      <c r="ED159" s="168">
        <f t="shared" si="282"/>
        <v>71.099999999999994</v>
      </c>
      <c r="EE159" s="168">
        <f t="shared" si="283"/>
        <v>80.8</v>
      </c>
      <c r="EF159" s="168">
        <f t="shared" si="284"/>
        <v>88</v>
      </c>
      <c r="EG159" s="168">
        <f t="shared" si="285"/>
        <v>95</v>
      </c>
      <c r="EH159" s="168">
        <f t="shared" si="286"/>
        <v>94.4</v>
      </c>
      <c r="EI159" s="168">
        <f t="shared" si="287"/>
        <v>94.1</v>
      </c>
      <c r="EJ159" s="168">
        <f t="shared" si="288"/>
        <v>89</v>
      </c>
      <c r="EK159" s="167">
        <v>133</v>
      </c>
      <c r="EL159" s="168">
        <f t="shared" si="289"/>
        <v>65.400000000000006</v>
      </c>
      <c r="EM159" s="168">
        <f t="shared" si="290"/>
        <v>77.2</v>
      </c>
      <c r="EN159" s="168">
        <f t="shared" si="291"/>
        <v>84.5</v>
      </c>
      <c r="EO159" s="168">
        <f t="shared" si="292"/>
        <v>89.8</v>
      </c>
      <c r="EP159" s="168">
        <f t="shared" si="293"/>
        <v>95.5</v>
      </c>
      <c r="EQ159" s="168">
        <f t="shared" si="294"/>
        <v>94.3</v>
      </c>
      <c r="ER159" s="168">
        <f t="shared" si="295"/>
        <v>92.5</v>
      </c>
      <c r="ES159" s="168">
        <f t="shared" si="296"/>
        <v>88.8</v>
      </c>
      <c r="ET159" s="167">
        <v>134</v>
      </c>
      <c r="EU159" s="168">
        <f t="shared" si="297"/>
        <v>65.3</v>
      </c>
      <c r="EV159" s="168">
        <f t="shared" si="298"/>
        <v>77.400000000000006</v>
      </c>
      <c r="EW159" s="168">
        <f t="shared" si="299"/>
        <v>86.5</v>
      </c>
      <c r="EX159" s="168">
        <f t="shared" si="300"/>
        <v>92.5</v>
      </c>
      <c r="EY159" s="168">
        <f t="shared" si="301"/>
        <v>96.4</v>
      </c>
      <c r="EZ159" s="168">
        <f t="shared" si="302"/>
        <v>93</v>
      </c>
      <c r="FA159" s="168">
        <f t="shared" si="303"/>
        <v>90.4</v>
      </c>
      <c r="FB159" s="168">
        <f t="shared" si="304"/>
        <v>83.7</v>
      </c>
      <c r="FC159" s="167">
        <v>135</v>
      </c>
      <c r="FD159" s="168">
        <f t="shared" si="305"/>
        <v>70.7</v>
      </c>
      <c r="FE159" s="168">
        <f t="shared" si="306"/>
        <v>82</v>
      </c>
      <c r="FF159" s="168">
        <f t="shared" si="307"/>
        <v>89.3</v>
      </c>
      <c r="FG159" s="168">
        <f t="shared" si="308"/>
        <v>93.3</v>
      </c>
      <c r="FH159" s="168">
        <f t="shared" si="309"/>
        <v>95.5</v>
      </c>
      <c r="FI159" s="168">
        <f t="shared" si="310"/>
        <v>93</v>
      </c>
      <c r="FJ159" s="168">
        <f t="shared" si="311"/>
        <v>90.1</v>
      </c>
      <c r="FK159" s="168">
        <f t="shared" si="312"/>
        <v>83</v>
      </c>
      <c r="FL159" s="167">
        <v>136</v>
      </c>
      <c r="FM159" s="168">
        <f t="shared" si="313"/>
        <v>75.599999999999994</v>
      </c>
      <c r="FN159" s="168">
        <f t="shared" si="314"/>
        <v>84.2</v>
      </c>
      <c r="FO159" s="168">
        <f t="shared" si="315"/>
        <v>90.1</v>
      </c>
      <c r="FP159" s="168">
        <f t="shared" si="316"/>
        <v>93.6</v>
      </c>
      <c r="FQ159" s="168">
        <f t="shared" si="317"/>
        <v>96.2</v>
      </c>
      <c r="FR159" s="168">
        <f t="shared" si="318"/>
        <v>91.3</v>
      </c>
      <c r="FS159" s="168">
        <f t="shared" si="319"/>
        <v>87.9</v>
      </c>
      <c r="FT159" s="168">
        <f t="shared" si="320"/>
        <v>81.900000000000006</v>
      </c>
      <c r="FU159" s="167">
        <v>137</v>
      </c>
      <c r="FV159" s="168">
        <f t="shared" si="321"/>
        <v>77.599999999999994</v>
      </c>
      <c r="FW159" s="168">
        <f t="shared" si="322"/>
        <v>88</v>
      </c>
      <c r="FX159" s="168">
        <f t="shared" si="323"/>
        <v>93.4</v>
      </c>
      <c r="FY159" s="168">
        <f t="shared" si="324"/>
        <v>93.8</v>
      </c>
      <c r="FZ159" s="168">
        <f t="shared" si="325"/>
        <v>94.2</v>
      </c>
      <c r="GA159" s="168">
        <f t="shared" si="326"/>
        <v>91.4</v>
      </c>
      <c r="GB159" s="168">
        <f t="shared" si="327"/>
        <v>87.9</v>
      </c>
      <c r="GC159" s="168">
        <f t="shared" si="328"/>
        <v>79.900000000000006</v>
      </c>
      <c r="GD159" s="167">
        <v>130</v>
      </c>
      <c r="GE159" s="168">
        <f t="shared" si="329"/>
        <v>-2.3603849250278586E-2</v>
      </c>
      <c r="GF159" s="168">
        <f t="shared" si="330"/>
        <v>-2.3544224454084883E-2</v>
      </c>
      <c r="GG159" s="167">
        <v>131</v>
      </c>
      <c r="GH159" s="168">
        <f t="shared" si="331"/>
        <v>-1.2384835451356935E-2</v>
      </c>
      <c r="GI159" s="168">
        <f t="shared" si="332"/>
        <v>-1.1998855162644873E-2</v>
      </c>
      <c r="GJ159" s="167">
        <v>132</v>
      </c>
      <c r="GK159" s="168">
        <f t="shared" si="333"/>
        <v>-2.0040529691527809E-2</v>
      </c>
      <c r="GL159" s="168">
        <f t="shared" si="334"/>
        <v>-1.9627671504537147E-2</v>
      </c>
      <c r="GM159" s="167">
        <v>133</v>
      </c>
      <c r="GN159" s="168">
        <f t="shared" si="335"/>
        <v>-2.9994818512207644E-2</v>
      </c>
      <c r="GO159" s="168">
        <f t="shared" si="336"/>
        <v>-2.8499066434065412E-2</v>
      </c>
      <c r="GP159" s="167">
        <v>134</v>
      </c>
      <c r="GQ159" s="168">
        <f t="shared" si="337"/>
        <v>1.1033250097071345E-2</v>
      </c>
      <c r="GR159" s="168">
        <f t="shared" si="338"/>
        <v>1.2508825519844891E-2</v>
      </c>
      <c r="GS159" s="167">
        <v>135</v>
      </c>
      <c r="GT159" s="168">
        <f t="shared" si="339"/>
        <v>3.2452499206684138E-2</v>
      </c>
      <c r="GU159" s="168">
        <f t="shared" si="340"/>
        <v>3.7596330632538866E-2</v>
      </c>
      <c r="GV159" s="167">
        <v>136</v>
      </c>
      <c r="GW159" s="168">
        <f t="shared" si="341"/>
        <v>4.2495075939370963E-2</v>
      </c>
      <c r="GX159" s="168">
        <f t="shared" si="342"/>
        <v>5.8447665967733542E-2</v>
      </c>
      <c r="GY159" s="167">
        <v>137</v>
      </c>
      <c r="GZ159" s="168">
        <f t="shared" si="343"/>
        <v>-2.9037543498589002E-5</v>
      </c>
      <c r="HA159" s="168">
        <f t="shared" si="344"/>
        <v>2.5034014590687548E-2</v>
      </c>
      <c r="HB159" s="167">
        <v>-1.2</v>
      </c>
      <c r="HC159" s="167">
        <v>-0.49</v>
      </c>
      <c r="HD159" s="167">
        <v>0.14000000000000001</v>
      </c>
      <c r="HE159" s="167">
        <v>1.56</v>
      </c>
      <c r="HF159" s="167">
        <v>-2.98</v>
      </c>
      <c r="HG159" s="167">
        <v>-1.01</v>
      </c>
      <c r="HH159" s="167">
        <v>0.85</v>
      </c>
      <c r="HI159" s="167">
        <v>3.14</v>
      </c>
    </row>
    <row r="160" spans="1:217" ht="15" x14ac:dyDescent="0.2">
      <c r="A160" s="153">
        <v>150</v>
      </c>
      <c r="B160" s="212"/>
      <c r="V160" s="163">
        <f t="shared" si="245"/>
        <v>0</v>
      </c>
      <c r="W160" s="163">
        <f t="shared" si="246"/>
        <v>0</v>
      </c>
      <c r="X160" s="163">
        <f t="shared" si="247"/>
        <v>0</v>
      </c>
      <c r="Y160" s="163">
        <f t="shared" si="248"/>
        <v>0</v>
      </c>
      <c r="Z160" s="163">
        <f t="shared" si="249"/>
        <v>0</v>
      </c>
      <c r="AA160" s="163">
        <f t="shared" si="250"/>
        <v>0</v>
      </c>
      <c r="AB160" s="163">
        <f t="shared" si="251"/>
        <v>0</v>
      </c>
      <c r="AC160" s="163">
        <f t="shared" si="252"/>
        <v>0</v>
      </c>
      <c r="AD160" s="164">
        <f t="shared" si="253"/>
        <v>-1.4641977937706968E-2</v>
      </c>
      <c r="AE160" s="164">
        <f t="shared" si="254"/>
        <v>2.4910512713808348E-2</v>
      </c>
      <c r="AF160" s="164">
        <f t="shared" si="255"/>
        <v>4.5595616594547202E-2</v>
      </c>
      <c r="AG160" s="165">
        <f t="shared" si="256"/>
        <v>65.3</v>
      </c>
      <c r="AH160" s="165">
        <f t="shared" si="257"/>
        <v>75.400000000000006</v>
      </c>
      <c r="AI160" s="165">
        <f t="shared" si="258"/>
        <v>82.9</v>
      </c>
      <c r="AJ160" s="165">
        <f t="shared" si="259"/>
        <v>88.3</v>
      </c>
      <c r="AK160" s="165">
        <f t="shared" si="260"/>
        <v>91.5</v>
      </c>
      <c r="AL160" s="165">
        <f t="shared" si="261"/>
        <v>92.7</v>
      </c>
      <c r="AM160" s="165">
        <f t="shared" si="262"/>
        <v>92.5</v>
      </c>
      <c r="AN160" s="165">
        <f t="shared" si="263"/>
        <v>90.4</v>
      </c>
      <c r="AO160" s="164">
        <f t="shared" si="264"/>
        <v>1.5128685188023212</v>
      </c>
      <c r="AP160" s="166">
        <v>1</v>
      </c>
      <c r="AQ160" s="167">
        <v>51.4</v>
      </c>
      <c r="AR160" s="167">
        <v>62.6</v>
      </c>
      <c r="AS160" s="167">
        <v>70.8</v>
      </c>
      <c r="AT160" s="167">
        <v>81</v>
      </c>
      <c r="AU160" s="167">
        <v>90.4</v>
      </c>
      <c r="AV160" s="167">
        <v>96.2</v>
      </c>
      <c r="AW160" s="167">
        <v>94.7</v>
      </c>
      <c r="AX160" s="167">
        <v>92.3</v>
      </c>
      <c r="AY160" s="166">
        <v>2</v>
      </c>
      <c r="AZ160" s="167">
        <v>59.5</v>
      </c>
      <c r="BA160" s="167">
        <v>68.900000000000006</v>
      </c>
      <c r="BB160" s="167">
        <v>78.3</v>
      </c>
      <c r="BC160" s="167">
        <v>84.3</v>
      </c>
      <c r="BD160" s="167">
        <v>92.8</v>
      </c>
      <c r="BE160" s="167">
        <v>96.3</v>
      </c>
      <c r="BF160" s="167">
        <v>94</v>
      </c>
      <c r="BG160" s="167">
        <v>90</v>
      </c>
      <c r="BH160" s="166">
        <v>3</v>
      </c>
      <c r="BI160" s="167">
        <v>59.8</v>
      </c>
      <c r="BJ160" s="167">
        <v>71.099999999999994</v>
      </c>
      <c r="BK160" s="167">
        <v>80.8</v>
      </c>
      <c r="BL160" s="167">
        <v>88</v>
      </c>
      <c r="BM160" s="167">
        <v>95</v>
      </c>
      <c r="BN160" s="167">
        <v>94.4</v>
      </c>
      <c r="BO160" s="167">
        <v>94.1</v>
      </c>
      <c r="BP160" s="167">
        <v>89</v>
      </c>
      <c r="BQ160" s="166">
        <v>4</v>
      </c>
      <c r="BR160" s="167">
        <v>65.400000000000006</v>
      </c>
      <c r="BS160" s="167">
        <v>77.2</v>
      </c>
      <c r="BT160" s="167">
        <v>84.5</v>
      </c>
      <c r="BU160" s="167">
        <v>89.8</v>
      </c>
      <c r="BV160" s="167">
        <v>95.5</v>
      </c>
      <c r="BW160" s="167">
        <v>94.3</v>
      </c>
      <c r="BX160" s="167">
        <v>92.5</v>
      </c>
      <c r="BY160" s="167">
        <v>88.8</v>
      </c>
      <c r="BZ160" s="166">
        <v>5</v>
      </c>
      <c r="CA160" s="167">
        <v>65.3</v>
      </c>
      <c r="CB160" s="167">
        <v>77.400000000000006</v>
      </c>
      <c r="CC160" s="167">
        <v>86.5</v>
      </c>
      <c r="CD160" s="167">
        <v>92.5</v>
      </c>
      <c r="CE160" s="167">
        <v>96.4</v>
      </c>
      <c r="CF160" s="167">
        <v>93</v>
      </c>
      <c r="CG160" s="167">
        <v>90.4</v>
      </c>
      <c r="CH160" s="167">
        <v>83.7</v>
      </c>
      <c r="CI160" s="166">
        <v>6</v>
      </c>
      <c r="CJ160" s="167">
        <v>70.7</v>
      </c>
      <c r="CK160" s="167">
        <v>82</v>
      </c>
      <c r="CL160" s="167">
        <v>89.3</v>
      </c>
      <c r="CM160" s="167">
        <v>93.3</v>
      </c>
      <c r="CN160" s="167">
        <v>95.5</v>
      </c>
      <c r="CO160" s="167">
        <v>93</v>
      </c>
      <c r="CP160" s="167">
        <v>90.1</v>
      </c>
      <c r="CQ160" s="167">
        <v>83</v>
      </c>
      <c r="CR160" s="166">
        <v>7</v>
      </c>
      <c r="CS160" s="167">
        <v>75.599999999999994</v>
      </c>
      <c r="CT160" s="167">
        <v>84.2</v>
      </c>
      <c r="CU160" s="167">
        <v>90.1</v>
      </c>
      <c r="CV160" s="167">
        <v>93.6</v>
      </c>
      <c r="CW160" s="167">
        <v>96.2</v>
      </c>
      <c r="CX160" s="167">
        <v>91.3</v>
      </c>
      <c r="CY160" s="167">
        <v>87.9</v>
      </c>
      <c r="CZ160" s="167">
        <v>81.900000000000006</v>
      </c>
      <c r="DA160" s="166">
        <v>8</v>
      </c>
      <c r="DB160" s="167">
        <v>77.599999999999994</v>
      </c>
      <c r="DC160" s="167">
        <v>88</v>
      </c>
      <c r="DD160" s="167">
        <v>93.4</v>
      </c>
      <c r="DE160" s="167">
        <v>93.8</v>
      </c>
      <c r="DF160" s="167">
        <v>94.2</v>
      </c>
      <c r="DG160" s="167">
        <v>91.4</v>
      </c>
      <c r="DH160" s="167">
        <v>87.9</v>
      </c>
      <c r="DI160" s="167">
        <v>79.900000000000006</v>
      </c>
      <c r="DJ160" s="167">
        <v>1</v>
      </c>
      <c r="DK160" s="168">
        <f t="shared" si="265"/>
        <v>51.4</v>
      </c>
      <c r="DL160" s="168">
        <f t="shared" si="266"/>
        <v>62.6</v>
      </c>
      <c r="DM160" s="168">
        <f t="shared" si="267"/>
        <v>70.8</v>
      </c>
      <c r="DN160" s="168">
        <f t="shared" si="268"/>
        <v>81</v>
      </c>
      <c r="DO160" s="168">
        <f t="shared" si="269"/>
        <v>90.4</v>
      </c>
      <c r="DP160" s="168">
        <f t="shared" si="270"/>
        <v>96.2</v>
      </c>
      <c r="DQ160" s="168">
        <f t="shared" si="271"/>
        <v>94.7</v>
      </c>
      <c r="DR160" s="168">
        <f t="shared" si="272"/>
        <v>92.3</v>
      </c>
      <c r="DS160" s="167">
        <v>131</v>
      </c>
      <c r="DT160" s="168">
        <f t="shared" si="273"/>
        <v>59.5</v>
      </c>
      <c r="DU160" s="168">
        <f t="shared" si="274"/>
        <v>68.900000000000006</v>
      </c>
      <c r="DV160" s="168">
        <f t="shared" si="275"/>
        <v>78.3</v>
      </c>
      <c r="DW160" s="168">
        <f t="shared" si="276"/>
        <v>84.3</v>
      </c>
      <c r="DX160" s="168">
        <f t="shared" si="277"/>
        <v>92.8</v>
      </c>
      <c r="DY160" s="168">
        <f t="shared" si="278"/>
        <v>96.3</v>
      </c>
      <c r="DZ160" s="168">
        <f t="shared" si="279"/>
        <v>94</v>
      </c>
      <c r="EA160" s="168">
        <f t="shared" si="280"/>
        <v>90</v>
      </c>
      <c r="EB160" s="167">
        <v>132</v>
      </c>
      <c r="EC160" s="168">
        <f t="shared" si="281"/>
        <v>59.8</v>
      </c>
      <c r="ED160" s="168">
        <f t="shared" si="282"/>
        <v>71.099999999999994</v>
      </c>
      <c r="EE160" s="168">
        <f t="shared" si="283"/>
        <v>80.8</v>
      </c>
      <c r="EF160" s="168">
        <f t="shared" si="284"/>
        <v>88</v>
      </c>
      <c r="EG160" s="168">
        <f t="shared" si="285"/>
        <v>95</v>
      </c>
      <c r="EH160" s="168">
        <f t="shared" si="286"/>
        <v>94.4</v>
      </c>
      <c r="EI160" s="168">
        <f t="shared" si="287"/>
        <v>94.1</v>
      </c>
      <c r="EJ160" s="168">
        <f t="shared" si="288"/>
        <v>89</v>
      </c>
      <c r="EK160" s="167">
        <v>133</v>
      </c>
      <c r="EL160" s="168">
        <f t="shared" si="289"/>
        <v>65.400000000000006</v>
      </c>
      <c r="EM160" s="168">
        <f t="shared" si="290"/>
        <v>77.2</v>
      </c>
      <c r="EN160" s="168">
        <f t="shared" si="291"/>
        <v>84.5</v>
      </c>
      <c r="EO160" s="168">
        <f t="shared" si="292"/>
        <v>89.8</v>
      </c>
      <c r="EP160" s="168">
        <f t="shared" si="293"/>
        <v>95.5</v>
      </c>
      <c r="EQ160" s="168">
        <f t="shared" si="294"/>
        <v>94.3</v>
      </c>
      <c r="ER160" s="168">
        <f t="shared" si="295"/>
        <v>92.5</v>
      </c>
      <c r="ES160" s="168">
        <f t="shared" si="296"/>
        <v>88.8</v>
      </c>
      <c r="ET160" s="167">
        <v>134</v>
      </c>
      <c r="EU160" s="168">
        <f t="shared" si="297"/>
        <v>65.3</v>
      </c>
      <c r="EV160" s="168">
        <f t="shared" si="298"/>
        <v>77.400000000000006</v>
      </c>
      <c r="EW160" s="168">
        <f t="shared" si="299"/>
        <v>86.5</v>
      </c>
      <c r="EX160" s="168">
        <f t="shared" si="300"/>
        <v>92.5</v>
      </c>
      <c r="EY160" s="168">
        <f t="shared" si="301"/>
        <v>96.4</v>
      </c>
      <c r="EZ160" s="168">
        <f t="shared" si="302"/>
        <v>93</v>
      </c>
      <c r="FA160" s="168">
        <f t="shared" si="303"/>
        <v>90.4</v>
      </c>
      <c r="FB160" s="168">
        <f t="shared" si="304"/>
        <v>83.7</v>
      </c>
      <c r="FC160" s="167">
        <v>135</v>
      </c>
      <c r="FD160" s="168">
        <f t="shared" si="305"/>
        <v>70.7</v>
      </c>
      <c r="FE160" s="168">
        <f t="shared" si="306"/>
        <v>82</v>
      </c>
      <c r="FF160" s="168">
        <f t="shared" si="307"/>
        <v>89.3</v>
      </c>
      <c r="FG160" s="168">
        <f t="shared" si="308"/>
        <v>93.3</v>
      </c>
      <c r="FH160" s="168">
        <f t="shared" si="309"/>
        <v>95.5</v>
      </c>
      <c r="FI160" s="168">
        <f t="shared" si="310"/>
        <v>93</v>
      </c>
      <c r="FJ160" s="168">
        <f t="shared" si="311"/>
        <v>90.1</v>
      </c>
      <c r="FK160" s="168">
        <f t="shared" si="312"/>
        <v>83</v>
      </c>
      <c r="FL160" s="167">
        <v>136</v>
      </c>
      <c r="FM160" s="168">
        <f t="shared" si="313"/>
        <v>75.599999999999994</v>
      </c>
      <c r="FN160" s="168">
        <f t="shared" si="314"/>
        <v>84.2</v>
      </c>
      <c r="FO160" s="168">
        <f t="shared" si="315"/>
        <v>90.1</v>
      </c>
      <c r="FP160" s="168">
        <f t="shared" si="316"/>
        <v>93.6</v>
      </c>
      <c r="FQ160" s="168">
        <f t="shared" si="317"/>
        <v>96.2</v>
      </c>
      <c r="FR160" s="168">
        <f t="shared" si="318"/>
        <v>91.3</v>
      </c>
      <c r="FS160" s="168">
        <f t="shared" si="319"/>
        <v>87.9</v>
      </c>
      <c r="FT160" s="168">
        <f t="shared" si="320"/>
        <v>81.900000000000006</v>
      </c>
      <c r="FU160" s="167">
        <v>137</v>
      </c>
      <c r="FV160" s="168">
        <f t="shared" si="321"/>
        <v>77.599999999999994</v>
      </c>
      <c r="FW160" s="168">
        <f t="shared" si="322"/>
        <v>88</v>
      </c>
      <c r="FX160" s="168">
        <f t="shared" si="323"/>
        <v>93.4</v>
      </c>
      <c r="FY160" s="168">
        <f t="shared" si="324"/>
        <v>93.8</v>
      </c>
      <c r="FZ160" s="168">
        <f t="shared" si="325"/>
        <v>94.2</v>
      </c>
      <c r="GA160" s="168">
        <f t="shared" si="326"/>
        <v>91.4</v>
      </c>
      <c r="GB160" s="168">
        <f t="shared" si="327"/>
        <v>87.9</v>
      </c>
      <c r="GC160" s="168">
        <f t="shared" si="328"/>
        <v>79.900000000000006</v>
      </c>
      <c r="GD160" s="167">
        <v>130</v>
      </c>
      <c r="GE160" s="168">
        <f t="shared" si="329"/>
        <v>-2.3603849250278586E-2</v>
      </c>
      <c r="GF160" s="168">
        <f t="shared" si="330"/>
        <v>-2.3544224454084883E-2</v>
      </c>
      <c r="GG160" s="167">
        <v>131</v>
      </c>
      <c r="GH160" s="168">
        <f t="shared" si="331"/>
        <v>-1.2384835451356935E-2</v>
      </c>
      <c r="GI160" s="168">
        <f t="shared" si="332"/>
        <v>-1.1998855162644873E-2</v>
      </c>
      <c r="GJ160" s="167">
        <v>132</v>
      </c>
      <c r="GK160" s="168">
        <f t="shared" si="333"/>
        <v>-2.0040529691527809E-2</v>
      </c>
      <c r="GL160" s="168">
        <f t="shared" si="334"/>
        <v>-1.9627671504537147E-2</v>
      </c>
      <c r="GM160" s="167">
        <v>133</v>
      </c>
      <c r="GN160" s="168">
        <f t="shared" si="335"/>
        <v>-2.9994818512207644E-2</v>
      </c>
      <c r="GO160" s="168">
        <f t="shared" si="336"/>
        <v>-2.8499066434065412E-2</v>
      </c>
      <c r="GP160" s="167">
        <v>134</v>
      </c>
      <c r="GQ160" s="168">
        <f t="shared" si="337"/>
        <v>1.1033250097071345E-2</v>
      </c>
      <c r="GR160" s="168">
        <f t="shared" si="338"/>
        <v>1.2508825519844891E-2</v>
      </c>
      <c r="GS160" s="167">
        <v>135</v>
      </c>
      <c r="GT160" s="168">
        <f t="shared" si="339"/>
        <v>3.2452499206684138E-2</v>
      </c>
      <c r="GU160" s="168">
        <f t="shared" si="340"/>
        <v>3.7596330632538866E-2</v>
      </c>
      <c r="GV160" s="167">
        <v>136</v>
      </c>
      <c r="GW160" s="168">
        <f t="shared" si="341"/>
        <v>4.2495075939370963E-2</v>
      </c>
      <c r="GX160" s="168">
        <f t="shared" si="342"/>
        <v>5.8447665967733542E-2</v>
      </c>
      <c r="GY160" s="167">
        <v>137</v>
      </c>
      <c r="GZ160" s="168">
        <f t="shared" si="343"/>
        <v>-2.9037543498589002E-5</v>
      </c>
      <c r="HA160" s="168">
        <f t="shared" si="344"/>
        <v>2.5034014590687548E-2</v>
      </c>
      <c r="HB160" s="167">
        <v>-1.2</v>
      </c>
      <c r="HC160" s="167">
        <v>-0.49</v>
      </c>
      <c r="HD160" s="167">
        <v>0.14000000000000001</v>
      </c>
      <c r="HE160" s="167">
        <v>1.56</v>
      </c>
      <c r="HF160" s="167">
        <v>-2.98</v>
      </c>
      <c r="HG160" s="167">
        <v>-1.01</v>
      </c>
      <c r="HH160" s="167">
        <v>0.85</v>
      </c>
      <c r="HI160" s="167">
        <v>3.14</v>
      </c>
    </row>
    <row r="161" spans="1:217" ht="15" x14ac:dyDescent="0.2">
      <c r="A161" s="153">
        <v>151</v>
      </c>
      <c r="B161" s="212"/>
      <c r="V161" s="163">
        <f t="shared" si="245"/>
        <v>0</v>
      </c>
      <c r="W161" s="163">
        <f t="shared" si="246"/>
        <v>0</v>
      </c>
      <c r="X161" s="163">
        <f t="shared" si="247"/>
        <v>0</v>
      </c>
      <c r="Y161" s="163">
        <f t="shared" si="248"/>
        <v>0</v>
      </c>
      <c r="Z161" s="163">
        <f t="shared" si="249"/>
        <v>0</v>
      </c>
      <c r="AA161" s="163">
        <f t="shared" si="250"/>
        <v>0</v>
      </c>
      <c r="AB161" s="163">
        <f t="shared" si="251"/>
        <v>0</v>
      </c>
      <c r="AC161" s="163">
        <f t="shared" si="252"/>
        <v>0</v>
      </c>
      <c r="AD161" s="164">
        <f t="shared" si="253"/>
        <v>-1.4641977937706968E-2</v>
      </c>
      <c r="AE161" s="164">
        <f t="shared" si="254"/>
        <v>2.4910512713808348E-2</v>
      </c>
      <c r="AF161" s="164">
        <f t="shared" si="255"/>
        <v>4.5595616594547202E-2</v>
      </c>
      <c r="AG161" s="165">
        <f t="shared" si="256"/>
        <v>65.3</v>
      </c>
      <c r="AH161" s="165">
        <f t="shared" si="257"/>
        <v>75.400000000000006</v>
      </c>
      <c r="AI161" s="165">
        <f t="shared" si="258"/>
        <v>82.9</v>
      </c>
      <c r="AJ161" s="165">
        <f t="shared" si="259"/>
        <v>88.3</v>
      </c>
      <c r="AK161" s="165">
        <f t="shared" si="260"/>
        <v>91.5</v>
      </c>
      <c r="AL161" s="165">
        <f t="shared" si="261"/>
        <v>92.7</v>
      </c>
      <c r="AM161" s="165">
        <f t="shared" si="262"/>
        <v>92.5</v>
      </c>
      <c r="AN161" s="165">
        <f t="shared" si="263"/>
        <v>90.4</v>
      </c>
      <c r="AO161" s="164">
        <f t="shared" si="264"/>
        <v>1.5128685188023212</v>
      </c>
      <c r="AP161" s="166">
        <v>1</v>
      </c>
      <c r="AQ161" s="167">
        <v>51.4</v>
      </c>
      <c r="AR161" s="167">
        <v>62.6</v>
      </c>
      <c r="AS161" s="167">
        <v>70.8</v>
      </c>
      <c r="AT161" s="167">
        <v>81</v>
      </c>
      <c r="AU161" s="167">
        <v>90.4</v>
      </c>
      <c r="AV161" s="167">
        <v>96.2</v>
      </c>
      <c r="AW161" s="167">
        <v>94.7</v>
      </c>
      <c r="AX161" s="167">
        <v>92.3</v>
      </c>
      <c r="AY161" s="166">
        <v>2</v>
      </c>
      <c r="AZ161" s="167">
        <v>59.5</v>
      </c>
      <c r="BA161" s="167">
        <v>68.900000000000006</v>
      </c>
      <c r="BB161" s="167">
        <v>78.3</v>
      </c>
      <c r="BC161" s="167">
        <v>84.3</v>
      </c>
      <c r="BD161" s="167">
        <v>92.8</v>
      </c>
      <c r="BE161" s="167">
        <v>96.3</v>
      </c>
      <c r="BF161" s="167">
        <v>94</v>
      </c>
      <c r="BG161" s="167">
        <v>90</v>
      </c>
      <c r="BH161" s="166">
        <v>3</v>
      </c>
      <c r="BI161" s="167">
        <v>59.8</v>
      </c>
      <c r="BJ161" s="167">
        <v>71.099999999999994</v>
      </c>
      <c r="BK161" s="167">
        <v>80.8</v>
      </c>
      <c r="BL161" s="167">
        <v>88</v>
      </c>
      <c r="BM161" s="167">
        <v>95</v>
      </c>
      <c r="BN161" s="167">
        <v>94.4</v>
      </c>
      <c r="BO161" s="167">
        <v>94.1</v>
      </c>
      <c r="BP161" s="167">
        <v>89</v>
      </c>
      <c r="BQ161" s="166">
        <v>4</v>
      </c>
      <c r="BR161" s="167">
        <v>65.400000000000006</v>
      </c>
      <c r="BS161" s="167">
        <v>77.2</v>
      </c>
      <c r="BT161" s="167">
        <v>84.5</v>
      </c>
      <c r="BU161" s="167">
        <v>89.8</v>
      </c>
      <c r="BV161" s="167">
        <v>95.5</v>
      </c>
      <c r="BW161" s="167">
        <v>94.3</v>
      </c>
      <c r="BX161" s="167">
        <v>92.5</v>
      </c>
      <c r="BY161" s="167">
        <v>88.8</v>
      </c>
      <c r="BZ161" s="166">
        <v>5</v>
      </c>
      <c r="CA161" s="167">
        <v>65.3</v>
      </c>
      <c r="CB161" s="167">
        <v>77.400000000000006</v>
      </c>
      <c r="CC161" s="167">
        <v>86.5</v>
      </c>
      <c r="CD161" s="167">
        <v>92.5</v>
      </c>
      <c r="CE161" s="167">
        <v>96.4</v>
      </c>
      <c r="CF161" s="167">
        <v>93</v>
      </c>
      <c r="CG161" s="167">
        <v>90.4</v>
      </c>
      <c r="CH161" s="167">
        <v>83.7</v>
      </c>
      <c r="CI161" s="166">
        <v>6</v>
      </c>
      <c r="CJ161" s="167">
        <v>70.7</v>
      </c>
      <c r="CK161" s="167">
        <v>82</v>
      </c>
      <c r="CL161" s="167">
        <v>89.3</v>
      </c>
      <c r="CM161" s="167">
        <v>93.3</v>
      </c>
      <c r="CN161" s="167">
        <v>95.5</v>
      </c>
      <c r="CO161" s="167">
        <v>93</v>
      </c>
      <c r="CP161" s="167">
        <v>90.1</v>
      </c>
      <c r="CQ161" s="167">
        <v>83</v>
      </c>
      <c r="CR161" s="166">
        <v>7</v>
      </c>
      <c r="CS161" s="167">
        <v>75.599999999999994</v>
      </c>
      <c r="CT161" s="167">
        <v>84.2</v>
      </c>
      <c r="CU161" s="167">
        <v>90.1</v>
      </c>
      <c r="CV161" s="167">
        <v>93.6</v>
      </c>
      <c r="CW161" s="167">
        <v>96.2</v>
      </c>
      <c r="CX161" s="167">
        <v>91.3</v>
      </c>
      <c r="CY161" s="167">
        <v>87.9</v>
      </c>
      <c r="CZ161" s="167">
        <v>81.900000000000006</v>
      </c>
      <c r="DA161" s="166">
        <v>8</v>
      </c>
      <c r="DB161" s="167">
        <v>77.599999999999994</v>
      </c>
      <c r="DC161" s="167">
        <v>88</v>
      </c>
      <c r="DD161" s="167">
        <v>93.4</v>
      </c>
      <c r="DE161" s="167">
        <v>93.8</v>
      </c>
      <c r="DF161" s="167">
        <v>94.2</v>
      </c>
      <c r="DG161" s="167">
        <v>91.4</v>
      </c>
      <c r="DH161" s="167">
        <v>87.9</v>
      </c>
      <c r="DI161" s="167">
        <v>79.900000000000006</v>
      </c>
      <c r="DJ161" s="167">
        <v>1</v>
      </c>
      <c r="DK161" s="168">
        <f t="shared" si="265"/>
        <v>51.4</v>
      </c>
      <c r="DL161" s="168">
        <f t="shared" si="266"/>
        <v>62.6</v>
      </c>
      <c r="DM161" s="168">
        <f t="shared" si="267"/>
        <v>70.8</v>
      </c>
      <c r="DN161" s="168">
        <f t="shared" si="268"/>
        <v>81</v>
      </c>
      <c r="DO161" s="168">
        <f t="shared" si="269"/>
        <v>90.4</v>
      </c>
      <c r="DP161" s="168">
        <f t="shared" si="270"/>
        <v>96.2</v>
      </c>
      <c r="DQ161" s="168">
        <f t="shared" si="271"/>
        <v>94.7</v>
      </c>
      <c r="DR161" s="168">
        <f t="shared" si="272"/>
        <v>92.3</v>
      </c>
      <c r="DS161" s="167">
        <v>131</v>
      </c>
      <c r="DT161" s="168">
        <f t="shared" si="273"/>
        <v>59.5</v>
      </c>
      <c r="DU161" s="168">
        <f t="shared" si="274"/>
        <v>68.900000000000006</v>
      </c>
      <c r="DV161" s="168">
        <f t="shared" si="275"/>
        <v>78.3</v>
      </c>
      <c r="DW161" s="168">
        <f t="shared" si="276"/>
        <v>84.3</v>
      </c>
      <c r="DX161" s="168">
        <f t="shared" si="277"/>
        <v>92.8</v>
      </c>
      <c r="DY161" s="168">
        <f t="shared" si="278"/>
        <v>96.3</v>
      </c>
      <c r="DZ161" s="168">
        <f t="shared" si="279"/>
        <v>94</v>
      </c>
      <c r="EA161" s="168">
        <f t="shared" si="280"/>
        <v>90</v>
      </c>
      <c r="EB161" s="167">
        <v>132</v>
      </c>
      <c r="EC161" s="168">
        <f t="shared" si="281"/>
        <v>59.8</v>
      </c>
      <c r="ED161" s="168">
        <f t="shared" si="282"/>
        <v>71.099999999999994</v>
      </c>
      <c r="EE161" s="168">
        <f t="shared" si="283"/>
        <v>80.8</v>
      </c>
      <c r="EF161" s="168">
        <f t="shared" si="284"/>
        <v>88</v>
      </c>
      <c r="EG161" s="168">
        <f t="shared" si="285"/>
        <v>95</v>
      </c>
      <c r="EH161" s="168">
        <f t="shared" si="286"/>
        <v>94.4</v>
      </c>
      <c r="EI161" s="168">
        <f t="shared" si="287"/>
        <v>94.1</v>
      </c>
      <c r="EJ161" s="168">
        <f t="shared" si="288"/>
        <v>89</v>
      </c>
      <c r="EK161" s="167">
        <v>133</v>
      </c>
      <c r="EL161" s="168">
        <f t="shared" si="289"/>
        <v>65.400000000000006</v>
      </c>
      <c r="EM161" s="168">
        <f t="shared" si="290"/>
        <v>77.2</v>
      </c>
      <c r="EN161" s="168">
        <f t="shared" si="291"/>
        <v>84.5</v>
      </c>
      <c r="EO161" s="168">
        <f t="shared" si="292"/>
        <v>89.8</v>
      </c>
      <c r="EP161" s="168">
        <f t="shared" si="293"/>
        <v>95.5</v>
      </c>
      <c r="EQ161" s="168">
        <f t="shared" si="294"/>
        <v>94.3</v>
      </c>
      <c r="ER161" s="168">
        <f t="shared" si="295"/>
        <v>92.5</v>
      </c>
      <c r="ES161" s="168">
        <f t="shared" si="296"/>
        <v>88.8</v>
      </c>
      <c r="ET161" s="167">
        <v>134</v>
      </c>
      <c r="EU161" s="168">
        <f t="shared" si="297"/>
        <v>65.3</v>
      </c>
      <c r="EV161" s="168">
        <f t="shared" si="298"/>
        <v>77.400000000000006</v>
      </c>
      <c r="EW161" s="168">
        <f t="shared" si="299"/>
        <v>86.5</v>
      </c>
      <c r="EX161" s="168">
        <f t="shared" si="300"/>
        <v>92.5</v>
      </c>
      <c r="EY161" s="168">
        <f t="shared" si="301"/>
        <v>96.4</v>
      </c>
      <c r="EZ161" s="168">
        <f t="shared" si="302"/>
        <v>93</v>
      </c>
      <c r="FA161" s="168">
        <f t="shared" si="303"/>
        <v>90.4</v>
      </c>
      <c r="FB161" s="168">
        <f t="shared" si="304"/>
        <v>83.7</v>
      </c>
      <c r="FC161" s="167">
        <v>135</v>
      </c>
      <c r="FD161" s="168">
        <f t="shared" si="305"/>
        <v>70.7</v>
      </c>
      <c r="FE161" s="168">
        <f t="shared" si="306"/>
        <v>82</v>
      </c>
      <c r="FF161" s="168">
        <f t="shared" si="307"/>
        <v>89.3</v>
      </c>
      <c r="FG161" s="168">
        <f t="shared" si="308"/>
        <v>93.3</v>
      </c>
      <c r="FH161" s="168">
        <f t="shared" si="309"/>
        <v>95.5</v>
      </c>
      <c r="FI161" s="168">
        <f t="shared" si="310"/>
        <v>93</v>
      </c>
      <c r="FJ161" s="168">
        <f t="shared" si="311"/>
        <v>90.1</v>
      </c>
      <c r="FK161" s="168">
        <f t="shared" si="312"/>
        <v>83</v>
      </c>
      <c r="FL161" s="167">
        <v>136</v>
      </c>
      <c r="FM161" s="168">
        <f t="shared" si="313"/>
        <v>75.599999999999994</v>
      </c>
      <c r="FN161" s="168">
        <f t="shared" si="314"/>
        <v>84.2</v>
      </c>
      <c r="FO161" s="168">
        <f t="shared" si="315"/>
        <v>90.1</v>
      </c>
      <c r="FP161" s="168">
        <f t="shared" si="316"/>
        <v>93.6</v>
      </c>
      <c r="FQ161" s="168">
        <f t="shared" si="317"/>
        <v>96.2</v>
      </c>
      <c r="FR161" s="168">
        <f t="shared" si="318"/>
        <v>91.3</v>
      </c>
      <c r="FS161" s="168">
        <f t="shared" si="319"/>
        <v>87.9</v>
      </c>
      <c r="FT161" s="168">
        <f t="shared" si="320"/>
        <v>81.900000000000006</v>
      </c>
      <c r="FU161" s="167">
        <v>137</v>
      </c>
      <c r="FV161" s="168">
        <f t="shared" si="321"/>
        <v>77.599999999999994</v>
      </c>
      <c r="FW161" s="168">
        <f t="shared" si="322"/>
        <v>88</v>
      </c>
      <c r="FX161" s="168">
        <f t="shared" si="323"/>
        <v>93.4</v>
      </c>
      <c r="FY161" s="168">
        <f t="shared" si="324"/>
        <v>93.8</v>
      </c>
      <c r="FZ161" s="168">
        <f t="shared" si="325"/>
        <v>94.2</v>
      </c>
      <c r="GA161" s="168">
        <f t="shared" si="326"/>
        <v>91.4</v>
      </c>
      <c r="GB161" s="168">
        <f t="shared" si="327"/>
        <v>87.9</v>
      </c>
      <c r="GC161" s="168">
        <f t="shared" si="328"/>
        <v>79.900000000000006</v>
      </c>
      <c r="GD161" s="167">
        <v>130</v>
      </c>
      <c r="GE161" s="168">
        <f t="shared" si="329"/>
        <v>-2.3603849250278586E-2</v>
      </c>
      <c r="GF161" s="168">
        <f t="shared" si="330"/>
        <v>-2.3544224454084883E-2</v>
      </c>
      <c r="GG161" s="167">
        <v>131</v>
      </c>
      <c r="GH161" s="168">
        <f t="shared" si="331"/>
        <v>-1.2384835451356935E-2</v>
      </c>
      <c r="GI161" s="168">
        <f t="shared" si="332"/>
        <v>-1.1998855162644873E-2</v>
      </c>
      <c r="GJ161" s="167">
        <v>132</v>
      </c>
      <c r="GK161" s="168">
        <f t="shared" si="333"/>
        <v>-2.0040529691527809E-2</v>
      </c>
      <c r="GL161" s="168">
        <f t="shared" si="334"/>
        <v>-1.9627671504537147E-2</v>
      </c>
      <c r="GM161" s="167">
        <v>133</v>
      </c>
      <c r="GN161" s="168">
        <f t="shared" si="335"/>
        <v>-2.9994818512207644E-2</v>
      </c>
      <c r="GO161" s="168">
        <f t="shared" si="336"/>
        <v>-2.8499066434065412E-2</v>
      </c>
      <c r="GP161" s="167">
        <v>134</v>
      </c>
      <c r="GQ161" s="168">
        <f t="shared" si="337"/>
        <v>1.1033250097071345E-2</v>
      </c>
      <c r="GR161" s="168">
        <f t="shared" si="338"/>
        <v>1.2508825519844891E-2</v>
      </c>
      <c r="GS161" s="167">
        <v>135</v>
      </c>
      <c r="GT161" s="168">
        <f t="shared" si="339"/>
        <v>3.2452499206684138E-2</v>
      </c>
      <c r="GU161" s="168">
        <f t="shared" si="340"/>
        <v>3.7596330632538866E-2</v>
      </c>
      <c r="GV161" s="167">
        <v>136</v>
      </c>
      <c r="GW161" s="168">
        <f t="shared" si="341"/>
        <v>4.2495075939370963E-2</v>
      </c>
      <c r="GX161" s="168">
        <f t="shared" si="342"/>
        <v>5.8447665967733542E-2</v>
      </c>
      <c r="GY161" s="167">
        <v>137</v>
      </c>
      <c r="GZ161" s="168">
        <f t="shared" si="343"/>
        <v>-2.9037543498589002E-5</v>
      </c>
      <c r="HA161" s="168">
        <f t="shared" si="344"/>
        <v>2.5034014590687548E-2</v>
      </c>
      <c r="HB161" s="167">
        <v>-1.2</v>
      </c>
      <c r="HC161" s="167">
        <v>-0.49</v>
      </c>
      <c r="HD161" s="167">
        <v>0.14000000000000001</v>
      </c>
      <c r="HE161" s="167">
        <v>1.56</v>
      </c>
      <c r="HF161" s="167">
        <v>-2.98</v>
      </c>
      <c r="HG161" s="167">
        <v>-1.01</v>
      </c>
      <c r="HH161" s="167">
        <v>0.85</v>
      </c>
      <c r="HI161" s="167">
        <v>3.14</v>
      </c>
    </row>
    <row r="162" spans="1:217" ht="15" x14ac:dyDescent="0.2">
      <c r="A162" s="153">
        <v>152</v>
      </c>
      <c r="B162" s="212"/>
      <c r="V162" s="163">
        <f t="shared" si="245"/>
        <v>0</v>
      </c>
      <c r="W162" s="163">
        <f t="shared" si="246"/>
        <v>0</v>
      </c>
      <c r="X162" s="163">
        <f t="shared" si="247"/>
        <v>0</v>
      </c>
      <c r="Y162" s="163">
        <f t="shared" si="248"/>
        <v>0</v>
      </c>
      <c r="Z162" s="163">
        <f t="shared" si="249"/>
        <v>0</v>
      </c>
      <c r="AA162" s="163">
        <f t="shared" si="250"/>
        <v>0</v>
      </c>
      <c r="AB162" s="163">
        <f t="shared" si="251"/>
        <v>0</v>
      </c>
      <c r="AC162" s="163">
        <f t="shared" si="252"/>
        <v>0</v>
      </c>
      <c r="AD162" s="164">
        <f t="shared" si="253"/>
        <v>-1.4641977937706968E-2</v>
      </c>
      <c r="AE162" s="164">
        <f t="shared" si="254"/>
        <v>2.4910512713808348E-2</v>
      </c>
      <c r="AF162" s="164">
        <f t="shared" si="255"/>
        <v>4.5595616594547202E-2</v>
      </c>
      <c r="AG162" s="165">
        <f t="shared" si="256"/>
        <v>65.3</v>
      </c>
      <c r="AH162" s="165">
        <f t="shared" si="257"/>
        <v>75.400000000000006</v>
      </c>
      <c r="AI162" s="165">
        <f t="shared" si="258"/>
        <v>82.9</v>
      </c>
      <c r="AJ162" s="165">
        <f t="shared" si="259"/>
        <v>88.3</v>
      </c>
      <c r="AK162" s="165">
        <f t="shared" si="260"/>
        <v>91.5</v>
      </c>
      <c r="AL162" s="165">
        <f t="shared" si="261"/>
        <v>92.7</v>
      </c>
      <c r="AM162" s="165">
        <f t="shared" si="262"/>
        <v>92.5</v>
      </c>
      <c r="AN162" s="165">
        <f t="shared" si="263"/>
        <v>90.4</v>
      </c>
      <c r="AO162" s="164">
        <f t="shared" si="264"/>
        <v>1.5128685188023212</v>
      </c>
      <c r="AP162" s="166">
        <v>1</v>
      </c>
      <c r="AQ162" s="167">
        <v>51.4</v>
      </c>
      <c r="AR162" s="167">
        <v>62.6</v>
      </c>
      <c r="AS162" s="167">
        <v>70.8</v>
      </c>
      <c r="AT162" s="167">
        <v>81</v>
      </c>
      <c r="AU162" s="167">
        <v>90.4</v>
      </c>
      <c r="AV162" s="167">
        <v>96.2</v>
      </c>
      <c r="AW162" s="167">
        <v>94.7</v>
      </c>
      <c r="AX162" s="167">
        <v>92.3</v>
      </c>
      <c r="AY162" s="166">
        <v>2</v>
      </c>
      <c r="AZ162" s="167">
        <v>59.5</v>
      </c>
      <c r="BA162" s="167">
        <v>68.900000000000006</v>
      </c>
      <c r="BB162" s="167">
        <v>78.3</v>
      </c>
      <c r="BC162" s="167">
        <v>84.3</v>
      </c>
      <c r="BD162" s="167">
        <v>92.8</v>
      </c>
      <c r="BE162" s="167">
        <v>96.3</v>
      </c>
      <c r="BF162" s="167">
        <v>94</v>
      </c>
      <c r="BG162" s="167">
        <v>90</v>
      </c>
      <c r="BH162" s="166">
        <v>3</v>
      </c>
      <c r="BI162" s="167">
        <v>59.8</v>
      </c>
      <c r="BJ162" s="167">
        <v>71.099999999999994</v>
      </c>
      <c r="BK162" s="167">
        <v>80.8</v>
      </c>
      <c r="BL162" s="167">
        <v>88</v>
      </c>
      <c r="BM162" s="167">
        <v>95</v>
      </c>
      <c r="BN162" s="167">
        <v>94.4</v>
      </c>
      <c r="BO162" s="167">
        <v>94.1</v>
      </c>
      <c r="BP162" s="167">
        <v>89</v>
      </c>
      <c r="BQ162" s="166">
        <v>4</v>
      </c>
      <c r="BR162" s="167">
        <v>65.400000000000006</v>
      </c>
      <c r="BS162" s="167">
        <v>77.2</v>
      </c>
      <c r="BT162" s="167">
        <v>84.5</v>
      </c>
      <c r="BU162" s="167">
        <v>89.8</v>
      </c>
      <c r="BV162" s="167">
        <v>95.5</v>
      </c>
      <c r="BW162" s="167">
        <v>94.3</v>
      </c>
      <c r="BX162" s="167">
        <v>92.5</v>
      </c>
      <c r="BY162" s="167">
        <v>88.8</v>
      </c>
      <c r="BZ162" s="166">
        <v>5</v>
      </c>
      <c r="CA162" s="167">
        <v>65.3</v>
      </c>
      <c r="CB162" s="167">
        <v>77.400000000000006</v>
      </c>
      <c r="CC162" s="167">
        <v>86.5</v>
      </c>
      <c r="CD162" s="167">
        <v>92.5</v>
      </c>
      <c r="CE162" s="167">
        <v>96.4</v>
      </c>
      <c r="CF162" s="167">
        <v>93</v>
      </c>
      <c r="CG162" s="167">
        <v>90.4</v>
      </c>
      <c r="CH162" s="167">
        <v>83.7</v>
      </c>
      <c r="CI162" s="166">
        <v>6</v>
      </c>
      <c r="CJ162" s="167">
        <v>70.7</v>
      </c>
      <c r="CK162" s="167">
        <v>82</v>
      </c>
      <c r="CL162" s="167">
        <v>89.3</v>
      </c>
      <c r="CM162" s="167">
        <v>93.3</v>
      </c>
      <c r="CN162" s="167">
        <v>95.5</v>
      </c>
      <c r="CO162" s="167">
        <v>93</v>
      </c>
      <c r="CP162" s="167">
        <v>90.1</v>
      </c>
      <c r="CQ162" s="167">
        <v>83</v>
      </c>
      <c r="CR162" s="166">
        <v>7</v>
      </c>
      <c r="CS162" s="167">
        <v>75.599999999999994</v>
      </c>
      <c r="CT162" s="167">
        <v>84.2</v>
      </c>
      <c r="CU162" s="167">
        <v>90.1</v>
      </c>
      <c r="CV162" s="167">
        <v>93.6</v>
      </c>
      <c r="CW162" s="167">
        <v>96.2</v>
      </c>
      <c r="CX162" s="167">
        <v>91.3</v>
      </c>
      <c r="CY162" s="167">
        <v>87.9</v>
      </c>
      <c r="CZ162" s="167">
        <v>81.900000000000006</v>
      </c>
      <c r="DA162" s="166">
        <v>8</v>
      </c>
      <c r="DB162" s="167">
        <v>77.599999999999994</v>
      </c>
      <c r="DC162" s="167">
        <v>88</v>
      </c>
      <c r="DD162" s="167">
        <v>93.4</v>
      </c>
      <c r="DE162" s="167">
        <v>93.8</v>
      </c>
      <c r="DF162" s="167">
        <v>94.2</v>
      </c>
      <c r="DG162" s="167">
        <v>91.4</v>
      </c>
      <c r="DH162" s="167">
        <v>87.9</v>
      </c>
      <c r="DI162" s="167">
        <v>79.900000000000006</v>
      </c>
      <c r="DJ162" s="167">
        <v>1</v>
      </c>
      <c r="DK162" s="168">
        <f t="shared" si="265"/>
        <v>51.4</v>
      </c>
      <c r="DL162" s="168">
        <f t="shared" si="266"/>
        <v>62.6</v>
      </c>
      <c r="DM162" s="168">
        <f t="shared" si="267"/>
        <v>70.8</v>
      </c>
      <c r="DN162" s="168">
        <f t="shared" si="268"/>
        <v>81</v>
      </c>
      <c r="DO162" s="168">
        <f t="shared" si="269"/>
        <v>90.4</v>
      </c>
      <c r="DP162" s="168">
        <f t="shared" si="270"/>
        <v>96.2</v>
      </c>
      <c r="DQ162" s="168">
        <f t="shared" si="271"/>
        <v>94.7</v>
      </c>
      <c r="DR162" s="168">
        <f t="shared" si="272"/>
        <v>92.3</v>
      </c>
      <c r="DS162" s="167">
        <v>131</v>
      </c>
      <c r="DT162" s="168">
        <f t="shared" si="273"/>
        <v>59.5</v>
      </c>
      <c r="DU162" s="168">
        <f t="shared" si="274"/>
        <v>68.900000000000006</v>
      </c>
      <c r="DV162" s="168">
        <f t="shared" si="275"/>
        <v>78.3</v>
      </c>
      <c r="DW162" s="168">
        <f t="shared" si="276"/>
        <v>84.3</v>
      </c>
      <c r="DX162" s="168">
        <f t="shared" si="277"/>
        <v>92.8</v>
      </c>
      <c r="DY162" s="168">
        <f t="shared" si="278"/>
        <v>96.3</v>
      </c>
      <c r="DZ162" s="168">
        <f t="shared" si="279"/>
        <v>94</v>
      </c>
      <c r="EA162" s="168">
        <f t="shared" si="280"/>
        <v>90</v>
      </c>
      <c r="EB162" s="167">
        <v>132</v>
      </c>
      <c r="EC162" s="168">
        <f t="shared" si="281"/>
        <v>59.8</v>
      </c>
      <c r="ED162" s="168">
        <f t="shared" si="282"/>
        <v>71.099999999999994</v>
      </c>
      <c r="EE162" s="168">
        <f t="shared" si="283"/>
        <v>80.8</v>
      </c>
      <c r="EF162" s="168">
        <f t="shared" si="284"/>
        <v>88</v>
      </c>
      <c r="EG162" s="168">
        <f t="shared" si="285"/>
        <v>95</v>
      </c>
      <c r="EH162" s="168">
        <f t="shared" si="286"/>
        <v>94.4</v>
      </c>
      <c r="EI162" s="168">
        <f t="shared" si="287"/>
        <v>94.1</v>
      </c>
      <c r="EJ162" s="168">
        <f t="shared" si="288"/>
        <v>89</v>
      </c>
      <c r="EK162" s="167">
        <v>133</v>
      </c>
      <c r="EL162" s="168">
        <f t="shared" si="289"/>
        <v>65.400000000000006</v>
      </c>
      <c r="EM162" s="168">
        <f t="shared" si="290"/>
        <v>77.2</v>
      </c>
      <c r="EN162" s="168">
        <f t="shared" si="291"/>
        <v>84.5</v>
      </c>
      <c r="EO162" s="168">
        <f t="shared" si="292"/>
        <v>89.8</v>
      </c>
      <c r="EP162" s="168">
        <f t="shared" si="293"/>
        <v>95.5</v>
      </c>
      <c r="EQ162" s="168">
        <f t="shared" si="294"/>
        <v>94.3</v>
      </c>
      <c r="ER162" s="168">
        <f t="shared" si="295"/>
        <v>92.5</v>
      </c>
      <c r="ES162" s="168">
        <f t="shared" si="296"/>
        <v>88.8</v>
      </c>
      <c r="ET162" s="167">
        <v>134</v>
      </c>
      <c r="EU162" s="168">
        <f t="shared" si="297"/>
        <v>65.3</v>
      </c>
      <c r="EV162" s="168">
        <f t="shared" si="298"/>
        <v>77.400000000000006</v>
      </c>
      <c r="EW162" s="168">
        <f t="shared" si="299"/>
        <v>86.5</v>
      </c>
      <c r="EX162" s="168">
        <f t="shared" si="300"/>
        <v>92.5</v>
      </c>
      <c r="EY162" s="168">
        <f t="shared" si="301"/>
        <v>96.4</v>
      </c>
      <c r="EZ162" s="168">
        <f t="shared" si="302"/>
        <v>93</v>
      </c>
      <c r="FA162" s="168">
        <f t="shared" si="303"/>
        <v>90.4</v>
      </c>
      <c r="FB162" s="168">
        <f t="shared" si="304"/>
        <v>83.7</v>
      </c>
      <c r="FC162" s="167">
        <v>135</v>
      </c>
      <c r="FD162" s="168">
        <f t="shared" si="305"/>
        <v>70.7</v>
      </c>
      <c r="FE162" s="168">
        <f t="shared" si="306"/>
        <v>82</v>
      </c>
      <c r="FF162" s="168">
        <f t="shared" si="307"/>
        <v>89.3</v>
      </c>
      <c r="FG162" s="168">
        <f t="shared" si="308"/>
        <v>93.3</v>
      </c>
      <c r="FH162" s="168">
        <f t="shared" si="309"/>
        <v>95.5</v>
      </c>
      <c r="FI162" s="168">
        <f t="shared" si="310"/>
        <v>93</v>
      </c>
      <c r="FJ162" s="168">
        <f t="shared" si="311"/>
        <v>90.1</v>
      </c>
      <c r="FK162" s="168">
        <f t="shared" si="312"/>
        <v>83</v>
      </c>
      <c r="FL162" s="167">
        <v>136</v>
      </c>
      <c r="FM162" s="168">
        <f t="shared" si="313"/>
        <v>75.599999999999994</v>
      </c>
      <c r="FN162" s="168">
        <f t="shared" si="314"/>
        <v>84.2</v>
      </c>
      <c r="FO162" s="168">
        <f t="shared" si="315"/>
        <v>90.1</v>
      </c>
      <c r="FP162" s="168">
        <f t="shared" si="316"/>
        <v>93.6</v>
      </c>
      <c r="FQ162" s="168">
        <f t="shared" si="317"/>
        <v>96.2</v>
      </c>
      <c r="FR162" s="168">
        <f t="shared" si="318"/>
        <v>91.3</v>
      </c>
      <c r="FS162" s="168">
        <f t="shared" si="319"/>
        <v>87.9</v>
      </c>
      <c r="FT162" s="168">
        <f t="shared" si="320"/>
        <v>81.900000000000006</v>
      </c>
      <c r="FU162" s="167">
        <v>137</v>
      </c>
      <c r="FV162" s="168">
        <f t="shared" si="321"/>
        <v>77.599999999999994</v>
      </c>
      <c r="FW162" s="168">
        <f t="shared" si="322"/>
        <v>88</v>
      </c>
      <c r="FX162" s="168">
        <f t="shared" si="323"/>
        <v>93.4</v>
      </c>
      <c r="FY162" s="168">
        <f t="shared" si="324"/>
        <v>93.8</v>
      </c>
      <c r="FZ162" s="168">
        <f t="shared" si="325"/>
        <v>94.2</v>
      </c>
      <c r="GA162" s="168">
        <f t="shared" si="326"/>
        <v>91.4</v>
      </c>
      <c r="GB162" s="168">
        <f t="shared" si="327"/>
        <v>87.9</v>
      </c>
      <c r="GC162" s="168">
        <f t="shared" si="328"/>
        <v>79.900000000000006</v>
      </c>
      <c r="GD162" s="167">
        <v>130</v>
      </c>
      <c r="GE162" s="168">
        <f t="shared" si="329"/>
        <v>-2.3603849250278586E-2</v>
      </c>
      <c r="GF162" s="168">
        <f t="shared" si="330"/>
        <v>-2.3544224454084883E-2</v>
      </c>
      <c r="GG162" s="167">
        <v>131</v>
      </c>
      <c r="GH162" s="168">
        <f t="shared" si="331"/>
        <v>-1.2384835451356935E-2</v>
      </c>
      <c r="GI162" s="168">
        <f t="shared" si="332"/>
        <v>-1.1998855162644873E-2</v>
      </c>
      <c r="GJ162" s="167">
        <v>132</v>
      </c>
      <c r="GK162" s="168">
        <f t="shared" si="333"/>
        <v>-2.0040529691527809E-2</v>
      </c>
      <c r="GL162" s="168">
        <f t="shared" si="334"/>
        <v>-1.9627671504537147E-2</v>
      </c>
      <c r="GM162" s="167">
        <v>133</v>
      </c>
      <c r="GN162" s="168">
        <f t="shared" si="335"/>
        <v>-2.9994818512207644E-2</v>
      </c>
      <c r="GO162" s="168">
        <f t="shared" si="336"/>
        <v>-2.8499066434065412E-2</v>
      </c>
      <c r="GP162" s="167">
        <v>134</v>
      </c>
      <c r="GQ162" s="168">
        <f t="shared" si="337"/>
        <v>1.1033250097071345E-2</v>
      </c>
      <c r="GR162" s="168">
        <f t="shared" si="338"/>
        <v>1.2508825519844891E-2</v>
      </c>
      <c r="GS162" s="167">
        <v>135</v>
      </c>
      <c r="GT162" s="168">
        <f t="shared" si="339"/>
        <v>3.2452499206684138E-2</v>
      </c>
      <c r="GU162" s="168">
        <f t="shared" si="340"/>
        <v>3.7596330632538866E-2</v>
      </c>
      <c r="GV162" s="167">
        <v>136</v>
      </c>
      <c r="GW162" s="168">
        <f t="shared" si="341"/>
        <v>4.2495075939370963E-2</v>
      </c>
      <c r="GX162" s="168">
        <f t="shared" si="342"/>
        <v>5.8447665967733542E-2</v>
      </c>
      <c r="GY162" s="167">
        <v>137</v>
      </c>
      <c r="GZ162" s="168">
        <f t="shared" si="343"/>
        <v>-2.9037543498589002E-5</v>
      </c>
      <c r="HA162" s="168">
        <f t="shared" si="344"/>
        <v>2.5034014590687548E-2</v>
      </c>
      <c r="HB162" s="167">
        <v>-1.2</v>
      </c>
      <c r="HC162" s="167">
        <v>-0.49</v>
      </c>
      <c r="HD162" s="167">
        <v>0.14000000000000001</v>
      </c>
      <c r="HE162" s="167">
        <v>1.56</v>
      </c>
      <c r="HF162" s="167">
        <v>-2.98</v>
      </c>
      <c r="HG162" s="167">
        <v>-1.01</v>
      </c>
      <c r="HH162" s="167">
        <v>0.85</v>
      </c>
      <c r="HI162" s="167">
        <v>3.14</v>
      </c>
    </row>
    <row r="163" spans="1:217" ht="15" x14ac:dyDescent="0.2">
      <c r="A163" s="153">
        <v>153</v>
      </c>
      <c r="B163" s="212"/>
      <c r="V163" s="163">
        <f t="shared" si="245"/>
        <v>0</v>
      </c>
      <c r="W163" s="163">
        <f t="shared" si="246"/>
        <v>0</v>
      </c>
      <c r="X163" s="163">
        <f t="shared" si="247"/>
        <v>0</v>
      </c>
      <c r="Y163" s="163">
        <f t="shared" si="248"/>
        <v>0</v>
      </c>
      <c r="Z163" s="163">
        <f t="shared" si="249"/>
        <v>0</v>
      </c>
      <c r="AA163" s="163">
        <f t="shared" si="250"/>
        <v>0</v>
      </c>
      <c r="AB163" s="163">
        <f t="shared" si="251"/>
        <v>0</v>
      </c>
      <c r="AC163" s="163">
        <f t="shared" si="252"/>
        <v>0</v>
      </c>
      <c r="AD163" s="164">
        <f t="shared" si="253"/>
        <v>-1.4641977937706968E-2</v>
      </c>
      <c r="AE163" s="164">
        <f t="shared" si="254"/>
        <v>2.4910512713808348E-2</v>
      </c>
      <c r="AF163" s="164">
        <f t="shared" si="255"/>
        <v>4.5595616594547202E-2</v>
      </c>
      <c r="AG163" s="165">
        <f t="shared" si="256"/>
        <v>65.3</v>
      </c>
      <c r="AH163" s="165">
        <f t="shared" si="257"/>
        <v>75.400000000000006</v>
      </c>
      <c r="AI163" s="165">
        <f t="shared" si="258"/>
        <v>82.9</v>
      </c>
      <c r="AJ163" s="165">
        <f t="shared" si="259"/>
        <v>88.3</v>
      </c>
      <c r="AK163" s="165">
        <f t="shared" si="260"/>
        <v>91.5</v>
      </c>
      <c r="AL163" s="165">
        <f t="shared" si="261"/>
        <v>92.7</v>
      </c>
      <c r="AM163" s="165">
        <f t="shared" si="262"/>
        <v>92.5</v>
      </c>
      <c r="AN163" s="165">
        <f t="shared" si="263"/>
        <v>90.4</v>
      </c>
      <c r="AO163" s="164">
        <f t="shared" si="264"/>
        <v>1.5128685188023212</v>
      </c>
      <c r="AP163" s="166">
        <v>1</v>
      </c>
      <c r="AQ163" s="167">
        <v>51.4</v>
      </c>
      <c r="AR163" s="167">
        <v>62.6</v>
      </c>
      <c r="AS163" s="167">
        <v>70.8</v>
      </c>
      <c r="AT163" s="167">
        <v>81</v>
      </c>
      <c r="AU163" s="167">
        <v>90.4</v>
      </c>
      <c r="AV163" s="167">
        <v>96.2</v>
      </c>
      <c r="AW163" s="167">
        <v>94.7</v>
      </c>
      <c r="AX163" s="167">
        <v>92.3</v>
      </c>
      <c r="AY163" s="166">
        <v>2</v>
      </c>
      <c r="AZ163" s="167">
        <v>59.5</v>
      </c>
      <c r="BA163" s="167">
        <v>68.900000000000006</v>
      </c>
      <c r="BB163" s="167">
        <v>78.3</v>
      </c>
      <c r="BC163" s="167">
        <v>84.3</v>
      </c>
      <c r="BD163" s="167">
        <v>92.8</v>
      </c>
      <c r="BE163" s="167">
        <v>96.3</v>
      </c>
      <c r="BF163" s="167">
        <v>94</v>
      </c>
      <c r="BG163" s="167">
        <v>90</v>
      </c>
      <c r="BH163" s="166">
        <v>3</v>
      </c>
      <c r="BI163" s="167">
        <v>59.8</v>
      </c>
      <c r="BJ163" s="167">
        <v>71.099999999999994</v>
      </c>
      <c r="BK163" s="167">
        <v>80.8</v>
      </c>
      <c r="BL163" s="167">
        <v>88</v>
      </c>
      <c r="BM163" s="167">
        <v>95</v>
      </c>
      <c r="BN163" s="167">
        <v>94.4</v>
      </c>
      <c r="BO163" s="167">
        <v>94.1</v>
      </c>
      <c r="BP163" s="167">
        <v>89</v>
      </c>
      <c r="BQ163" s="166">
        <v>4</v>
      </c>
      <c r="BR163" s="167">
        <v>65.400000000000006</v>
      </c>
      <c r="BS163" s="167">
        <v>77.2</v>
      </c>
      <c r="BT163" s="167">
        <v>84.5</v>
      </c>
      <c r="BU163" s="167">
        <v>89.8</v>
      </c>
      <c r="BV163" s="167">
        <v>95.5</v>
      </c>
      <c r="BW163" s="167">
        <v>94.3</v>
      </c>
      <c r="BX163" s="167">
        <v>92.5</v>
      </c>
      <c r="BY163" s="167">
        <v>88.8</v>
      </c>
      <c r="BZ163" s="166">
        <v>5</v>
      </c>
      <c r="CA163" s="167">
        <v>65.3</v>
      </c>
      <c r="CB163" s="167">
        <v>77.400000000000006</v>
      </c>
      <c r="CC163" s="167">
        <v>86.5</v>
      </c>
      <c r="CD163" s="167">
        <v>92.5</v>
      </c>
      <c r="CE163" s="167">
        <v>96.4</v>
      </c>
      <c r="CF163" s="167">
        <v>93</v>
      </c>
      <c r="CG163" s="167">
        <v>90.4</v>
      </c>
      <c r="CH163" s="167">
        <v>83.7</v>
      </c>
      <c r="CI163" s="166">
        <v>6</v>
      </c>
      <c r="CJ163" s="167">
        <v>70.7</v>
      </c>
      <c r="CK163" s="167">
        <v>82</v>
      </c>
      <c r="CL163" s="167">
        <v>89.3</v>
      </c>
      <c r="CM163" s="167">
        <v>93.3</v>
      </c>
      <c r="CN163" s="167">
        <v>95.5</v>
      </c>
      <c r="CO163" s="167">
        <v>93</v>
      </c>
      <c r="CP163" s="167">
        <v>90.1</v>
      </c>
      <c r="CQ163" s="167">
        <v>83</v>
      </c>
      <c r="CR163" s="166">
        <v>7</v>
      </c>
      <c r="CS163" s="167">
        <v>75.599999999999994</v>
      </c>
      <c r="CT163" s="167">
        <v>84.2</v>
      </c>
      <c r="CU163" s="167">
        <v>90.1</v>
      </c>
      <c r="CV163" s="167">
        <v>93.6</v>
      </c>
      <c r="CW163" s="167">
        <v>96.2</v>
      </c>
      <c r="CX163" s="167">
        <v>91.3</v>
      </c>
      <c r="CY163" s="167">
        <v>87.9</v>
      </c>
      <c r="CZ163" s="167">
        <v>81.900000000000006</v>
      </c>
      <c r="DA163" s="166">
        <v>8</v>
      </c>
      <c r="DB163" s="167">
        <v>77.599999999999994</v>
      </c>
      <c r="DC163" s="167">
        <v>88</v>
      </c>
      <c r="DD163" s="167">
        <v>93.4</v>
      </c>
      <c r="DE163" s="167">
        <v>93.8</v>
      </c>
      <c r="DF163" s="167">
        <v>94.2</v>
      </c>
      <c r="DG163" s="167">
        <v>91.4</v>
      </c>
      <c r="DH163" s="167">
        <v>87.9</v>
      </c>
      <c r="DI163" s="167">
        <v>79.900000000000006</v>
      </c>
      <c r="DJ163" s="167">
        <v>1</v>
      </c>
      <c r="DK163" s="168">
        <f t="shared" si="265"/>
        <v>51.4</v>
      </c>
      <c r="DL163" s="168">
        <f t="shared" si="266"/>
        <v>62.6</v>
      </c>
      <c r="DM163" s="168">
        <f t="shared" si="267"/>
        <v>70.8</v>
      </c>
      <c r="DN163" s="168">
        <f t="shared" si="268"/>
        <v>81</v>
      </c>
      <c r="DO163" s="168">
        <f t="shared" si="269"/>
        <v>90.4</v>
      </c>
      <c r="DP163" s="168">
        <f t="shared" si="270"/>
        <v>96.2</v>
      </c>
      <c r="DQ163" s="168">
        <f t="shared" si="271"/>
        <v>94.7</v>
      </c>
      <c r="DR163" s="168">
        <f t="shared" si="272"/>
        <v>92.3</v>
      </c>
      <c r="DS163" s="167">
        <v>131</v>
      </c>
      <c r="DT163" s="168">
        <f t="shared" si="273"/>
        <v>59.5</v>
      </c>
      <c r="DU163" s="168">
        <f t="shared" si="274"/>
        <v>68.900000000000006</v>
      </c>
      <c r="DV163" s="168">
        <f t="shared" si="275"/>
        <v>78.3</v>
      </c>
      <c r="DW163" s="168">
        <f t="shared" si="276"/>
        <v>84.3</v>
      </c>
      <c r="DX163" s="168">
        <f t="shared" si="277"/>
        <v>92.8</v>
      </c>
      <c r="DY163" s="168">
        <f t="shared" si="278"/>
        <v>96.3</v>
      </c>
      <c r="DZ163" s="168">
        <f t="shared" si="279"/>
        <v>94</v>
      </c>
      <c r="EA163" s="168">
        <f t="shared" si="280"/>
        <v>90</v>
      </c>
      <c r="EB163" s="167">
        <v>132</v>
      </c>
      <c r="EC163" s="168">
        <f t="shared" si="281"/>
        <v>59.8</v>
      </c>
      <c r="ED163" s="168">
        <f t="shared" si="282"/>
        <v>71.099999999999994</v>
      </c>
      <c r="EE163" s="168">
        <f t="shared" si="283"/>
        <v>80.8</v>
      </c>
      <c r="EF163" s="168">
        <f t="shared" si="284"/>
        <v>88</v>
      </c>
      <c r="EG163" s="168">
        <f t="shared" si="285"/>
        <v>95</v>
      </c>
      <c r="EH163" s="168">
        <f t="shared" si="286"/>
        <v>94.4</v>
      </c>
      <c r="EI163" s="168">
        <f t="shared" si="287"/>
        <v>94.1</v>
      </c>
      <c r="EJ163" s="168">
        <f t="shared" si="288"/>
        <v>89</v>
      </c>
      <c r="EK163" s="167">
        <v>133</v>
      </c>
      <c r="EL163" s="168">
        <f t="shared" si="289"/>
        <v>65.400000000000006</v>
      </c>
      <c r="EM163" s="168">
        <f t="shared" si="290"/>
        <v>77.2</v>
      </c>
      <c r="EN163" s="168">
        <f t="shared" si="291"/>
        <v>84.5</v>
      </c>
      <c r="EO163" s="168">
        <f t="shared" si="292"/>
        <v>89.8</v>
      </c>
      <c r="EP163" s="168">
        <f t="shared" si="293"/>
        <v>95.5</v>
      </c>
      <c r="EQ163" s="168">
        <f t="shared" si="294"/>
        <v>94.3</v>
      </c>
      <c r="ER163" s="168">
        <f t="shared" si="295"/>
        <v>92.5</v>
      </c>
      <c r="ES163" s="168">
        <f t="shared" si="296"/>
        <v>88.8</v>
      </c>
      <c r="ET163" s="167">
        <v>134</v>
      </c>
      <c r="EU163" s="168">
        <f t="shared" si="297"/>
        <v>65.3</v>
      </c>
      <c r="EV163" s="168">
        <f t="shared" si="298"/>
        <v>77.400000000000006</v>
      </c>
      <c r="EW163" s="168">
        <f t="shared" si="299"/>
        <v>86.5</v>
      </c>
      <c r="EX163" s="168">
        <f t="shared" si="300"/>
        <v>92.5</v>
      </c>
      <c r="EY163" s="168">
        <f t="shared" si="301"/>
        <v>96.4</v>
      </c>
      <c r="EZ163" s="168">
        <f t="shared" si="302"/>
        <v>93</v>
      </c>
      <c r="FA163" s="168">
        <f t="shared" si="303"/>
        <v>90.4</v>
      </c>
      <c r="FB163" s="168">
        <f t="shared" si="304"/>
        <v>83.7</v>
      </c>
      <c r="FC163" s="167">
        <v>135</v>
      </c>
      <c r="FD163" s="168">
        <f t="shared" si="305"/>
        <v>70.7</v>
      </c>
      <c r="FE163" s="168">
        <f t="shared" si="306"/>
        <v>82</v>
      </c>
      <c r="FF163" s="168">
        <f t="shared" si="307"/>
        <v>89.3</v>
      </c>
      <c r="FG163" s="168">
        <f t="shared" si="308"/>
        <v>93.3</v>
      </c>
      <c r="FH163" s="168">
        <f t="shared" si="309"/>
        <v>95.5</v>
      </c>
      <c r="FI163" s="168">
        <f t="shared" si="310"/>
        <v>93</v>
      </c>
      <c r="FJ163" s="168">
        <f t="shared" si="311"/>
        <v>90.1</v>
      </c>
      <c r="FK163" s="168">
        <f t="shared" si="312"/>
        <v>83</v>
      </c>
      <c r="FL163" s="167">
        <v>136</v>
      </c>
      <c r="FM163" s="168">
        <f t="shared" si="313"/>
        <v>75.599999999999994</v>
      </c>
      <c r="FN163" s="168">
        <f t="shared" si="314"/>
        <v>84.2</v>
      </c>
      <c r="FO163" s="168">
        <f t="shared" si="315"/>
        <v>90.1</v>
      </c>
      <c r="FP163" s="168">
        <f t="shared" si="316"/>
        <v>93.6</v>
      </c>
      <c r="FQ163" s="168">
        <f t="shared" si="317"/>
        <v>96.2</v>
      </c>
      <c r="FR163" s="168">
        <f t="shared" si="318"/>
        <v>91.3</v>
      </c>
      <c r="FS163" s="168">
        <f t="shared" si="319"/>
        <v>87.9</v>
      </c>
      <c r="FT163" s="168">
        <f t="shared" si="320"/>
        <v>81.900000000000006</v>
      </c>
      <c r="FU163" s="167">
        <v>137</v>
      </c>
      <c r="FV163" s="168">
        <f t="shared" si="321"/>
        <v>77.599999999999994</v>
      </c>
      <c r="FW163" s="168">
        <f t="shared" si="322"/>
        <v>88</v>
      </c>
      <c r="FX163" s="168">
        <f t="shared" si="323"/>
        <v>93.4</v>
      </c>
      <c r="FY163" s="168">
        <f t="shared" si="324"/>
        <v>93.8</v>
      </c>
      <c r="FZ163" s="168">
        <f t="shared" si="325"/>
        <v>94.2</v>
      </c>
      <c r="GA163" s="168">
        <f t="shared" si="326"/>
        <v>91.4</v>
      </c>
      <c r="GB163" s="168">
        <f t="shared" si="327"/>
        <v>87.9</v>
      </c>
      <c r="GC163" s="168">
        <f t="shared" si="328"/>
        <v>79.900000000000006</v>
      </c>
      <c r="GD163" s="167">
        <v>130</v>
      </c>
      <c r="GE163" s="168">
        <f t="shared" si="329"/>
        <v>-2.3603849250278586E-2</v>
      </c>
      <c r="GF163" s="168">
        <f t="shared" si="330"/>
        <v>-2.3544224454084883E-2</v>
      </c>
      <c r="GG163" s="167">
        <v>131</v>
      </c>
      <c r="GH163" s="168">
        <f t="shared" si="331"/>
        <v>-1.2384835451356935E-2</v>
      </c>
      <c r="GI163" s="168">
        <f t="shared" si="332"/>
        <v>-1.1998855162644873E-2</v>
      </c>
      <c r="GJ163" s="167">
        <v>132</v>
      </c>
      <c r="GK163" s="168">
        <f t="shared" si="333"/>
        <v>-2.0040529691527809E-2</v>
      </c>
      <c r="GL163" s="168">
        <f t="shared" si="334"/>
        <v>-1.9627671504537147E-2</v>
      </c>
      <c r="GM163" s="167">
        <v>133</v>
      </c>
      <c r="GN163" s="168">
        <f t="shared" si="335"/>
        <v>-2.9994818512207644E-2</v>
      </c>
      <c r="GO163" s="168">
        <f t="shared" si="336"/>
        <v>-2.8499066434065412E-2</v>
      </c>
      <c r="GP163" s="167">
        <v>134</v>
      </c>
      <c r="GQ163" s="168">
        <f t="shared" si="337"/>
        <v>1.1033250097071345E-2</v>
      </c>
      <c r="GR163" s="168">
        <f t="shared" si="338"/>
        <v>1.2508825519844891E-2</v>
      </c>
      <c r="GS163" s="167">
        <v>135</v>
      </c>
      <c r="GT163" s="168">
        <f t="shared" si="339"/>
        <v>3.2452499206684138E-2</v>
      </c>
      <c r="GU163" s="168">
        <f t="shared" si="340"/>
        <v>3.7596330632538866E-2</v>
      </c>
      <c r="GV163" s="167">
        <v>136</v>
      </c>
      <c r="GW163" s="168">
        <f t="shared" si="341"/>
        <v>4.2495075939370963E-2</v>
      </c>
      <c r="GX163" s="168">
        <f t="shared" si="342"/>
        <v>5.8447665967733542E-2</v>
      </c>
      <c r="GY163" s="167">
        <v>137</v>
      </c>
      <c r="GZ163" s="168">
        <f t="shared" si="343"/>
        <v>-2.9037543498589002E-5</v>
      </c>
      <c r="HA163" s="168">
        <f t="shared" si="344"/>
        <v>2.5034014590687548E-2</v>
      </c>
      <c r="HB163" s="167">
        <v>-1.2</v>
      </c>
      <c r="HC163" s="167">
        <v>-0.49</v>
      </c>
      <c r="HD163" s="167">
        <v>0.14000000000000001</v>
      </c>
      <c r="HE163" s="167">
        <v>1.56</v>
      </c>
      <c r="HF163" s="167">
        <v>-2.98</v>
      </c>
      <c r="HG163" s="167">
        <v>-1.01</v>
      </c>
      <c r="HH163" s="167">
        <v>0.85</v>
      </c>
      <c r="HI163" s="167">
        <v>3.14</v>
      </c>
    </row>
    <row r="164" spans="1:217" ht="15" x14ac:dyDescent="0.2">
      <c r="A164" s="153">
        <v>154</v>
      </c>
      <c r="B164" s="212"/>
      <c r="V164" s="163">
        <f t="shared" si="245"/>
        <v>0</v>
      </c>
      <c r="W164" s="163">
        <f t="shared" si="246"/>
        <v>0</v>
      </c>
      <c r="X164" s="163">
        <f t="shared" si="247"/>
        <v>0</v>
      </c>
      <c r="Y164" s="163">
        <f t="shared" si="248"/>
        <v>0</v>
      </c>
      <c r="Z164" s="163">
        <f t="shared" si="249"/>
        <v>0</v>
      </c>
      <c r="AA164" s="163">
        <f t="shared" si="250"/>
        <v>0</v>
      </c>
      <c r="AB164" s="163">
        <f t="shared" si="251"/>
        <v>0</v>
      </c>
      <c r="AC164" s="163">
        <f t="shared" si="252"/>
        <v>0</v>
      </c>
      <c r="AD164" s="164">
        <f t="shared" si="253"/>
        <v>-1.4641977937706968E-2</v>
      </c>
      <c r="AE164" s="164">
        <f t="shared" si="254"/>
        <v>2.4910512713808348E-2</v>
      </c>
      <c r="AF164" s="164">
        <f t="shared" si="255"/>
        <v>4.5595616594547202E-2</v>
      </c>
      <c r="AG164" s="165">
        <f t="shared" si="256"/>
        <v>65.3</v>
      </c>
      <c r="AH164" s="165">
        <f t="shared" si="257"/>
        <v>75.400000000000006</v>
      </c>
      <c r="AI164" s="165">
        <f t="shared" si="258"/>
        <v>82.9</v>
      </c>
      <c r="AJ164" s="165">
        <f t="shared" si="259"/>
        <v>88.3</v>
      </c>
      <c r="AK164" s="165">
        <f t="shared" si="260"/>
        <v>91.5</v>
      </c>
      <c r="AL164" s="165">
        <f t="shared" si="261"/>
        <v>92.7</v>
      </c>
      <c r="AM164" s="165">
        <f t="shared" si="262"/>
        <v>92.5</v>
      </c>
      <c r="AN164" s="165">
        <f t="shared" si="263"/>
        <v>90.4</v>
      </c>
      <c r="AO164" s="164">
        <f t="shared" si="264"/>
        <v>1.5128685188023212</v>
      </c>
      <c r="AP164" s="166">
        <v>1</v>
      </c>
      <c r="AQ164" s="167">
        <v>51.4</v>
      </c>
      <c r="AR164" s="167">
        <v>62.6</v>
      </c>
      <c r="AS164" s="167">
        <v>70.8</v>
      </c>
      <c r="AT164" s="167">
        <v>81</v>
      </c>
      <c r="AU164" s="167">
        <v>90.4</v>
      </c>
      <c r="AV164" s="167">
        <v>96.2</v>
      </c>
      <c r="AW164" s="167">
        <v>94.7</v>
      </c>
      <c r="AX164" s="167">
        <v>92.3</v>
      </c>
      <c r="AY164" s="166">
        <v>2</v>
      </c>
      <c r="AZ164" s="167">
        <v>59.5</v>
      </c>
      <c r="BA164" s="167">
        <v>68.900000000000006</v>
      </c>
      <c r="BB164" s="167">
        <v>78.3</v>
      </c>
      <c r="BC164" s="167">
        <v>84.3</v>
      </c>
      <c r="BD164" s="167">
        <v>92.8</v>
      </c>
      <c r="BE164" s="167">
        <v>96.3</v>
      </c>
      <c r="BF164" s="167">
        <v>94</v>
      </c>
      <c r="BG164" s="167">
        <v>90</v>
      </c>
      <c r="BH164" s="166">
        <v>3</v>
      </c>
      <c r="BI164" s="167">
        <v>59.8</v>
      </c>
      <c r="BJ164" s="167">
        <v>71.099999999999994</v>
      </c>
      <c r="BK164" s="167">
        <v>80.8</v>
      </c>
      <c r="BL164" s="167">
        <v>88</v>
      </c>
      <c r="BM164" s="167">
        <v>95</v>
      </c>
      <c r="BN164" s="167">
        <v>94.4</v>
      </c>
      <c r="BO164" s="167">
        <v>94.1</v>
      </c>
      <c r="BP164" s="167">
        <v>89</v>
      </c>
      <c r="BQ164" s="166">
        <v>4</v>
      </c>
      <c r="BR164" s="167">
        <v>65.400000000000006</v>
      </c>
      <c r="BS164" s="167">
        <v>77.2</v>
      </c>
      <c r="BT164" s="167">
        <v>84.5</v>
      </c>
      <c r="BU164" s="167">
        <v>89.8</v>
      </c>
      <c r="BV164" s="167">
        <v>95.5</v>
      </c>
      <c r="BW164" s="167">
        <v>94.3</v>
      </c>
      <c r="BX164" s="167">
        <v>92.5</v>
      </c>
      <c r="BY164" s="167">
        <v>88.8</v>
      </c>
      <c r="BZ164" s="166">
        <v>5</v>
      </c>
      <c r="CA164" s="167">
        <v>65.3</v>
      </c>
      <c r="CB164" s="167">
        <v>77.400000000000006</v>
      </c>
      <c r="CC164" s="167">
        <v>86.5</v>
      </c>
      <c r="CD164" s="167">
        <v>92.5</v>
      </c>
      <c r="CE164" s="167">
        <v>96.4</v>
      </c>
      <c r="CF164" s="167">
        <v>93</v>
      </c>
      <c r="CG164" s="167">
        <v>90.4</v>
      </c>
      <c r="CH164" s="167">
        <v>83.7</v>
      </c>
      <c r="CI164" s="166">
        <v>6</v>
      </c>
      <c r="CJ164" s="167">
        <v>70.7</v>
      </c>
      <c r="CK164" s="167">
        <v>82</v>
      </c>
      <c r="CL164" s="167">
        <v>89.3</v>
      </c>
      <c r="CM164" s="167">
        <v>93.3</v>
      </c>
      <c r="CN164" s="167">
        <v>95.5</v>
      </c>
      <c r="CO164" s="167">
        <v>93</v>
      </c>
      <c r="CP164" s="167">
        <v>90.1</v>
      </c>
      <c r="CQ164" s="167">
        <v>83</v>
      </c>
      <c r="CR164" s="166">
        <v>7</v>
      </c>
      <c r="CS164" s="167">
        <v>75.599999999999994</v>
      </c>
      <c r="CT164" s="167">
        <v>84.2</v>
      </c>
      <c r="CU164" s="167">
        <v>90.1</v>
      </c>
      <c r="CV164" s="167">
        <v>93.6</v>
      </c>
      <c r="CW164" s="167">
        <v>96.2</v>
      </c>
      <c r="CX164" s="167">
        <v>91.3</v>
      </c>
      <c r="CY164" s="167">
        <v>87.9</v>
      </c>
      <c r="CZ164" s="167">
        <v>81.900000000000006</v>
      </c>
      <c r="DA164" s="166">
        <v>8</v>
      </c>
      <c r="DB164" s="167">
        <v>77.599999999999994</v>
      </c>
      <c r="DC164" s="167">
        <v>88</v>
      </c>
      <c r="DD164" s="167">
        <v>93.4</v>
      </c>
      <c r="DE164" s="167">
        <v>93.8</v>
      </c>
      <c r="DF164" s="167">
        <v>94.2</v>
      </c>
      <c r="DG164" s="167">
        <v>91.4</v>
      </c>
      <c r="DH164" s="167">
        <v>87.9</v>
      </c>
      <c r="DI164" s="167">
        <v>79.900000000000006</v>
      </c>
      <c r="DJ164" s="167">
        <v>1</v>
      </c>
      <c r="DK164" s="168">
        <f t="shared" si="265"/>
        <v>51.4</v>
      </c>
      <c r="DL164" s="168">
        <f t="shared" si="266"/>
        <v>62.6</v>
      </c>
      <c r="DM164" s="168">
        <f t="shared" si="267"/>
        <v>70.8</v>
      </c>
      <c r="DN164" s="168">
        <f t="shared" si="268"/>
        <v>81</v>
      </c>
      <c r="DO164" s="168">
        <f t="shared" si="269"/>
        <v>90.4</v>
      </c>
      <c r="DP164" s="168">
        <f t="shared" si="270"/>
        <v>96.2</v>
      </c>
      <c r="DQ164" s="168">
        <f t="shared" si="271"/>
        <v>94.7</v>
      </c>
      <c r="DR164" s="168">
        <f t="shared" si="272"/>
        <v>92.3</v>
      </c>
      <c r="DS164" s="167">
        <v>131</v>
      </c>
      <c r="DT164" s="168">
        <f t="shared" si="273"/>
        <v>59.5</v>
      </c>
      <c r="DU164" s="168">
        <f t="shared" si="274"/>
        <v>68.900000000000006</v>
      </c>
      <c r="DV164" s="168">
        <f t="shared" si="275"/>
        <v>78.3</v>
      </c>
      <c r="DW164" s="168">
        <f t="shared" si="276"/>
        <v>84.3</v>
      </c>
      <c r="DX164" s="168">
        <f t="shared" si="277"/>
        <v>92.8</v>
      </c>
      <c r="DY164" s="168">
        <f t="shared" si="278"/>
        <v>96.3</v>
      </c>
      <c r="DZ164" s="168">
        <f t="shared" si="279"/>
        <v>94</v>
      </c>
      <c r="EA164" s="168">
        <f t="shared" si="280"/>
        <v>90</v>
      </c>
      <c r="EB164" s="167">
        <v>132</v>
      </c>
      <c r="EC164" s="168">
        <f t="shared" si="281"/>
        <v>59.8</v>
      </c>
      <c r="ED164" s="168">
        <f t="shared" si="282"/>
        <v>71.099999999999994</v>
      </c>
      <c r="EE164" s="168">
        <f t="shared" si="283"/>
        <v>80.8</v>
      </c>
      <c r="EF164" s="168">
        <f t="shared" si="284"/>
        <v>88</v>
      </c>
      <c r="EG164" s="168">
        <f t="shared" si="285"/>
        <v>95</v>
      </c>
      <c r="EH164" s="168">
        <f t="shared" si="286"/>
        <v>94.4</v>
      </c>
      <c r="EI164" s="168">
        <f t="shared" si="287"/>
        <v>94.1</v>
      </c>
      <c r="EJ164" s="168">
        <f t="shared" si="288"/>
        <v>89</v>
      </c>
      <c r="EK164" s="167">
        <v>133</v>
      </c>
      <c r="EL164" s="168">
        <f t="shared" si="289"/>
        <v>65.400000000000006</v>
      </c>
      <c r="EM164" s="168">
        <f t="shared" si="290"/>
        <v>77.2</v>
      </c>
      <c r="EN164" s="168">
        <f t="shared" si="291"/>
        <v>84.5</v>
      </c>
      <c r="EO164" s="168">
        <f t="shared" si="292"/>
        <v>89.8</v>
      </c>
      <c r="EP164" s="168">
        <f t="shared" si="293"/>
        <v>95.5</v>
      </c>
      <c r="EQ164" s="168">
        <f t="shared" si="294"/>
        <v>94.3</v>
      </c>
      <c r="ER164" s="168">
        <f t="shared" si="295"/>
        <v>92.5</v>
      </c>
      <c r="ES164" s="168">
        <f t="shared" si="296"/>
        <v>88.8</v>
      </c>
      <c r="ET164" s="167">
        <v>134</v>
      </c>
      <c r="EU164" s="168">
        <f t="shared" si="297"/>
        <v>65.3</v>
      </c>
      <c r="EV164" s="168">
        <f t="shared" si="298"/>
        <v>77.400000000000006</v>
      </c>
      <c r="EW164" s="168">
        <f t="shared" si="299"/>
        <v>86.5</v>
      </c>
      <c r="EX164" s="168">
        <f t="shared" si="300"/>
        <v>92.5</v>
      </c>
      <c r="EY164" s="168">
        <f t="shared" si="301"/>
        <v>96.4</v>
      </c>
      <c r="EZ164" s="168">
        <f t="shared" si="302"/>
        <v>93</v>
      </c>
      <c r="FA164" s="168">
        <f t="shared" si="303"/>
        <v>90.4</v>
      </c>
      <c r="FB164" s="168">
        <f t="shared" si="304"/>
        <v>83.7</v>
      </c>
      <c r="FC164" s="167">
        <v>135</v>
      </c>
      <c r="FD164" s="168">
        <f t="shared" si="305"/>
        <v>70.7</v>
      </c>
      <c r="FE164" s="168">
        <f t="shared" si="306"/>
        <v>82</v>
      </c>
      <c r="FF164" s="168">
        <f t="shared" si="307"/>
        <v>89.3</v>
      </c>
      <c r="FG164" s="168">
        <f t="shared" si="308"/>
        <v>93.3</v>
      </c>
      <c r="FH164" s="168">
        <f t="shared" si="309"/>
        <v>95.5</v>
      </c>
      <c r="FI164" s="168">
        <f t="shared" si="310"/>
        <v>93</v>
      </c>
      <c r="FJ164" s="168">
        <f t="shared" si="311"/>
        <v>90.1</v>
      </c>
      <c r="FK164" s="168">
        <f t="shared" si="312"/>
        <v>83</v>
      </c>
      <c r="FL164" s="167">
        <v>136</v>
      </c>
      <c r="FM164" s="168">
        <f t="shared" si="313"/>
        <v>75.599999999999994</v>
      </c>
      <c r="FN164" s="168">
        <f t="shared" si="314"/>
        <v>84.2</v>
      </c>
      <c r="FO164" s="168">
        <f t="shared" si="315"/>
        <v>90.1</v>
      </c>
      <c r="FP164" s="168">
        <f t="shared" si="316"/>
        <v>93.6</v>
      </c>
      <c r="FQ164" s="168">
        <f t="shared" si="317"/>
        <v>96.2</v>
      </c>
      <c r="FR164" s="168">
        <f t="shared" si="318"/>
        <v>91.3</v>
      </c>
      <c r="FS164" s="168">
        <f t="shared" si="319"/>
        <v>87.9</v>
      </c>
      <c r="FT164" s="168">
        <f t="shared" si="320"/>
        <v>81.900000000000006</v>
      </c>
      <c r="FU164" s="167">
        <v>137</v>
      </c>
      <c r="FV164" s="168">
        <f t="shared" si="321"/>
        <v>77.599999999999994</v>
      </c>
      <c r="FW164" s="168">
        <f t="shared" si="322"/>
        <v>88</v>
      </c>
      <c r="FX164" s="168">
        <f t="shared" si="323"/>
        <v>93.4</v>
      </c>
      <c r="FY164" s="168">
        <f t="shared" si="324"/>
        <v>93.8</v>
      </c>
      <c r="FZ164" s="168">
        <f t="shared" si="325"/>
        <v>94.2</v>
      </c>
      <c r="GA164" s="168">
        <f t="shared" si="326"/>
        <v>91.4</v>
      </c>
      <c r="GB164" s="168">
        <f t="shared" si="327"/>
        <v>87.9</v>
      </c>
      <c r="GC164" s="168">
        <f t="shared" si="328"/>
        <v>79.900000000000006</v>
      </c>
      <c r="GD164" s="167">
        <v>130</v>
      </c>
      <c r="GE164" s="168">
        <f t="shared" si="329"/>
        <v>-2.3603849250278586E-2</v>
      </c>
      <c r="GF164" s="168">
        <f t="shared" si="330"/>
        <v>-2.3544224454084883E-2</v>
      </c>
      <c r="GG164" s="167">
        <v>131</v>
      </c>
      <c r="GH164" s="168">
        <f t="shared" si="331"/>
        <v>-1.2384835451356935E-2</v>
      </c>
      <c r="GI164" s="168">
        <f t="shared" si="332"/>
        <v>-1.1998855162644873E-2</v>
      </c>
      <c r="GJ164" s="167">
        <v>132</v>
      </c>
      <c r="GK164" s="168">
        <f t="shared" si="333"/>
        <v>-2.0040529691527809E-2</v>
      </c>
      <c r="GL164" s="168">
        <f t="shared" si="334"/>
        <v>-1.9627671504537147E-2</v>
      </c>
      <c r="GM164" s="167">
        <v>133</v>
      </c>
      <c r="GN164" s="168">
        <f t="shared" si="335"/>
        <v>-2.9994818512207644E-2</v>
      </c>
      <c r="GO164" s="168">
        <f t="shared" si="336"/>
        <v>-2.8499066434065412E-2</v>
      </c>
      <c r="GP164" s="167">
        <v>134</v>
      </c>
      <c r="GQ164" s="168">
        <f t="shared" si="337"/>
        <v>1.1033250097071345E-2</v>
      </c>
      <c r="GR164" s="168">
        <f t="shared" si="338"/>
        <v>1.2508825519844891E-2</v>
      </c>
      <c r="GS164" s="167">
        <v>135</v>
      </c>
      <c r="GT164" s="168">
        <f t="shared" si="339"/>
        <v>3.2452499206684138E-2</v>
      </c>
      <c r="GU164" s="168">
        <f t="shared" si="340"/>
        <v>3.7596330632538866E-2</v>
      </c>
      <c r="GV164" s="167">
        <v>136</v>
      </c>
      <c r="GW164" s="168">
        <f t="shared" si="341"/>
        <v>4.2495075939370963E-2</v>
      </c>
      <c r="GX164" s="168">
        <f t="shared" si="342"/>
        <v>5.8447665967733542E-2</v>
      </c>
      <c r="GY164" s="167">
        <v>137</v>
      </c>
      <c r="GZ164" s="168">
        <f t="shared" si="343"/>
        <v>-2.9037543498589002E-5</v>
      </c>
      <c r="HA164" s="168">
        <f t="shared" si="344"/>
        <v>2.5034014590687548E-2</v>
      </c>
      <c r="HB164" s="167">
        <v>-1.2</v>
      </c>
      <c r="HC164" s="167">
        <v>-0.49</v>
      </c>
      <c r="HD164" s="167">
        <v>0.14000000000000001</v>
      </c>
      <c r="HE164" s="167">
        <v>1.56</v>
      </c>
      <c r="HF164" s="167">
        <v>-2.98</v>
      </c>
      <c r="HG164" s="167">
        <v>-1.01</v>
      </c>
      <c r="HH164" s="167">
        <v>0.85</v>
      </c>
      <c r="HI164" s="167">
        <v>3.14</v>
      </c>
    </row>
    <row r="165" spans="1:217" ht="15" x14ac:dyDescent="0.2">
      <c r="A165" s="153">
        <v>155</v>
      </c>
      <c r="B165" s="212"/>
      <c r="V165" s="163">
        <f t="shared" si="245"/>
        <v>0</v>
      </c>
      <c r="W165" s="163">
        <f t="shared" si="246"/>
        <v>0</v>
      </c>
      <c r="X165" s="163">
        <f t="shared" si="247"/>
        <v>0</v>
      </c>
      <c r="Y165" s="163">
        <f t="shared" si="248"/>
        <v>0</v>
      </c>
      <c r="Z165" s="163">
        <f t="shared" si="249"/>
        <v>0</v>
      </c>
      <c r="AA165" s="163">
        <f t="shared" si="250"/>
        <v>0</v>
      </c>
      <c r="AB165" s="163">
        <f t="shared" si="251"/>
        <v>0</v>
      </c>
      <c r="AC165" s="163">
        <f t="shared" si="252"/>
        <v>0</v>
      </c>
      <c r="AD165" s="164">
        <f t="shared" si="253"/>
        <v>-1.4641977937706968E-2</v>
      </c>
      <c r="AE165" s="164">
        <f t="shared" si="254"/>
        <v>2.4910512713808348E-2</v>
      </c>
      <c r="AF165" s="164">
        <f t="shared" si="255"/>
        <v>4.5595616594547202E-2</v>
      </c>
      <c r="AG165" s="165">
        <f t="shared" si="256"/>
        <v>65.3</v>
      </c>
      <c r="AH165" s="165">
        <f t="shared" si="257"/>
        <v>75.400000000000006</v>
      </c>
      <c r="AI165" s="165">
        <f t="shared" si="258"/>
        <v>82.9</v>
      </c>
      <c r="AJ165" s="165">
        <f t="shared" si="259"/>
        <v>88.3</v>
      </c>
      <c r="AK165" s="165">
        <f t="shared" si="260"/>
        <v>91.5</v>
      </c>
      <c r="AL165" s="165">
        <f t="shared" si="261"/>
        <v>92.7</v>
      </c>
      <c r="AM165" s="165">
        <f t="shared" si="262"/>
        <v>92.5</v>
      </c>
      <c r="AN165" s="165">
        <f t="shared" si="263"/>
        <v>90.4</v>
      </c>
      <c r="AO165" s="164">
        <f t="shared" si="264"/>
        <v>1.5128685188023212</v>
      </c>
      <c r="AP165" s="166">
        <v>1</v>
      </c>
      <c r="AQ165" s="167">
        <v>51.4</v>
      </c>
      <c r="AR165" s="167">
        <v>62.6</v>
      </c>
      <c r="AS165" s="167">
        <v>70.8</v>
      </c>
      <c r="AT165" s="167">
        <v>81</v>
      </c>
      <c r="AU165" s="167">
        <v>90.4</v>
      </c>
      <c r="AV165" s="167">
        <v>96.2</v>
      </c>
      <c r="AW165" s="167">
        <v>94.7</v>
      </c>
      <c r="AX165" s="167">
        <v>92.3</v>
      </c>
      <c r="AY165" s="166">
        <v>2</v>
      </c>
      <c r="AZ165" s="167">
        <v>59.5</v>
      </c>
      <c r="BA165" s="167">
        <v>68.900000000000006</v>
      </c>
      <c r="BB165" s="167">
        <v>78.3</v>
      </c>
      <c r="BC165" s="167">
        <v>84.3</v>
      </c>
      <c r="BD165" s="167">
        <v>92.8</v>
      </c>
      <c r="BE165" s="167">
        <v>96.3</v>
      </c>
      <c r="BF165" s="167">
        <v>94</v>
      </c>
      <c r="BG165" s="167">
        <v>90</v>
      </c>
      <c r="BH165" s="166">
        <v>3</v>
      </c>
      <c r="BI165" s="167">
        <v>59.8</v>
      </c>
      <c r="BJ165" s="167">
        <v>71.099999999999994</v>
      </c>
      <c r="BK165" s="167">
        <v>80.8</v>
      </c>
      <c r="BL165" s="167">
        <v>88</v>
      </c>
      <c r="BM165" s="167">
        <v>95</v>
      </c>
      <c r="BN165" s="167">
        <v>94.4</v>
      </c>
      <c r="BO165" s="167">
        <v>94.1</v>
      </c>
      <c r="BP165" s="167">
        <v>89</v>
      </c>
      <c r="BQ165" s="166">
        <v>4</v>
      </c>
      <c r="BR165" s="167">
        <v>65.400000000000006</v>
      </c>
      <c r="BS165" s="167">
        <v>77.2</v>
      </c>
      <c r="BT165" s="167">
        <v>84.5</v>
      </c>
      <c r="BU165" s="167">
        <v>89.8</v>
      </c>
      <c r="BV165" s="167">
        <v>95.5</v>
      </c>
      <c r="BW165" s="167">
        <v>94.3</v>
      </c>
      <c r="BX165" s="167">
        <v>92.5</v>
      </c>
      <c r="BY165" s="167">
        <v>88.8</v>
      </c>
      <c r="BZ165" s="166">
        <v>5</v>
      </c>
      <c r="CA165" s="167">
        <v>65.3</v>
      </c>
      <c r="CB165" s="167">
        <v>77.400000000000006</v>
      </c>
      <c r="CC165" s="167">
        <v>86.5</v>
      </c>
      <c r="CD165" s="167">
        <v>92.5</v>
      </c>
      <c r="CE165" s="167">
        <v>96.4</v>
      </c>
      <c r="CF165" s="167">
        <v>93</v>
      </c>
      <c r="CG165" s="167">
        <v>90.4</v>
      </c>
      <c r="CH165" s="167">
        <v>83.7</v>
      </c>
      <c r="CI165" s="166">
        <v>6</v>
      </c>
      <c r="CJ165" s="167">
        <v>70.7</v>
      </c>
      <c r="CK165" s="167">
        <v>82</v>
      </c>
      <c r="CL165" s="167">
        <v>89.3</v>
      </c>
      <c r="CM165" s="167">
        <v>93.3</v>
      </c>
      <c r="CN165" s="167">
        <v>95.5</v>
      </c>
      <c r="CO165" s="167">
        <v>93</v>
      </c>
      <c r="CP165" s="167">
        <v>90.1</v>
      </c>
      <c r="CQ165" s="167">
        <v>83</v>
      </c>
      <c r="CR165" s="166">
        <v>7</v>
      </c>
      <c r="CS165" s="167">
        <v>75.599999999999994</v>
      </c>
      <c r="CT165" s="167">
        <v>84.2</v>
      </c>
      <c r="CU165" s="167">
        <v>90.1</v>
      </c>
      <c r="CV165" s="167">
        <v>93.6</v>
      </c>
      <c r="CW165" s="167">
        <v>96.2</v>
      </c>
      <c r="CX165" s="167">
        <v>91.3</v>
      </c>
      <c r="CY165" s="167">
        <v>87.9</v>
      </c>
      <c r="CZ165" s="167">
        <v>81.900000000000006</v>
      </c>
      <c r="DA165" s="166">
        <v>8</v>
      </c>
      <c r="DB165" s="167">
        <v>77.599999999999994</v>
      </c>
      <c r="DC165" s="167">
        <v>88</v>
      </c>
      <c r="DD165" s="167">
        <v>93.4</v>
      </c>
      <c r="DE165" s="167">
        <v>93.8</v>
      </c>
      <c r="DF165" s="167">
        <v>94.2</v>
      </c>
      <c r="DG165" s="167">
        <v>91.4</v>
      </c>
      <c r="DH165" s="167">
        <v>87.9</v>
      </c>
      <c r="DI165" s="167">
        <v>79.900000000000006</v>
      </c>
      <c r="DJ165" s="167">
        <v>1</v>
      </c>
      <c r="DK165" s="168">
        <f t="shared" si="265"/>
        <v>51.4</v>
      </c>
      <c r="DL165" s="168">
        <f t="shared" si="266"/>
        <v>62.6</v>
      </c>
      <c r="DM165" s="168">
        <f t="shared" si="267"/>
        <v>70.8</v>
      </c>
      <c r="DN165" s="168">
        <f t="shared" si="268"/>
        <v>81</v>
      </c>
      <c r="DO165" s="168">
        <f t="shared" si="269"/>
        <v>90.4</v>
      </c>
      <c r="DP165" s="168">
        <f t="shared" si="270"/>
        <v>96.2</v>
      </c>
      <c r="DQ165" s="168">
        <f t="shared" si="271"/>
        <v>94.7</v>
      </c>
      <c r="DR165" s="168">
        <f t="shared" si="272"/>
        <v>92.3</v>
      </c>
      <c r="DS165" s="167">
        <v>131</v>
      </c>
      <c r="DT165" s="168">
        <f t="shared" si="273"/>
        <v>59.5</v>
      </c>
      <c r="DU165" s="168">
        <f t="shared" si="274"/>
        <v>68.900000000000006</v>
      </c>
      <c r="DV165" s="168">
        <f t="shared" si="275"/>
        <v>78.3</v>
      </c>
      <c r="DW165" s="168">
        <f t="shared" si="276"/>
        <v>84.3</v>
      </c>
      <c r="DX165" s="168">
        <f t="shared" si="277"/>
        <v>92.8</v>
      </c>
      <c r="DY165" s="168">
        <f t="shared" si="278"/>
        <v>96.3</v>
      </c>
      <c r="DZ165" s="168">
        <f t="shared" si="279"/>
        <v>94</v>
      </c>
      <c r="EA165" s="168">
        <f t="shared" si="280"/>
        <v>90</v>
      </c>
      <c r="EB165" s="167">
        <v>132</v>
      </c>
      <c r="EC165" s="168">
        <f t="shared" si="281"/>
        <v>59.8</v>
      </c>
      <c r="ED165" s="168">
        <f t="shared" si="282"/>
        <v>71.099999999999994</v>
      </c>
      <c r="EE165" s="168">
        <f t="shared" si="283"/>
        <v>80.8</v>
      </c>
      <c r="EF165" s="168">
        <f t="shared" si="284"/>
        <v>88</v>
      </c>
      <c r="EG165" s="168">
        <f t="shared" si="285"/>
        <v>95</v>
      </c>
      <c r="EH165" s="168">
        <f t="shared" si="286"/>
        <v>94.4</v>
      </c>
      <c r="EI165" s="168">
        <f t="shared" si="287"/>
        <v>94.1</v>
      </c>
      <c r="EJ165" s="168">
        <f t="shared" si="288"/>
        <v>89</v>
      </c>
      <c r="EK165" s="167">
        <v>133</v>
      </c>
      <c r="EL165" s="168">
        <f t="shared" si="289"/>
        <v>65.400000000000006</v>
      </c>
      <c r="EM165" s="168">
        <f t="shared" si="290"/>
        <v>77.2</v>
      </c>
      <c r="EN165" s="168">
        <f t="shared" si="291"/>
        <v>84.5</v>
      </c>
      <c r="EO165" s="168">
        <f t="shared" si="292"/>
        <v>89.8</v>
      </c>
      <c r="EP165" s="168">
        <f t="shared" si="293"/>
        <v>95.5</v>
      </c>
      <c r="EQ165" s="168">
        <f t="shared" si="294"/>
        <v>94.3</v>
      </c>
      <c r="ER165" s="168">
        <f t="shared" si="295"/>
        <v>92.5</v>
      </c>
      <c r="ES165" s="168">
        <f t="shared" si="296"/>
        <v>88.8</v>
      </c>
      <c r="ET165" s="167">
        <v>134</v>
      </c>
      <c r="EU165" s="168">
        <f t="shared" si="297"/>
        <v>65.3</v>
      </c>
      <c r="EV165" s="168">
        <f t="shared" si="298"/>
        <v>77.400000000000006</v>
      </c>
      <c r="EW165" s="168">
        <f t="shared" si="299"/>
        <v>86.5</v>
      </c>
      <c r="EX165" s="168">
        <f t="shared" si="300"/>
        <v>92.5</v>
      </c>
      <c r="EY165" s="168">
        <f t="shared" si="301"/>
        <v>96.4</v>
      </c>
      <c r="EZ165" s="168">
        <f t="shared" si="302"/>
        <v>93</v>
      </c>
      <c r="FA165" s="168">
        <f t="shared" si="303"/>
        <v>90.4</v>
      </c>
      <c r="FB165" s="168">
        <f t="shared" si="304"/>
        <v>83.7</v>
      </c>
      <c r="FC165" s="167">
        <v>135</v>
      </c>
      <c r="FD165" s="168">
        <f t="shared" si="305"/>
        <v>70.7</v>
      </c>
      <c r="FE165" s="168">
        <f t="shared" si="306"/>
        <v>82</v>
      </c>
      <c r="FF165" s="168">
        <f t="shared" si="307"/>
        <v>89.3</v>
      </c>
      <c r="FG165" s="168">
        <f t="shared" si="308"/>
        <v>93.3</v>
      </c>
      <c r="FH165" s="168">
        <f t="shared" si="309"/>
        <v>95.5</v>
      </c>
      <c r="FI165" s="168">
        <f t="shared" si="310"/>
        <v>93</v>
      </c>
      <c r="FJ165" s="168">
        <f t="shared" si="311"/>
        <v>90.1</v>
      </c>
      <c r="FK165" s="168">
        <f t="shared" si="312"/>
        <v>83</v>
      </c>
      <c r="FL165" s="167">
        <v>136</v>
      </c>
      <c r="FM165" s="168">
        <f t="shared" si="313"/>
        <v>75.599999999999994</v>
      </c>
      <c r="FN165" s="168">
        <f t="shared" si="314"/>
        <v>84.2</v>
      </c>
      <c r="FO165" s="168">
        <f t="shared" si="315"/>
        <v>90.1</v>
      </c>
      <c r="FP165" s="168">
        <f t="shared" si="316"/>
        <v>93.6</v>
      </c>
      <c r="FQ165" s="168">
        <f t="shared" si="317"/>
        <v>96.2</v>
      </c>
      <c r="FR165" s="168">
        <f t="shared" si="318"/>
        <v>91.3</v>
      </c>
      <c r="FS165" s="168">
        <f t="shared" si="319"/>
        <v>87.9</v>
      </c>
      <c r="FT165" s="168">
        <f t="shared" si="320"/>
        <v>81.900000000000006</v>
      </c>
      <c r="FU165" s="167">
        <v>137</v>
      </c>
      <c r="FV165" s="168">
        <f t="shared" si="321"/>
        <v>77.599999999999994</v>
      </c>
      <c r="FW165" s="168">
        <f t="shared" si="322"/>
        <v>88</v>
      </c>
      <c r="FX165" s="168">
        <f t="shared" si="323"/>
        <v>93.4</v>
      </c>
      <c r="FY165" s="168">
        <f t="shared" si="324"/>
        <v>93.8</v>
      </c>
      <c r="FZ165" s="168">
        <f t="shared" si="325"/>
        <v>94.2</v>
      </c>
      <c r="GA165" s="168">
        <f t="shared" si="326"/>
        <v>91.4</v>
      </c>
      <c r="GB165" s="168">
        <f t="shared" si="327"/>
        <v>87.9</v>
      </c>
      <c r="GC165" s="168">
        <f t="shared" si="328"/>
        <v>79.900000000000006</v>
      </c>
      <c r="GD165" s="167">
        <v>130</v>
      </c>
      <c r="GE165" s="168">
        <f t="shared" si="329"/>
        <v>-2.3603849250278586E-2</v>
      </c>
      <c r="GF165" s="168">
        <f t="shared" si="330"/>
        <v>-2.3544224454084883E-2</v>
      </c>
      <c r="GG165" s="167">
        <v>131</v>
      </c>
      <c r="GH165" s="168">
        <f t="shared" si="331"/>
        <v>-1.2384835451356935E-2</v>
      </c>
      <c r="GI165" s="168">
        <f t="shared" si="332"/>
        <v>-1.1998855162644873E-2</v>
      </c>
      <c r="GJ165" s="167">
        <v>132</v>
      </c>
      <c r="GK165" s="168">
        <f t="shared" si="333"/>
        <v>-2.0040529691527809E-2</v>
      </c>
      <c r="GL165" s="168">
        <f t="shared" si="334"/>
        <v>-1.9627671504537147E-2</v>
      </c>
      <c r="GM165" s="167">
        <v>133</v>
      </c>
      <c r="GN165" s="168">
        <f t="shared" si="335"/>
        <v>-2.9994818512207644E-2</v>
      </c>
      <c r="GO165" s="168">
        <f t="shared" si="336"/>
        <v>-2.8499066434065412E-2</v>
      </c>
      <c r="GP165" s="167">
        <v>134</v>
      </c>
      <c r="GQ165" s="168">
        <f t="shared" si="337"/>
        <v>1.1033250097071345E-2</v>
      </c>
      <c r="GR165" s="168">
        <f t="shared" si="338"/>
        <v>1.2508825519844891E-2</v>
      </c>
      <c r="GS165" s="167">
        <v>135</v>
      </c>
      <c r="GT165" s="168">
        <f t="shared" si="339"/>
        <v>3.2452499206684138E-2</v>
      </c>
      <c r="GU165" s="168">
        <f t="shared" si="340"/>
        <v>3.7596330632538866E-2</v>
      </c>
      <c r="GV165" s="167">
        <v>136</v>
      </c>
      <c r="GW165" s="168">
        <f t="shared" si="341"/>
        <v>4.2495075939370963E-2</v>
      </c>
      <c r="GX165" s="168">
        <f t="shared" si="342"/>
        <v>5.8447665967733542E-2</v>
      </c>
      <c r="GY165" s="167">
        <v>137</v>
      </c>
      <c r="GZ165" s="168">
        <f t="shared" si="343"/>
        <v>-2.9037543498589002E-5</v>
      </c>
      <c r="HA165" s="168">
        <f t="shared" si="344"/>
        <v>2.5034014590687548E-2</v>
      </c>
      <c r="HB165" s="167">
        <v>-1.2</v>
      </c>
      <c r="HC165" s="167">
        <v>-0.49</v>
      </c>
      <c r="HD165" s="167">
        <v>0.14000000000000001</v>
      </c>
      <c r="HE165" s="167">
        <v>1.56</v>
      </c>
      <c r="HF165" s="167">
        <v>-2.98</v>
      </c>
      <c r="HG165" s="167">
        <v>-1.01</v>
      </c>
      <c r="HH165" s="167">
        <v>0.85</v>
      </c>
      <c r="HI165" s="167">
        <v>3.14</v>
      </c>
    </row>
    <row r="166" spans="1:217" ht="15" x14ac:dyDescent="0.2">
      <c r="A166" s="153">
        <v>156</v>
      </c>
      <c r="B166" s="212"/>
      <c r="V166" s="163">
        <f t="shared" si="245"/>
        <v>0</v>
      </c>
      <c r="W166" s="163">
        <f t="shared" si="246"/>
        <v>0</v>
      </c>
      <c r="X166" s="163">
        <f t="shared" si="247"/>
        <v>0</v>
      </c>
      <c r="Y166" s="163">
        <f t="shared" si="248"/>
        <v>0</v>
      </c>
      <c r="Z166" s="163">
        <f t="shared" si="249"/>
        <v>0</v>
      </c>
      <c r="AA166" s="163">
        <f t="shared" si="250"/>
        <v>0</v>
      </c>
      <c r="AB166" s="163">
        <f t="shared" si="251"/>
        <v>0</v>
      </c>
      <c r="AC166" s="163">
        <f t="shared" si="252"/>
        <v>0</v>
      </c>
      <c r="AD166" s="164">
        <f t="shared" si="253"/>
        <v>-1.4641977937706968E-2</v>
      </c>
      <c r="AE166" s="164">
        <f t="shared" si="254"/>
        <v>2.4910512713808348E-2</v>
      </c>
      <c r="AF166" s="164">
        <f t="shared" si="255"/>
        <v>4.5595616594547202E-2</v>
      </c>
      <c r="AG166" s="165">
        <f t="shared" si="256"/>
        <v>65.3</v>
      </c>
      <c r="AH166" s="165">
        <f t="shared" si="257"/>
        <v>75.400000000000006</v>
      </c>
      <c r="AI166" s="165">
        <f t="shared" si="258"/>
        <v>82.9</v>
      </c>
      <c r="AJ166" s="165">
        <f t="shared" si="259"/>
        <v>88.3</v>
      </c>
      <c r="AK166" s="165">
        <f t="shared" si="260"/>
        <v>91.5</v>
      </c>
      <c r="AL166" s="165">
        <f t="shared" si="261"/>
        <v>92.7</v>
      </c>
      <c r="AM166" s="165">
        <f t="shared" si="262"/>
        <v>92.5</v>
      </c>
      <c r="AN166" s="165">
        <f t="shared" si="263"/>
        <v>90.4</v>
      </c>
      <c r="AO166" s="164">
        <f t="shared" si="264"/>
        <v>1.5128685188023212</v>
      </c>
      <c r="AP166" s="166">
        <v>1</v>
      </c>
      <c r="AQ166" s="167">
        <v>51.4</v>
      </c>
      <c r="AR166" s="167">
        <v>62.6</v>
      </c>
      <c r="AS166" s="167">
        <v>70.8</v>
      </c>
      <c r="AT166" s="167">
        <v>81</v>
      </c>
      <c r="AU166" s="167">
        <v>90.4</v>
      </c>
      <c r="AV166" s="167">
        <v>96.2</v>
      </c>
      <c r="AW166" s="167">
        <v>94.7</v>
      </c>
      <c r="AX166" s="167">
        <v>92.3</v>
      </c>
      <c r="AY166" s="166">
        <v>2</v>
      </c>
      <c r="AZ166" s="167">
        <v>59.5</v>
      </c>
      <c r="BA166" s="167">
        <v>68.900000000000006</v>
      </c>
      <c r="BB166" s="167">
        <v>78.3</v>
      </c>
      <c r="BC166" s="167">
        <v>84.3</v>
      </c>
      <c r="BD166" s="167">
        <v>92.8</v>
      </c>
      <c r="BE166" s="167">
        <v>96.3</v>
      </c>
      <c r="BF166" s="167">
        <v>94</v>
      </c>
      <c r="BG166" s="167">
        <v>90</v>
      </c>
      <c r="BH166" s="166">
        <v>3</v>
      </c>
      <c r="BI166" s="167">
        <v>59.8</v>
      </c>
      <c r="BJ166" s="167">
        <v>71.099999999999994</v>
      </c>
      <c r="BK166" s="167">
        <v>80.8</v>
      </c>
      <c r="BL166" s="167">
        <v>88</v>
      </c>
      <c r="BM166" s="167">
        <v>95</v>
      </c>
      <c r="BN166" s="167">
        <v>94.4</v>
      </c>
      <c r="BO166" s="167">
        <v>94.1</v>
      </c>
      <c r="BP166" s="167">
        <v>89</v>
      </c>
      <c r="BQ166" s="166">
        <v>4</v>
      </c>
      <c r="BR166" s="167">
        <v>65.400000000000006</v>
      </c>
      <c r="BS166" s="167">
        <v>77.2</v>
      </c>
      <c r="BT166" s="167">
        <v>84.5</v>
      </c>
      <c r="BU166" s="167">
        <v>89.8</v>
      </c>
      <c r="BV166" s="167">
        <v>95.5</v>
      </c>
      <c r="BW166" s="167">
        <v>94.3</v>
      </c>
      <c r="BX166" s="167">
        <v>92.5</v>
      </c>
      <c r="BY166" s="167">
        <v>88.8</v>
      </c>
      <c r="BZ166" s="166">
        <v>5</v>
      </c>
      <c r="CA166" s="167">
        <v>65.3</v>
      </c>
      <c r="CB166" s="167">
        <v>77.400000000000006</v>
      </c>
      <c r="CC166" s="167">
        <v>86.5</v>
      </c>
      <c r="CD166" s="167">
        <v>92.5</v>
      </c>
      <c r="CE166" s="167">
        <v>96.4</v>
      </c>
      <c r="CF166" s="167">
        <v>93</v>
      </c>
      <c r="CG166" s="167">
        <v>90.4</v>
      </c>
      <c r="CH166" s="167">
        <v>83.7</v>
      </c>
      <c r="CI166" s="166">
        <v>6</v>
      </c>
      <c r="CJ166" s="167">
        <v>70.7</v>
      </c>
      <c r="CK166" s="167">
        <v>82</v>
      </c>
      <c r="CL166" s="167">
        <v>89.3</v>
      </c>
      <c r="CM166" s="167">
        <v>93.3</v>
      </c>
      <c r="CN166" s="167">
        <v>95.5</v>
      </c>
      <c r="CO166" s="167">
        <v>93</v>
      </c>
      <c r="CP166" s="167">
        <v>90.1</v>
      </c>
      <c r="CQ166" s="167">
        <v>83</v>
      </c>
      <c r="CR166" s="166">
        <v>7</v>
      </c>
      <c r="CS166" s="167">
        <v>75.599999999999994</v>
      </c>
      <c r="CT166" s="167">
        <v>84.2</v>
      </c>
      <c r="CU166" s="167">
        <v>90.1</v>
      </c>
      <c r="CV166" s="167">
        <v>93.6</v>
      </c>
      <c r="CW166" s="167">
        <v>96.2</v>
      </c>
      <c r="CX166" s="167">
        <v>91.3</v>
      </c>
      <c r="CY166" s="167">
        <v>87.9</v>
      </c>
      <c r="CZ166" s="167">
        <v>81.900000000000006</v>
      </c>
      <c r="DA166" s="166">
        <v>8</v>
      </c>
      <c r="DB166" s="167">
        <v>77.599999999999994</v>
      </c>
      <c r="DC166" s="167">
        <v>88</v>
      </c>
      <c r="DD166" s="167">
        <v>93.4</v>
      </c>
      <c r="DE166" s="167">
        <v>93.8</v>
      </c>
      <c r="DF166" s="167">
        <v>94.2</v>
      </c>
      <c r="DG166" s="167">
        <v>91.4</v>
      </c>
      <c r="DH166" s="167">
        <v>87.9</v>
      </c>
      <c r="DI166" s="167">
        <v>79.900000000000006</v>
      </c>
      <c r="DJ166" s="167">
        <v>1</v>
      </c>
      <c r="DK166" s="168">
        <f t="shared" si="265"/>
        <v>51.4</v>
      </c>
      <c r="DL166" s="168">
        <f t="shared" si="266"/>
        <v>62.6</v>
      </c>
      <c r="DM166" s="168">
        <f t="shared" si="267"/>
        <v>70.8</v>
      </c>
      <c r="DN166" s="168">
        <f t="shared" si="268"/>
        <v>81</v>
      </c>
      <c r="DO166" s="168">
        <f t="shared" si="269"/>
        <v>90.4</v>
      </c>
      <c r="DP166" s="168">
        <f t="shared" si="270"/>
        <v>96.2</v>
      </c>
      <c r="DQ166" s="168">
        <f t="shared" si="271"/>
        <v>94.7</v>
      </c>
      <c r="DR166" s="168">
        <f t="shared" si="272"/>
        <v>92.3</v>
      </c>
      <c r="DS166" s="167">
        <v>131</v>
      </c>
      <c r="DT166" s="168">
        <f t="shared" si="273"/>
        <v>59.5</v>
      </c>
      <c r="DU166" s="168">
        <f t="shared" si="274"/>
        <v>68.900000000000006</v>
      </c>
      <c r="DV166" s="168">
        <f t="shared" si="275"/>
        <v>78.3</v>
      </c>
      <c r="DW166" s="168">
        <f t="shared" si="276"/>
        <v>84.3</v>
      </c>
      <c r="DX166" s="168">
        <f t="shared" si="277"/>
        <v>92.8</v>
      </c>
      <c r="DY166" s="168">
        <f t="shared" si="278"/>
        <v>96.3</v>
      </c>
      <c r="DZ166" s="168">
        <f t="shared" si="279"/>
        <v>94</v>
      </c>
      <c r="EA166" s="168">
        <f t="shared" si="280"/>
        <v>90</v>
      </c>
      <c r="EB166" s="167">
        <v>132</v>
      </c>
      <c r="EC166" s="168">
        <f t="shared" si="281"/>
        <v>59.8</v>
      </c>
      <c r="ED166" s="168">
        <f t="shared" si="282"/>
        <v>71.099999999999994</v>
      </c>
      <c r="EE166" s="168">
        <f t="shared" si="283"/>
        <v>80.8</v>
      </c>
      <c r="EF166" s="168">
        <f t="shared" si="284"/>
        <v>88</v>
      </c>
      <c r="EG166" s="168">
        <f t="shared" si="285"/>
        <v>95</v>
      </c>
      <c r="EH166" s="168">
        <f t="shared" si="286"/>
        <v>94.4</v>
      </c>
      <c r="EI166" s="168">
        <f t="shared" si="287"/>
        <v>94.1</v>
      </c>
      <c r="EJ166" s="168">
        <f t="shared" si="288"/>
        <v>89</v>
      </c>
      <c r="EK166" s="167">
        <v>133</v>
      </c>
      <c r="EL166" s="168">
        <f t="shared" si="289"/>
        <v>65.400000000000006</v>
      </c>
      <c r="EM166" s="168">
        <f t="shared" si="290"/>
        <v>77.2</v>
      </c>
      <c r="EN166" s="168">
        <f t="shared" si="291"/>
        <v>84.5</v>
      </c>
      <c r="EO166" s="168">
        <f t="shared" si="292"/>
        <v>89.8</v>
      </c>
      <c r="EP166" s="168">
        <f t="shared" si="293"/>
        <v>95.5</v>
      </c>
      <c r="EQ166" s="168">
        <f t="shared" si="294"/>
        <v>94.3</v>
      </c>
      <c r="ER166" s="168">
        <f t="shared" si="295"/>
        <v>92.5</v>
      </c>
      <c r="ES166" s="168">
        <f t="shared" si="296"/>
        <v>88.8</v>
      </c>
      <c r="ET166" s="167">
        <v>134</v>
      </c>
      <c r="EU166" s="168">
        <f t="shared" si="297"/>
        <v>65.3</v>
      </c>
      <c r="EV166" s="168">
        <f t="shared" si="298"/>
        <v>77.400000000000006</v>
      </c>
      <c r="EW166" s="168">
        <f t="shared" si="299"/>
        <v>86.5</v>
      </c>
      <c r="EX166" s="168">
        <f t="shared" si="300"/>
        <v>92.5</v>
      </c>
      <c r="EY166" s="168">
        <f t="shared" si="301"/>
        <v>96.4</v>
      </c>
      <c r="EZ166" s="168">
        <f t="shared" si="302"/>
        <v>93</v>
      </c>
      <c r="FA166" s="168">
        <f t="shared" si="303"/>
        <v>90.4</v>
      </c>
      <c r="FB166" s="168">
        <f t="shared" si="304"/>
        <v>83.7</v>
      </c>
      <c r="FC166" s="167">
        <v>135</v>
      </c>
      <c r="FD166" s="168">
        <f t="shared" si="305"/>
        <v>70.7</v>
      </c>
      <c r="FE166" s="168">
        <f t="shared" si="306"/>
        <v>82</v>
      </c>
      <c r="FF166" s="168">
        <f t="shared" si="307"/>
        <v>89.3</v>
      </c>
      <c r="FG166" s="168">
        <f t="shared" si="308"/>
        <v>93.3</v>
      </c>
      <c r="FH166" s="168">
        <f t="shared" si="309"/>
        <v>95.5</v>
      </c>
      <c r="FI166" s="168">
        <f t="shared" si="310"/>
        <v>93</v>
      </c>
      <c r="FJ166" s="168">
        <f t="shared" si="311"/>
        <v>90.1</v>
      </c>
      <c r="FK166" s="168">
        <f t="shared" si="312"/>
        <v>83</v>
      </c>
      <c r="FL166" s="167">
        <v>136</v>
      </c>
      <c r="FM166" s="168">
        <f t="shared" si="313"/>
        <v>75.599999999999994</v>
      </c>
      <c r="FN166" s="168">
        <f t="shared" si="314"/>
        <v>84.2</v>
      </c>
      <c r="FO166" s="168">
        <f t="shared" si="315"/>
        <v>90.1</v>
      </c>
      <c r="FP166" s="168">
        <f t="shared" si="316"/>
        <v>93.6</v>
      </c>
      <c r="FQ166" s="168">
        <f t="shared" si="317"/>
        <v>96.2</v>
      </c>
      <c r="FR166" s="168">
        <f t="shared" si="318"/>
        <v>91.3</v>
      </c>
      <c r="FS166" s="168">
        <f t="shared" si="319"/>
        <v>87.9</v>
      </c>
      <c r="FT166" s="168">
        <f t="shared" si="320"/>
        <v>81.900000000000006</v>
      </c>
      <c r="FU166" s="167">
        <v>137</v>
      </c>
      <c r="FV166" s="168">
        <f t="shared" si="321"/>
        <v>77.599999999999994</v>
      </c>
      <c r="FW166" s="168">
        <f t="shared" si="322"/>
        <v>88</v>
      </c>
      <c r="FX166" s="168">
        <f t="shared" si="323"/>
        <v>93.4</v>
      </c>
      <c r="FY166" s="168">
        <f t="shared" si="324"/>
        <v>93.8</v>
      </c>
      <c r="FZ166" s="168">
        <f t="shared" si="325"/>
        <v>94.2</v>
      </c>
      <c r="GA166" s="168">
        <f t="shared" si="326"/>
        <v>91.4</v>
      </c>
      <c r="GB166" s="168">
        <f t="shared" si="327"/>
        <v>87.9</v>
      </c>
      <c r="GC166" s="168">
        <f t="shared" si="328"/>
        <v>79.900000000000006</v>
      </c>
      <c r="GD166" s="167">
        <v>130</v>
      </c>
      <c r="GE166" s="168">
        <f t="shared" si="329"/>
        <v>-2.3603849250278586E-2</v>
      </c>
      <c r="GF166" s="168">
        <f t="shared" si="330"/>
        <v>-2.3544224454084883E-2</v>
      </c>
      <c r="GG166" s="167">
        <v>131</v>
      </c>
      <c r="GH166" s="168">
        <f t="shared" si="331"/>
        <v>-1.2384835451356935E-2</v>
      </c>
      <c r="GI166" s="168">
        <f t="shared" si="332"/>
        <v>-1.1998855162644873E-2</v>
      </c>
      <c r="GJ166" s="167">
        <v>132</v>
      </c>
      <c r="GK166" s="168">
        <f t="shared" si="333"/>
        <v>-2.0040529691527809E-2</v>
      </c>
      <c r="GL166" s="168">
        <f t="shared" si="334"/>
        <v>-1.9627671504537147E-2</v>
      </c>
      <c r="GM166" s="167">
        <v>133</v>
      </c>
      <c r="GN166" s="168">
        <f t="shared" si="335"/>
        <v>-2.9994818512207644E-2</v>
      </c>
      <c r="GO166" s="168">
        <f t="shared" si="336"/>
        <v>-2.8499066434065412E-2</v>
      </c>
      <c r="GP166" s="167">
        <v>134</v>
      </c>
      <c r="GQ166" s="168">
        <f t="shared" si="337"/>
        <v>1.1033250097071345E-2</v>
      </c>
      <c r="GR166" s="168">
        <f t="shared" si="338"/>
        <v>1.2508825519844891E-2</v>
      </c>
      <c r="GS166" s="167">
        <v>135</v>
      </c>
      <c r="GT166" s="168">
        <f t="shared" si="339"/>
        <v>3.2452499206684138E-2</v>
      </c>
      <c r="GU166" s="168">
        <f t="shared" si="340"/>
        <v>3.7596330632538866E-2</v>
      </c>
      <c r="GV166" s="167">
        <v>136</v>
      </c>
      <c r="GW166" s="168">
        <f t="shared" si="341"/>
        <v>4.2495075939370963E-2</v>
      </c>
      <c r="GX166" s="168">
        <f t="shared" si="342"/>
        <v>5.8447665967733542E-2</v>
      </c>
      <c r="GY166" s="167">
        <v>137</v>
      </c>
      <c r="GZ166" s="168">
        <f t="shared" si="343"/>
        <v>-2.9037543498589002E-5</v>
      </c>
      <c r="HA166" s="168">
        <f t="shared" si="344"/>
        <v>2.5034014590687548E-2</v>
      </c>
      <c r="HB166" s="167">
        <v>-1.2</v>
      </c>
      <c r="HC166" s="167">
        <v>-0.49</v>
      </c>
      <c r="HD166" s="167">
        <v>0.14000000000000001</v>
      </c>
      <c r="HE166" s="167">
        <v>1.56</v>
      </c>
      <c r="HF166" s="167">
        <v>-2.98</v>
      </c>
      <c r="HG166" s="167">
        <v>-1.01</v>
      </c>
      <c r="HH166" s="167">
        <v>0.85</v>
      </c>
      <c r="HI166" s="167">
        <v>3.14</v>
      </c>
    </row>
    <row r="167" spans="1:217" ht="15" x14ac:dyDescent="0.2">
      <c r="A167" s="153">
        <v>157</v>
      </c>
      <c r="B167" s="212"/>
      <c r="V167" s="163">
        <f t="shared" si="245"/>
        <v>0</v>
      </c>
      <c r="W167" s="163">
        <f t="shared" si="246"/>
        <v>0</v>
      </c>
      <c r="X167" s="163">
        <f t="shared" si="247"/>
        <v>0</v>
      </c>
      <c r="Y167" s="163">
        <f t="shared" si="248"/>
        <v>0</v>
      </c>
      <c r="Z167" s="163">
        <f t="shared" si="249"/>
        <v>0</v>
      </c>
      <c r="AA167" s="163">
        <f t="shared" si="250"/>
        <v>0</v>
      </c>
      <c r="AB167" s="163">
        <f t="shared" si="251"/>
        <v>0</v>
      </c>
      <c r="AC167" s="163">
        <f t="shared" si="252"/>
        <v>0</v>
      </c>
      <c r="AD167" s="164">
        <f t="shared" si="253"/>
        <v>-1.4641977937706968E-2</v>
      </c>
      <c r="AE167" s="164">
        <f t="shared" si="254"/>
        <v>2.4910512713808348E-2</v>
      </c>
      <c r="AF167" s="164">
        <f t="shared" si="255"/>
        <v>4.5595616594547202E-2</v>
      </c>
      <c r="AG167" s="165">
        <f t="shared" si="256"/>
        <v>65.3</v>
      </c>
      <c r="AH167" s="165">
        <f t="shared" si="257"/>
        <v>75.400000000000006</v>
      </c>
      <c r="AI167" s="165">
        <f t="shared" si="258"/>
        <v>82.9</v>
      </c>
      <c r="AJ167" s="165">
        <f t="shared" si="259"/>
        <v>88.3</v>
      </c>
      <c r="AK167" s="165">
        <f t="shared" si="260"/>
        <v>91.5</v>
      </c>
      <c r="AL167" s="165">
        <f t="shared" si="261"/>
        <v>92.7</v>
      </c>
      <c r="AM167" s="165">
        <f t="shared" si="262"/>
        <v>92.5</v>
      </c>
      <c r="AN167" s="165">
        <f t="shared" si="263"/>
        <v>90.4</v>
      </c>
      <c r="AO167" s="164">
        <f t="shared" si="264"/>
        <v>1.5128685188023212</v>
      </c>
      <c r="AP167" s="166">
        <v>1</v>
      </c>
      <c r="AQ167" s="167">
        <v>51.4</v>
      </c>
      <c r="AR167" s="167">
        <v>62.6</v>
      </c>
      <c r="AS167" s="167">
        <v>70.8</v>
      </c>
      <c r="AT167" s="167">
        <v>81</v>
      </c>
      <c r="AU167" s="167">
        <v>90.4</v>
      </c>
      <c r="AV167" s="167">
        <v>96.2</v>
      </c>
      <c r="AW167" s="167">
        <v>94.7</v>
      </c>
      <c r="AX167" s="167">
        <v>92.3</v>
      </c>
      <c r="AY167" s="166">
        <v>2</v>
      </c>
      <c r="AZ167" s="167">
        <v>59.5</v>
      </c>
      <c r="BA167" s="167">
        <v>68.900000000000006</v>
      </c>
      <c r="BB167" s="167">
        <v>78.3</v>
      </c>
      <c r="BC167" s="167">
        <v>84.3</v>
      </c>
      <c r="BD167" s="167">
        <v>92.8</v>
      </c>
      <c r="BE167" s="167">
        <v>96.3</v>
      </c>
      <c r="BF167" s="167">
        <v>94</v>
      </c>
      <c r="BG167" s="167">
        <v>90</v>
      </c>
      <c r="BH167" s="166">
        <v>3</v>
      </c>
      <c r="BI167" s="167">
        <v>59.8</v>
      </c>
      <c r="BJ167" s="167">
        <v>71.099999999999994</v>
      </c>
      <c r="BK167" s="167">
        <v>80.8</v>
      </c>
      <c r="BL167" s="167">
        <v>88</v>
      </c>
      <c r="BM167" s="167">
        <v>95</v>
      </c>
      <c r="BN167" s="167">
        <v>94.4</v>
      </c>
      <c r="BO167" s="167">
        <v>94.1</v>
      </c>
      <c r="BP167" s="167">
        <v>89</v>
      </c>
      <c r="BQ167" s="166">
        <v>4</v>
      </c>
      <c r="BR167" s="167">
        <v>65.400000000000006</v>
      </c>
      <c r="BS167" s="167">
        <v>77.2</v>
      </c>
      <c r="BT167" s="167">
        <v>84.5</v>
      </c>
      <c r="BU167" s="167">
        <v>89.8</v>
      </c>
      <c r="BV167" s="167">
        <v>95.5</v>
      </c>
      <c r="BW167" s="167">
        <v>94.3</v>
      </c>
      <c r="BX167" s="167">
        <v>92.5</v>
      </c>
      <c r="BY167" s="167">
        <v>88.8</v>
      </c>
      <c r="BZ167" s="166">
        <v>5</v>
      </c>
      <c r="CA167" s="167">
        <v>65.3</v>
      </c>
      <c r="CB167" s="167">
        <v>77.400000000000006</v>
      </c>
      <c r="CC167" s="167">
        <v>86.5</v>
      </c>
      <c r="CD167" s="167">
        <v>92.5</v>
      </c>
      <c r="CE167" s="167">
        <v>96.4</v>
      </c>
      <c r="CF167" s="167">
        <v>93</v>
      </c>
      <c r="CG167" s="167">
        <v>90.4</v>
      </c>
      <c r="CH167" s="167">
        <v>83.7</v>
      </c>
      <c r="CI167" s="166">
        <v>6</v>
      </c>
      <c r="CJ167" s="167">
        <v>70.7</v>
      </c>
      <c r="CK167" s="167">
        <v>82</v>
      </c>
      <c r="CL167" s="167">
        <v>89.3</v>
      </c>
      <c r="CM167" s="167">
        <v>93.3</v>
      </c>
      <c r="CN167" s="167">
        <v>95.5</v>
      </c>
      <c r="CO167" s="167">
        <v>93</v>
      </c>
      <c r="CP167" s="167">
        <v>90.1</v>
      </c>
      <c r="CQ167" s="167">
        <v>83</v>
      </c>
      <c r="CR167" s="166">
        <v>7</v>
      </c>
      <c r="CS167" s="167">
        <v>75.599999999999994</v>
      </c>
      <c r="CT167" s="167">
        <v>84.2</v>
      </c>
      <c r="CU167" s="167">
        <v>90.1</v>
      </c>
      <c r="CV167" s="167">
        <v>93.6</v>
      </c>
      <c r="CW167" s="167">
        <v>96.2</v>
      </c>
      <c r="CX167" s="167">
        <v>91.3</v>
      </c>
      <c r="CY167" s="167">
        <v>87.9</v>
      </c>
      <c r="CZ167" s="167">
        <v>81.900000000000006</v>
      </c>
      <c r="DA167" s="166">
        <v>8</v>
      </c>
      <c r="DB167" s="167">
        <v>77.599999999999994</v>
      </c>
      <c r="DC167" s="167">
        <v>88</v>
      </c>
      <c r="DD167" s="167">
        <v>93.4</v>
      </c>
      <c r="DE167" s="167">
        <v>93.8</v>
      </c>
      <c r="DF167" s="167">
        <v>94.2</v>
      </c>
      <c r="DG167" s="167">
        <v>91.4</v>
      </c>
      <c r="DH167" s="167">
        <v>87.9</v>
      </c>
      <c r="DI167" s="167">
        <v>79.900000000000006</v>
      </c>
      <c r="DJ167" s="167">
        <v>1</v>
      </c>
      <c r="DK167" s="168">
        <f t="shared" si="265"/>
        <v>51.4</v>
      </c>
      <c r="DL167" s="168">
        <f t="shared" si="266"/>
        <v>62.6</v>
      </c>
      <c r="DM167" s="168">
        <f t="shared" si="267"/>
        <v>70.8</v>
      </c>
      <c r="DN167" s="168">
        <f t="shared" si="268"/>
        <v>81</v>
      </c>
      <c r="DO167" s="168">
        <f t="shared" si="269"/>
        <v>90.4</v>
      </c>
      <c r="DP167" s="168">
        <f t="shared" si="270"/>
        <v>96.2</v>
      </c>
      <c r="DQ167" s="168">
        <f t="shared" si="271"/>
        <v>94.7</v>
      </c>
      <c r="DR167" s="168">
        <f t="shared" si="272"/>
        <v>92.3</v>
      </c>
      <c r="DS167" s="167">
        <v>131</v>
      </c>
      <c r="DT167" s="168">
        <f t="shared" si="273"/>
        <v>59.5</v>
      </c>
      <c r="DU167" s="168">
        <f t="shared" si="274"/>
        <v>68.900000000000006</v>
      </c>
      <c r="DV167" s="168">
        <f t="shared" si="275"/>
        <v>78.3</v>
      </c>
      <c r="DW167" s="168">
        <f t="shared" si="276"/>
        <v>84.3</v>
      </c>
      <c r="DX167" s="168">
        <f t="shared" si="277"/>
        <v>92.8</v>
      </c>
      <c r="DY167" s="168">
        <f t="shared" si="278"/>
        <v>96.3</v>
      </c>
      <c r="DZ167" s="168">
        <f t="shared" si="279"/>
        <v>94</v>
      </c>
      <c r="EA167" s="168">
        <f t="shared" si="280"/>
        <v>90</v>
      </c>
      <c r="EB167" s="167">
        <v>132</v>
      </c>
      <c r="EC167" s="168">
        <f t="shared" si="281"/>
        <v>59.8</v>
      </c>
      <c r="ED167" s="168">
        <f t="shared" si="282"/>
        <v>71.099999999999994</v>
      </c>
      <c r="EE167" s="168">
        <f t="shared" si="283"/>
        <v>80.8</v>
      </c>
      <c r="EF167" s="168">
        <f t="shared" si="284"/>
        <v>88</v>
      </c>
      <c r="EG167" s="168">
        <f t="shared" si="285"/>
        <v>95</v>
      </c>
      <c r="EH167" s="168">
        <f t="shared" si="286"/>
        <v>94.4</v>
      </c>
      <c r="EI167" s="168">
        <f t="shared" si="287"/>
        <v>94.1</v>
      </c>
      <c r="EJ167" s="168">
        <f t="shared" si="288"/>
        <v>89</v>
      </c>
      <c r="EK167" s="167">
        <v>133</v>
      </c>
      <c r="EL167" s="168">
        <f t="shared" si="289"/>
        <v>65.400000000000006</v>
      </c>
      <c r="EM167" s="168">
        <f t="shared" si="290"/>
        <v>77.2</v>
      </c>
      <c r="EN167" s="168">
        <f t="shared" si="291"/>
        <v>84.5</v>
      </c>
      <c r="EO167" s="168">
        <f t="shared" si="292"/>
        <v>89.8</v>
      </c>
      <c r="EP167" s="168">
        <f t="shared" si="293"/>
        <v>95.5</v>
      </c>
      <c r="EQ167" s="168">
        <f t="shared" si="294"/>
        <v>94.3</v>
      </c>
      <c r="ER167" s="168">
        <f t="shared" si="295"/>
        <v>92.5</v>
      </c>
      <c r="ES167" s="168">
        <f t="shared" si="296"/>
        <v>88.8</v>
      </c>
      <c r="ET167" s="167">
        <v>134</v>
      </c>
      <c r="EU167" s="168">
        <f t="shared" si="297"/>
        <v>65.3</v>
      </c>
      <c r="EV167" s="168">
        <f t="shared" si="298"/>
        <v>77.400000000000006</v>
      </c>
      <c r="EW167" s="168">
        <f t="shared" si="299"/>
        <v>86.5</v>
      </c>
      <c r="EX167" s="168">
        <f t="shared" si="300"/>
        <v>92.5</v>
      </c>
      <c r="EY167" s="168">
        <f t="shared" si="301"/>
        <v>96.4</v>
      </c>
      <c r="EZ167" s="168">
        <f t="shared" si="302"/>
        <v>93</v>
      </c>
      <c r="FA167" s="168">
        <f t="shared" si="303"/>
        <v>90.4</v>
      </c>
      <c r="FB167" s="168">
        <f t="shared" si="304"/>
        <v>83.7</v>
      </c>
      <c r="FC167" s="167">
        <v>135</v>
      </c>
      <c r="FD167" s="168">
        <f t="shared" si="305"/>
        <v>70.7</v>
      </c>
      <c r="FE167" s="168">
        <f t="shared" si="306"/>
        <v>82</v>
      </c>
      <c r="FF167" s="168">
        <f t="shared" si="307"/>
        <v>89.3</v>
      </c>
      <c r="FG167" s="168">
        <f t="shared" si="308"/>
        <v>93.3</v>
      </c>
      <c r="FH167" s="168">
        <f t="shared" si="309"/>
        <v>95.5</v>
      </c>
      <c r="FI167" s="168">
        <f t="shared" si="310"/>
        <v>93</v>
      </c>
      <c r="FJ167" s="168">
        <f t="shared" si="311"/>
        <v>90.1</v>
      </c>
      <c r="FK167" s="168">
        <f t="shared" si="312"/>
        <v>83</v>
      </c>
      <c r="FL167" s="167">
        <v>136</v>
      </c>
      <c r="FM167" s="168">
        <f t="shared" si="313"/>
        <v>75.599999999999994</v>
      </c>
      <c r="FN167" s="168">
        <f t="shared" si="314"/>
        <v>84.2</v>
      </c>
      <c r="FO167" s="168">
        <f t="shared" si="315"/>
        <v>90.1</v>
      </c>
      <c r="FP167" s="168">
        <f t="shared" si="316"/>
        <v>93.6</v>
      </c>
      <c r="FQ167" s="168">
        <f t="shared" si="317"/>
        <v>96.2</v>
      </c>
      <c r="FR167" s="168">
        <f t="shared" si="318"/>
        <v>91.3</v>
      </c>
      <c r="FS167" s="168">
        <f t="shared" si="319"/>
        <v>87.9</v>
      </c>
      <c r="FT167" s="168">
        <f t="shared" si="320"/>
        <v>81.900000000000006</v>
      </c>
      <c r="FU167" s="167">
        <v>137</v>
      </c>
      <c r="FV167" s="168">
        <f t="shared" si="321"/>
        <v>77.599999999999994</v>
      </c>
      <c r="FW167" s="168">
        <f t="shared" si="322"/>
        <v>88</v>
      </c>
      <c r="FX167" s="168">
        <f t="shared" si="323"/>
        <v>93.4</v>
      </c>
      <c r="FY167" s="168">
        <f t="shared" si="324"/>
        <v>93.8</v>
      </c>
      <c r="FZ167" s="168">
        <f t="shared" si="325"/>
        <v>94.2</v>
      </c>
      <c r="GA167" s="168">
        <f t="shared" si="326"/>
        <v>91.4</v>
      </c>
      <c r="GB167" s="168">
        <f t="shared" si="327"/>
        <v>87.9</v>
      </c>
      <c r="GC167" s="168">
        <f t="shared" si="328"/>
        <v>79.900000000000006</v>
      </c>
      <c r="GD167" s="167">
        <v>130</v>
      </c>
      <c r="GE167" s="168">
        <f t="shared" si="329"/>
        <v>-2.3603849250278586E-2</v>
      </c>
      <c r="GF167" s="168">
        <f t="shared" si="330"/>
        <v>-2.3544224454084883E-2</v>
      </c>
      <c r="GG167" s="167">
        <v>131</v>
      </c>
      <c r="GH167" s="168">
        <f t="shared" si="331"/>
        <v>-1.2384835451356935E-2</v>
      </c>
      <c r="GI167" s="168">
        <f t="shared" si="332"/>
        <v>-1.1998855162644873E-2</v>
      </c>
      <c r="GJ167" s="167">
        <v>132</v>
      </c>
      <c r="GK167" s="168">
        <f t="shared" si="333"/>
        <v>-2.0040529691527809E-2</v>
      </c>
      <c r="GL167" s="168">
        <f t="shared" si="334"/>
        <v>-1.9627671504537147E-2</v>
      </c>
      <c r="GM167" s="167">
        <v>133</v>
      </c>
      <c r="GN167" s="168">
        <f t="shared" si="335"/>
        <v>-2.9994818512207644E-2</v>
      </c>
      <c r="GO167" s="168">
        <f t="shared" si="336"/>
        <v>-2.8499066434065412E-2</v>
      </c>
      <c r="GP167" s="167">
        <v>134</v>
      </c>
      <c r="GQ167" s="168">
        <f t="shared" si="337"/>
        <v>1.1033250097071345E-2</v>
      </c>
      <c r="GR167" s="168">
        <f t="shared" si="338"/>
        <v>1.2508825519844891E-2</v>
      </c>
      <c r="GS167" s="167">
        <v>135</v>
      </c>
      <c r="GT167" s="168">
        <f t="shared" si="339"/>
        <v>3.2452499206684138E-2</v>
      </c>
      <c r="GU167" s="168">
        <f t="shared" si="340"/>
        <v>3.7596330632538866E-2</v>
      </c>
      <c r="GV167" s="167">
        <v>136</v>
      </c>
      <c r="GW167" s="168">
        <f t="shared" si="341"/>
        <v>4.2495075939370963E-2</v>
      </c>
      <c r="GX167" s="168">
        <f t="shared" si="342"/>
        <v>5.8447665967733542E-2</v>
      </c>
      <c r="GY167" s="167">
        <v>137</v>
      </c>
      <c r="GZ167" s="168">
        <f t="shared" si="343"/>
        <v>-2.9037543498589002E-5</v>
      </c>
      <c r="HA167" s="168">
        <f t="shared" si="344"/>
        <v>2.5034014590687548E-2</v>
      </c>
      <c r="HB167" s="167">
        <v>-1.2</v>
      </c>
      <c r="HC167" s="167">
        <v>-0.49</v>
      </c>
      <c r="HD167" s="167">
        <v>0.14000000000000001</v>
      </c>
      <c r="HE167" s="167">
        <v>1.56</v>
      </c>
      <c r="HF167" s="167">
        <v>-2.98</v>
      </c>
      <c r="HG167" s="167">
        <v>-1.01</v>
      </c>
      <c r="HH167" s="167">
        <v>0.85</v>
      </c>
      <c r="HI167" s="167">
        <v>3.14</v>
      </c>
    </row>
    <row r="168" spans="1:217" ht="15" x14ac:dyDescent="0.2">
      <c r="A168" s="153">
        <v>158</v>
      </c>
      <c r="B168" s="212"/>
      <c r="V168" s="163">
        <f t="shared" si="245"/>
        <v>0</v>
      </c>
      <c r="W168" s="163">
        <f t="shared" si="246"/>
        <v>0</v>
      </c>
      <c r="X168" s="163">
        <f t="shared" si="247"/>
        <v>0</v>
      </c>
      <c r="Y168" s="163">
        <f t="shared" si="248"/>
        <v>0</v>
      </c>
      <c r="Z168" s="163">
        <f t="shared" si="249"/>
        <v>0</v>
      </c>
      <c r="AA168" s="163">
        <f t="shared" si="250"/>
        <v>0</v>
      </c>
      <c r="AB168" s="163">
        <f t="shared" si="251"/>
        <v>0</v>
      </c>
      <c r="AC168" s="163">
        <f t="shared" si="252"/>
        <v>0</v>
      </c>
      <c r="AD168" s="164">
        <f t="shared" si="253"/>
        <v>-1.4641977937706968E-2</v>
      </c>
      <c r="AE168" s="164">
        <f t="shared" si="254"/>
        <v>2.4910512713808348E-2</v>
      </c>
      <c r="AF168" s="164">
        <f t="shared" si="255"/>
        <v>4.5595616594547202E-2</v>
      </c>
      <c r="AG168" s="165">
        <f t="shared" si="256"/>
        <v>65.3</v>
      </c>
      <c r="AH168" s="165">
        <f t="shared" si="257"/>
        <v>75.400000000000006</v>
      </c>
      <c r="AI168" s="165">
        <f t="shared" si="258"/>
        <v>82.9</v>
      </c>
      <c r="AJ168" s="165">
        <f t="shared" si="259"/>
        <v>88.3</v>
      </c>
      <c r="AK168" s="165">
        <f t="shared" si="260"/>
        <v>91.5</v>
      </c>
      <c r="AL168" s="165">
        <f t="shared" si="261"/>
        <v>92.7</v>
      </c>
      <c r="AM168" s="165">
        <f t="shared" si="262"/>
        <v>92.5</v>
      </c>
      <c r="AN168" s="165">
        <f t="shared" si="263"/>
        <v>90.4</v>
      </c>
      <c r="AO168" s="164">
        <f t="shared" si="264"/>
        <v>1.5128685188023212</v>
      </c>
      <c r="AP168" s="166">
        <v>1</v>
      </c>
      <c r="AQ168" s="167">
        <v>51.4</v>
      </c>
      <c r="AR168" s="167">
        <v>62.6</v>
      </c>
      <c r="AS168" s="167">
        <v>70.8</v>
      </c>
      <c r="AT168" s="167">
        <v>81</v>
      </c>
      <c r="AU168" s="167">
        <v>90.4</v>
      </c>
      <c r="AV168" s="167">
        <v>96.2</v>
      </c>
      <c r="AW168" s="167">
        <v>94.7</v>
      </c>
      <c r="AX168" s="167">
        <v>92.3</v>
      </c>
      <c r="AY168" s="166">
        <v>2</v>
      </c>
      <c r="AZ168" s="167">
        <v>59.5</v>
      </c>
      <c r="BA168" s="167">
        <v>68.900000000000006</v>
      </c>
      <c r="BB168" s="167">
        <v>78.3</v>
      </c>
      <c r="BC168" s="167">
        <v>84.3</v>
      </c>
      <c r="BD168" s="167">
        <v>92.8</v>
      </c>
      <c r="BE168" s="167">
        <v>96.3</v>
      </c>
      <c r="BF168" s="167">
        <v>94</v>
      </c>
      <c r="BG168" s="167">
        <v>90</v>
      </c>
      <c r="BH168" s="166">
        <v>3</v>
      </c>
      <c r="BI168" s="167">
        <v>59.8</v>
      </c>
      <c r="BJ168" s="167">
        <v>71.099999999999994</v>
      </c>
      <c r="BK168" s="167">
        <v>80.8</v>
      </c>
      <c r="BL168" s="167">
        <v>88</v>
      </c>
      <c r="BM168" s="167">
        <v>95</v>
      </c>
      <c r="BN168" s="167">
        <v>94.4</v>
      </c>
      <c r="BO168" s="167">
        <v>94.1</v>
      </c>
      <c r="BP168" s="167">
        <v>89</v>
      </c>
      <c r="BQ168" s="166">
        <v>4</v>
      </c>
      <c r="BR168" s="167">
        <v>65.400000000000006</v>
      </c>
      <c r="BS168" s="167">
        <v>77.2</v>
      </c>
      <c r="BT168" s="167">
        <v>84.5</v>
      </c>
      <c r="BU168" s="167">
        <v>89.8</v>
      </c>
      <c r="BV168" s="167">
        <v>95.5</v>
      </c>
      <c r="BW168" s="167">
        <v>94.3</v>
      </c>
      <c r="BX168" s="167">
        <v>92.5</v>
      </c>
      <c r="BY168" s="167">
        <v>88.8</v>
      </c>
      <c r="BZ168" s="166">
        <v>5</v>
      </c>
      <c r="CA168" s="167">
        <v>65.3</v>
      </c>
      <c r="CB168" s="167">
        <v>77.400000000000006</v>
      </c>
      <c r="CC168" s="167">
        <v>86.5</v>
      </c>
      <c r="CD168" s="167">
        <v>92.5</v>
      </c>
      <c r="CE168" s="167">
        <v>96.4</v>
      </c>
      <c r="CF168" s="167">
        <v>93</v>
      </c>
      <c r="CG168" s="167">
        <v>90.4</v>
      </c>
      <c r="CH168" s="167">
        <v>83.7</v>
      </c>
      <c r="CI168" s="166">
        <v>6</v>
      </c>
      <c r="CJ168" s="167">
        <v>70.7</v>
      </c>
      <c r="CK168" s="167">
        <v>82</v>
      </c>
      <c r="CL168" s="167">
        <v>89.3</v>
      </c>
      <c r="CM168" s="167">
        <v>93.3</v>
      </c>
      <c r="CN168" s="167">
        <v>95.5</v>
      </c>
      <c r="CO168" s="167">
        <v>93</v>
      </c>
      <c r="CP168" s="167">
        <v>90.1</v>
      </c>
      <c r="CQ168" s="167">
        <v>83</v>
      </c>
      <c r="CR168" s="166">
        <v>7</v>
      </c>
      <c r="CS168" s="167">
        <v>75.599999999999994</v>
      </c>
      <c r="CT168" s="167">
        <v>84.2</v>
      </c>
      <c r="CU168" s="167">
        <v>90.1</v>
      </c>
      <c r="CV168" s="167">
        <v>93.6</v>
      </c>
      <c r="CW168" s="167">
        <v>96.2</v>
      </c>
      <c r="CX168" s="167">
        <v>91.3</v>
      </c>
      <c r="CY168" s="167">
        <v>87.9</v>
      </c>
      <c r="CZ168" s="167">
        <v>81.900000000000006</v>
      </c>
      <c r="DA168" s="166">
        <v>8</v>
      </c>
      <c r="DB168" s="167">
        <v>77.599999999999994</v>
      </c>
      <c r="DC168" s="167">
        <v>88</v>
      </c>
      <c r="DD168" s="167">
        <v>93.4</v>
      </c>
      <c r="DE168" s="167">
        <v>93.8</v>
      </c>
      <c r="DF168" s="167">
        <v>94.2</v>
      </c>
      <c r="DG168" s="167">
        <v>91.4</v>
      </c>
      <c r="DH168" s="167">
        <v>87.9</v>
      </c>
      <c r="DI168" s="167">
        <v>79.900000000000006</v>
      </c>
      <c r="DJ168" s="167">
        <v>1</v>
      </c>
      <c r="DK168" s="168">
        <f t="shared" si="265"/>
        <v>51.4</v>
      </c>
      <c r="DL168" s="168">
        <f t="shared" si="266"/>
        <v>62.6</v>
      </c>
      <c r="DM168" s="168">
        <f t="shared" si="267"/>
        <v>70.8</v>
      </c>
      <c r="DN168" s="168">
        <f t="shared" si="268"/>
        <v>81</v>
      </c>
      <c r="DO168" s="168">
        <f t="shared" si="269"/>
        <v>90.4</v>
      </c>
      <c r="DP168" s="168">
        <f t="shared" si="270"/>
        <v>96.2</v>
      </c>
      <c r="DQ168" s="168">
        <f t="shared" si="271"/>
        <v>94.7</v>
      </c>
      <c r="DR168" s="168">
        <f t="shared" si="272"/>
        <v>92.3</v>
      </c>
      <c r="DS168" s="167">
        <v>131</v>
      </c>
      <c r="DT168" s="168">
        <f t="shared" si="273"/>
        <v>59.5</v>
      </c>
      <c r="DU168" s="168">
        <f t="shared" si="274"/>
        <v>68.900000000000006</v>
      </c>
      <c r="DV168" s="168">
        <f t="shared" si="275"/>
        <v>78.3</v>
      </c>
      <c r="DW168" s="168">
        <f t="shared" si="276"/>
        <v>84.3</v>
      </c>
      <c r="DX168" s="168">
        <f t="shared" si="277"/>
        <v>92.8</v>
      </c>
      <c r="DY168" s="168">
        <f t="shared" si="278"/>
        <v>96.3</v>
      </c>
      <c r="DZ168" s="168">
        <f t="shared" si="279"/>
        <v>94</v>
      </c>
      <c r="EA168" s="168">
        <f t="shared" si="280"/>
        <v>90</v>
      </c>
      <c r="EB168" s="167">
        <v>132</v>
      </c>
      <c r="EC168" s="168">
        <f t="shared" si="281"/>
        <v>59.8</v>
      </c>
      <c r="ED168" s="168">
        <f t="shared" si="282"/>
        <v>71.099999999999994</v>
      </c>
      <c r="EE168" s="168">
        <f t="shared" si="283"/>
        <v>80.8</v>
      </c>
      <c r="EF168" s="168">
        <f t="shared" si="284"/>
        <v>88</v>
      </c>
      <c r="EG168" s="168">
        <f t="shared" si="285"/>
        <v>95</v>
      </c>
      <c r="EH168" s="168">
        <f t="shared" si="286"/>
        <v>94.4</v>
      </c>
      <c r="EI168" s="168">
        <f t="shared" si="287"/>
        <v>94.1</v>
      </c>
      <c r="EJ168" s="168">
        <f t="shared" si="288"/>
        <v>89</v>
      </c>
      <c r="EK168" s="167">
        <v>133</v>
      </c>
      <c r="EL168" s="168">
        <f t="shared" si="289"/>
        <v>65.400000000000006</v>
      </c>
      <c r="EM168" s="168">
        <f t="shared" si="290"/>
        <v>77.2</v>
      </c>
      <c r="EN168" s="168">
        <f t="shared" si="291"/>
        <v>84.5</v>
      </c>
      <c r="EO168" s="168">
        <f t="shared" si="292"/>
        <v>89.8</v>
      </c>
      <c r="EP168" s="168">
        <f t="shared" si="293"/>
        <v>95.5</v>
      </c>
      <c r="EQ168" s="168">
        <f t="shared" si="294"/>
        <v>94.3</v>
      </c>
      <c r="ER168" s="168">
        <f t="shared" si="295"/>
        <v>92.5</v>
      </c>
      <c r="ES168" s="168">
        <f t="shared" si="296"/>
        <v>88.8</v>
      </c>
      <c r="ET168" s="167">
        <v>134</v>
      </c>
      <c r="EU168" s="168">
        <f t="shared" si="297"/>
        <v>65.3</v>
      </c>
      <c r="EV168" s="168">
        <f t="shared" si="298"/>
        <v>77.400000000000006</v>
      </c>
      <c r="EW168" s="168">
        <f t="shared" si="299"/>
        <v>86.5</v>
      </c>
      <c r="EX168" s="168">
        <f t="shared" si="300"/>
        <v>92.5</v>
      </c>
      <c r="EY168" s="168">
        <f t="shared" si="301"/>
        <v>96.4</v>
      </c>
      <c r="EZ168" s="168">
        <f t="shared" si="302"/>
        <v>93</v>
      </c>
      <c r="FA168" s="168">
        <f t="shared" si="303"/>
        <v>90.4</v>
      </c>
      <c r="FB168" s="168">
        <f t="shared" si="304"/>
        <v>83.7</v>
      </c>
      <c r="FC168" s="167">
        <v>135</v>
      </c>
      <c r="FD168" s="168">
        <f t="shared" si="305"/>
        <v>70.7</v>
      </c>
      <c r="FE168" s="168">
        <f t="shared" si="306"/>
        <v>82</v>
      </c>
      <c r="FF168" s="168">
        <f t="shared" si="307"/>
        <v>89.3</v>
      </c>
      <c r="FG168" s="168">
        <f t="shared" si="308"/>
        <v>93.3</v>
      </c>
      <c r="FH168" s="168">
        <f t="shared" si="309"/>
        <v>95.5</v>
      </c>
      <c r="FI168" s="168">
        <f t="shared" si="310"/>
        <v>93</v>
      </c>
      <c r="FJ168" s="168">
        <f t="shared" si="311"/>
        <v>90.1</v>
      </c>
      <c r="FK168" s="168">
        <f t="shared" si="312"/>
        <v>83</v>
      </c>
      <c r="FL168" s="167">
        <v>136</v>
      </c>
      <c r="FM168" s="168">
        <f t="shared" si="313"/>
        <v>75.599999999999994</v>
      </c>
      <c r="FN168" s="168">
        <f t="shared" si="314"/>
        <v>84.2</v>
      </c>
      <c r="FO168" s="168">
        <f t="shared" si="315"/>
        <v>90.1</v>
      </c>
      <c r="FP168" s="168">
        <f t="shared" si="316"/>
        <v>93.6</v>
      </c>
      <c r="FQ168" s="168">
        <f t="shared" si="317"/>
        <v>96.2</v>
      </c>
      <c r="FR168" s="168">
        <f t="shared" si="318"/>
        <v>91.3</v>
      </c>
      <c r="FS168" s="168">
        <f t="shared" si="319"/>
        <v>87.9</v>
      </c>
      <c r="FT168" s="168">
        <f t="shared" si="320"/>
        <v>81.900000000000006</v>
      </c>
      <c r="FU168" s="167">
        <v>137</v>
      </c>
      <c r="FV168" s="168">
        <f t="shared" si="321"/>
        <v>77.599999999999994</v>
      </c>
      <c r="FW168" s="168">
        <f t="shared" si="322"/>
        <v>88</v>
      </c>
      <c r="FX168" s="168">
        <f t="shared" si="323"/>
        <v>93.4</v>
      </c>
      <c r="FY168" s="168">
        <f t="shared" si="324"/>
        <v>93.8</v>
      </c>
      <c r="FZ168" s="168">
        <f t="shared" si="325"/>
        <v>94.2</v>
      </c>
      <c r="GA168" s="168">
        <f t="shared" si="326"/>
        <v>91.4</v>
      </c>
      <c r="GB168" s="168">
        <f t="shared" si="327"/>
        <v>87.9</v>
      </c>
      <c r="GC168" s="168">
        <f t="shared" si="328"/>
        <v>79.900000000000006</v>
      </c>
      <c r="GD168" s="167">
        <v>130</v>
      </c>
      <c r="GE168" s="168">
        <f t="shared" si="329"/>
        <v>-2.3603849250278586E-2</v>
      </c>
      <c r="GF168" s="168">
        <f t="shared" si="330"/>
        <v>-2.3544224454084883E-2</v>
      </c>
      <c r="GG168" s="167">
        <v>131</v>
      </c>
      <c r="GH168" s="168">
        <f t="shared" si="331"/>
        <v>-1.2384835451356935E-2</v>
      </c>
      <c r="GI168" s="168">
        <f t="shared" si="332"/>
        <v>-1.1998855162644873E-2</v>
      </c>
      <c r="GJ168" s="167">
        <v>132</v>
      </c>
      <c r="GK168" s="168">
        <f t="shared" si="333"/>
        <v>-2.0040529691527809E-2</v>
      </c>
      <c r="GL168" s="168">
        <f t="shared" si="334"/>
        <v>-1.9627671504537147E-2</v>
      </c>
      <c r="GM168" s="167">
        <v>133</v>
      </c>
      <c r="GN168" s="168">
        <f t="shared" si="335"/>
        <v>-2.9994818512207644E-2</v>
      </c>
      <c r="GO168" s="168">
        <f t="shared" si="336"/>
        <v>-2.8499066434065412E-2</v>
      </c>
      <c r="GP168" s="167">
        <v>134</v>
      </c>
      <c r="GQ168" s="168">
        <f t="shared" si="337"/>
        <v>1.1033250097071345E-2</v>
      </c>
      <c r="GR168" s="168">
        <f t="shared" si="338"/>
        <v>1.2508825519844891E-2</v>
      </c>
      <c r="GS168" s="167">
        <v>135</v>
      </c>
      <c r="GT168" s="168">
        <f t="shared" si="339"/>
        <v>3.2452499206684138E-2</v>
      </c>
      <c r="GU168" s="168">
        <f t="shared" si="340"/>
        <v>3.7596330632538866E-2</v>
      </c>
      <c r="GV168" s="167">
        <v>136</v>
      </c>
      <c r="GW168" s="168">
        <f t="shared" si="341"/>
        <v>4.2495075939370963E-2</v>
      </c>
      <c r="GX168" s="168">
        <f t="shared" si="342"/>
        <v>5.8447665967733542E-2</v>
      </c>
      <c r="GY168" s="167">
        <v>137</v>
      </c>
      <c r="GZ168" s="168">
        <f t="shared" si="343"/>
        <v>-2.9037543498589002E-5</v>
      </c>
      <c r="HA168" s="168">
        <f t="shared" si="344"/>
        <v>2.5034014590687548E-2</v>
      </c>
      <c r="HB168" s="167">
        <v>-1.2</v>
      </c>
      <c r="HC168" s="167">
        <v>-0.49</v>
      </c>
      <c r="HD168" s="167">
        <v>0.14000000000000001</v>
      </c>
      <c r="HE168" s="167">
        <v>1.56</v>
      </c>
      <c r="HF168" s="167">
        <v>-2.98</v>
      </c>
      <c r="HG168" s="167">
        <v>-1.01</v>
      </c>
      <c r="HH168" s="167">
        <v>0.85</v>
      </c>
      <c r="HI168" s="167">
        <v>3.14</v>
      </c>
    </row>
    <row r="169" spans="1:217" ht="15" x14ac:dyDescent="0.2">
      <c r="A169" s="153">
        <v>159</v>
      </c>
      <c r="B169" s="212"/>
      <c r="V169" s="163">
        <f t="shared" si="245"/>
        <v>0</v>
      </c>
      <c r="W169" s="163">
        <f t="shared" si="246"/>
        <v>0</v>
      </c>
      <c r="X169" s="163">
        <f t="shared" si="247"/>
        <v>0</v>
      </c>
      <c r="Y169" s="163">
        <f t="shared" si="248"/>
        <v>0</v>
      </c>
      <c r="Z169" s="163">
        <f t="shared" si="249"/>
        <v>0</v>
      </c>
      <c r="AA169" s="163">
        <f t="shared" si="250"/>
        <v>0</v>
      </c>
      <c r="AB169" s="163">
        <f t="shared" si="251"/>
        <v>0</v>
      </c>
      <c r="AC169" s="163">
        <f t="shared" si="252"/>
        <v>0</v>
      </c>
      <c r="AD169" s="164">
        <f t="shared" si="253"/>
        <v>-1.4641977937706968E-2</v>
      </c>
      <c r="AE169" s="164">
        <f t="shared" si="254"/>
        <v>2.4910512713808348E-2</v>
      </c>
      <c r="AF169" s="164">
        <f t="shared" si="255"/>
        <v>4.5595616594547202E-2</v>
      </c>
      <c r="AG169" s="165">
        <f t="shared" si="256"/>
        <v>65.3</v>
      </c>
      <c r="AH169" s="165">
        <f t="shared" si="257"/>
        <v>75.400000000000006</v>
      </c>
      <c r="AI169" s="165">
        <f t="shared" si="258"/>
        <v>82.9</v>
      </c>
      <c r="AJ169" s="165">
        <f t="shared" si="259"/>
        <v>88.3</v>
      </c>
      <c r="AK169" s="165">
        <f t="shared" si="260"/>
        <v>91.5</v>
      </c>
      <c r="AL169" s="165">
        <f t="shared" si="261"/>
        <v>92.7</v>
      </c>
      <c r="AM169" s="165">
        <f t="shared" si="262"/>
        <v>92.5</v>
      </c>
      <c r="AN169" s="165">
        <f t="shared" si="263"/>
        <v>90.4</v>
      </c>
      <c r="AO169" s="164">
        <f t="shared" si="264"/>
        <v>1.5128685188023212</v>
      </c>
      <c r="AP169" s="166">
        <v>1</v>
      </c>
      <c r="AQ169" s="167">
        <v>51.4</v>
      </c>
      <c r="AR169" s="167">
        <v>62.6</v>
      </c>
      <c r="AS169" s="167">
        <v>70.8</v>
      </c>
      <c r="AT169" s="167">
        <v>81</v>
      </c>
      <c r="AU169" s="167">
        <v>90.4</v>
      </c>
      <c r="AV169" s="167">
        <v>96.2</v>
      </c>
      <c r="AW169" s="167">
        <v>94.7</v>
      </c>
      <c r="AX169" s="167">
        <v>92.3</v>
      </c>
      <c r="AY169" s="166">
        <v>2</v>
      </c>
      <c r="AZ169" s="167">
        <v>59.5</v>
      </c>
      <c r="BA169" s="167">
        <v>68.900000000000006</v>
      </c>
      <c r="BB169" s="167">
        <v>78.3</v>
      </c>
      <c r="BC169" s="167">
        <v>84.3</v>
      </c>
      <c r="BD169" s="167">
        <v>92.8</v>
      </c>
      <c r="BE169" s="167">
        <v>96.3</v>
      </c>
      <c r="BF169" s="167">
        <v>94</v>
      </c>
      <c r="BG169" s="167">
        <v>90</v>
      </c>
      <c r="BH169" s="166">
        <v>3</v>
      </c>
      <c r="BI169" s="167">
        <v>59.8</v>
      </c>
      <c r="BJ169" s="167">
        <v>71.099999999999994</v>
      </c>
      <c r="BK169" s="167">
        <v>80.8</v>
      </c>
      <c r="BL169" s="167">
        <v>88</v>
      </c>
      <c r="BM169" s="167">
        <v>95</v>
      </c>
      <c r="BN169" s="167">
        <v>94.4</v>
      </c>
      <c r="BO169" s="167">
        <v>94.1</v>
      </c>
      <c r="BP169" s="167">
        <v>89</v>
      </c>
      <c r="BQ169" s="166">
        <v>4</v>
      </c>
      <c r="BR169" s="167">
        <v>65.400000000000006</v>
      </c>
      <c r="BS169" s="167">
        <v>77.2</v>
      </c>
      <c r="BT169" s="167">
        <v>84.5</v>
      </c>
      <c r="BU169" s="167">
        <v>89.8</v>
      </c>
      <c r="BV169" s="167">
        <v>95.5</v>
      </c>
      <c r="BW169" s="167">
        <v>94.3</v>
      </c>
      <c r="BX169" s="167">
        <v>92.5</v>
      </c>
      <c r="BY169" s="167">
        <v>88.8</v>
      </c>
      <c r="BZ169" s="166">
        <v>5</v>
      </c>
      <c r="CA169" s="167">
        <v>65.3</v>
      </c>
      <c r="CB169" s="167">
        <v>77.400000000000006</v>
      </c>
      <c r="CC169" s="167">
        <v>86.5</v>
      </c>
      <c r="CD169" s="167">
        <v>92.5</v>
      </c>
      <c r="CE169" s="167">
        <v>96.4</v>
      </c>
      <c r="CF169" s="167">
        <v>93</v>
      </c>
      <c r="CG169" s="167">
        <v>90.4</v>
      </c>
      <c r="CH169" s="167">
        <v>83.7</v>
      </c>
      <c r="CI169" s="166">
        <v>6</v>
      </c>
      <c r="CJ169" s="167">
        <v>70.7</v>
      </c>
      <c r="CK169" s="167">
        <v>82</v>
      </c>
      <c r="CL169" s="167">
        <v>89.3</v>
      </c>
      <c r="CM169" s="167">
        <v>93.3</v>
      </c>
      <c r="CN169" s="167">
        <v>95.5</v>
      </c>
      <c r="CO169" s="167">
        <v>93</v>
      </c>
      <c r="CP169" s="167">
        <v>90.1</v>
      </c>
      <c r="CQ169" s="167">
        <v>83</v>
      </c>
      <c r="CR169" s="166">
        <v>7</v>
      </c>
      <c r="CS169" s="167">
        <v>75.599999999999994</v>
      </c>
      <c r="CT169" s="167">
        <v>84.2</v>
      </c>
      <c r="CU169" s="167">
        <v>90.1</v>
      </c>
      <c r="CV169" s="167">
        <v>93.6</v>
      </c>
      <c r="CW169" s="167">
        <v>96.2</v>
      </c>
      <c r="CX169" s="167">
        <v>91.3</v>
      </c>
      <c r="CY169" s="167">
        <v>87.9</v>
      </c>
      <c r="CZ169" s="167">
        <v>81.900000000000006</v>
      </c>
      <c r="DA169" s="166">
        <v>8</v>
      </c>
      <c r="DB169" s="167">
        <v>77.599999999999994</v>
      </c>
      <c r="DC169" s="167">
        <v>88</v>
      </c>
      <c r="DD169" s="167">
        <v>93.4</v>
      </c>
      <c r="DE169" s="167">
        <v>93.8</v>
      </c>
      <c r="DF169" s="167">
        <v>94.2</v>
      </c>
      <c r="DG169" s="167">
        <v>91.4</v>
      </c>
      <c r="DH169" s="167">
        <v>87.9</v>
      </c>
      <c r="DI169" s="167">
        <v>79.900000000000006</v>
      </c>
      <c r="DJ169" s="167">
        <v>1</v>
      </c>
      <c r="DK169" s="168">
        <f t="shared" si="265"/>
        <v>51.4</v>
      </c>
      <c r="DL169" s="168">
        <f t="shared" si="266"/>
        <v>62.6</v>
      </c>
      <c r="DM169" s="168">
        <f t="shared" si="267"/>
        <v>70.8</v>
      </c>
      <c r="DN169" s="168">
        <f t="shared" si="268"/>
        <v>81</v>
      </c>
      <c r="DO169" s="168">
        <f t="shared" si="269"/>
        <v>90.4</v>
      </c>
      <c r="DP169" s="168">
        <f t="shared" si="270"/>
        <v>96.2</v>
      </c>
      <c r="DQ169" s="168">
        <f t="shared" si="271"/>
        <v>94.7</v>
      </c>
      <c r="DR169" s="168">
        <f t="shared" si="272"/>
        <v>92.3</v>
      </c>
      <c r="DS169" s="167">
        <v>131</v>
      </c>
      <c r="DT169" s="168">
        <f t="shared" si="273"/>
        <v>59.5</v>
      </c>
      <c r="DU169" s="168">
        <f t="shared" si="274"/>
        <v>68.900000000000006</v>
      </c>
      <c r="DV169" s="168">
        <f t="shared" si="275"/>
        <v>78.3</v>
      </c>
      <c r="DW169" s="168">
        <f t="shared" si="276"/>
        <v>84.3</v>
      </c>
      <c r="DX169" s="168">
        <f t="shared" si="277"/>
        <v>92.8</v>
      </c>
      <c r="DY169" s="168">
        <f t="shared" si="278"/>
        <v>96.3</v>
      </c>
      <c r="DZ169" s="168">
        <f t="shared" si="279"/>
        <v>94</v>
      </c>
      <c r="EA169" s="168">
        <f t="shared" si="280"/>
        <v>90</v>
      </c>
      <c r="EB169" s="167">
        <v>132</v>
      </c>
      <c r="EC169" s="168">
        <f t="shared" si="281"/>
        <v>59.8</v>
      </c>
      <c r="ED169" s="168">
        <f t="shared" si="282"/>
        <v>71.099999999999994</v>
      </c>
      <c r="EE169" s="168">
        <f t="shared" si="283"/>
        <v>80.8</v>
      </c>
      <c r="EF169" s="168">
        <f t="shared" si="284"/>
        <v>88</v>
      </c>
      <c r="EG169" s="168">
        <f t="shared" si="285"/>
        <v>95</v>
      </c>
      <c r="EH169" s="168">
        <f t="shared" si="286"/>
        <v>94.4</v>
      </c>
      <c r="EI169" s="168">
        <f t="shared" si="287"/>
        <v>94.1</v>
      </c>
      <c r="EJ169" s="168">
        <f t="shared" si="288"/>
        <v>89</v>
      </c>
      <c r="EK169" s="167">
        <v>133</v>
      </c>
      <c r="EL169" s="168">
        <f t="shared" si="289"/>
        <v>65.400000000000006</v>
      </c>
      <c r="EM169" s="168">
        <f t="shared" si="290"/>
        <v>77.2</v>
      </c>
      <c r="EN169" s="168">
        <f t="shared" si="291"/>
        <v>84.5</v>
      </c>
      <c r="EO169" s="168">
        <f t="shared" si="292"/>
        <v>89.8</v>
      </c>
      <c r="EP169" s="168">
        <f t="shared" si="293"/>
        <v>95.5</v>
      </c>
      <c r="EQ169" s="168">
        <f t="shared" si="294"/>
        <v>94.3</v>
      </c>
      <c r="ER169" s="168">
        <f t="shared" si="295"/>
        <v>92.5</v>
      </c>
      <c r="ES169" s="168">
        <f t="shared" si="296"/>
        <v>88.8</v>
      </c>
      <c r="ET169" s="167">
        <v>134</v>
      </c>
      <c r="EU169" s="168">
        <f t="shared" si="297"/>
        <v>65.3</v>
      </c>
      <c r="EV169" s="168">
        <f t="shared" si="298"/>
        <v>77.400000000000006</v>
      </c>
      <c r="EW169" s="168">
        <f t="shared" si="299"/>
        <v>86.5</v>
      </c>
      <c r="EX169" s="168">
        <f t="shared" si="300"/>
        <v>92.5</v>
      </c>
      <c r="EY169" s="168">
        <f t="shared" si="301"/>
        <v>96.4</v>
      </c>
      <c r="EZ169" s="168">
        <f t="shared" si="302"/>
        <v>93</v>
      </c>
      <c r="FA169" s="168">
        <f t="shared" si="303"/>
        <v>90.4</v>
      </c>
      <c r="FB169" s="168">
        <f t="shared" si="304"/>
        <v>83.7</v>
      </c>
      <c r="FC169" s="167">
        <v>135</v>
      </c>
      <c r="FD169" s="168">
        <f t="shared" si="305"/>
        <v>70.7</v>
      </c>
      <c r="FE169" s="168">
        <f t="shared" si="306"/>
        <v>82</v>
      </c>
      <c r="FF169" s="168">
        <f t="shared" si="307"/>
        <v>89.3</v>
      </c>
      <c r="FG169" s="168">
        <f t="shared" si="308"/>
        <v>93.3</v>
      </c>
      <c r="FH169" s="168">
        <f t="shared" si="309"/>
        <v>95.5</v>
      </c>
      <c r="FI169" s="168">
        <f t="shared" si="310"/>
        <v>93</v>
      </c>
      <c r="FJ169" s="168">
        <f t="shared" si="311"/>
        <v>90.1</v>
      </c>
      <c r="FK169" s="168">
        <f t="shared" si="312"/>
        <v>83</v>
      </c>
      <c r="FL169" s="167">
        <v>136</v>
      </c>
      <c r="FM169" s="168">
        <f t="shared" si="313"/>
        <v>75.599999999999994</v>
      </c>
      <c r="FN169" s="168">
        <f t="shared" si="314"/>
        <v>84.2</v>
      </c>
      <c r="FO169" s="168">
        <f t="shared" si="315"/>
        <v>90.1</v>
      </c>
      <c r="FP169" s="168">
        <f t="shared" si="316"/>
        <v>93.6</v>
      </c>
      <c r="FQ169" s="168">
        <f t="shared" si="317"/>
        <v>96.2</v>
      </c>
      <c r="FR169" s="168">
        <f t="shared" si="318"/>
        <v>91.3</v>
      </c>
      <c r="FS169" s="168">
        <f t="shared" si="319"/>
        <v>87.9</v>
      </c>
      <c r="FT169" s="168">
        <f t="shared" si="320"/>
        <v>81.900000000000006</v>
      </c>
      <c r="FU169" s="167">
        <v>137</v>
      </c>
      <c r="FV169" s="168">
        <f t="shared" si="321"/>
        <v>77.599999999999994</v>
      </c>
      <c r="FW169" s="168">
        <f t="shared" si="322"/>
        <v>88</v>
      </c>
      <c r="FX169" s="168">
        <f t="shared" si="323"/>
        <v>93.4</v>
      </c>
      <c r="FY169" s="168">
        <f t="shared" si="324"/>
        <v>93.8</v>
      </c>
      <c r="FZ169" s="168">
        <f t="shared" si="325"/>
        <v>94.2</v>
      </c>
      <c r="GA169" s="168">
        <f t="shared" si="326"/>
        <v>91.4</v>
      </c>
      <c r="GB169" s="168">
        <f t="shared" si="327"/>
        <v>87.9</v>
      </c>
      <c r="GC169" s="168">
        <f t="shared" si="328"/>
        <v>79.900000000000006</v>
      </c>
      <c r="GD169" s="167">
        <v>130</v>
      </c>
      <c r="GE169" s="168">
        <f t="shared" si="329"/>
        <v>-2.3603849250278586E-2</v>
      </c>
      <c r="GF169" s="168">
        <f t="shared" si="330"/>
        <v>-2.3544224454084883E-2</v>
      </c>
      <c r="GG169" s="167">
        <v>131</v>
      </c>
      <c r="GH169" s="168">
        <f t="shared" si="331"/>
        <v>-1.2384835451356935E-2</v>
      </c>
      <c r="GI169" s="168">
        <f t="shared" si="332"/>
        <v>-1.1998855162644873E-2</v>
      </c>
      <c r="GJ169" s="167">
        <v>132</v>
      </c>
      <c r="GK169" s="168">
        <f t="shared" si="333"/>
        <v>-2.0040529691527809E-2</v>
      </c>
      <c r="GL169" s="168">
        <f t="shared" si="334"/>
        <v>-1.9627671504537147E-2</v>
      </c>
      <c r="GM169" s="167">
        <v>133</v>
      </c>
      <c r="GN169" s="168">
        <f t="shared" si="335"/>
        <v>-2.9994818512207644E-2</v>
      </c>
      <c r="GO169" s="168">
        <f t="shared" si="336"/>
        <v>-2.8499066434065412E-2</v>
      </c>
      <c r="GP169" s="167">
        <v>134</v>
      </c>
      <c r="GQ169" s="168">
        <f t="shared" si="337"/>
        <v>1.1033250097071345E-2</v>
      </c>
      <c r="GR169" s="168">
        <f t="shared" si="338"/>
        <v>1.2508825519844891E-2</v>
      </c>
      <c r="GS169" s="167">
        <v>135</v>
      </c>
      <c r="GT169" s="168">
        <f t="shared" si="339"/>
        <v>3.2452499206684138E-2</v>
      </c>
      <c r="GU169" s="168">
        <f t="shared" si="340"/>
        <v>3.7596330632538866E-2</v>
      </c>
      <c r="GV169" s="167">
        <v>136</v>
      </c>
      <c r="GW169" s="168">
        <f t="shared" si="341"/>
        <v>4.2495075939370963E-2</v>
      </c>
      <c r="GX169" s="168">
        <f t="shared" si="342"/>
        <v>5.8447665967733542E-2</v>
      </c>
      <c r="GY169" s="167">
        <v>137</v>
      </c>
      <c r="GZ169" s="168">
        <f t="shared" si="343"/>
        <v>-2.9037543498589002E-5</v>
      </c>
      <c r="HA169" s="168">
        <f t="shared" si="344"/>
        <v>2.5034014590687548E-2</v>
      </c>
      <c r="HB169" s="167">
        <v>-1.2</v>
      </c>
      <c r="HC169" s="167">
        <v>-0.49</v>
      </c>
      <c r="HD169" s="167">
        <v>0.14000000000000001</v>
      </c>
      <c r="HE169" s="167">
        <v>1.56</v>
      </c>
      <c r="HF169" s="167">
        <v>-2.98</v>
      </c>
      <c r="HG169" s="167">
        <v>-1.01</v>
      </c>
      <c r="HH169" s="167">
        <v>0.85</v>
      </c>
      <c r="HI169" s="167">
        <v>3.14</v>
      </c>
    </row>
    <row r="170" spans="1:217" ht="15" x14ac:dyDescent="0.2">
      <c r="A170" s="153">
        <v>160</v>
      </c>
      <c r="B170" s="212"/>
      <c r="V170" s="163">
        <f t="shared" si="245"/>
        <v>0</v>
      </c>
      <c r="W170" s="163">
        <f t="shared" si="246"/>
        <v>0</v>
      </c>
      <c r="X170" s="163">
        <f t="shared" si="247"/>
        <v>0</v>
      </c>
      <c r="Y170" s="163">
        <f t="shared" si="248"/>
        <v>0</v>
      </c>
      <c r="Z170" s="163">
        <f t="shared" si="249"/>
        <v>0</v>
      </c>
      <c r="AA170" s="163">
        <f t="shared" si="250"/>
        <v>0</v>
      </c>
      <c r="AB170" s="163">
        <f t="shared" si="251"/>
        <v>0</v>
      </c>
      <c r="AC170" s="163">
        <f t="shared" si="252"/>
        <v>0</v>
      </c>
      <c r="AD170" s="164">
        <f t="shared" si="253"/>
        <v>-1.4641977937706968E-2</v>
      </c>
      <c r="AE170" s="164">
        <f t="shared" si="254"/>
        <v>2.4910512713808348E-2</v>
      </c>
      <c r="AF170" s="164">
        <f t="shared" si="255"/>
        <v>4.5595616594547202E-2</v>
      </c>
      <c r="AG170" s="165">
        <f t="shared" si="256"/>
        <v>65.3</v>
      </c>
      <c r="AH170" s="165">
        <f t="shared" si="257"/>
        <v>75.400000000000006</v>
      </c>
      <c r="AI170" s="165">
        <f t="shared" si="258"/>
        <v>82.9</v>
      </c>
      <c r="AJ170" s="165">
        <f t="shared" si="259"/>
        <v>88.3</v>
      </c>
      <c r="AK170" s="165">
        <f t="shared" si="260"/>
        <v>91.5</v>
      </c>
      <c r="AL170" s="165">
        <f t="shared" si="261"/>
        <v>92.7</v>
      </c>
      <c r="AM170" s="165">
        <f t="shared" si="262"/>
        <v>92.5</v>
      </c>
      <c r="AN170" s="165">
        <f t="shared" si="263"/>
        <v>90.4</v>
      </c>
      <c r="AO170" s="164">
        <f t="shared" si="264"/>
        <v>1.5128685188023212</v>
      </c>
      <c r="AP170" s="166">
        <v>1</v>
      </c>
      <c r="AQ170" s="167">
        <v>51.4</v>
      </c>
      <c r="AR170" s="167">
        <v>62.6</v>
      </c>
      <c r="AS170" s="167">
        <v>70.8</v>
      </c>
      <c r="AT170" s="167">
        <v>81</v>
      </c>
      <c r="AU170" s="167">
        <v>90.4</v>
      </c>
      <c r="AV170" s="167">
        <v>96.2</v>
      </c>
      <c r="AW170" s="167">
        <v>94.7</v>
      </c>
      <c r="AX170" s="167">
        <v>92.3</v>
      </c>
      <c r="AY170" s="166">
        <v>2</v>
      </c>
      <c r="AZ170" s="167">
        <v>59.5</v>
      </c>
      <c r="BA170" s="167">
        <v>68.900000000000006</v>
      </c>
      <c r="BB170" s="167">
        <v>78.3</v>
      </c>
      <c r="BC170" s="167">
        <v>84.3</v>
      </c>
      <c r="BD170" s="167">
        <v>92.8</v>
      </c>
      <c r="BE170" s="167">
        <v>96.3</v>
      </c>
      <c r="BF170" s="167">
        <v>94</v>
      </c>
      <c r="BG170" s="167">
        <v>90</v>
      </c>
      <c r="BH170" s="166">
        <v>3</v>
      </c>
      <c r="BI170" s="167">
        <v>59.8</v>
      </c>
      <c r="BJ170" s="167">
        <v>71.099999999999994</v>
      </c>
      <c r="BK170" s="167">
        <v>80.8</v>
      </c>
      <c r="BL170" s="167">
        <v>88</v>
      </c>
      <c r="BM170" s="167">
        <v>95</v>
      </c>
      <c r="BN170" s="167">
        <v>94.4</v>
      </c>
      <c r="BO170" s="167">
        <v>94.1</v>
      </c>
      <c r="BP170" s="167">
        <v>89</v>
      </c>
      <c r="BQ170" s="166">
        <v>4</v>
      </c>
      <c r="BR170" s="167">
        <v>65.400000000000006</v>
      </c>
      <c r="BS170" s="167">
        <v>77.2</v>
      </c>
      <c r="BT170" s="167">
        <v>84.5</v>
      </c>
      <c r="BU170" s="167">
        <v>89.8</v>
      </c>
      <c r="BV170" s="167">
        <v>95.5</v>
      </c>
      <c r="BW170" s="167">
        <v>94.3</v>
      </c>
      <c r="BX170" s="167">
        <v>92.5</v>
      </c>
      <c r="BY170" s="167">
        <v>88.8</v>
      </c>
      <c r="BZ170" s="166">
        <v>5</v>
      </c>
      <c r="CA170" s="167">
        <v>65.3</v>
      </c>
      <c r="CB170" s="167">
        <v>77.400000000000006</v>
      </c>
      <c r="CC170" s="167">
        <v>86.5</v>
      </c>
      <c r="CD170" s="167">
        <v>92.5</v>
      </c>
      <c r="CE170" s="167">
        <v>96.4</v>
      </c>
      <c r="CF170" s="167">
        <v>93</v>
      </c>
      <c r="CG170" s="167">
        <v>90.4</v>
      </c>
      <c r="CH170" s="167">
        <v>83.7</v>
      </c>
      <c r="CI170" s="166">
        <v>6</v>
      </c>
      <c r="CJ170" s="167">
        <v>70.7</v>
      </c>
      <c r="CK170" s="167">
        <v>82</v>
      </c>
      <c r="CL170" s="167">
        <v>89.3</v>
      </c>
      <c r="CM170" s="167">
        <v>93.3</v>
      </c>
      <c r="CN170" s="167">
        <v>95.5</v>
      </c>
      <c r="CO170" s="167">
        <v>93</v>
      </c>
      <c r="CP170" s="167">
        <v>90.1</v>
      </c>
      <c r="CQ170" s="167">
        <v>83</v>
      </c>
      <c r="CR170" s="166">
        <v>7</v>
      </c>
      <c r="CS170" s="167">
        <v>75.599999999999994</v>
      </c>
      <c r="CT170" s="167">
        <v>84.2</v>
      </c>
      <c r="CU170" s="167">
        <v>90.1</v>
      </c>
      <c r="CV170" s="167">
        <v>93.6</v>
      </c>
      <c r="CW170" s="167">
        <v>96.2</v>
      </c>
      <c r="CX170" s="167">
        <v>91.3</v>
      </c>
      <c r="CY170" s="167">
        <v>87.9</v>
      </c>
      <c r="CZ170" s="167">
        <v>81.900000000000006</v>
      </c>
      <c r="DA170" s="166">
        <v>8</v>
      </c>
      <c r="DB170" s="167">
        <v>77.599999999999994</v>
      </c>
      <c r="DC170" s="167">
        <v>88</v>
      </c>
      <c r="DD170" s="167">
        <v>93.4</v>
      </c>
      <c r="DE170" s="167">
        <v>93.8</v>
      </c>
      <c r="DF170" s="167">
        <v>94.2</v>
      </c>
      <c r="DG170" s="167">
        <v>91.4</v>
      </c>
      <c r="DH170" s="167">
        <v>87.9</v>
      </c>
      <c r="DI170" s="167">
        <v>79.900000000000006</v>
      </c>
      <c r="DJ170" s="167">
        <v>1</v>
      </c>
      <c r="DK170" s="168">
        <f t="shared" si="265"/>
        <v>51.4</v>
      </c>
      <c r="DL170" s="168">
        <f t="shared" si="266"/>
        <v>62.6</v>
      </c>
      <c r="DM170" s="168">
        <f t="shared" si="267"/>
        <v>70.8</v>
      </c>
      <c r="DN170" s="168">
        <f t="shared" si="268"/>
        <v>81</v>
      </c>
      <c r="DO170" s="168">
        <f t="shared" si="269"/>
        <v>90.4</v>
      </c>
      <c r="DP170" s="168">
        <f t="shared" si="270"/>
        <v>96.2</v>
      </c>
      <c r="DQ170" s="168">
        <f t="shared" si="271"/>
        <v>94.7</v>
      </c>
      <c r="DR170" s="168">
        <f t="shared" si="272"/>
        <v>92.3</v>
      </c>
      <c r="DS170" s="167">
        <v>131</v>
      </c>
      <c r="DT170" s="168">
        <f t="shared" si="273"/>
        <v>59.5</v>
      </c>
      <c r="DU170" s="168">
        <f t="shared" si="274"/>
        <v>68.900000000000006</v>
      </c>
      <c r="DV170" s="168">
        <f t="shared" si="275"/>
        <v>78.3</v>
      </c>
      <c r="DW170" s="168">
        <f t="shared" si="276"/>
        <v>84.3</v>
      </c>
      <c r="DX170" s="168">
        <f t="shared" si="277"/>
        <v>92.8</v>
      </c>
      <c r="DY170" s="168">
        <f t="shared" si="278"/>
        <v>96.3</v>
      </c>
      <c r="DZ170" s="168">
        <f t="shared" si="279"/>
        <v>94</v>
      </c>
      <c r="EA170" s="168">
        <f t="shared" si="280"/>
        <v>90</v>
      </c>
      <c r="EB170" s="167">
        <v>132</v>
      </c>
      <c r="EC170" s="168">
        <f t="shared" si="281"/>
        <v>59.8</v>
      </c>
      <c r="ED170" s="168">
        <f t="shared" si="282"/>
        <v>71.099999999999994</v>
      </c>
      <c r="EE170" s="168">
        <f t="shared" si="283"/>
        <v>80.8</v>
      </c>
      <c r="EF170" s="168">
        <f t="shared" si="284"/>
        <v>88</v>
      </c>
      <c r="EG170" s="168">
        <f t="shared" si="285"/>
        <v>95</v>
      </c>
      <c r="EH170" s="168">
        <f t="shared" si="286"/>
        <v>94.4</v>
      </c>
      <c r="EI170" s="168">
        <f t="shared" si="287"/>
        <v>94.1</v>
      </c>
      <c r="EJ170" s="168">
        <f t="shared" si="288"/>
        <v>89</v>
      </c>
      <c r="EK170" s="167">
        <v>133</v>
      </c>
      <c r="EL170" s="168">
        <f t="shared" si="289"/>
        <v>65.400000000000006</v>
      </c>
      <c r="EM170" s="168">
        <f t="shared" si="290"/>
        <v>77.2</v>
      </c>
      <c r="EN170" s="168">
        <f t="shared" si="291"/>
        <v>84.5</v>
      </c>
      <c r="EO170" s="168">
        <f t="shared" si="292"/>
        <v>89.8</v>
      </c>
      <c r="EP170" s="168">
        <f t="shared" si="293"/>
        <v>95.5</v>
      </c>
      <c r="EQ170" s="168">
        <f t="shared" si="294"/>
        <v>94.3</v>
      </c>
      <c r="ER170" s="168">
        <f t="shared" si="295"/>
        <v>92.5</v>
      </c>
      <c r="ES170" s="168">
        <f t="shared" si="296"/>
        <v>88.8</v>
      </c>
      <c r="ET170" s="167">
        <v>134</v>
      </c>
      <c r="EU170" s="168">
        <f t="shared" si="297"/>
        <v>65.3</v>
      </c>
      <c r="EV170" s="168">
        <f t="shared" si="298"/>
        <v>77.400000000000006</v>
      </c>
      <c r="EW170" s="168">
        <f t="shared" si="299"/>
        <v>86.5</v>
      </c>
      <c r="EX170" s="168">
        <f t="shared" si="300"/>
        <v>92.5</v>
      </c>
      <c r="EY170" s="168">
        <f t="shared" si="301"/>
        <v>96.4</v>
      </c>
      <c r="EZ170" s="168">
        <f t="shared" si="302"/>
        <v>93</v>
      </c>
      <c r="FA170" s="168">
        <f t="shared" si="303"/>
        <v>90.4</v>
      </c>
      <c r="FB170" s="168">
        <f t="shared" si="304"/>
        <v>83.7</v>
      </c>
      <c r="FC170" s="167">
        <v>135</v>
      </c>
      <c r="FD170" s="168">
        <f t="shared" si="305"/>
        <v>70.7</v>
      </c>
      <c r="FE170" s="168">
        <f t="shared" si="306"/>
        <v>82</v>
      </c>
      <c r="FF170" s="168">
        <f t="shared" si="307"/>
        <v>89.3</v>
      </c>
      <c r="FG170" s="168">
        <f t="shared" si="308"/>
        <v>93.3</v>
      </c>
      <c r="FH170" s="168">
        <f t="shared" si="309"/>
        <v>95.5</v>
      </c>
      <c r="FI170" s="168">
        <f t="shared" si="310"/>
        <v>93</v>
      </c>
      <c r="FJ170" s="168">
        <f t="shared" si="311"/>
        <v>90.1</v>
      </c>
      <c r="FK170" s="168">
        <f t="shared" si="312"/>
        <v>83</v>
      </c>
      <c r="FL170" s="167">
        <v>136</v>
      </c>
      <c r="FM170" s="168">
        <f t="shared" si="313"/>
        <v>75.599999999999994</v>
      </c>
      <c r="FN170" s="168">
        <f t="shared" si="314"/>
        <v>84.2</v>
      </c>
      <c r="FO170" s="168">
        <f t="shared" si="315"/>
        <v>90.1</v>
      </c>
      <c r="FP170" s="168">
        <f t="shared" si="316"/>
        <v>93.6</v>
      </c>
      <c r="FQ170" s="168">
        <f t="shared" si="317"/>
        <v>96.2</v>
      </c>
      <c r="FR170" s="168">
        <f t="shared" si="318"/>
        <v>91.3</v>
      </c>
      <c r="FS170" s="168">
        <f t="shared" si="319"/>
        <v>87.9</v>
      </c>
      <c r="FT170" s="168">
        <f t="shared" si="320"/>
        <v>81.900000000000006</v>
      </c>
      <c r="FU170" s="167">
        <v>137</v>
      </c>
      <c r="FV170" s="168">
        <f t="shared" si="321"/>
        <v>77.599999999999994</v>
      </c>
      <c r="FW170" s="168">
        <f t="shared" si="322"/>
        <v>88</v>
      </c>
      <c r="FX170" s="168">
        <f t="shared" si="323"/>
        <v>93.4</v>
      </c>
      <c r="FY170" s="168">
        <f t="shared" si="324"/>
        <v>93.8</v>
      </c>
      <c r="FZ170" s="168">
        <f t="shared" si="325"/>
        <v>94.2</v>
      </c>
      <c r="GA170" s="168">
        <f t="shared" si="326"/>
        <v>91.4</v>
      </c>
      <c r="GB170" s="168">
        <f t="shared" si="327"/>
        <v>87.9</v>
      </c>
      <c r="GC170" s="168">
        <f t="shared" si="328"/>
        <v>79.900000000000006</v>
      </c>
      <c r="GD170" s="167">
        <v>130</v>
      </c>
      <c r="GE170" s="168">
        <f t="shared" si="329"/>
        <v>-2.3603849250278586E-2</v>
      </c>
      <c r="GF170" s="168">
        <f t="shared" si="330"/>
        <v>-2.3544224454084883E-2</v>
      </c>
      <c r="GG170" s="167">
        <v>131</v>
      </c>
      <c r="GH170" s="168">
        <f t="shared" si="331"/>
        <v>-1.2384835451356935E-2</v>
      </c>
      <c r="GI170" s="168">
        <f t="shared" si="332"/>
        <v>-1.1998855162644873E-2</v>
      </c>
      <c r="GJ170" s="167">
        <v>132</v>
      </c>
      <c r="GK170" s="168">
        <f t="shared" si="333"/>
        <v>-2.0040529691527809E-2</v>
      </c>
      <c r="GL170" s="168">
        <f t="shared" si="334"/>
        <v>-1.9627671504537147E-2</v>
      </c>
      <c r="GM170" s="167">
        <v>133</v>
      </c>
      <c r="GN170" s="168">
        <f t="shared" si="335"/>
        <v>-2.9994818512207644E-2</v>
      </c>
      <c r="GO170" s="168">
        <f t="shared" si="336"/>
        <v>-2.8499066434065412E-2</v>
      </c>
      <c r="GP170" s="167">
        <v>134</v>
      </c>
      <c r="GQ170" s="168">
        <f t="shared" si="337"/>
        <v>1.1033250097071345E-2</v>
      </c>
      <c r="GR170" s="168">
        <f t="shared" si="338"/>
        <v>1.2508825519844891E-2</v>
      </c>
      <c r="GS170" s="167">
        <v>135</v>
      </c>
      <c r="GT170" s="168">
        <f t="shared" si="339"/>
        <v>3.2452499206684138E-2</v>
      </c>
      <c r="GU170" s="168">
        <f t="shared" si="340"/>
        <v>3.7596330632538866E-2</v>
      </c>
      <c r="GV170" s="167">
        <v>136</v>
      </c>
      <c r="GW170" s="168">
        <f t="shared" si="341"/>
        <v>4.2495075939370963E-2</v>
      </c>
      <c r="GX170" s="168">
        <f t="shared" si="342"/>
        <v>5.8447665967733542E-2</v>
      </c>
      <c r="GY170" s="167">
        <v>137</v>
      </c>
      <c r="GZ170" s="168">
        <f t="shared" si="343"/>
        <v>-2.9037543498589002E-5</v>
      </c>
      <c r="HA170" s="168">
        <f t="shared" si="344"/>
        <v>2.5034014590687548E-2</v>
      </c>
      <c r="HB170" s="167">
        <v>-1.2</v>
      </c>
      <c r="HC170" s="167">
        <v>-0.49</v>
      </c>
      <c r="HD170" s="167">
        <v>0.14000000000000001</v>
      </c>
      <c r="HE170" s="167">
        <v>1.56</v>
      </c>
      <c r="HF170" s="167">
        <v>-2.98</v>
      </c>
      <c r="HG170" s="167">
        <v>-1.01</v>
      </c>
      <c r="HH170" s="167">
        <v>0.85</v>
      </c>
      <c r="HI170" s="167">
        <v>3.14</v>
      </c>
    </row>
    <row r="171" spans="1:217" ht="15" x14ac:dyDescent="0.2">
      <c r="A171" s="153">
        <v>161</v>
      </c>
      <c r="B171" s="212"/>
      <c r="V171" s="163">
        <f t="shared" si="245"/>
        <v>0</v>
      </c>
      <c r="W171" s="163">
        <f t="shared" si="246"/>
        <v>0</v>
      </c>
      <c r="X171" s="163">
        <f t="shared" si="247"/>
        <v>0</v>
      </c>
      <c r="Y171" s="163">
        <f t="shared" si="248"/>
        <v>0</v>
      </c>
      <c r="Z171" s="163">
        <f t="shared" si="249"/>
        <v>0</v>
      </c>
      <c r="AA171" s="163">
        <f t="shared" si="250"/>
        <v>0</v>
      </c>
      <c r="AB171" s="163">
        <f t="shared" si="251"/>
        <v>0</v>
      </c>
      <c r="AC171" s="163">
        <f t="shared" si="252"/>
        <v>0</v>
      </c>
      <c r="AD171" s="164">
        <f t="shared" si="253"/>
        <v>-1.4641977937706968E-2</v>
      </c>
      <c r="AE171" s="164">
        <f t="shared" si="254"/>
        <v>2.4910512713808348E-2</v>
      </c>
      <c r="AF171" s="164">
        <f t="shared" si="255"/>
        <v>4.5595616594547202E-2</v>
      </c>
      <c r="AG171" s="165">
        <f t="shared" si="256"/>
        <v>65.3</v>
      </c>
      <c r="AH171" s="165">
        <f t="shared" si="257"/>
        <v>75.400000000000006</v>
      </c>
      <c r="AI171" s="165">
        <f t="shared" si="258"/>
        <v>82.9</v>
      </c>
      <c r="AJ171" s="165">
        <f t="shared" si="259"/>
        <v>88.3</v>
      </c>
      <c r="AK171" s="165">
        <f t="shared" si="260"/>
        <v>91.5</v>
      </c>
      <c r="AL171" s="165">
        <f t="shared" si="261"/>
        <v>92.7</v>
      </c>
      <c r="AM171" s="165">
        <f t="shared" si="262"/>
        <v>92.5</v>
      </c>
      <c r="AN171" s="165">
        <f t="shared" si="263"/>
        <v>90.4</v>
      </c>
      <c r="AO171" s="164">
        <f t="shared" si="264"/>
        <v>1.5128685188023212</v>
      </c>
      <c r="AP171" s="166">
        <v>1</v>
      </c>
      <c r="AQ171" s="167">
        <v>51.4</v>
      </c>
      <c r="AR171" s="167">
        <v>62.6</v>
      </c>
      <c r="AS171" s="167">
        <v>70.8</v>
      </c>
      <c r="AT171" s="167">
        <v>81</v>
      </c>
      <c r="AU171" s="167">
        <v>90.4</v>
      </c>
      <c r="AV171" s="167">
        <v>96.2</v>
      </c>
      <c r="AW171" s="167">
        <v>94.7</v>
      </c>
      <c r="AX171" s="167">
        <v>92.3</v>
      </c>
      <c r="AY171" s="166">
        <v>2</v>
      </c>
      <c r="AZ171" s="167">
        <v>59.5</v>
      </c>
      <c r="BA171" s="167">
        <v>68.900000000000006</v>
      </c>
      <c r="BB171" s="167">
        <v>78.3</v>
      </c>
      <c r="BC171" s="167">
        <v>84.3</v>
      </c>
      <c r="BD171" s="167">
        <v>92.8</v>
      </c>
      <c r="BE171" s="167">
        <v>96.3</v>
      </c>
      <c r="BF171" s="167">
        <v>94</v>
      </c>
      <c r="BG171" s="167">
        <v>90</v>
      </c>
      <c r="BH171" s="166">
        <v>3</v>
      </c>
      <c r="BI171" s="167">
        <v>59.8</v>
      </c>
      <c r="BJ171" s="167">
        <v>71.099999999999994</v>
      </c>
      <c r="BK171" s="167">
        <v>80.8</v>
      </c>
      <c r="BL171" s="167">
        <v>88</v>
      </c>
      <c r="BM171" s="167">
        <v>95</v>
      </c>
      <c r="BN171" s="167">
        <v>94.4</v>
      </c>
      <c r="BO171" s="167">
        <v>94.1</v>
      </c>
      <c r="BP171" s="167">
        <v>89</v>
      </c>
      <c r="BQ171" s="166">
        <v>4</v>
      </c>
      <c r="BR171" s="167">
        <v>65.400000000000006</v>
      </c>
      <c r="BS171" s="167">
        <v>77.2</v>
      </c>
      <c r="BT171" s="167">
        <v>84.5</v>
      </c>
      <c r="BU171" s="167">
        <v>89.8</v>
      </c>
      <c r="BV171" s="167">
        <v>95.5</v>
      </c>
      <c r="BW171" s="167">
        <v>94.3</v>
      </c>
      <c r="BX171" s="167">
        <v>92.5</v>
      </c>
      <c r="BY171" s="167">
        <v>88.8</v>
      </c>
      <c r="BZ171" s="166">
        <v>5</v>
      </c>
      <c r="CA171" s="167">
        <v>65.3</v>
      </c>
      <c r="CB171" s="167">
        <v>77.400000000000006</v>
      </c>
      <c r="CC171" s="167">
        <v>86.5</v>
      </c>
      <c r="CD171" s="167">
        <v>92.5</v>
      </c>
      <c r="CE171" s="167">
        <v>96.4</v>
      </c>
      <c r="CF171" s="167">
        <v>93</v>
      </c>
      <c r="CG171" s="167">
        <v>90.4</v>
      </c>
      <c r="CH171" s="167">
        <v>83.7</v>
      </c>
      <c r="CI171" s="166">
        <v>6</v>
      </c>
      <c r="CJ171" s="167">
        <v>70.7</v>
      </c>
      <c r="CK171" s="167">
        <v>82</v>
      </c>
      <c r="CL171" s="167">
        <v>89.3</v>
      </c>
      <c r="CM171" s="167">
        <v>93.3</v>
      </c>
      <c r="CN171" s="167">
        <v>95.5</v>
      </c>
      <c r="CO171" s="167">
        <v>93</v>
      </c>
      <c r="CP171" s="167">
        <v>90.1</v>
      </c>
      <c r="CQ171" s="167">
        <v>83</v>
      </c>
      <c r="CR171" s="166">
        <v>7</v>
      </c>
      <c r="CS171" s="167">
        <v>75.599999999999994</v>
      </c>
      <c r="CT171" s="167">
        <v>84.2</v>
      </c>
      <c r="CU171" s="167">
        <v>90.1</v>
      </c>
      <c r="CV171" s="167">
        <v>93.6</v>
      </c>
      <c r="CW171" s="167">
        <v>96.2</v>
      </c>
      <c r="CX171" s="167">
        <v>91.3</v>
      </c>
      <c r="CY171" s="167">
        <v>87.9</v>
      </c>
      <c r="CZ171" s="167">
        <v>81.900000000000006</v>
      </c>
      <c r="DA171" s="166">
        <v>8</v>
      </c>
      <c r="DB171" s="167">
        <v>77.599999999999994</v>
      </c>
      <c r="DC171" s="167">
        <v>88</v>
      </c>
      <c r="DD171" s="167">
        <v>93.4</v>
      </c>
      <c r="DE171" s="167">
        <v>93.8</v>
      </c>
      <c r="DF171" s="167">
        <v>94.2</v>
      </c>
      <c r="DG171" s="167">
        <v>91.4</v>
      </c>
      <c r="DH171" s="167">
        <v>87.9</v>
      </c>
      <c r="DI171" s="167">
        <v>79.900000000000006</v>
      </c>
      <c r="DJ171" s="167">
        <v>1</v>
      </c>
      <c r="DK171" s="168">
        <f t="shared" si="265"/>
        <v>51.4</v>
      </c>
      <c r="DL171" s="168">
        <f t="shared" si="266"/>
        <v>62.6</v>
      </c>
      <c r="DM171" s="168">
        <f t="shared" si="267"/>
        <v>70.8</v>
      </c>
      <c r="DN171" s="168">
        <f t="shared" si="268"/>
        <v>81</v>
      </c>
      <c r="DO171" s="168">
        <f t="shared" si="269"/>
        <v>90.4</v>
      </c>
      <c r="DP171" s="168">
        <f t="shared" si="270"/>
        <v>96.2</v>
      </c>
      <c r="DQ171" s="168">
        <f t="shared" si="271"/>
        <v>94.7</v>
      </c>
      <c r="DR171" s="168">
        <f t="shared" si="272"/>
        <v>92.3</v>
      </c>
      <c r="DS171" s="167">
        <v>131</v>
      </c>
      <c r="DT171" s="168">
        <f t="shared" si="273"/>
        <v>59.5</v>
      </c>
      <c r="DU171" s="168">
        <f t="shared" si="274"/>
        <v>68.900000000000006</v>
      </c>
      <c r="DV171" s="168">
        <f t="shared" si="275"/>
        <v>78.3</v>
      </c>
      <c r="DW171" s="168">
        <f t="shared" si="276"/>
        <v>84.3</v>
      </c>
      <c r="DX171" s="168">
        <f t="shared" si="277"/>
        <v>92.8</v>
      </c>
      <c r="DY171" s="168">
        <f t="shared" si="278"/>
        <v>96.3</v>
      </c>
      <c r="DZ171" s="168">
        <f t="shared" si="279"/>
        <v>94</v>
      </c>
      <c r="EA171" s="168">
        <f t="shared" si="280"/>
        <v>90</v>
      </c>
      <c r="EB171" s="167">
        <v>132</v>
      </c>
      <c r="EC171" s="168">
        <f t="shared" si="281"/>
        <v>59.8</v>
      </c>
      <c r="ED171" s="168">
        <f t="shared" si="282"/>
        <v>71.099999999999994</v>
      </c>
      <c r="EE171" s="168">
        <f t="shared" si="283"/>
        <v>80.8</v>
      </c>
      <c r="EF171" s="168">
        <f t="shared" si="284"/>
        <v>88</v>
      </c>
      <c r="EG171" s="168">
        <f t="shared" si="285"/>
        <v>95</v>
      </c>
      <c r="EH171" s="168">
        <f t="shared" si="286"/>
        <v>94.4</v>
      </c>
      <c r="EI171" s="168">
        <f t="shared" si="287"/>
        <v>94.1</v>
      </c>
      <c r="EJ171" s="168">
        <f t="shared" si="288"/>
        <v>89</v>
      </c>
      <c r="EK171" s="167">
        <v>133</v>
      </c>
      <c r="EL171" s="168">
        <f t="shared" si="289"/>
        <v>65.400000000000006</v>
      </c>
      <c r="EM171" s="168">
        <f t="shared" si="290"/>
        <v>77.2</v>
      </c>
      <c r="EN171" s="168">
        <f t="shared" si="291"/>
        <v>84.5</v>
      </c>
      <c r="EO171" s="168">
        <f t="shared" si="292"/>
        <v>89.8</v>
      </c>
      <c r="EP171" s="168">
        <f t="shared" si="293"/>
        <v>95.5</v>
      </c>
      <c r="EQ171" s="168">
        <f t="shared" si="294"/>
        <v>94.3</v>
      </c>
      <c r="ER171" s="168">
        <f t="shared" si="295"/>
        <v>92.5</v>
      </c>
      <c r="ES171" s="168">
        <f t="shared" si="296"/>
        <v>88.8</v>
      </c>
      <c r="ET171" s="167">
        <v>134</v>
      </c>
      <c r="EU171" s="168">
        <f t="shared" si="297"/>
        <v>65.3</v>
      </c>
      <c r="EV171" s="168">
        <f t="shared" si="298"/>
        <v>77.400000000000006</v>
      </c>
      <c r="EW171" s="168">
        <f t="shared" si="299"/>
        <v>86.5</v>
      </c>
      <c r="EX171" s="168">
        <f t="shared" si="300"/>
        <v>92.5</v>
      </c>
      <c r="EY171" s="168">
        <f t="shared" si="301"/>
        <v>96.4</v>
      </c>
      <c r="EZ171" s="168">
        <f t="shared" si="302"/>
        <v>93</v>
      </c>
      <c r="FA171" s="168">
        <f t="shared" si="303"/>
        <v>90.4</v>
      </c>
      <c r="FB171" s="168">
        <f t="shared" si="304"/>
        <v>83.7</v>
      </c>
      <c r="FC171" s="167">
        <v>135</v>
      </c>
      <c r="FD171" s="168">
        <f t="shared" si="305"/>
        <v>70.7</v>
      </c>
      <c r="FE171" s="168">
        <f t="shared" si="306"/>
        <v>82</v>
      </c>
      <c r="FF171" s="168">
        <f t="shared" si="307"/>
        <v>89.3</v>
      </c>
      <c r="FG171" s="168">
        <f t="shared" si="308"/>
        <v>93.3</v>
      </c>
      <c r="FH171" s="168">
        <f t="shared" si="309"/>
        <v>95.5</v>
      </c>
      <c r="FI171" s="168">
        <f t="shared" si="310"/>
        <v>93</v>
      </c>
      <c r="FJ171" s="168">
        <f t="shared" si="311"/>
        <v>90.1</v>
      </c>
      <c r="FK171" s="168">
        <f t="shared" si="312"/>
        <v>83</v>
      </c>
      <c r="FL171" s="167">
        <v>136</v>
      </c>
      <c r="FM171" s="168">
        <f t="shared" si="313"/>
        <v>75.599999999999994</v>
      </c>
      <c r="FN171" s="168">
        <f t="shared" si="314"/>
        <v>84.2</v>
      </c>
      <c r="FO171" s="168">
        <f t="shared" si="315"/>
        <v>90.1</v>
      </c>
      <c r="FP171" s="168">
        <f t="shared" si="316"/>
        <v>93.6</v>
      </c>
      <c r="FQ171" s="168">
        <f t="shared" si="317"/>
        <v>96.2</v>
      </c>
      <c r="FR171" s="168">
        <f t="shared" si="318"/>
        <v>91.3</v>
      </c>
      <c r="FS171" s="168">
        <f t="shared" si="319"/>
        <v>87.9</v>
      </c>
      <c r="FT171" s="168">
        <f t="shared" si="320"/>
        <v>81.900000000000006</v>
      </c>
      <c r="FU171" s="167">
        <v>137</v>
      </c>
      <c r="FV171" s="168">
        <f t="shared" si="321"/>
        <v>77.599999999999994</v>
      </c>
      <c r="FW171" s="168">
        <f t="shared" si="322"/>
        <v>88</v>
      </c>
      <c r="FX171" s="168">
        <f t="shared" si="323"/>
        <v>93.4</v>
      </c>
      <c r="FY171" s="168">
        <f t="shared" si="324"/>
        <v>93.8</v>
      </c>
      <c r="FZ171" s="168">
        <f t="shared" si="325"/>
        <v>94.2</v>
      </c>
      <c r="GA171" s="168">
        <f t="shared" si="326"/>
        <v>91.4</v>
      </c>
      <c r="GB171" s="168">
        <f t="shared" si="327"/>
        <v>87.9</v>
      </c>
      <c r="GC171" s="168">
        <f t="shared" si="328"/>
        <v>79.900000000000006</v>
      </c>
      <c r="GD171" s="167">
        <v>130</v>
      </c>
      <c r="GE171" s="168">
        <f t="shared" si="329"/>
        <v>-2.3603849250278586E-2</v>
      </c>
      <c r="GF171" s="168">
        <f t="shared" si="330"/>
        <v>-2.3544224454084883E-2</v>
      </c>
      <c r="GG171" s="167">
        <v>131</v>
      </c>
      <c r="GH171" s="168">
        <f t="shared" si="331"/>
        <v>-1.2384835451356935E-2</v>
      </c>
      <c r="GI171" s="168">
        <f t="shared" si="332"/>
        <v>-1.1998855162644873E-2</v>
      </c>
      <c r="GJ171" s="167">
        <v>132</v>
      </c>
      <c r="GK171" s="168">
        <f t="shared" si="333"/>
        <v>-2.0040529691527809E-2</v>
      </c>
      <c r="GL171" s="168">
        <f t="shared" si="334"/>
        <v>-1.9627671504537147E-2</v>
      </c>
      <c r="GM171" s="167">
        <v>133</v>
      </c>
      <c r="GN171" s="168">
        <f t="shared" si="335"/>
        <v>-2.9994818512207644E-2</v>
      </c>
      <c r="GO171" s="168">
        <f t="shared" si="336"/>
        <v>-2.8499066434065412E-2</v>
      </c>
      <c r="GP171" s="167">
        <v>134</v>
      </c>
      <c r="GQ171" s="168">
        <f t="shared" si="337"/>
        <v>1.1033250097071345E-2</v>
      </c>
      <c r="GR171" s="168">
        <f t="shared" si="338"/>
        <v>1.2508825519844891E-2</v>
      </c>
      <c r="GS171" s="167">
        <v>135</v>
      </c>
      <c r="GT171" s="168">
        <f t="shared" si="339"/>
        <v>3.2452499206684138E-2</v>
      </c>
      <c r="GU171" s="168">
        <f t="shared" si="340"/>
        <v>3.7596330632538866E-2</v>
      </c>
      <c r="GV171" s="167">
        <v>136</v>
      </c>
      <c r="GW171" s="168">
        <f t="shared" si="341"/>
        <v>4.2495075939370963E-2</v>
      </c>
      <c r="GX171" s="168">
        <f t="shared" si="342"/>
        <v>5.8447665967733542E-2</v>
      </c>
      <c r="GY171" s="167">
        <v>137</v>
      </c>
      <c r="GZ171" s="168">
        <f t="shared" si="343"/>
        <v>-2.9037543498589002E-5</v>
      </c>
      <c r="HA171" s="168">
        <f t="shared" si="344"/>
        <v>2.5034014590687548E-2</v>
      </c>
      <c r="HB171" s="167">
        <v>-1.2</v>
      </c>
      <c r="HC171" s="167">
        <v>-0.49</v>
      </c>
      <c r="HD171" s="167">
        <v>0.14000000000000001</v>
      </c>
      <c r="HE171" s="167">
        <v>1.56</v>
      </c>
      <c r="HF171" s="167">
        <v>-2.98</v>
      </c>
      <c r="HG171" s="167">
        <v>-1.01</v>
      </c>
      <c r="HH171" s="167">
        <v>0.85</v>
      </c>
      <c r="HI171" s="167">
        <v>3.14</v>
      </c>
    </row>
    <row r="172" spans="1:217" ht="15" x14ac:dyDescent="0.2">
      <c r="A172" s="153">
        <v>162</v>
      </c>
      <c r="B172" s="212"/>
      <c r="V172" s="163">
        <f t="shared" si="245"/>
        <v>0</v>
      </c>
      <c r="W172" s="163">
        <f t="shared" si="246"/>
        <v>0</v>
      </c>
      <c r="X172" s="163">
        <f t="shared" si="247"/>
        <v>0</v>
      </c>
      <c r="Y172" s="163">
        <f t="shared" si="248"/>
        <v>0</v>
      </c>
      <c r="Z172" s="163">
        <f t="shared" si="249"/>
        <v>0</v>
      </c>
      <c r="AA172" s="163">
        <f t="shared" si="250"/>
        <v>0</v>
      </c>
      <c r="AB172" s="163">
        <f t="shared" si="251"/>
        <v>0</v>
      </c>
      <c r="AC172" s="163">
        <f t="shared" si="252"/>
        <v>0</v>
      </c>
      <c r="AD172" s="164">
        <f t="shared" si="253"/>
        <v>-1.4641977937706968E-2</v>
      </c>
      <c r="AE172" s="164">
        <f t="shared" si="254"/>
        <v>2.4910512713808348E-2</v>
      </c>
      <c r="AF172" s="164">
        <f t="shared" si="255"/>
        <v>4.5595616594547202E-2</v>
      </c>
      <c r="AG172" s="165">
        <f t="shared" si="256"/>
        <v>65.3</v>
      </c>
      <c r="AH172" s="165">
        <f t="shared" si="257"/>
        <v>75.400000000000006</v>
      </c>
      <c r="AI172" s="165">
        <f t="shared" si="258"/>
        <v>82.9</v>
      </c>
      <c r="AJ172" s="165">
        <f t="shared" si="259"/>
        <v>88.3</v>
      </c>
      <c r="AK172" s="165">
        <f t="shared" si="260"/>
        <v>91.5</v>
      </c>
      <c r="AL172" s="165">
        <f t="shared" si="261"/>
        <v>92.7</v>
      </c>
      <c r="AM172" s="165">
        <f t="shared" si="262"/>
        <v>92.5</v>
      </c>
      <c r="AN172" s="165">
        <f t="shared" si="263"/>
        <v>90.4</v>
      </c>
      <c r="AO172" s="164">
        <f t="shared" si="264"/>
        <v>1.5128685188023212</v>
      </c>
      <c r="AP172" s="166">
        <v>1</v>
      </c>
      <c r="AQ172" s="167">
        <v>51.4</v>
      </c>
      <c r="AR172" s="167">
        <v>62.6</v>
      </c>
      <c r="AS172" s="167">
        <v>70.8</v>
      </c>
      <c r="AT172" s="167">
        <v>81</v>
      </c>
      <c r="AU172" s="167">
        <v>90.4</v>
      </c>
      <c r="AV172" s="167">
        <v>96.2</v>
      </c>
      <c r="AW172" s="167">
        <v>94.7</v>
      </c>
      <c r="AX172" s="167">
        <v>92.3</v>
      </c>
      <c r="AY172" s="166">
        <v>2</v>
      </c>
      <c r="AZ172" s="167">
        <v>59.5</v>
      </c>
      <c r="BA172" s="167">
        <v>68.900000000000006</v>
      </c>
      <c r="BB172" s="167">
        <v>78.3</v>
      </c>
      <c r="BC172" s="167">
        <v>84.3</v>
      </c>
      <c r="BD172" s="167">
        <v>92.8</v>
      </c>
      <c r="BE172" s="167">
        <v>96.3</v>
      </c>
      <c r="BF172" s="167">
        <v>94</v>
      </c>
      <c r="BG172" s="167">
        <v>90</v>
      </c>
      <c r="BH172" s="166">
        <v>3</v>
      </c>
      <c r="BI172" s="167">
        <v>59.8</v>
      </c>
      <c r="BJ172" s="167">
        <v>71.099999999999994</v>
      </c>
      <c r="BK172" s="167">
        <v>80.8</v>
      </c>
      <c r="BL172" s="167">
        <v>88</v>
      </c>
      <c r="BM172" s="167">
        <v>95</v>
      </c>
      <c r="BN172" s="167">
        <v>94.4</v>
      </c>
      <c r="BO172" s="167">
        <v>94.1</v>
      </c>
      <c r="BP172" s="167">
        <v>89</v>
      </c>
      <c r="BQ172" s="166">
        <v>4</v>
      </c>
      <c r="BR172" s="167">
        <v>65.400000000000006</v>
      </c>
      <c r="BS172" s="167">
        <v>77.2</v>
      </c>
      <c r="BT172" s="167">
        <v>84.5</v>
      </c>
      <c r="BU172" s="167">
        <v>89.8</v>
      </c>
      <c r="BV172" s="167">
        <v>95.5</v>
      </c>
      <c r="BW172" s="167">
        <v>94.3</v>
      </c>
      <c r="BX172" s="167">
        <v>92.5</v>
      </c>
      <c r="BY172" s="167">
        <v>88.8</v>
      </c>
      <c r="BZ172" s="166">
        <v>5</v>
      </c>
      <c r="CA172" s="167">
        <v>65.3</v>
      </c>
      <c r="CB172" s="167">
        <v>77.400000000000006</v>
      </c>
      <c r="CC172" s="167">
        <v>86.5</v>
      </c>
      <c r="CD172" s="167">
        <v>92.5</v>
      </c>
      <c r="CE172" s="167">
        <v>96.4</v>
      </c>
      <c r="CF172" s="167">
        <v>93</v>
      </c>
      <c r="CG172" s="167">
        <v>90.4</v>
      </c>
      <c r="CH172" s="167">
        <v>83.7</v>
      </c>
      <c r="CI172" s="166">
        <v>6</v>
      </c>
      <c r="CJ172" s="167">
        <v>70.7</v>
      </c>
      <c r="CK172" s="167">
        <v>82</v>
      </c>
      <c r="CL172" s="167">
        <v>89.3</v>
      </c>
      <c r="CM172" s="167">
        <v>93.3</v>
      </c>
      <c r="CN172" s="167">
        <v>95.5</v>
      </c>
      <c r="CO172" s="167">
        <v>93</v>
      </c>
      <c r="CP172" s="167">
        <v>90.1</v>
      </c>
      <c r="CQ172" s="167">
        <v>83</v>
      </c>
      <c r="CR172" s="166">
        <v>7</v>
      </c>
      <c r="CS172" s="167">
        <v>75.599999999999994</v>
      </c>
      <c r="CT172" s="167">
        <v>84.2</v>
      </c>
      <c r="CU172" s="167">
        <v>90.1</v>
      </c>
      <c r="CV172" s="167">
        <v>93.6</v>
      </c>
      <c r="CW172" s="167">
        <v>96.2</v>
      </c>
      <c r="CX172" s="167">
        <v>91.3</v>
      </c>
      <c r="CY172" s="167">
        <v>87.9</v>
      </c>
      <c r="CZ172" s="167">
        <v>81.900000000000006</v>
      </c>
      <c r="DA172" s="166">
        <v>8</v>
      </c>
      <c r="DB172" s="167">
        <v>77.599999999999994</v>
      </c>
      <c r="DC172" s="167">
        <v>88</v>
      </c>
      <c r="DD172" s="167">
        <v>93.4</v>
      </c>
      <c r="DE172" s="167">
        <v>93.8</v>
      </c>
      <c r="DF172" s="167">
        <v>94.2</v>
      </c>
      <c r="DG172" s="167">
        <v>91.4</v>
      </c>
      <c r="DH172" s="167">
        <v>87.9</v>
      </c>
      <c r="DI172" s="167">
        <v>79.900000000000006</v>
      </c>
      <c r="DJ172" s="167">
        <v>1</v>
      </c>
      <c r="DK172" s="168">
        <f t="shared" si="265"/>
        <v>51.4</v>
      </c>
      <c r="DL172" s="168">
        <f t="shared" si="266"/>
        <v>62.6</v>
      </c>
      <c r="DM172" s="168">
        <f t="shared" si="267"/>
        <v>70.8</v>
      </c>
      <c r="DN172" s="168">
        <f t="shared" si="268"/>
        <v>81</v>
      </c>
      <c r="DO172" s="168">
        <f t="shared" si="269"/>
        <v>90.4</v>
      </c>
      <c r="DP172" s="168">
        <f t="shared" si="270"/>
        <v>96.2</v>
      </c>
      <c r="DQ172" s="168">
        <f t="shared" si="271"/>
        <v>94.7</v>
      </c>
      <c r="DR172" s="168">
        <f t="shared" si="272"/>
        <v>92.3</v>
      </c>
      <c r="DS172" s="167">
        <v>131</v>
      </c>
      <c r="DT172" s="168">
        <f t="shared" si="273"/>
        <v>59.5</v>
      </c>
      <c r="DU172" s="168">
        <f t="shared" si="274"/>
        <v>68.900000000000006</v>
      </c>
      <c r="DV172" s="168">
        <f t="shared" si="275"/>
        <v>78.3</v>
      </c>
      <c r="DW172" s="168">
        <f t="shared" si="276"/>
        <v>84.3</v>
      </c>
      <c r="DX172" s="168">
        <f t="shared" si="277"/>
        <v>92.8</v>
      </c>
      <c r="DY172" s="168">
        <f t="shared" si="278"/>
        <v>96.3</v>
      </c>
      <c r="DZ172" s="168">
        <f t="shared" si="279"/>
        <v>94</v>
      </c>
      <c r="EA172" s="168">
        <f t="shared" si="280"/>
        <v>90</v>
      </c>
      <c r="EB172" s="167">
        <v>132</v>
      </c>
      <c r="EC172" s="168">
        <f t="shared" si="281"/>
        <v>59.8</v>
      </c>
      <c r="ED172" s="168">
        <f t="shared" si="282"/>
        <v>71.099999999999994</v>
      </c>
      <c r="EE172" s="168">
        <f t="shared" si="283"/>
        <v>80.8</v>
      </c>
      <c r="EF172" s="168">
        <f t="shared" si="284"/>
        <v>88</v>
      </c>
      <c r="EG172" s="168">
        <f t="shared" si="285"/>
        <v>95</v>
      </c>
      <c r="EH172" s="168">
        <f t="shared" si="286"/>
        <v>94.4</v>
      </c>
      <c r="EI172" s="168">
        <f t="shared" si="287"/>
        <v>94.1</v>
      </c>
      <c r="EJ172" s="168">
        <f t="shared" si="288"/>
        <v>89</v>
      </c>
      <c r="EK172" s="167">
        <v>133</v>
      </c>
      <c r="EL172" s="168">
        <f t="shared" si="289"/>
        <v>65.400000000000006</v>
      </c>
      <c r="EM172" s="168">
        <f t="shared" si="290"/>
        <v>77.2</v>
      </c>
      <c r="EN172" s="168">
        <f t="shared" si="291"/>
        <v>84.5</v>
      </c>
      <c r="EO172" s="168">
        <f t="shared" si="292"/>
        <v>89.8</v>
      </c>
      <c r="EP172" s="168">
        <f t="shared" si="293"/>
        <v>95.5</v>
      </c>
      <c r="EQ172" s="168">
        <f t="shared" si="294"/>
        <v>94.3</v>
      </c>
      <c r="ER172" s="168">
        <f t="shared" si="295"/>
        <v>92.5</v>
      </c>
      <c r="ES172" s="168">
        <f t="shared" si="296"/>
        <v>88.8</v>
      </c>
      <c r="ET172" s="167">
        <v>134</v>
      </c>
      <c r="EU172" s="168">
        <f t="shared" si="297"/>
        <v>65.3</v>
      </c>
      <c r="EV172" s="168">
        <f t="shared" si="298"/>
        <v>77.400000000000006</v>
      </c>
      <c r="EW172" s="168">
        <f t="shared" si="299"/>
        <v>86.5</v>
      </c>
      <c r="EX172" s="168">
        <f t="shared" si="300"/>
        <v>92.5</v>
      </c>
      <c r="EY172" s="168">
        <f t="shared" si="301"/>
        <v>96.4</v>
      </c>
      <c r="EZ172" s="168">
        <f t="shared" si="302"/>
        <v>93</v>
      </c>
      <c r="FA172" s="168">
        <f t="shared" si="303"/>
        <v>90.4</v>
      </c>
      <c r="FB172" s="168">
        <f t="shared" si="304"/>
        <v>83.7</v>
      </c>
      <c r="FC172" s="167">
        <v>135</v>
      </c>
      <c r="FD172" s="168">
        <f t="shared" si="305"/>
        <v>70.7</v>
      </c>
      <c r="FE172" s="168">
        <f t="shared" si="306"/>
        <v>82</v>
      </c>
      <c r="FF172" s="168">
        <f t="shared" si="307"/>
        <v>89.3</v>
      </c>
      <c r="FG172" s="168">
        <f t="shared" si="308"/>
        <v>93.3</v>
      </c>
      <c r="FH172" s="168">
        <f t="shared" si="309"/>
        <v>95.5</v>
      </c>
      <c r="FI172" s="168">
        <f t="shared" si="310"/>
        <v>93</v>
      </c>
      <c r="FJ172" s="168">
        <f t="shared" si="311"/>
        <v>90.1</v>
      </c>
      <c r="FK172" s="168">
        <f t="shared" si="312"/>
        <v>83</v>
      </c>
      <c r="FL172" s="167">
        <v>136</v>
      </c>
      <c r="FM172" s="168">
        <f t="shared" si="313"/>
        <v>75.599999999999994</v>
      </c>
      <c r="FN172" s="168">
        <f t="shared" si="314"/>
        <v>84.2</v>
      </c>
      <c r="FO172" s="168">
        <f t="shared" si="315"/>
        <v>90.1</v>
      </c>
      <c r="FP172" s="168">
        <f t="shared" si="316"/>
        <v>93.6</v>
      </c>
      <c r="FQ172" s="168">
        <f t="shared" si="317"/>
        <v>96.2</v>
      </c>
      <c r="FR172" s="168">
        <f t="shared" si="318"/>
        <v>91.3</v>
      </c>
      <c r="FS172" s="168">
        <f t="shared" si="319"/>
        <v>87.9</v>
      </c>
      <c r="FT172" s="168">
        <f t="shared" si="320"/>
        <v>81.900000000000006</v>
      </c>
      <c r="FU172" s="167">
        <v>137</v>
      </c>
      <c r="FV172" s="168">
        <f t="shared" si="321"/>
        <v>77.599999999999994</v>
      </c>
      <c r="FW172" s="168">
        <f t="shared" si="322"/>
        <v>88</v>
      </c>
      <c r="FX172" s="168">
        <f t="shared" si="323"/>
        <v>93.4</v>
      </c>
      <c r="FY172" s="168">
        <f t="shared" si="324"/>
        <v>93.8</v>
      </c>
      <c r="FZ172" s="168">
        <f t="shared" si="325"/>
        <v>94.2</v>
      </c>
      <c r="GA172" s="168">
        <f t="shared" si="326"/>
        <v>91.4</v>
      </c>
      <c r="GB172" s="168">
        <f t="shared" si="327"/>
        <v>87.9</v>
      </c>
      <c r="GC172" s="168">
        <f t="shared" si="328"/>
        <v>79.900000000000006</v>
      </c>
      <c r="GD172" s="167">
        <v>130</v>
      </c>
      <c r="GE172" s="168">
        <f t="shared" si="329"/>
        <v>-2.3603849250278586E-2</v>
      </c>
      <c r="GF172" s="168">
        <f t="shared" si="330"/>
        <v>-2.3544224454084883E-2</v>
      </c>
      <c r="GG172" s="167">
        <v>131</v>
      </c>
      <c r="GH172" s="168">
        <f t="shared" si="331"/>
        <v>-1.2384835451356935E-2</v>
      </c>
      <c r="GI172" s="168">
        <f t="shared" si="332"/>
        <v>-1.1998855162644873E-2</v>
      </c>
      <c r="GJ172" s="167">
        <v>132</v>
      </c>
      <c r="GK172" s="168">
        <f t="shared" si="333"/>
        <v>-2.0040529691527809E-2</v>
      </c>
      <c r="GL172" s="168">
        <f t="shared" si="334"/>
        <v>-1.9627671504537147E-2</v>
      </c>
      <c r="GM172" s="167">
        <v>133</v>
      </c>
      <c r="GN172" s="168">
        <f t="shared" si="335"/>
        <v>-2.9994818512207644E-2</v>
      </c>
      <c r="GO172" s="168">
        <f t="shared" si="336"/>
        <v>-2.8499066434065412E-2</v>
      </c>
      <c r="GP172" s="167">
        <v>134</v>
      </c>
      <c r="GQ172" s="168">
        <f t="shared" si="337"/>
        <v>1.1033250097071345E-2</v>
      </c>
      <c r="GR172" s="168">
        <f t="shared" si="338"/>
        <v>1.2508825519844891E-2</v>
      </c>
      <c r="GS172" s="167">
        <v>135</v>
      </c>
      <c r="GT172" s="168">
        <f t="shared" si="339"/>
        <v>3.2452499206684138E-2</v>
      </c>
      <c r="GU172" s="168">
        <f t="shared" si="340"/>
        <v>3.7596330632538866E-2</v>
      </c>
      <c r="GV172" s="167">
        <v>136</v>
      </c>
      <c r="GW172" s="168">
        <f t="shared" si="341"/>
        <v>4.2495075939370963E-2</v>
      </c>
      <c r="GX172" s="168">
        <f t="shared" si="342"/>
        <v>5.8447665967733542E-2</v>
      </c>
      <c r="GY172" s="167">
        <v>137</v>
      </c>
      <c r="GZ172" s="168">
        <f t="shared" si="343"/>
        <v>-2.9037543498589002E-5</v>
      </c>
      <c r="HA172" s="168">
        <f t="shared" si="344"/>
        <v>2.5034014590687548E-2</v>
      </c>
      <c r="HB172" s="167">
        <v>-1.2</v>
      </c>
      <c r="HC172" s="167">
        <v>-0.49</v>
      </c>
      <c r="HD172" s="167">
        <v>0.14000000000000001</v>
      </c>
      <c r="HE172" s="167">
        <v>1.56</v>
      </c>
      <c r="HF172" s="167">
        <v>-2.98</v>
      </c>
      <c r="HG172" s="167">
        <v>-1.01</v>
      </c>
      <c r="HH172" s="167">
        <v>0.85</v>
      </c>
      <c r="HI172" s="167">
        <v>3.14</v>
      </c>
    </row>
    <row r="173" spans="1:217" ht="15" x14ac:dyDescent="0.2">
      <c r="A173" s="153">
        <v>163</v>
      </c>
      <c r="B173" s="212"/>
      <c r="V173" s="163">
        <f t="shared" si="245"/>
        <v>0</v>
      </c>
      <c r="W173" s="163">
        <f t="shared" si="246"/>
        <v>0</v>
      </c>
      <c r="X173" s="163">
        <f t="shared" si="247"/>
        <v>0</v>
      </c>
      <c r="Y173" s="163">
        <f t="shared" si="248"/>
        <v>0</v>
      </c>
      <c r="Z173" s="163">
        <f t="shared" si="249"/>
        <v>0</v>
      </c>
      <c r="AA173" s="163">
        <f t="shared" si="250"/>
        <v>0</v>
      </c>
      <c r="AB173" s="163">
        <f t="shared" si="251"/>
        <v>0</v>
      </c>
      <c r="AC173" s="163">
        <f t="shared" si="252"/>
        <v>0</v>
      </c>
      <c r="AD173" s="164">
        <f t="shared" si="253"/>
        <v>-1.4641977937706968E-2</v>
      </c>
      <c r="AE173" s="164">
        <f t="shared" si="254"/>
        <v>2.4910512713808348E-2</v>
      </c>
      <c r="AF173" s="164">
        <f t="shared" si="255"/>
        <v>4.5595616594547202E-2</v>
      </c>
      <c r="AG173" s="165">
        <f t="shared" si="256"/>
        <v>65.3</v>
      </c>
      <c r="AH173" s="165">
        <f t="shared" si="257"/>
        <v>75.400000000000006</v>
      </c>
      <c r="AI173" s="165">
        <f t="shared" si="258"/>
        <v>82.9</v>
      </c>
      <c r="AJ173" s="165">
        <f t="shared" si="259"/>
        <v>88.3</v>
      </c>
      <c r="AK173" s="165">
        <f t="shared" si="260"/>
        <v>91.5</v>
      </c>
      <c r="AL173" s="165">
        <f t="shared" si="261"/>
        <v>92.7</v>
      </c>
      <c r="AM173" s="165">
        <f t="shared" si="262"/>
        <v>92.5</v>
      </c>
      <c r="AN173" s="165">
        <f t="shared" si="263"/>
        <v>90.4</v>
      </c>
      <c r="AO173" s="164">
        <f t="shared" si="264"/>
        <v>1.5128685188023212</v>
      </c>
      <c r="AP173" s="166">
        <v>1</v>
      </c>
      <c r="AQ173" s="167">
        <v>51.4</v>
      </c>
      <c r="AR173" s="167">
        <v>62.6</v>
      </c>
      <c r="AS173" s="167">
        <v>70.8</v>
      </c>
      <c r="AT173" s="167">
        <v>81</v>
      </c>
      <c r="AU173" s="167">
        <v>90.4</v>
      </c>
      <c r="AV173" s="167">
        <v>96.2</v>
      </c>
      <c r="AW173" s="167">
        <v>94.7</v>
      </c>
      <c r="AX173" s="167">
        <v>92.3</v>
      </c>
      <c r="AY173" s="166">
        <v>2</v>
      </c>
      <c r="AZ173" s="167">
        <v>59.5</v>
      </c>
      <c r="BA173" s="167">
        <v>68.900000000000006</v>
      </c>
      <c r="BB173" s="167">
        <v>78.3</v>
      </c>
      <c r="BC173" s="167">
        <v>84.3</v>
      </c>
      <c r="BD173" s="167">
        <v>92.8</v>
      </c>
      <c r="BE173" s="167">
        <v>96.3</v>
      </c>
      <c r="BF173" s="167">
        <v>94</v>
      </c>
      <c r="BG173" s="167">
        <v>90</v>
      </c>
      <c r="BH173" s="166">
        <v>3</v>
      </c>
      <c r="BI173" s="167">
        <v>59.8</v>
      </c>
      <c r="BJ173" s="167">
        <v>71.099999999999994</v>
      </c>
      <c r="BK173" s="167">
        <v>80.8</v>
      </c>
      <c r="BL173" s="167">
        <v>88</v>
      </c>
      <c r="BM173" s="167">
        <v>95</v>
      </c>
      <c r="BN173" s="167">
        <v>94.4</v>
      </c>
      <c r="BO173" s="167">
        <v>94.1</v>
      </c>
      <c r="BP173" s="167">
        <v>89</v>
      </c>
      <c r="BQ173" s="166">
        <v>4</v>
      </c>
      <c r="BR173" s="167">
        <v>65.400000000000006</v>
      </c>
      <c r="BS173" s="167">
        <v>77.2</v>
      </c>
      <c r="BT173" s="167">
        <v>84.5</v>
      </c>
      <c r="BU173" s="167">
        <v>89.8</v>
      </c>
      <c r="BV173" s="167">
        <v>95.5</v>
      </c>
      <c r="BW173" s="167">
        <v>94.3</v>
      </c>
      <c r="BX173" s="167">
        <v>92.5</v>
      </c>
      <c r="BY173" s="167">
        <v>88.8</v>
      </c>
      <c r="BZ173" s="166">
        <v>5</v>
      </c>
      <c r="CA173" s="167">
        <v>65.3</v>
      </c>
      <c r="CB173" s="167">
        <v>77.400000000000006</v>
      </c>
      <c r="CC173" s="167">
        <v>86.5</v>
      </c>
      <c r="CD173" s="167">
        <v>92.5</v>
      </c>
      <c r="CE173" s="167">
        <v>96.4</v>
      </c>
      <c r="CF173" s="167">
        <v>93</v>
      </c>
      <c r="CG173" s="167">
        <v>90.4</v>
      </c>
      <c r="CH173" s="167">
        <v>83.7</v>
      </c>
      <c r="CI173" s="166">
        <v>6</v>
      </c>
      <c r="CJ173" s="167">
        <v>70.7</v>
      </c>
      <c r="CK173" s="167">
        <v>82</v>
      </c>
      <c r="CL173" s="167">
        <v>89.3</v>
      </c>
      <c r="CM173" s="167">
        <v>93.3</v>
      </c>
      <c r="CN173" s="167">
        <v>95.5</v>
      </c>
      <c r="CO173" s="167">
        <v>93</v>
      </c>
      <c r="CP173" s="167">
        <v>90.1</v>
      </c>
      <c r="CQ173" s="167">
        <v>83</v>
      </c>
      <c r="CR173" s="166">
        <v>7</v>
      </c>
      <c r="CS173" s="167">
        <v>75.599999999999994</v>
      </c>
      <c r="CT173" s="167">
        <v>84.2</v>
      </c>
      <c r="CU173" s="167">
        <v>90.1</v>
      </c>
      <c r="CV173" s="167">
        <v>93.6</v>
      </c>
      <c r="CW173" s="167">
        <v>96.2</v>
      </c>
      <c r="CX173" s="167">
        <v>91.3</v>
      </c>
      <c r="CY173" s="167">
        <v>87.9</v>
      </c>
      <c r="CZ173" s="167">
        <v>81.900000000000006</v>
      </c>
      <c r="DA173" s="166">
        <v>8</v>
      </c>
      <c r="DB173" s="167">
        <v>77.599999999999994</v>
      </c>
      <c r="DC173" s="167">
        <v>88</v>
      </c>
      <c r="DD173" s="167">
        <v>93.4</v>
      </c>
      <c r="DE173" s="167">
        <v>93.8</v>
      </c>
      <c r="DF173" s="167">
        <v>94.2</v>
      </c>
      <c r="DG173" s="167">
        <v>91.4</v>
      </c>
      <c r="DH173" s="167">
        <v>87.9</v>
      </c>
      <c r="DI173" s="167">
        <v>79.900000000000006</v>
      </c>
      <c r="DJ173" s="167">
        <v>1</v>
      </c>
      <c r="DK173" s="168">
        <f t="shared" si="265"/>
        <v>51.4</v>
      </c>
      <c r="DL173" s="168">
        <f t="shared" si="266"/>
        <v>62.6</v>
      </c>
      <c r="DM173" s="168">
        <f t="shared" si="267"/>
        <v>70.8</v>
      </c>
      <c r="DN173" s="168">
        <f t="shared" si="268"/>
        <v>81</v>
      </c>
      <c r="DO173" s="168">
        <f t="shared" si="269"/>
        <v>90.4</v>
      </c>
      <c r="DP173" s="168">
        <f t="shared" si="270"/>
        <v>96.2</v>
      </c>
      <c r="DQ173" s="168">
        <f t="shared" si="271"/>
        <v>94.7</v>
      </c>
      <c r="DR173" s="168">
        <f t="shared" si="272"/>
        <v>92.3</v>
      </c>
      <c r="DS173" s="167">
        <v>131</v>
      </c>
      <c r="DT173" s="168">
        <f t="shared" si="273"/>
        <v>59.5</v>
      </c>
      <c r="DU173" s="168">
        <f t="shared" si="274"/>
        <v>68.900000000000006</v>
      </c>
      <c r="DV173" s="168">
        <f t="shared" si="275"/>
        <v>78.3</v>
      </c>
      <c r="DW173" s="168">
        <f t="shared" si="276"/>
        <v>84.3</v>
      </c>
      <c r="DX173" s="168">
        <f t="shared" si="277"/>
        <v>92.8</v>
      </c>
      <c r="DY173" s="168">
        <f t="shared" si="278"/>
        <v>96.3</v>
      </c>
      <c r="DZ173" s="168">
        <f t="shared" si="279"/>
        <v>94</v>
      </c>
      <c r="EA173" s="168">
        <f t="shared" si="280"/>
        <v>90</v>
      </c>
      <c r="EB173" s="167">
        <v>132</v>
      </c>
      <c r="EC173" s="168">
        <f t="shared" si="281"/>
        <v>59.8</v>
      </c>
      <c r="ED173" s="168">
        <f t="shared" si="282"/>
        <v>71.099999999999994</v>
      </c>
      <c r="EE173" s="168">
        <f t="shared" si="283"/>
        <v>80.8</v>
      </c>
      <c r="EF173" s="168">
        <f t="shared" si="284"/>
        <v>88</v>
      </c>
      <c r="EG173" s="168">
        <f t="shared" si="285"/>
        <v>95</v>
      </c>
      <c r="EH173" s="168">
        <f t="shared" si="286"/>
        <v>94.4</v>
      </c>
      <c r="EI173" s="168">
        <f t="shared" si="287"/>
        <v>94.1</v>
      </c>
      <c r="EJ173" s="168">
        <f t="shared" si="288"/>
        <v>89</v>
      </c>
      <c r="EK173" s="167">
        <v>133</v>
      </c>
      <c r="EL173" s="168">
        <f t="shared" si="289"/>
        <v>65.400000000000006</v>
      </c>
      <c r="EM173" s="168">
        <f t="shared" si="290"/>
        <v>77.2</v>
      </c>
      <c r="EN173" s="168">
        <f t="shared" si="291"/>
        <v>84.5</v>
      </c>
      <c r="EO173" s="168">
        <f t="shared" si="292"/>
        <v>89.8</v>
      </c>
      <c r="EP173" s="168">
        <f t="shared" si="293"/>
        <v>95.5</v>
      </c>
      <c r="EQ173" s="168">
        <f t="shared" si="294"/>
        <v>94.3</v>
      </c>
      <c r="ER173" s="168">
        <f t="shared" si="295"/>
        <v>92.5</v>
      </c>
      <c r="ES173" s="168">
        <f t="shared" si="296"/>
        <v>88.8</v>
      </c>
      <c r="ET173" s="167">
        <v>134</v>
      </c>
      <c r="EU173" s="168">
        <f t="shared" si="297"/>
        <v>65.3</v>
      </c>
      <c r="EV173" s="168">
        <f t="shared" si="298"/>
        <v>77.400000000000006</v>
      </c>
      <c r="EW173" s="168">
        <f t="shared" si="299"/>
        <v>86.5</v>
      </c>
      <c r="EX173" s="168">
        <f t="shared" si="300"/>
        <v>92.5</v>
      </c>
      <c r="EY173" s="168">
        <f t="shared" si="301"/>
        <v>96.4</v>
      </c>
      <c r="EZ173" s="168">
        <f t="shared" si="302"/>
        <v>93</v>
      </c>
      <c r="FA173" s="168">
        <f t="shared" si="303"/>
        <v>90.4</v>
      </c>
      <c r="FB173" s="168">
        <f t="shared" si="304"/>
        <v>83.7</v>
      </c>
      <c r="FC173" s="167">
        <v>135</v>
      </c>
      <c r="FD173" s="168">
        <f t="shared" si="305"/>
        <v>70.7</v>
      </c>
      <c r="FE173" s="168">
        <f t="shared" si="306"/>
        <v>82</v>
      </c>
      <c r="FF173" s="168">
        <f t="shared" si="307"/>
        <v>89.3</v>
      </c>
      <c r="FG173" s="168">
        <f t="shared" si="308"/>
        <v>93.3</v>
      </c>
      <c r="FH173" s="168">
        <f t="shared" si="309"/>
        <v>95.5</v>
      </c>
      <c r="FI173" s="168">
        <f t="shared" si="310"/>
        <v>93</v>
      </c>
      <c r="FJ173" s="168">
        <f t="shared" si="311"/>
        <v>90.1</v>
      </c>
      <c r="FK173" s="168">
        <f t="shared" si="312"/>
        <v>83</v>
      </c>
      <c r="FL173" s="167">
        <v>136</v>
      </c>
      <c r="FM173" s="168">
        <f t="shared" si="313"/>
        <v>75.599999999999994</v>
      </c>
      <c r="FN173" s="168">
        <f t="shared" si="314"/>
        <v>84.2</v>
      </c>
      <c r="FO173" s="168">
        <f t="shared" si="315"/>
        <v>90.1</v>
      </c>
      <c r="FP173" s="168">
        <f t="shared" si="316"/>
        <v>93.6</v>
      </c>
      <c r="FQ173" s="168">
        <f t="shared" si="317"/>
        <v>96.2</v>
      </c>
      <c r="FR173" s="168">
        <f t="shared" si="318"/>
        <v>91.3</v>
      </c>
      <c r="FS173" s="168">
        <f t="shared" si="319"/>
        <v>87.9</v>
      </c>
      <c r="FT173" s="168">
        <f t="shared" si="320"/>
        <v>81.900000000000006</v>
      </c>
      <c r="FU173" s="167">
        <v>137</v>
      </c>
      <c r="FV173" s="168">
        <f t="shared" si="321"/>
        <v>77.599999999999994</v>
      </c>
      <c r="FW173" s="168">
        <f t="shared" si="322"/>
        <v>88</v>
      </c>
      <c r="FX173" s="168">
        <f t="shared" si="323"/>
        <v>93.4</v>
      </c>
      <c r="FY173" s="168">
        <f t="shared" si="324"/>
        <v>93.8</v>
      </c>
      <c r="FZ173" s="168">
        <f t="shared" si="325"/>
        <v>94.2</v>
      </c>
      <c r="GA173" s="168">
        <f t="shared" si="326"/>
        <v>91.4</v>
      </c>
      <c r="GB173" s="168">
        <f t="shared" si="327"/>
        <v>87.9</v>
      </c>
      <c r="GC173" s="168">
        <f t="shared" si="328"/>
        <v>79.900000000000006</v>
      </c>
      <c r="GD173" s="167">
        <v>130</v>
      </c>
      <c r="GE173" s="168">
        <f t="shared" si="329"/>
        <v>-2.3603849250278586E-2</v>
      </c>
      <c r="GF173" s="168">
        <f t="shared" si="330"/>
        <v>-2.3544224454084883E-2</v>
      </c>
      <c r="GG173" s="167">
        <v>131</v>
      </c>
      <c r="GH173" s="168">
        <f t="shared" si="331"/>
        <v>-1.2384835451356935E-2</v>
      </c>
      <c r="GI173" s="168">
        <f t="shared" si="332"/>
        <v>-1.1998855162644873E-2</v>
      </c>
      <c r="GJ173" s="167">
        <v>132</v>
      </c>
      <c r="GK173" s="168">
        <f t="shared" si="333"/>
        <v>-2.0040529691527809E-2</v>
      </c>
      <c r="GL173" s="168">
        <f t="shared" si="334"/>
        <v>-1.9627671504537147E-2</v>
      </c>
      <c r="GM173" s="167">
        <v>133</v>
      </c>
      <c r="GN173" s="168">
        <f t="shared" si="335"/>
        <v>-2.9994818512207644E-2</v>
      </c>
      <c r="GO173" s="168">
        <f t="shared" si="336"/>
        <v>-2.8499066434065412E-2</v>
      </c>
      <c r="GP173" s="167">
        <v>134</v>
      </c>
      <c r="GQ173" s="168">
        <f t="shared" si="337"/>
        <v>1.1033250097071345E-2</v>
      </c>
      <c r="GR173" s="168">
        <f t="shared" si="338"/>
        <v>1.2508825519844891E-2</v>
      </c>
      <c r="GS173" s="167">
        <v>135</v>
      </c>
      <c r="GT173" s="168">
        <f t="shared" si="339"/>
        <v>3.2452499206684138E-2</v>
      </c>
      <c r="GU173" s="168">
        <f t="shared" si="340"/>
        <v>3.7596330632538866E-2</v>
      </c>
      <c r="GV173" s="167">
        <v>136</v>
      </c>
      <c r="GW173" s="168">
        <f t="shared" si="341"/>
        <v>4.2495075939370963E-2</v>
      </c>
      <c r="GX173" s="168">
        <f t="shared" si="342"/>
        <v>5.8447665967733542E-2</v>
      </c>
      <c r="GY173" s="167">
        <v>137</v>
      </c>
      <c r="GZ173" s="168">
        <f t="shared" si="343"/>
        <v>-2.9037543498589002E-5</v>
      </c>
      <c r="HA173" s="168">
        <f t="shared" si="344"/>
        <v>2.5034014590687548E-2</v>
      </c>
      <c r="HB173" s="167">
        <v>-1.2</v>
      </c>
      <c r="HC173" s="167">
        <v>-0.49</v>
      </c>
      <c r="HD173" s="167">
        <v>0.14000000000000001</v>
      </c>
      <c r="HE173" s="167">
        <v>1.56</v>
      </c>
      <c r="HF173" s="167">
        <v>-2.98</v>
      </c>
      <c r="HG173" s="167">
        <v>-1.01</v>
      </c>
      <c r="HH173" s="167">
        <v>0.85</v>
      </c>
      <c r="HI173" s="167">
        <v>3.14</v>
      </c>
    </row>
    <row r="174" spans="1:217" ht="15" x14ac:dyDescent="0.2">
      <c r="A174" s="153">
        <v>164</v>
      </c>
      <c r="B174" s="212"/>
      <c r="V174" s="163">
        <f t="shared" si="245"/>
        <v>0</v>
      </c>
      <c r="W174" s="163">
        <f t="shared" si="246"/>
        <v>0</v>
      </c>
      <c r="X174" s="163">
        <f t="shared" si="247"/>
        <v>0</v>
      </c>
      <c r="Y174" s="163">
        <f t="shared" si="248"/>
        <v>0</v>
      </c>
      <c r="Z174" s="163">
        <f t="shared" si="249"/>
        <v>0</v>
      </c>
      <c r="AA174" s="163">
        <f t="shared" si="250"/>
        <v>0</v>
      </c>
      <c r="AB174" s="163">
        <f t="shared" si="251"/>
        <v>0</v>
      </c>
      <c r="AC174" s="163">
        <f t="shared" si="252"/>
        <v>0</v>
      </c>
      <c r="AD174" s="164">
        <f t="shared" si="253"/>
        <v>-1.4641977937706968E-2</v>
      </c>
      <c r="AE174" s="164">
        <f t="shared" si="254"/>
        <v>2.4910512713808348E-2</v>
      </c>
      <c r="AF174" s="164">
        <f t="shared" si="255"/>
        <v>4.5595616594547202E-2</v>
      </c>
      <c r="AG174" s="165">
        <f t="shared" si="256"/>
        <v>65.3</v>
      </c>
      <c r="AH174" s="165">
        <f t="shared" si="257"/>
        <v>75.400000000000006</v>
      </c>
      <c r="AI174" s="165">
        <f t="shared" si="258"/>
        <v>82.9</v>
      </c>
      <c r="AJ174" s="165">
        <f t="shared" si="259"/>
        <v>88.3</v>
      </c>
      <c r="AK174" s="165">
        <f t="shared" si="260"/>
        <v>91.5</v>
      </c>
      <c r="AL174" s="165">
        <f t="shared" si="261"/>
        <v>92.7</v>
      </c>
      <c r="AM174" s="165">
        <f t="shared" si="262"/>
        <v>92.5</v>
      </c>
      <c r="AN174" s="165">
        <f t="shared" si="263"/>
        <v>90.4</v>
      </c>
      <c r="AO174" s="164">
        <f t="shared" si="264"/>
        <v>1.5128685188023212</v>
      </c>
      <c r="AP174" s="166">
        <v>1</v>
      </c>
      <c r="AQ174" s="167">
        <v>51.4</v>
      </c>
      <c r="AR174" s="167">
        <v>62.6</v>
      </c>
      <c r="AS174" s="167">
        <v>70.8</v>
      </c>
      <c r="AT174" s="167">
        <v>81</v>
      </c>
      <c r="AU174" s="167">
        <v>90.4</v>
      </c>
      <c r="AV174" s="167">
        <v>96.2</v>
      </c>
      <c r="AW174" s="167">
        <v>94.7</v>
      </c>
      <c r="AX174" s="167">
        <v>92.3</v>
      </c>
      <c r="AY174" s="166">
        <v>2</v>
      </c>
      <c r="AZ174" s="167">
        <v>59.5</v>
      </c>
      <c r="BA174" s="167">
        <v>68.900000000000006</v>
      </c>
      <c r="BB174" s="167">
        <v>78.3</v>
      </c>
      <c r="BC174" s="167">
        <v>84.3</v>
      </c>
      <c r="BD174" s="167">
        <v>92.8</v>
      </c>
      <c r="BE174" s="167">
        <v>96.3</v>
      </c>
      <c r="BF174" s="167">
        <v>94</v>
      </c>
      <c r="BG174" s="167">
        <v>90</v>
      </c>
      <c r="BH174" s="166">
        <v>3</v>
      </c>
      <c r="BI174" s="167">
        <v>59.8</v>
      </c>
      <c r="BJ174" s="167">
        <v>71.099999999999994</v>
      </c>
      <c r="BK174" s="167">
        <v>80.8</v>
      </c>
      <c r="BL174" s="167">
        <v>88</v>
      </c>
      <c r="BM174" s="167">
        <v>95</v>
      </c>
      <c r="BN174" s="167">
        <v>94.4</v>
      </c>
      <c r="BO174" s="167">
        <v>94.1</v>
      </c>
      <c r="BP174" s="167">
        <v>89</v>
      </c>
      <c r="BQ174" s="166">
        <v>4</v>
      </c>
      <c r="BR174" s="167">
        <v>65.400000000000006</v>
      </c>
      <c r="BS174" s="167">
        <v>77.2</v>
      </c>
      <c r="BT174" s="167">
        <v>84.5</v>
      </c>
      <c r="BU174" s="167">
        <v>89.8</v>
      </c>
      <c r="BV174" s="167">
        <v>95.5</v>
      </c>
      <c r="BW174" s="167">
        <v>94.3</v>
      </c>
      <c r="BX174" s="167">
        <v>92.5</v>
      </c>
      <c r="BY174" s="167">
        <v>88.8</v>
      </c>
      <c r="BZ174" s="166">
        <v>5</v>
      </c>
      <c r="CA174" s="167">
        <v>65.3</v>
      </c>
      <c r="CB174" s="167">
        <v>77.400000000000006</v>
      </c>
      <c r="CC174" s="167">
        <v>86.5</v>
      </c>
      <c r="CD174" s="167">
        <v>92.5</v>
      </c>
      <c r="CE174" s="167">
        <v>96.4</v>
      </c>
      <c r="CF174" s="167">
        <v>93</v>
      </c>
      <c r="CG174" s="167">
        <v>90.4</v>
      </c>
      <c r="CH174" s="167">
        <v>83.7</v>
      </c>
      <c r="CI174" s="166">
        <v>6</v>
      </c>
      <c r="CJ174" s="167">
        <v>70.7</v>
      </c>
      <c r="CK174" s="167">
        <v>82</v>
      </c>
      <c r="CL174" s="167">
        <v>89.3</v>
      </c>
      <c r="CM174" s="167">
        <v>93.3</v>
      </c>
      <c r="CN174" s="167">
        <v>95.5</v>
      </c>
      <c r="CO174" s="167">
        <v>93</v>
      </c>
      <c r="CP174" s="167">
        <v>90.1</v>
      </c>
      <c r="CQ174" s="167">
        <v>83</v>
      </c>
      <c r="CR174" s="166">
        <v>7</v>
      </c>
      <c r="CS174" s="167">
        <v>75.599999999999994</v>
      </c>
      <c r="CT174" s="167">
        <v>84.2</v>
      </c>
      <c r="CU174" s="167">
        <v>90.1</v>
      </c>
      <c r="CV174" s="167">
        <v>93.6</v>
      </c>
      <c r="CW174" s="167">
        <v>96.2</v>
      </c>
      <c r="CX174" s="167">
        <v>91.3</v>
      </c>
      <c r="CY174" s="167">
        <v>87.9</v>
      </c>
      <c r="CZ174" s="167">
        <v>81.900000000000006</v>
      </c>
      <c r="DA174" s="166">
        <v>8</v>
      </c>
      <c r="DB174" s="167">
        <v>77.599999999999994</v>
      </c>
      <c r="DC174" s="167">
        <v>88</v>
      </c>
      <c r="DD174" s="167">
        <v>93.4</v>
      </c>
      <c r="DE174" s="167">
        <v>93.8</v>
      </c>
      <c r="DF174" s="167">
        <v>94.2</v>
      </c>
      <c r="DG174" s="167">
        <v>91.4</v>
      </c>
      <c r="DH174" s="167">
        <v>87.9</v>
      </c>
      <c r="DI174" s="167">
        <v>79.900000000000006</v>
      </c>
      <c r="DJ174" s="167">
        <v>1</v>
      </c>
      <c r="DK174" s="168">
        <f t="shared" si="265"/>
        <v>51.4</v>
      </c>
      <c r="DL174" s="168">
        <f t="shared" si="266"/>
        <v>62.6</v>
      </c>
      <c r="DM174" s="168">
        <f t="shared" si="267"/>
        <v>70.8</v>
      </c>
      <c r="DN174" s="168">
        <f t="shared" si="268"/>
        <v>81</v>
      </c>
      <c r="DO174" s="168">
        <f t="shared" si="269"/>
        <v>90.4</v>
      </c>
      <c r="DP174" s="168">
        <f t="shared" si="270"/>
        <v>96.2</v>
      </c>
      <c r="DQ174" s="168">
        <f t="shared" si="271"/>
        <v>94.7</v>
      </c>
      <c r="DR174" s="168">
        <f t="shared" si="272"/>
        <v>92.3</v>
      </c>
      <c r="DS174" s="167">
        <v>131</v>
      </c>
      <c r="DT174" s="168">
        <f t="shared" si="273"/>
        <v>59.5</v>
      </c>
      <c r="DU174" s="168">
        <f t="shared" si="274"/>
        <v>68.900000000000006</v>
      </c>
      <c r="DV174" s="168">
        <f t="shared" si="275"/>
        <v>78.3</v>
      </c>
      <c r="DW174" s="168">
        <f t="shared" si="276"/>
        <v>84.3</v>
      </c>
      <c r="DX174" s="168">
        <f t="shared" si="277"/>
        <v>92.8</v>
      </c>
      <c r="DY174" s="168">
        <f t="shared" si="278"/>
        <v>96.3</v>
      </c>
      <c r="DZ174" s="168">
        <f t="shared" si="279"/>
        <v>94</v>
      </c>
      <c r="EA174" s="168">
        <f t="shared" si="280"/>
        <v>90</v>
      </c>
      <c r="EB174" s="167">
        <v>132</v>
      </c>
      <c r="EC174" s="168">
        <f t="shared" si="281"/>
        <v>59.8</v>
      </c>
      <c r="ED174" s="168">
        <f t="shared" si="282"/>
        <v>71.099999999999994</v>
      </c>
      <c r="EE174" s="168">
        <f t="shared" si="283"/>
        <v>80.8</v>
      </c>
      <c r="EF174" s="168">
        <f t="shared" si="284"/>
        <v>88</v>
      </c>
      <c r="EG174" s="168">
        <f t="shared" si="285"/>
        <v>95</v>
      </c>
      <c r="EH174" s="168">
        <f t="shared" si="286"/>
        <v>94.4</v>
      </c>
      <c r="EI174" s="168">
        <f t="shared" si="287"/>
        <v>94.1</v>
      </c>
      <c r="EJ174" s="168">
        <f t="shared" si="288"/>
        <v>89</v>
      </c>
      <c r="EK174" s="167">
        <v>133</v>
      </c>
      <c r="EL174" s="168">
        <f t="shared" si="289"/>
        <v>65.400000000000006</v>
      </c>
      <c r="EM174" s="168">
        <f t="shared" si="290"/>
        <v>77.2</v>
      </c>
      <c r="EN174" s="168">
        <f t="shared" si="291"/>
        <v>84.5</v>
      </c>
      <c r="EO174" s="168">
        <f t="shared" si="292"/>
        <v>89.8</v>
      </c>
      <c r="EP174" s="168">
        <f t="shared" si="293"/>
        <v>95.5</v>
      </c>
      <c r="EQ174" s="168">
        <f t="shared" si="294"/>
        <v>94.3</v>
      </c>
      <c r="ER174" s="168">
        <f t="shared" si="295"/>
        <v>92.5</v>
      </c>
      <c r="ES174" s="168">
        <f t="shared" si="296"/>
        <v>88.8</v>
      </c>
      <c r="ET174" s="167">
        <v>134</v>
      </c>
      <c r="EU174" s="168">
        <f t="shared" si="297"/>
        <v>65.3</v>
      </c>
      <c r="EV174" s="168">
        <f t="shared" si="298"/>
        <v>77.400000000000006</v>
      </c>
      <c r="EW174" s="168">
        <f t="shared" si="299"/>
        <v>86.5</v>
      </c>
      <c r="EX174" s="168">
        <f t="shared" si="300"/>
        <v>92.5</v>
      </c>
      <c r="EY174" s="168">
        <f t="shared" si="301"/>
        <v>96.4</v>
      </c>
      <c r="EZ174" s="168">
        <f t="shared" si="302"/>
        <v>93</v>
      </c>
      <c r="FA174" s="168">
        <f t="shared" si="303"/>
        <v>90.4</v>
      </c>
      <c r="FB174" s="168">
        <f t="shared" si="304"/>
        <v>83.7</v>
      </c>
      <c r="FC174" s="167">
        <v>135</v>
      </c>
      <c r="FD174" s="168">
        <f t="shared" si="305"/>
        <v>70.7</v>
      </c>
      <c r="FE174" s="168">
        <f t="shared" si="306"/>
        <v>82</v>
      </c>
      <c r="FF174" s="168">
        <f t="shared" si="307"/>
        <v>89.3</v>
      </c>
      <c r="FG174" s="168">
        <f t="shared" si="308"/>
        <v>93.3</v>
      </c>
      <c r="FH174" s="168">
        <f t="shared" si="309"/>
        <v>95.5</v>
      </c>
      <c r="FI174" s="168">
        <f t="shared" si="310"/>
        <v>93</v>
      </c>
      <c r="FJ174" s="168">
        <f t="shared" si="311"/>
        <v>90.1</v>
      </c>
      <c r="FK174" s="168">
        <f t="shared" si="312"/>
        <v>83</v>
      </c>
      <c r="FL174" s="167">
        <v>136</v>
      </c>
      <c r="FM174" s="168">
        <f t="shared" si="313"/>
        <v>75.599999999999994</v>
      </c>
      <c r="FN174" s="168">
        <f t="shared" si="314"/>
        <v>84.2</v>
      </c>
      <c r="FO174" s="168">
        <f t="shared" si="315"/>
        <v>90.1</v>
      </c>
      <c r="FP174" s="168">
        <f t="shared" si="316"/>
        <v>93.6</v>
      </c>
      <c r="FQ174" s="168">
        <f t="shared" si="317"/>
        <v>96.2</v>
      </c>
      <c r="FR174" s="168">
        <f t="shared" si="318"/>
        <v>91.3</v>
      </c>
      <c r="FS174" s="168">
        <f t="shared" si="319"/>
        <v>87.9</v>
      </c>
      <c r="FT174" s="168">
        <f t="shared" si="320"/>
        <v>81.900000000000006</v>
      </c>
      <c r="FU174" s="167">
        <v>137</v>
      </c>
      <c r="FV174" s="168">
        <f t="shared" si="321"/>
        <v>77.599999999999994</v>
      </c>
      <c r="FW174" s="168">
        <f t="shared" si="322"/>
        <v>88</v>
      </c>
      <c r="FX174" s="168">
        <f t="shared" si="323"/>
        <v>93.4</v>
      </c>
      <c r="FY174" s="168">
        <f t="shared" si="324"/>
        <v>93.8</v>
      </c>
      <c r="FZ174" s="168">
        <f t="shared" si="325"/>
        <v>94.2</v>
      </c>
      <c r="GA174" s="168">
        <f t="shared" si="326"/>
        <v>91.4</v>
      </c>
      <c r="GB174" s="168">
        <f t="shared" si="327"/>
        <v>87.9</v>
      </c>
      <c r="GC174" s="168">
        <f t="shared" si="328"/>
        <v>79.900000000000006</v>
      </c>
      <c r="GD174" s="167">
        <v>130</v>
      </c>
      <c r="GE174" s="168">
        <f t="shared" si="329"/>
        <v>-2.3603849250278586E-2</v>
      </c>
      <c r="GF174" s="168">
        <f t="shared" si="330"/>
        <v>-2.3544224454084883E-2</v>
      </c>
      <c r="GG174" s="167">
        <v>131</v>
      </c>
      <c r="GH174" s="168">
        <f t="shared" si="331"/>
        <v>-1.2384835451356935E-2</v>
      </c>
      <c r="GI174" s="168">
        <f t="shared" si="332"/>
        <v>-1.1998855162644873E-2</v>
      </c>
      <c r="GJ174" s="167">
        <v>132</v>
      </c>
      <c r="GK174" s="168">
        <f t="shared" si="333"/>
        <v>-2.0040529691527809E-2</v>
      </c>
      <c r="GL174" s="168">
        <f t="shared" si="334"/>
        <v>-1.9627671504537147E-2</v>
      </c>
      <c r="GM174" s="167">
        <v>133</v>
      </c>
      <c r="GN174" s="168">
        <f t="shared" si="335"/>
        <v>-2.9994818512207644E-2</v>
      </c>
      <c r="GO174" s="168">
        <f t="shared" si="336"/>
        <v>-2.8499066434065412E-2</v>
      </c>
      <c r="GP174" s="167">
        <v>134</v>
      </c>
      <c r="GQ174" s="168">
        <f t="shared" si="337"/>
        <v>1.1033250097071345E-2</v>
      </c>
      <c r="GR174" s="168">
        <f t="shared" si="338"/>
        <v>1.2508825519844891E-2</v>
      </c>
      <c r="GS174" s="167">
        <v>135</v>
      </c>
      <c r="GT174" s="168">
        <f t="shared" si="339"/>
        <v>3.2452499206684138E-2</v>
      </c>
      <c r="GU174" s="168">
        <f t="shared" si="340"/>
        <v>3.7596330632538866E-2</v>
      </c>
      <c r="GV174" s="167">
        <v>136</v>
      </c>
      <c r="GW174" s="168">
        <f t="shared" si="341"/>
        <v>4.2495075939370963E-2</v>
      </c>
      <c r="GX174" s="168">
        <f t="shared" si="342"/>
        <v>5.8447665967733542E-2</v>
      </c>
      <c r="GY174" s="167">
        <v>137</v>
      </c>
      <c r="GZ174" s="168">
        <f t="shared" si="343"/>
        <v>-2.9037543498589002E-5</v>
      </c>
      <c r="HA174" s="168">
        <f t="shared" si="344"/>
        <v>2.5034014590687548E-2</v>
      </c>
      <c r="HB174" s="167">
        <v>-1.2</v>
      </c>
      <c r="HC174" s="167">
        <v>-0.49</v>
      </c>
      <c r="HD174" s="167">
        <v>0.14000000000000001</v>
      </c>
      <c r="HE174" s="167">
        <v>1.56</v>
      </c>
      <c r="HF174" s="167">
        <v>-2.98</v>
      </c>
      <c r="HG174" s="167">
        <v>-1.01</v>
      </c>
      <c r="HH174" s="167">
        <v>0.85</v>
      </c>
      <c r="HI174" s="167">
        <v>3.14</v>
      </c>
    </row>
    <row r="175" spans="1:217" ht="15" x14ac:dyDescent="0.2">
      <c r="A175" s="153">
        <v>165</v>
      </c>
      <c r="B175" s="212"/>
      <c r="V175" s="163">
        <f t="shared" si="245"/>
        <v>0</v>
      </c>
      <c r="W175" s="163">
        <f t="shared" si="246"/>
        <v>0</v>
      </c>
      <c r="X175" s="163">
        <f t="shared" si="247"/>
        <v>0</v>
      </c>
      <c r="Y175" s="163">
        <f t="shared" si="248"/>
        <v>0</v>
      </c>
      <c r="Z175" s="163">
        <f t="shared" si="249"/>
        <v>0</v>
      </c>
      <c r="AA175" s="163">
        <f t="shared" si="250"/>
        <v>0</v>
      </c>
      <c r="AB175" s="163">
        <f t="shared" si="251"/>
        <v>0</v>
      </c>
      <c r="AC175" s="163">
        <f t="shared" si="252"/>
        <v>0</v>
      </c>
      <c r="AD175" s="164">
        <f t="shared" si="253"/>
        <v>-1.4641977937706968E-2</v>
      </c>
      <c r="AE175" s="164">
        <f t="shared" si="254"/>
        <v>2.4910512713808348E-2</v>
      </c>
      <c r="AF175" s="164">
        <f t="shared" si="255"/>
        <v>4.5595616594547202E-2</v>
      </c>
      <c r="AG175" s="165">
        <f t="shared" si="256"/>
        <v>65.3</v>
      </c>
      <c r="AH175" s="165">
        <f t="shared" si="257"/>
        <v>75.400000000000006</v>
      </c>
      <c r="AI175" s="165">
        <f t="shared" si="258"/>
        <v>82.9</v>
      </c>
      <c r="AJ175" s="165">
        <f t="shared" si="259"/>
        <v>88.3</v>
      </c>
      <c r="AK175" s="165">
        <f t="shared" si="260"/>
        <v>91.5</v>
      </c>
      <c r="AL175" s="165">
        <f t="shared" si="261"/>
        <v>92.7</v>
      </c>
      <c r="AM175" s="165">
        <f t="shared" si="262"/>
        <v>92.5</v>
      </c>
      <c r="AN175" s="165">
        <f t="shared" si="263"/>
        <v>90.4</v>
      </c>
      <c r="AO175" s="164">
        <f t="shared" si="264"/>
        <v>1.5128685188023212</v>
      </c>
      <c r="AP175" s="166">
        <v>1</v>
      </c>
      <c r="AQ175" s="167">
        <v>51.4</v>
      </c>
      <c r="AR175" s="167">
        <v>62.6</v>
      </c>
      <c r="AS175" s="167">
        <v>70.8</v>
      </c>
      <c r="AT175" s="167">
        <v>81</v>
      </c>
      <c r="AU175" s="167">
        <v>90.4</v>
      </c>
      <c r="AV175" s="167">
        <v>96.2</v>
      </c>
      <c r="AW175" s="167">
        <v>94.7</v>
      </c>
      <c r="AX175" s="167">
        <v>92.3</v>
      </c>
      <c r="AY175" s="166">
        <v>2</v>
      </c>
      <c r="AZ175" s="167">
        <v>59.5</v>
      </c>
      <c r="BA175" s="167">
        <v>68.900000000000006</v>
      </c>
      <c r="BB175" s="167">
        <v>78.3</v>
      </c>
      <c r="BC175" s="167">
        <v>84.3</v>
      </c>
      <c r="BD175" s="167">
        <v>92.8</v>
      </c>
      <c r="BE175" s="167">
        <v>96.3</v>
      </c>
      <c r="BF175" s="167">
        <v>94</v>
      </c>
      <c r="BG175" s="167">
        <v>90</v>
      </c>
      <c r="BH175" s="166">
        <v>3</v>
      </c>
      <c r="BI175" s="167">
        <v>59.8</v>
      </c>
      <c r="BJ175" s="167">
        <v>71.099999999999994</v>
      </c>
      <c r="BK175" s="167">
        <v>80.8</v>
      </c>
      <c r="BL175" s="167">
        <v>88</v>
      </c>
      <c r="BM175" s="167">
        <v>95</v>
      </c>
      <c r="BN175" s="167">
        <v>94.4</v>
      </c>
      <c r="BO175" s="167">
        <v>94.1</v>
      </c>
      <c r="BP175" s="167">
        <v>89</v>
      </c>
      <c r="BQ175" s="166">
        <v>4</v>
      </c>
      <c r="BR175" s="167">
        <v>65.400000000000006</v>
      </c>
      <c r="BS175" s="167">
        <v>77.2</v>
      </c>
      <c r="BT175" s="167">
        <v>84.5</v>
      </c>
      <c r="BU175" s="167">
        <v>89.8</v>
      </c>
      <c r="BV175" s="167">
        <v>95.5</v>
      </c>
      <c r="BW175" s="167">
        <v>94.3</v>
      </c>
      <c r="BX175" s="167">
        <v>92.5</v>
      </c>
      <c r="BY175" s="167">
        <v>88.8</v>
      </c>
      <c r="BZ175" s="166">
        <v>5</v>
      </c>
      <c r="CA175" s="167">
        <v>65.3</v>
      </c>
      <c r="CB175" s="167">
        <v>77.400000000000006</v>
      </c>
      <c r="CC175" s="167">
        <v>86.5</v>
      </c>
      <c r="CD175" s="167">
        <v>92.5</v>
      </c>
      <c r="CE175" s="167">
        <v>96.4</v>
      </c>
      <c r="CF175" s="167">
        <v>93</v>
      </c>
      <c r="CG175" s="167">
        <v>90.4</v>
      </c>
      <c r="CH175" s="167">
        <v>83.7</v>
      </c>
      <c r="CI175" s="166">
        <v>6</v>
      </c>
      <c r="CJ175" s="167">
        <v>70.7</v>
      </c>
      <c r="CK175" s="167">
        <v>82</v>
      </c>
      <c r="CL175" s="167">
        <v>89.3</v>
      </c>
      <c r="CM175" s="167">
        <v>93.3</v>
      </c>
      <c r="CN175" s="167">
        <v>95.5</v>
      </c>
      <c r="CO175" s="167">
        <v>93</v>
      </c>
      <c r="CP175" s="167">
        <v>90.1</v>
      </c>
      <c r="CQ175" s="167">
        <v>83</v>
      </c>
      <c r="CR175" s="166">
        <v>7</v>
      </c>
      <c r="CS175" s="167">
        <v>75.599999999999994</v>
      </c>
      <c r="CT175" s="167">
        <v>84.2</v>
      </c>
      <c r="CU175" s="167">
        <v>90.1</v>
      </c>
      <c r="CV175" s="167">
        <v>93.6</v>
      </c>
      <c r="CW175" s="167">
        <v>96.2</v>
      </c>
      <c r="CX175" s="167">
        <v>91.3</v>
      </c>
      <c r="CY175" s="167">
        <v>87.9</v>
      </c>
      <c r="CZ175" s="167">
        <v>81.900000000000006</v>
      </c>
      <c r="DA175" s="166">
        <v>8</v>
      </c>
      <c r="DB175" s="167">
        <v>77.599999999999994</v>
      </c>
      <c r="DC175" s="167">
        <v>88</v>
      </c>
      <c r="DD175" s="167">
        <v>93.4</v>
      </c>
      <c r="DE175" s="167">
        <v>93.8</v>
      </c>
      <c r="DF175" s="167">
        <v>94.2</v>
      </c>
      <c r="DG175" s="167">
        <v>91.4</v>
      </c>
      <c r="DH175" s="167">
        <v>87.9</v>
      </c>
      <c r="DI175" s="167">
        <v>79.900000000000006</v>
      </c>
      <c r="DJ175" s="167">
        <v>1</v>
      </c>
      <c r="DK175" s="168">
        <f t="shared" si="265"/>
        <v>51.4</v>
      </c>
      <c r="DL175" s="168">
        <f t="shared" si="266"/>
        <v>62.6</v>
      </c>
      <c r="DM175" s="168">
        <f t="shared" si="267"/>
        <v>70.8</v>
      </c>
      <c r="DN175" s="168">
        <f t="shared" si="268"/>
        <v>81</v>
      </c>
      <c r="DO175" s="168">
        <f t="shared" si="269"/>
        <v>90.4</v>
      </c>
      <c r="DP175" s="168">
        <f t="shared" si="270"/>
        <v>96.2</v>
      </c>
      <c r="DQ175" s="168">
        <f t="shared" si="271"/>
        <v>94.7</v>
      </c>
      <c r="DR175" s="168">
        <f t="shared" si="272"/>
        <v>92.3</v>
      </c>
      <c r="DS175" s="167">
        <v>131</v>
      </c>
      <c r="DT175" s="168">
        <f t="shared" si="273"/>
        <v>59.5</v>
      </c>
      <c r="DU175" s="168">
        <f t="shared" si="274"/>
        <v>68.900000000000006</v>
      </c>
      <c r="DV175" s="168">
        <f t="shared" si="275"/>
        <v>78.3</v>
      </c>
      <c r="DW175" s="168">
        <f t="shared" si="276"/>
        <v>84.3</v>
      </c>
      <c r="DX175" s="168">
        <f t="shared" si="277"/>
        <v>92.8</v>
      </c>
      <c r="DY175" s="168">
        <f t="shared" si="278"/>
        <v>96.3</v>
      </c>
      <c r="DZ175" s="168">
        <f t="shared" si="279"/>
        <v>94</v>
      </c>
      <c r="EA175" s="168">
        <f t="shared" si="280"/>
        <v>90</v>
      </c>
      <c r="EB175" s="167">
        <v>132</v>
      </c>
      <c r="EC175" s="168">
        <f t="shared" si="281"/>
        <v>59.8</v>
      </c>
      <c r="ED175" s="168">
        <f t="shared" si="282"/>
        <v>71.099999999999994</v>
      </c>
      <c r="EE175" s="168">
        <f t="shared" si="283"/>
        <v>80.8</v>
      </c>
      <c r="EF175" s="168">
        <f t="shared" si="284"/>
        <v>88</v>
      </c>
      <c r="EG175" s="168">
        <f t="shared" si="285"/>
        <v>95</v>
      </c>
      <c r="EH175" s="168">
        <f t="shared" si="286"/>
        <v>94.4</v>
      </c>
      <c r="EI175" s="168">
        <f t="shared" si="287"/>
        <v>94.1</v>
      </c>
      <c r="EJ175" s="168">
        <f t="shared" si="288"/>
        <v>89</v>
      </c>
      <c r="EK175" s="167">
        <v>133</v>
      </c>
      <c r="EL175" s="168">
        <f t="shared" si="289"/>
        <v>65.400000000000006</v>
      </c>
      <c r="EM175" s="168">
        <f t="shared" si="290"/>
        <v>77.2</v>
      </c>
      <c r="EN175" s="168">
        <f t="shared" si="291"/>
        <v>84.5</v>
      </c>
      <c r="EO175" s="168">
        <f t="shared" si="292"/>
        <v>89.8</v>
      </c>
      <c r="EP175" s="168">
        <f t="shared" si="293"/>
        <v>95.5</v>
      </c>
      <c r="EQ175" s="168">
        <f t="shared" si="294"/>
        <v>94.3</v>
      </c>
      <c r="ER175" s="168">
        <f t="shared" si="295"/>
        <v>92.5</v>
      </c>
      <c r="ES175" s="168">
        <f t="shared" si="296"/>
        <v>88.8</v>
      </c>
      <c r="ET175" s="167">
        <v>134</v>
      </c>
      <c r="EU175" s="168">
        <f t="shared" si="297"/>
        <v>65.3</v>
      </c>
      <c r="EV175" s="168">
        <f t="shared" si="298"/>
        <v>77.400000000000006</v>
      </c>
      <c r="EW175" s="168">
        <f t="shared" si="299"/>
        <v>86.5</v>
      </c>
      <c r="EX175" s="168">
        <f t="shared" si="300"/>
        <v>92.5</v>
      </c>
      <c r="EY175" s="168">
        <f t="shared" si="301"/>
        <v>96.4</v>
      </c>
      <c r="EZ175" s="168">
        <f t="shared" si="302"/>
        <v>93</v>
      </c>
      <c r="FA175" s="168">
        <f t="shared" si="303"/>
        <v>90.4</v>
      </c>
      <c r="FB175" s="168">
        <f t="shared" si="304"/>
        <v>83.7</v>
      </c>
      <c r="FC175" s="167">
        <v>135</v>
      </c>
      <c r="FD175" s="168">
        <f t="shared" si="305"/>
        <v>70.7</v>
      </c>
      <c r="FE175" s="168">
        <f t="shared" si="306"/>
        <v>82</v>
      </c>
      <c r="FF175" s="168">
        <f t="shared" si="307"/>
        <v>89.3</v>
      </c>
      <c r="FG175" s="168">
        <f t="shared" si="308"/>
        <v>93.3</v>
      </c>
      <c r="FH175" s="168">
        <f t="shared" si="309"/>
        <v>95.5</v>
      </c>
      <c r="FI175" s="168">
        <f t="shared" si="310"/>
        <v>93</v>
      </c>
      <c r="FJ175" s="168">
        <f t="shared" si="311"/>
        <v>90.1</v>
      </c>
      <c r="FK175" s="168">
        <f t="shared" si="312"/>
        <v>83</v>
      </c>
      <c r="FL175" s="167">
        <v>136</v>
      </c>
      <c r="FM175" s="168">
        <f t="shared" si="313"/>
        <v>75.599999999999994</v>
      </c>
      <c r="FN175" s="168">
        <f t="shared" si="314"/>
        <v>84.2</v>
      </c>
      <c r="FO175" s="168">
        <f t="shared" si="315"/>
        <v>90.1</v>
      </c>
      <c r="FP175" s="168">
        <f t="shared" si="316"/>
        <v>93.6</v>
      </c>
      <c r="FQ175" s="168">
        <f t="shared" si="317"/>
        <v>96.2</v>
      </c>
      <c r="FR175" s="168">
        <f t="shared" si="318"/>
        <v>91.3</v>
      </c>
      <c r="FS175" s="168">
        <f t="shared" si="319"/>
        <v>87.9</v>
      </c>
      <c r="FT175" s="168">
        <f t="shared" si="320"/>
        <v>81.900000000000006</v>
      </c>
      <c r="FU175" s="167">
        <v>137</v>
      </c>
      <c r="FV175" s="168">
        <f t="shared" si="321"/>
        <v>77.599999999999994</v>
      </c>
      <c r="FW175" s="168">
        <f t="shared" si="322"/>
        <v>88</v>
      </c>
      <c r="FX175" s="168">
        <f t="shared" si="323"/>
        <v>93.4</v>
      </c>
      <c r="FY175" s="168">
        <f t="shared" si="324"/>
        <v>93.8</v>
      </c>
      <c r="FZ175" s="168">
        <f t="shared" si="325"/>
        <v>94.2</v>
      </c>
      <c r="GA175" s="168">
        <f t="shared" si="326"/>
        <v>91.4</v>
      </c>
      <c r="GB175" s="168">
        <f t="shared" si="327"/>
        <v>87.9</v>
      </c>
      <c r="GC175" s="168">
        <f t="shared" si="328"/>
        <v>79.900000000000006</v>
      </c>
      <c r="GD175" s="167">
        <v>130</v>
      </c>
      <c r="GE175" s="168">
        <f t="shared" si="329"/>
        <v>-2.3603849250278586E-2</v>
      </c>
      <c r="GF175" s="168">
        <f t="shared" si="330"/>
        <v>-2.3544224454084883E-2</v>
      </c>
      <c r="GG175" s="167">
        <v>131</v>
      </c>
      <c r="GH175" s="168">
        <f t="shared" si="331"/>
        <v>-1.2384835451356935E-2</v>
      </c>
      <c r="GI175" s="168">
        <f t="shared" si="332"/>
        <v>-1.1998855162644873E-2</v>
      </c>
      <c r="GJ175" s="167">
        <v>132</v>
      </c>
      <c r="GK175" s="168">
        <f t="shared" si="333"/>
        <v>-2.0040529691527809E-2</v>
      </c>
      <c r="GL175" s="168">
        <f t="shared" si="334"/>
        <v>-1.9627671504537147E-2</v>
      </c>
      <c r="GM175" s="167">
        <v>133</v>
      </c>
      <c r="GN175" s="168">
        <f t="shared" si="335"/>
        <v>-2.9994818512207644E-2</v>
      </c>
      <c r="GO175" s="168">
        <f t="shared" si="336"/>
        <v>-2.8499066434065412E-2</v>
      </c>
      <c r="GP175" s="167">
        <v>134</v>
      </c>
      <c r="GQ175" s="168">
        <f t="shared" si="337"/>
        <v>1.1033250097071345E-2</v>
      </c>
      <c r="GR175" s="168">
        <f t="shared" si="338"/>
        <v>1.2508825519844891E-2</v>
      </c>
      <c r="GS175" s="167">
        <v>135</v>
      </c>
      <c r="GT175" s="168">
        <f t="shared" si="339"/>
        <v>3.2452499206684138E-2</v>
      </c>
      <c r="GU175" s="168">
        <f t="shared" si="340"/>
        <v>3.7596330632538866E-2</v>
      </c>
      <c r="GV175" s="167">
        <v>136</v>
      </c>
      <c r="GW175" s="168">
        <f t="shared" si="341"/>
        <v>4.2495075939370963E-2</v>
      </c>
      <c r="GX175" s="168">
        <f t="shared" si="342"/>
        <v>5.8447665967733542E-2</v>
      </c>
      <c r="GY175" s="167">
        <v>137</v>
      </c>
      <c r="GZ175" s="168">
        <f t="shared" si="343"/>
        <v>-2.9037543498589002E-5</v>
      </c>
      <c r="HA175" s="168">
        <f t="shared" si="344"/>
        <v>2.5034014590687548E-2</v>
      </c>
      <c r="HB175" s="167">
        <v>-1.2</v>
      </c>
      <c r="HC175" s="167">
        <v>-0.49</v>
      </c>
      <c r="HD175" s="167">
        <v>0.14000000000000001</v>
      </c>
      <c r="HE175" s="167">
        <v>1.56</v>
      </c>
      <c r="HF175" s="167">
        <v>-2.98</v>
      </c>
      <c r="HG175" s="167">
        <v>-1.01</v>
      </c>
      <c r="HH175" s="167">
        <v>0.85</v>
      </c>
      <c r="HI175" s="167">
        <v>3.14</v>
      </c>
    </row>
    <row r="176" spans="1:217" ht="15" x14ac:dyDescent="0.2">
      <c r="A176" s="153">
        <v>166</v>
      </c>
      <c r="B176" s="212"/>
      <c r="V176" s="163">
        <f t="shared" si="245"/>
        <v>0</v>
      </c>
      <c r="W176" s="163">
        <f t="shared" si="246"/>
        <v>0</v>
      </c>
      <c r="X176" s="163">
        <f t="shared" si="247"/>
        <v>0</v>
      </c>
      <c r="Y176" s="163">
        <f t="shared" si="248"/>
        <v>0</v>
      </c>
      <c r="Z176" s="163">
        <f t="shared" si="249"/>
        <v>0</v>
      </c>
      <c r="AA176" s="163">
        <f t="shared" si="250"/>
        <v>0</v>
      </c>
      <c r="AB176" s="163">
        <f t="shared" si="251"/>
        <v>0</v>
      </c>
      <c r="AC176" s="163">
        <f t="shared" si="252"/>
        <v>0</v>
      </c>
      <c r="AD176" s="164">
        <f t="shared" si="253"/>
        <v>-1.4641977937706968E-2</v>
      </c>
      <c r="AE176" s="164">
        <f t="shared" si="254"/>
        <v>2.4910512713808348E-2</v>
      </c>
      <c r="AF176" s="164">
        <f t="shared" si="255"/>
        <v>4.5595616594547202E-2</v>
      </c>
      <c r="AG176" s="165">
        <f t="shared" si="256"/>
        <v>65.3</v>
      </c>
      <c r="AH176" s="165">
        <f t="shared" si="257"/>
        <v>75.400000000000006</v>
      </c>
      <c r="AI176" s="165">
        <f t="shared" si="258"/>
        <v>82.9</v>
      </c>
      <c r="AJ176" s="165">
        <f t="shared" si="259"/>
        <v>88.3</v>
      </c>
      <c r="AK176" s="165">
        <f t="shared" si="260"/>
        <v>91.5</v>
      </c>
      <c r="AL176" s="165">
        <f t="shared" si="261"/>
        <v>92.7</v>
      </c>
      <c r="AM176" s="165">
        <f t="shared" si="262"/>
        <v>92.5</v>
      </c>
      <c r="AN176" s="165">
        <f t="shared" si="263"/>
        <v>90.4</v>
      </c>
      <c r="AO176" s="164">
        <f t="shared" si="264"/>
        <v>1.5128685188023212</v>
      </c>
      <c r="AP176" s="166">
        <v>1</v>
      </c>
      <c r="AQ176" s="167">
        <v>51.4</v>
      </c>
      <c r="AR176" s="167">
        <v>62.6</v>
      </c>
      <c r="AS176" s="167">
        <v>70.8</v>
      </c>
      <c r="AT176" s="167">
        <v>81</v>
      </c>
      <c r="AU176" s="167">
        <v>90.4</v>
      </c>
      <c r="AV176" s="167">
        <v>96.2</v>
      </c>
      <c r="AW176" s="167">
        <v>94.7</v>
      </c>
      <c r="AX176" s="167">
        <v>92.3</v>
      </c>
      <c r="AY176" s="166">
        <v>2</v>
      </c>
      <c r="AZ176" s="167">
        <v>59.5</v>
      </c>
      <c r="BA176" s="167">
        <v>68.900000000000006</v>
      </c>
      <c r="BB176" s="167">
        <v>78.3</v>
      </c>
      <c r="BC176" s="167">
        <v>84.3</v>
      </c>
      <c r="BD176" s="167">
        <v>92.8</v>
      </c>
      <c r="BE176" s="167">
        <v>96.3</v>
      </c>
      <c r="BF176" s="167">
        <v>94</v>
      </c>
      <c r="BG176" s="167">
        <v>90</v>
      </c>
      <c r="BH176" s="166">
        <v>3</v>
      </c>
      <c r="BI176" s="167">
        <v>59.8</v>
      </c>
      <c r="BJ176" s="167">
        <v>71.099999999999994</v>
      </c>
      <c r="BK176" s="167">
        <v>80.8</v>
      </c>
      <c r="BL176" s="167">
        <v>88</v>
      </c>
      <c r="BM176" s="167">
        <v>95</v>
      </c>
      <c r="BN176" s="167">
        <v>94.4</v>
      </c>
      <c r="BO176" s="167">
        <v>94.1</v>
      </c>
      <c r="BP176" s="167">
        <v>89</v>
      </c>
      <c r="BQ176" s="166">
        <v>4</v>
      </c>
      <c r="BR176" s="167">
        <v>65.400000000000006</v>
      </c>
      <c r="BS176" s="167">
        <v>77.2</v>
      </c>
      <c r="BT176" s="167">
        <v>84.5</v>
      </c>
      <c r="BU176" s="167">
        <v>89.8</v>
      </c>
      <c r="BV176" s="167">
        <v>95.5</v>
      </c>
      <c r="BW176" s="167">
        <v>94.3</v>
      </c>
      <c r="BX176" s="167">
        <v>92.5</v>
      </c>
      <c r="BY176" s="167">
        <v>88.8</v>
      </c>
      <c r="BZ176" s="166">
        <v>5</v>
      </c>
      <c r="CA176" s="167">
        <v>65.3</v>
      </c>
      <c r="CB176" s="167">
        <v>77.400000000000006</v>
      </c>
      <c r="CC176" s="167">
        <v>86.5</v>
      </c>
      <c r="CD176" s="167">
        <v>92.5</v>
      </c>
      <c r="CE176" s="167">
        <v>96.4</v>
      </c>
      <c r="CF176" s="167">
        <v>93</v>
      </c>
      <c r="CG176" s="167">
        <v>90.4</v>
      </c>
      <c r="CH176" s="167">
        <v>83.7</v>
      </c>
      <c r="CI176" s="166">
        <v>6</v>
      </c>
      <c r="CJ176" s="167">
        <v>70.7</v>
      </c>
      <c r="CK176" s="167">
        <v>82</v>
      </c>
      <c r="CL176" s="167">
        <v>89.3</v>
      </c>
      <c r="CM176" s="167">
        <v>93.3</v>
      </c>
      <c r="CN176" s="167">
        <v>95.5</v>
      </c>
      <c r="CO176" s="167">
        <v>93</v>
      </c>
      <c r="CP176" s="167">
        <v>90.1</v>
      </c>
      <c r="CQ176" s="167">
        <v>83</v>
      </c>
      <c r="CR176" s="166">
        <v>7</v>
      </c>
      <c r="CS176" s="167">
        <v>75.599999999999994</v>
      </c>
      <c r="CT176" s="167">
        <v>84.2</v>
      </c>
      <c r="CU176" s="167">
        <v>90.1</v>
      </c>
      <c r="CV176" s="167">
        <v>93.6</v>
      </c>
      <c r="CW176" s="167">
        <v>96.2</v>
      </c>
      <c r="CX176" s="167">
        <v>91.3</v>
      </c>
      <c r="CY176" s="167">
        <v>87.9</v>
      </c>
      <c r="CZ176" s="167">
        <v>81.900000000000006</v>
      </c>
      <c r="DA176" s="166">
        <v>8</v>
      </c>
      <c r="DB176" s="167">
        <v>77.599999999999994</v>
      </c>
      <c r="DC176" s="167">
        <v>88</v>
      </c>
      <c r="DD176" s="167">
        <v>93.4</v>
      </c>
      <c r="DE176" s="167">
        <v>93.8</v>
      </c>
      <c r="DF176" s="167">
        <v>94.2</v>
      </c>
      <c r="DG176" s="167">
        <v>91.4</v>
      </c>
      <c r="DH176" s="167">
        <v>87.9</v>
      </c>
      <c r="DI176" s="167">
        <v>79.900000000000006</v>
      </c>
      <c r="DJ176" s="167">
        <v>1</v>
      </c>
      <c r="DK176" s="168">
        <f t="shared" si="265"/>
        <v>51.4</v>
      </c>
      <c r="DL176" s="168">
        <f t="shared" si="266"/>
        <v>62.6</v>
      </c>
      <c r="DM176" s="168">
        <f t="shared" si="267"/>
        <v>70.8</v>
      </c>
      <c r="DN176" s="168">
        <f t="shared" si="268"/>
        <v>81</v>
      </c>
      <c r="DO176" s="168">
        <f t="shared" si="269"/>
        <v>90.4</v>
      </c>
      <c r="DP176" s="168">
        <f t="shared" si="270"/>
        <v>96.2</v>
      </c>
      <c r="DQ176" s="168">
        <f t="shared" si="271"/>
        <v>94.7</v>
      </c>
      <c r="DR176" s="168">
        <f t="shared" si="272"/>
        <v>92.3</v>
      </c>
      <c r="DS176" s="167">
        <v>131</v>
      </c>
      <c r="DT176" s="168">
        <f t="shared" si="273"/>
        <v>59.5</v>
      </c>
      <c r="DU176" s="168">
        <f t="shared" si="274"/>
        <v>68.900000000000006</v>
      </c>
      <c r="DV176" s="168">
        <f t="shared" si="275"/>
        <v>78.3</v>
      </c>
      <c r="DW176" s="168">
        <f t="shared" si="276"/>
        <v>84.3</v>
      </c>
      <c r="DX176" s="168">
        <f t="shared" si="277"/>
        <v>92.8</v>
      </c>
      <c r="DY176" s="168">
        <f t="shared" si="278"/>
        <v>96.3</v>
      </c>
      <c r="DZ176" s="168">
        <f t="shared" si="279"/>
        <v>94</v>
      </c>
      <c r="EA176" s="168">
        <f t="shared" si="280"/>
        <v>90</v>
      </c>
      <c r="EB176" s="167">
        <v>132</v>
      </c>
      <c r="EC176" s="168">
        <f t="shared" si="281"/>
        <v>59.8</v>
      </c>
      <c r="ED176" s="168">
        <f t="shared" si="282"/>
        <v>71.099999999999994</v>
      </c>
      <c r="EE176" s="168">
        <f t="shared" si="283"/>
        <v>80.8</v>
      </c>
      <c r="EF176" s="168">
        <f t="shared" si="284"/>
        <v>88</v>
      </c>
      <c r="EG176" s="168">
        <f t="shared" si="285"/>
        <v>95</v>
      </c>
      <c r="EH176" s="168">
        <f t="shared" si="286"/>
        <v>94.4</v>
      </c>
      <c r="EI176" s="168">
        <f t="shared" si="287"/>
        <v>94.1</v>
      </c>
      <c r="EJ176" s="168">
        <f t="shared" si="288"/>
        <v>89</v>
      </c>
      <c r="EK176" s="167">
        <v>133</v>
      </c>
      <c r="EL176" s="168">
        <f t="shared" si="289"/>
        <v>65.400000000000006</v>
      </c>
      <c r="EM176" s="168">
        <f t="shared" si="290"/>
        <v>77.2</v>
      </c>
      <c r="EN176" s="168">
        <f t="shared" si="291"/>
        <v>84.5</v>
      </c>
      <c r="EO176" s="168">
        <f t="shared" si="292"/>
        <v>89.8</v>
      </c>
      <c r="EP176" s="168">
        <f t="shared" si="293"/>
        <v>95.5</v>
      </c>
      <c r="EQ176" s="168">
        <f t="shared" si="294"/>
        <v>94.3</v>
      </c>
      <c r="ER176" s="168">
        <f t="shared" si="295"/>
        <v>92.5</v>
      </c>
      <c r="ES176" s="168">
        <f t="shared" si="296"/>
        <v>88.8</v>
      </c>
      <c r="ET176" s="167">
        <v>134</v>
      </c>
      <c r="EU176" s="168">
        <f t="shared" si="297"/>
        <v>65.3</v>
      </c>
      <c r="EV176" s="168">
        <f t="shared" si="298"/>
        <v>77.400000000000006</v>
      </c>
      <c r="EW176" s="168">
        <f t="shared" si="299"/>
        <v>86.5</v>
      </c>
      <c r="EX176" s="168">
        <f t="shared" si="300"/>
        <v>92.5</v>
      </c>
      <c r="EY176" s="168">
        <f t="shared" si="301"/>
        <v>96.4</v>
      </c>
      <c r="EZ176" s="168">
        <f t="shared" si="302"/>
        <v>93</v>
      </c>
      <c r="FA176" s="168">
        <f t="shared" si="303"/>
        <v>90.4</v>
      </c>
      <c r="FB176" s="168">
        <f t="shared" si="304"/>
        <v>83.7</v>
      </c>
      <c r="FC176" s="167">
        <v>135</v>
      </c>
      <c r="FD176" s="168">
        <f t="shared" si="305"/>
        <v>70.7</v>
      </c>
      <c r="FE176" s="168">
        <f t="shared" si="306"/>
        <v>82</v>
      </c>
      <c r="FF176" s="168">
        <f t="shared" si="307"/>
        <v>89.3</v>
      </c>
      <c r="FG176" s="168">
        <f t="shared" si="308"/>
        <v>93.3</v>
      </c>
      <c r="FH176" s="168">
        <f t="shared" si="309"/>
        <v>95.5</v>
      </c>
      <c r="FI176" s="168">
        <f t="shared" si="310"/>
        <v>93</v>
      </c>
      <c r="FJ176" s="168">
        <f t="shared" si="311"/>
        <v>90.1</v>
      </c>
      <c r="FK176" s="168">
        <f t="shared" si="312"/>
        <v>83</v>
      </c>
      <c r="FL176" s="167">
        <v>136</v>
      </c>
      <c r="FM176" s="168">
        <f t="shared" si="313"/>
        <v>75.599999999999994</v>
      </c>
      <c r="FN176" s="168">
        <f t="shared" si="314"/>
        <v>84.2</v>
      </c>
      <c r="FO176" s="168">
        <f t="shared" si="315"/>
        <v>90.1</v>
      </c>
      <c r="FP176" s="168">
        <f t="shared" si="316"/>
        <v>93.6</v>
      </c>
      <c r="FQ176" s="168">
        <f t="shared" si="317"/>
        <v>96.2</v>
      </c>
      <c r="FR176" s="168">
        <f t="shared" si="318"/>
        <v>91.3</v>
      </c>
      <c r="FS176" s="168">
        <f t="shared" si="319"/>
        <v>87.9</v>
      </c>
      <c r="FT176" s="168">
        <f t="shared" si="320"/>
        <v>81.900000000000006</v>
      </c>
      <c r="FU176" s="167">
        <v>137</v>
      </c>
      <c r="FV176" s="168">
        <f t="shared" si="321"/>
        <v>77.599999999999994</v>
      </c>
      <c r="FW176" s="168">
        <f t="shared" si="322"/>
        <v>88</v>
      </c>
      <c r="FX176" s="168">
        <f t="shared" si="323"/>
        <v>93.4</v>
      </c>
      <c r="FY176" s="168">
        <f t="shared" si="324"/>
        <v>93.8</v>
      </c>
      <c r="FZ176" s="168">
        <f t="shared" si="325"/>
        <v>94.2</v>
      </c>
      <c r="GA176" s="168">
        <f t="shared" si="326"/>
        <v>91.4</v>
      </c>
      <c r="GB176" s="168">
        <f t="shared" si="327"/>
        <v>87.9</v>
      </c>
      <c r="GC176" s="168">
        <f t="shared" si="328"/>
        <v>79.900000000000006</v>
      </c>
      <c r="GD176" s="167">
        <v>130</v>
      </c>
      <c r="GE176" s="168">
        <f t="shared" si="329"/>
        <v>-2.3603849250278586E-2</v>
      </c>
      <c r="GF176" s="168">
        <f t="shared" si="330"/>
        <v>-2.3544224454084883E-2</v>
      </c>
      <c r="GG176" s="167">
        <v>131</v>
      </c>
      <c r="GH176" s="168">
        <f t="shared" si="331"/>
        <v>-1.2384835451356935E-2</v>
      </c>
      <c r="GI176" s="168">
        <f t="shared" si="332"/>
        <v>-1.1998855162644873E-2</v>
      </c>
      <c r="GJ176" s="167">
        <v>132</v>
      </c>
      <c r="GK176" s="168">
        <f t="shared" si="333"/>
        <v>-2.0040529691527809E-2</v>
      </c>
      <c r="GL176" s="168">
        <f t="shared" si="334"/>
        <v>-1.9627671504537147E-2</v>
      </c>
      <c r="GM176" s="167">
        <v>133</v>
      </c>
      <c r="GN176" s="168">
        <f t="shared" si="335"/>
        <v>-2.9994818512207644E-2</v>
      </c>
      <c r="GO176" s="168">
        <f t="shared" si="336"/>
        <v>-2.8499066434065412E-2</v>
      </c>
      <c r="GP176" s="167">
        <v>134</v>
      </c>
      <c r="GQ176" s="168">
        <f t="shared" si="337"/>
        <v>1.1033250097071345E-2</v>
      </c>
      <c r="GR176" s="168">
        <f t="shared" si="338"/>
        <v>1.2508825519844891E-2</v>
      </c>
      <c r="GS176" s="167">
        <v>135</v>
      </c>
      <c r="GT176" s="168">
        <f t="shared" si="339"/>
        <v>3.2452499206684138E-2</v>
      </c>
      <c r="GU176" s="168">
        <f t="shared" si="340"/>
        <v>3.7596330632538866E-2</v>
      </c>
      <c r="GV176" s="167">
        <v>136</v>
      </c>
      <c r="GW176" s="168">
        <f t="shared" si="341"/>
        <v>4.2495075939370963E-2</v>
      </c>
      <c r="GX176" s="168">
        <f t="shared" si="342"/>
        <v>5.8447665967733542E-2</v>
      </c>
      <c r="GY176" s="167">
        <v>137</v>
      </c>
      <c r="GZ176" s="168">
        <f t="shared" si="343"/>
        <v>-2.9037543498589002E-5</v>
      </c>
      <c r="HA176" s="168">
        <f t="shared" si="344"/>
        <v>2.5034014590687548E-2</v>
      </c>
      <c r="HB176" s="167">
        <v>-1.2</v>
      </c>
      <c r="HC176" s="167">
        <v>-0.49</v>
      </c>
      <c r="HD176" s="167">
        <v>0.14000000000000001</v>
      </c>
      <c r="HE176" s="167">
        <v>1.56</v>
      </c>
      <c r="HF176" s="167">
        <v>-2.98</v>
      </c>
      <c r="HG176" s="167">
        <v>-1.01</v>
      </c>
      <c r="HH176" s="167">
        <v>0.85</v>
      </c>
      <c r="HI176" s="167">
        <v>3.14</v>
      </c>
    </row>
    <row r="177" spans="1:217" ht="15" x14ac:dyDescent="0.2">
      <c r="A177" s="153">
        <v>167</v>
      </c>
      <c r="B177" s="212"/>
      <c r="V177" s="163">
        <f t="shared" si="245"/>
        <v>0</v>
      </c>
      <c r="W177" s="163">
        <f t="shared" si="246"/>
        <v>0</v>
      </c>
      <c r="X177" s="163">
        <f t="shared" si="247"/>
        <v>0</v>
      </c>
      <c r="Y177" s="163">
        <f t="shared" si="248"/>
        <v>0</v>
      </c>
      <c r="Z177" s="163">
        <f t="shared" si="249"/>
        <v>0</v>
      </c>
      <c r="AA177" s="163">
        <f t="shared" si="250"/>
        <v>0</v>
      </c>
      <c r="AB177" s="163">
        <f t="shared" si="251"/>
        <v>0</v>
      </c>
      <c r="AC177" s="163">
        <f t="shared" si="252"/>
        <v>0</v>
      </c>
      <c r="AD177" s="164">
        <f t="shared" si="253"/>
        <v>-1.4641977937706968E-2</v>
      </c>
      <c r="AE177" s="164">
        <f t="shared" si="254"/>
        <v>2.4910512713808348E-2</v>
      </c>
      <c r="AF177" s="164">
        <f t="shared" si="255"/>
        <v>4.5595616594547202E-2</v>
      </c>
      <c r="AG177" s="165">
        <f t="shared" si="256"/>
        <v>65.3</v>
      </c>
      <c r="AH177" s="165">
        <f t="shared" si="257"/>
        <v>75.400000000000006</v>
      </c>
      <c r="AI177" s="165">
        <f t="shared" si="258"/>
        <v>82.9</v>
      </c>
      <c r="AJ177" s="165">
        <f t="shared" si="259"/>
        <v>88.3</v>
      </c>
      <c r="AK177" s="165">
        <f t="shared" si="260"/>
        <v>91.5</v>
      </c>
      <c r="AL177" s="165">
        <f t="shared" si="261"/>
        <v>92.7</v>
      </c>
      <c r="AM177" s="165">
        <f t="shared" si="262"/>
        <v>92.5</v>
      </c>
      <c r="AN177" s="165">
        <f t="shared" si="263"/>
        <v>90.4</v>
      </c>
      <c r="AO177" s="164">
        <f t="shared" si="264"/>
        <v>1.5128685188023212</v>
      </c>
      <c r="AP177" s="166">
        <v>1</v>
      </c>
      <c r="AQ177" s="167">
        <v>51.4</v>
      </c>
      <c r="AR177" s="167">
        <v>62.6</v>
      </c>
      <c r="AS177" s="167">
        <v>70.8</v>
      </c>
      <c r="AT177" s="167">
        <v>81</v>
      </c>
      <c r="AU177" s="167">
        <v>90.4</v>
      </c>
      <c r="AV177" s="167">
        <v>96.2</v>
      </c>
      <c r="AW177" s="167">
        <v>94.7</v>
      </c>
      <c r="AX177" s="167">
        <v>92.3</v>
      </c>
      <c r="AY177" s="166">
        <v>2</v>
      </c>
      <c r="AZ177" s="167">
        <v>59.5</v>
      </c>
      <c r="BA177" s="167">
        <v>68.900000000000006</v>
      </c>
      <c r="BB177" s="167">
        <v>78.3</v>
      </c>
      <c r="BC177" s="167">
        <v>84.3</v>
      </c>
      <c r="BD177" s="167">
        <v>92.8</v>
      </c>
      <c r="BE177" s="167">
        <v>96.3</v>
      </c>
      <c r="BF177" s="167">
        <v>94</v>
      </c>
      <c r="BG177" s="167">
        <v>90</v>
      </c>
      <c r="BH177" s="166">
        <v>3</v>
      </c>
      <c r="BI177" s="167">
        <v>59.8</v>
      </c>
      <c r="BJ177" s="167">
        <v>71.099999999999994</v>
      </c>
      <c r="BK177" s="167">
        <v>80.8</v>
      </c>
      <c r="BL177" s="167">
        <v>88</v>
      </c>
      <c r="BM177" s="167">
        <v>95</v>
      </c>
      <c r="BN177" s="167">
        <v>94.4</v>
      </c>
      <c r="BO177" s="167">
        <v>94.1</v>
      </c>
      <c r="BP177" s="167">
        <v>89</v>
      </c>
      <c r="BQ177" s="166">
        <v>4</v>
      </c>
      <c r="BR177" s="167">
        <v>65.400000000000006</v>
      </c>
      <c r="BS177" s="167">
        <v>77.2</v>
      </c>
      <c r="BT177" s="167">
        <v>84.5</v>
      </c>
      <c r="BU177" s="167">
        <v>89.8</v>
      </c>
      <c r="BV177" s="167">
        <v>95.5</v>
      </c>
      <c r="BW177" s="167">
        <v>94.3</v>
      </c>
      <c r="BX177" s="167">
        <v>92.5</v>
      </c>
      <c r="BY177" s="167">
        <v>88.8</v>
      </c>
      <c r="BZ177" s="166">
        <v>5</v>
      </c>
      <c r="CA177" s="167">
        <v>65.3</v>
      </c>
      <c r="CB177" s="167">
        <v>77.400000000000006</v>
      </c>
      <c r="CC177" s="167">
        <v>86.5</v>
      </c>
      <c r="CD177" s="167">
        <v>92.5</v>
      </c>
      <c r="CE177" s="167">
        <v>96.4</v>
      </c>
      <c r="CF177" s="167">
        <v>93</v>
      </c>
      <c r="CG177" s="167">
        <v>90.4</v>
      </c>
      <c r="CH177" s="167">
        <v>83.7</v>
      </c>
      <c r="CI177" s="166">
        <v>6</v>
      </c>
      <c r="CJ177" s="167">
        <v>70.7</v>
      </c>
      <c r="CK177" s="167">
        <v>82</v>
      </c>
      <c r="CL177" s="167">
        <v>89.3</v>
      </c>
      <c r="CM177" s="167">
        <v>93.3</v>
      </c>
      <c r="CN177" s="167">
        <v>95.5</v>
      </c>
      <c r="CO177" s="167">
        <v>93</v>
      </c>
      <c r="CP177" s="167">
        <v>90.1</v>
      </c>
      <c r="CQ177" s="167">
        <v>83</v>
      </c>
      <c r="CR177" s="166">
        <v>7</v>
      </c>
      <c r="CS177" s="167">
        <v>75.599999999999994</v>
      </c>
      <c r="CT177" s="167">
        <v>84.2</v>
      </c>
      <c r="CU177" s="167">
        <v>90.1</v>
      </c>
      <c r="CV177" s="167">
        <v>93.6</v>
      </c>
      <c r="CW177" s="167">
        <v>96.2</v>
      </c>
      <c r="CX177" s="167">
        <v>91.3</v>
      </c>
      <c r="CY177" s="167">
        <v>87.9</v>
      </c>
      <c r="CZ177" s="167">
        <v>81.900000000000006</v>
      </c>
      <c r="DA177" s="166">
        <v>8</v>
      </c>
      <c r="DB177" s="167">
        <v>77.599999999999994</v>
      </c>
      <c r="DC177" s="167">
        <v>88</v>
      </c>
      <c r="DD177" s="167">
        <v>93.4</v>
      </c>
      <c r="DE177" s="167">
        <v>93.8</v>
      </c>
      <c r="DF177" s="167">
        <v>94.2</v>
      </c>
      <c r="DG177" s="167">
        <v>91.4</v>
      </c>
      <c r="DH177" s="167">
        <v>87.9</v>
      </c>
      <c r="DI177" s="167">
        <v>79.900000000000006</v>
      </c>
      <c r="DJ177" s="167">
        <v>1</v>
      </c>
      <c r="DK177" s="168">
        <f t="shared" si="265"/>
        <v>51.4</v>
      </c>
      <c r="DL177" s="168">
        <f t="shared" si="266"/>
        <v>62.6</v>
      </c>
      <c r="DM177" s="168">
        <f t="shared" si="267"/>
        <v>70.8</v>
      </c>
      <c r="DN177" s="168">
        <f t="shared" si="268"/>
        <v>81</v>
      </c>
      <c r="DO177" s="168">
        <f t="shared" si="269"/>
        <v>90.4</v>
      </c>
      <c r="DP177" s="168">
        <f t="shared" si="270"/>
        <v>96.2</v>
      </c>
      <c r="DQ177" s="168">
        <f t="shared" si="271"/>
        <v>94.7</v>
      </c>
      <c r="DR177" s="168">
        <f t="shared" si="272"/>
        <v>92.3</v>
      </c>
      <c r="DS177" s="167">
        <v>131</v>
      </c>
      <c r="DT177" s="168">
        <f t="shared" si="273"/>
        <v>59.5</v>
      </c>
      <c r="DU177" s="168">
        <f t="shared" si="274"/>
        <v>68.900000000000006</v>
      </c>
      <c r="DV177" s="168">
        <f t="shared" si="275"/>
        <v>78.3</v>
      </c>
      <c r="DW177" s="168">
        <f t="shared" si="276"/>
        <v>84.3</v>
      </c>
      <c r="DX177" s="168">
        <f t="shared" si="277"/>
        <v>92.8</v>
      </c>
      <c r="DY177" s="168">
        <f t="shared" si="278"/>
        <v>96.3</v>
      </c>
      <c r="DZ177" s="168">
        <f t="shared" si="279"/>
        <v>94</v>
      </c>
      <c r="EA177" s="168">
        <f t="shared" si="280"/>
        <v>90</v>
      </c>
      <c r="EB177" s="167">
        <v>132</v>
      </c>
      <c r="EC177" s="168">
        <f t="shared" si="281"/>
        <v>59.8</v>
      </c>
      <c r="ED177" s="168">
        <f t="shared" si="282"/>
        <v>71.099999999999994</v>
      </c>
      <c r="EE177" s="168">
        <f t="shared" si="283"/>
        <v>80.8</v>
      </c>
      <c r="EF177" s="168">
        <f t="shared" si="284"/>
        <v>88</v>
      </c>
      <c r="EG177" s="168">
        <f t="shared" si="285"/>
        <v>95</v>
      </c>
      <c r="EH177" s="168">
        <f t="shared" si="286"/>
        <v>94.4</v>
      </c>
      <c r="EI177" s="168">
        <f t="shared" si="287"/>
        <v>94.1</v>
      </c>
      <c r="EJ177" s="168">
        <f t="shared" si="288"/>
        <v>89</v>
      </c>
      <c r="EK177" s="167">
        <v>133</v>
      </c>
      <c r="EL177" s="168">
        <f t="shared" si="289"/>
        <v>65.400000000000006</v>
      </c>
      <c r="EM177" s="168">
        <f t="shared" si="290"/>
        <v>77.2</v>
      </c>
      <c r="EN177" s="168">
        <f t="shared" si="291"/>
        <v>84.5</v>
      </c>
      <c r="EO177" s="168">
        <f t="shared" si="292"/>
        <v>89.8</v>
      </c>
      <c r="EP177" s="168">
        <f t="shared" si="293"/>
        <v>95.5</v>
      </c>
      <c r="EQ177" s="168">
        <f t="shared" si="294"/>
        <v>94.3</v>
      </c>
      <c r="ER177" s="168">
        <f t="shared" si="295"/>
        <v>92.5</v>
      </c>
      <c r="ES177" s="168">
        <f t="shared" si="296"/>
        <v>88.8</v>
      </c>
      <c r="ET177" s="167">
        <v>134</v>
      </c>
      <c r="EU177" s="168">
        <f t="shared" si="297"/>
        <v>65.3</v>
      </c>
      <c r="EV177" s="168">
        <f t="shared" si="298"/>
        <v>77.400000000000006</v>
      </c>
      <c r="EW177" s="168">
        <f t="shared" si="299"/>
        <v>86.5</v>
      </c>
      <c r="EX177" s="168">
        <f t="shared" si="300"/>
        <v>92.5</v>
      </c>
      <c r="EY177" s="168">
        <f t="shared" si="301"/>
        <v>96.4</v>
      </c>
      <c r="EZ177" s="168">
        <f t="shared" si="302"/>
        <v>93</v>
      </c>
      <c r="FA177" s="168">
        <f t="shared" si="303"/>
        <v>90.4</v>
      </c>
      <c r="FB177" s="168">
        <f t="shared" si="304"/>
        <v>83.7</v>
      </c>
      <c r="FC177" s="167">
        <v>135</v>
      </c>
      <c r="FD177" s="168">
        <f t="shared" si="305"/>
        <v>70.7</v>
      </c>
      <c r="FE177" s="168">
        <f t="shared" si="306"/>
        <v>82</v>
      </c>
      <c r="FF177" s="168">
        <f t="shared" si="307"/>
        <v>89.3</v>
      </c>
      <c r="FG177" s="168">
        <f t="shared" si="308"/>
        <v>93.3</v>
      </c>
      <c r="FH177" s="168">
        <f t="shared" si="309"/>
        <v>95.5</v>
      </c>
      <c r="FI177" s="168">
        <f t="shared" si="310"/>
        <v>93</v>
      </c>
      <c r="FJ177" s="168">
        <f t="shared" si="311"/>
        <v>90.1</v>
      </c>
      <c r="FK177" s="168">
        <f t="shared" si="312"/>
        <v>83</v>
      </c>
      <c r="FL177" s="167">
        <v>136</v>
      </c>
      <c r="FM177" s="168">
        <f t="shared" si="313"/>
        <v>75.599999999999994</v>
      </c>
      <c r="FN177" s="168">
        <f t="shared" si="314"/>
        <v>84.2</v>
      </c>
      <c r="FO177" s="168">
        <f t="shared" si="315"/>
        <v>90.1</v>
      </c>
      <c r="FP177" s="168">
        <f t="shared" si="316"/>
        <v>93.6</v>
      </c>
      <c r="FQ177" s="168">
        <f t="shared" si="317"/>
        <v>96.2</v>
      </c>
      <c r="FR177" s="168">
        <f t="shared" si="318"/>
        <v>91.3</v>
      </c>
      <c r="FS177" s="168">
        <f t="shared" si="319"/>
        <v>87.9</v>
      </c>
      <c r="FT177" s="168">
        <f t="shared" si="320"/>
        <v>81.900000000000006</v>
      </c>
      <c r="FU177" s="167">
        <v>137</v>
      </c>
      <c r="FV177" s="168">
        <f t="shared" si="321"/>
        <v>77.599999999999994</v>
      </c>
      <c r="FW177" s="168">
        <f t="shared" si="322"/>
        <v>88</v>
      </c>
      <c r="FX177" s="168">
        <f t="shared" si="323"/>
        <v>93.4</v>
      </c>
      <c r="FY177" s="168">
        <f t="shared" si="324"/>
        <v>93.8</v>
      </c>
      <c r="FZ177" s="168">
        <f t="shared" si="325"/>
        <v>94.2</v>
      </c>
      <c r="GA177" s="168">
        <f t="shared" si="326"/>
        <v>91.4</v>
      </c>
      <c r="GB177" s="168">
        <f t="shared" si="327"/>
        <v>87.9</v>
      </c>
      <c r="GC177" s="168">
        <f t="shared" si="328"/>
        <v>79.900000000000006</v>
      </c>
      <c r="GD177" s="167">
        <v>130</v>
      </c>
      <c r="GE177" s="168">
        <f t="shared" si="329"/>
        <v>-2.3603849250278586E-2</v>
      </c>
      <c r="GF177" s="168">
        <f t="shared" si="330"/>
        <v>-2.3544224454084883E-2</v>
      </c>
      <c r="GG177" s="167">
        <v>131</v>
      </c>
      <c r="GH177" s="168">
        <f t="shared" si="331"/>
        <v>-1.2384835451356935E-2</v>
      </c>
      <c r="GI177" s="168">
        <f t="shared" si="332"/>
        <v>-1.1998855162644873E-2</v>
      </c>
      <c r="GJ177" s="167">
        <v>132</v>
      </c>
      <c r="GK177" s="168">
        <f t="shared" si="333"/>
        <v>-2.0040529691527809E-2</v>
      </c>
      <c r="GL177" s="168">
        <f t="shared" si="334"/>
        <v>-1.9627671504537147E-2</v>
      </c>
      <c r="GM177" s="167">
        <v>133</v>
      </c>
      <c r="GN177" s="168">
        <f t="shared" si="335"/>
        <v>-2.9994818512207644E-2</v>
      </c>
      <c r="GO177" s="168">
        <f t="shared" si="336"/>
        <v>-2.8499066434065412E-2</v>
      </c>
      <c r="GP177" s="167">
        <v>134</v>
      </c>
      <c r="GQ177" s="168">
        <f t="shared" si="337"/>
        <v>1.1033250097071345E-2</v>
      </c>
      <c r="GR177" s="168">
        <f t="shared" si="338"/>
        <v>1.2508825519844891E-2</v>
      </c>
      <c r="GS177" s="167">
        <v>135</v>
      </c>
      <c r="GT177" s="168">
        <f t="shared" si="339"/>
        <v>3.2452499206684138E-2</v>
      </c>
      <c r="GU177" s="168">
        <f t="shared" si="340"/>
        <v>3.7596330632538866E-2</v>
      </c>
      <c r="GV177" s="167">
        <v>136</v>
      </c>
      <c r="GW177" s="168">
        <f t="shared" si="341"/>
        <v>4.2495075939370963E-2</v>
      </c>
      <c r="GX177" s="168">
        <f t="shared" si="342"/>
        <v>5.8447665967733542E-2</v>
      </c>
      <c r="GY177" s="167">
        <v>137</v>
      </c>
      <c r="GZ177" s="168">
        <f t="shared" si="343"/>
        <v>-2.9037543498589002E-5</v>
      </c>
      <c r="HA177" s="168">
        <f t="shared" si="344"/>
        <v>2.5034014590687548E-2</v>
      </c>
      <c r="HB177" s="167">
        <v>-1.2</v>
      </c>
      <c r="HC177" s="167">
        <v>-0.49</v>
      </c>
      <c r="HD177" s="167">
        <v>0.14000000000000001</v>
      </c>
      <c r="HE177" s="167">
        <v>1.56</v>
      </c>
      <c r="HF177" s="167">
        <v>-2.98</v>
      </c>
      <c r="HG177" s="167">
        <v>-1.01</v>
      </c>
      <c r="HH177" s="167">
        <v>0.85</v>
      </c>
      <c r="HI177" s="167">
        <v>3.14</v>
      </c>
    </row>
    <row r="178" spans="1:217" ht="15" x14ac:dyDescent="0.2">
      <c r="A178" s="153">
        <v>168</v>
      </c>
      <c r="B178" s="212"/>
      <c r="V178" s="163">
        <f t="shared" si="245"/>
        <v>0</v>
      </c>
      <c r="W178" s="163">
        <f t="shared" si="246"/>
        <v>0</v>
      </c>
      <c r="X178" s="163">
        <f t="shared" si="247"/>
        <v>0</v>
      </c>
      <c r="Y178" s="163">
        <f t="shared" si="248"/>
        <v>0</v>
      </c>
      <c r="Z178" s="163">
        <f t="shared" si="249"/>
        <v>0</v>
      </c>
      <c r="AA178" s="163">
        <f t="shared" si="250"/>
        <v>0</v>
      </c>
      <c r="AB178" s="163">
        <f t="shared" si="251"/>
        <v>0</v>
      </c>
      <c r="AC178" s="163">
        <f t="shared" si="252"/>
        <v>0</v>
      </c>
      <c r="AD178" s="164">
        <f t="shared" si="253"/>
        <v>-1.4641977937706968E-2</v>
      </c>
      <c r="AE178" s="164">
        <f t="shared" si="254"/>
        <v>2.4910512713808348E-2</v>
      </c>
      <c r="AF178" s="164">
        <f t="shared" si="255"/>
        <v>4.5595616594547202E-2</v>
      </c>
      <c r="AG178" s="165">
        <f t="shared" si="256"/>
        <v>65.3</v>
      </c>
      <c r="AH178" s="165">
        <f t="shared" si="257"/>
        <v>75.400000000000006</v>
      </c>
      <c r="AI178" s="165">
        <f t="shared" si="258"/>
        <v>82.9</v>
      </c>
      <c r="AJ178" s="165">
        <f t="shared" si="259"/>
        <v>88.3</v>
      </c>
      <c r="AK178" s="165">
        <f t="shared" si="260"/>
        <v>91.5</v>
      </c>
      <c r="AL178" s="165">
        <f t="shared" si="261"/>
        <v>92.7</v>
      </c>
      <c r="AM178" s="165">
        <f t="shared" si="262"/>
        <v>92.5</v>
      </c>
      <c r="AN178" s="165">
        <f t="shared" si="263"/>
        <v>90.4</v>
      </c>
      <c r="AO178" s="164">
        <f t="shared" si="264"/>
        <v>1.5128685188023212</v>
      </c>
      <c r="AP178" s="166">
        <v>1</v>
      </c>
      <c r="AQ178" s="167">
        <v>51.4</v>
      </c>
      <c r="AR178" s="167">
        <v>62.6</v>
      </c>
      <c r="AS178" s="167">
        <v>70.8</v>
      </c>
      <c r="AT178" s="167">
        <v>81</v>
      </c>
      <c r="AU178" s="167">
        <v>90.4</v>
      </c>
      <c r="AV178" s="167">
        <v>96.2</v>
      </c>
      <c r="AW178" s="167">
        <v>94.7</v>
      </c>
      <c r="AX178" s="167">
        <v>92.3</v>
      </c>
      <c r="AY178" s="166">
        <v>2</v>
      </c>
      <c r="AZ178" s="167">
        <v>59.5</v>
      </c>
      <c r="BA178" s="167">
        <v>68.900000000000006</v>
      </c>
      <c r="BB178" s="167">
        <v>78.3</v>
      </c>
      <c r="BC178" s="167">
        <v>84.3</v>
      </c>
      <c r="BD178" s="167">
        <v>92.8</v>
      </c>
      <c r="BE178" s="167">
        <v>96.3</v>
      </c>
      <c r="BF178" s="167">
        <v>94</v>
      </c>
      <c r="BG178" s="167">
        <v>90</v>
      </c>
      <c r="BH178" s="166">
        <v>3</v>
      </c>
      <c r="BI178" s="167">
        <v>59.8</v>
      </c>
      <c r="BJ178" s="167">
        <v>71.099999999999994</v>
      </c>
      <c r="BK178" s="167">
        <v>80.8</v>
      </c>
      <c r="BL178" s="167">
        <v>88</v>
      </c>
      <c r="BM178" s="167">
        <v>95</v>
      </c>
      <c r="BN178" s="167">
        <v>94.4</v>
      </c>
      <c r="BO178" s="167">
        <v>94.1</v>
      </c>
      <c r="BP178" s="167">
        <v>89</v>
      </c>
      <c r="BQ178" s="166">
        <v>4</v>
      </c>
      <c r="BR178" s="167">
        <v>65.400000000000006</v>
      </c>
      <c r="BS178" s="167">
        <v>77.2</v>
      </c>
      <c r="BT178" s="167">
        <v>84.5</v>
      </c>
      <c r="BU178" s="167">
        <v>89.8</v>
      </c>
      <c r="BV178" s="167">
        <v>95.5</v>
      </c>
      <c r="BW178" s="167">
        <v>94.3</v>
      </c>
      <c r="BX178" s="167">
        <v>92.5</v>
      </c>
      <c r="BY178" s="167">
        <v>88.8</v>
      </c>
      <c r="BZ178" s="166">
        <v>5</v>
      </c>
      <c r="CA178" s="167">
        <v>65.3</v>
      </c>
      <c r="CB178" s="167">
        <v>77.400000000000006</v>
      </c>
      <c r="CC178" s="167">
        <v>86.5</v>
      </c>
      <c r="CD178" s="167">
        <v>92.5</v>
      </c>
      <c r="CE178" s="167">
        <v>96.4</v>
      </c>
      <c r="CF178" s="167">
        <v>93</v>
      </c>
      <c r="CG178" s="167">
        <v>90.4</v>
      </c>
      <c r="CH178" s="167">
        <v>83.7</v>
      </c>
      <c r="CI178" s="166">
        <v>6</v>
      </c>
      <c r="CJ178" s="167">
        <v>70.7</v>
      </c>
      <c r="CK178" s="167">
        <v>82</v>
      </c>
      <c r="CL178" s="167">
        <v>89.3</v>
      </c>
      <c r="CM178" s="167">
        <v>93.3</v>
      </c>
      <c r="CN178" s="167">
        <v>95.5</v>
      </c>
      <c r="CO178" s="167">
        <v>93</v>
      </c>
      <c r="CP178" s="167">
        <v>90.1</v>
      </c>
      <c r="CQ178" s="167">
        <v>83</v>
      </c>
      <c r="CR178" s="166">
        <v>7</v>
      </c>
      <c r="CS178" s="167">
        <v>75.599999999999994</v>
      </c>
      <c r="CT178" s="167">
        <v>84.2</v>
      </c>
      <c r="CU178" s="167">
        <v>90.1</v>
      </c>
      <c r="CV178" s="167">
        <v>93.6</v>
      </c>
      <c r="CW178" s="167">
        <v>96.2</v>
      </c>
      <c r="CX178" s="167">
        <v>91.3</v>
      </c>
      <c r="CY178" s="167">
        <v>87.9</v>
      </c>
      <c r="CZ178" s="167">
        <v>81.900000000000006</v>
      </c>
      <c r="DA178" s="166">
        <v>8</v>
      </c>
      <c r="DB178" s="167">
        <v>77.599999999999994</v>
      </c>
      <c r="DC178" s="167">
        <v>88</v>
      </c>
      <c r="DD178" s="167">
        <v>93.4</v>
      </c>
      <c r="DE178" s="167">
        <v>93.8</v>
      </c>
      <c r="DF178" s="167">
        <v>94.2</v>
      </c>
      <c r="DG178" s="167">
        <v>91.4</v>
      </c>
      <c r="DH178" s="167">
        <v>87.9</v>
      </c>
      <c r="DI178" s="167">
        <v>79.900000000000006</v>
      </c>
      <c r="DJ178" s="167">
        <v>1</v>
      </c>
      <c r="DK178" s="168">
        <f t="shared" si="265"/>
        <v>51.4</v>
      </c>
      <c r="DL178" s="168">
        <f t="shared" si="266"/>
        <v>62.6</v>
      </c>
      <c r="DM178" s="168">
        <f t="shared" si="267"/>
        <v>70.8</v>
      </c>
      <c r="DN178" s="168">
        <f t="shared" si="268"/>
        <v>81</v>
      </c>
      <c r="DO178" s="168">
        <f t="shared" si="269"/>
        <v>90.4</v>
      </c>
      <c r="DP178" s="168">
        <f t="shared" si="270"/>
        <v>96.2</v>
      </c>
      <c r="DQ178" s="168">
        <f t="shared" si="271"/>
        <v>94.7</v>
      </c>
      <c r="DR178" s="168">
        <f t="shared" si="272"/>
        <v>92.3</v>
      </c>
      <c r="DS178" s="167">
        <v>131</v>
      </c>
      <c r="DT178" s="168">
        <f t="shared" si="273"/>
        <v>59.5</v>
      </c>
      <c r="DU178" s="168">
        <f t="shared" si="274"/>
        <v>68.900000000000006</v>
      </c>
      <c r="DV178" s="168">
        <f t="shared" si="275"/>
        <v>78.3</v>
      </c>
      <c r="DW178" s="168">
        <f t="shared" si="276"/>
        <v>84.3</v>
      </c>
      <c r="DX178" s="168">
        <f t="shared" si="277"/>
        <v>92.8</v>
      </c>
      <c r="DY178" s="168">
        <f t="shared" si="278"/>
        <v>96.3</v>
      </c>
      <c r="DZ178" s="168">
        <f t="shared" si="279"/>
        <v>94</v>
      </c>
      <c r="EA178" s="168">
        <f t="shared" si="280"/>
        <v>90</v>
      </c>
      <c r="EB178" s="167">
        <v>132</v>
      </c>
      <c r="EC178" s="168">
        <f t="shared" si="281"/>
        <v>59.8</v>
      </c>
      <c r="ED178" s="168">
        <f t="shared" si="282"/>
        <v>71.099999999999994</v>
      </c>
      <c r="EE178" s="168">
        <f t="shared" si="283"/>
        <v>80.8</v>
      </c>
      <c r="EF178" s="168">
        <f t="shared" si="284"/>
        <v>88</v>
      </c>
      <c r="EG178" s="168">
        <f t="shared" si="285"/>
        <v>95</v>
      </c>
      <c r="EH178" s="168">
        <f t="shared" si="286"/>
        <v>94.4</v>
      </c>
      <c r="EI178" s="168">
        <f t="shared" si="287"/>
        <v>94.1</v>
      </c>
      <c r="EJ178" s="168">
        <f t="shared" si="288"/>
        <v>89</v>
      </c>
      <c r="EK178" s="167">
        <v>133</v>
      </c>
      <c r="EL178" s="168">
        <f t="shared" si="289"/>
        <v>65.400000000000006</v>
      </c>
      <c r="EM178" s="168">
        <f t="shared" si="290"/>
        <v>77.2</v>
      </c>
      <c r="EN178" s="168">
        <f t="shared" si="291"/>
        <v>84.5</v>
      </c>
      <c r="EO178" s="168">
        <f t="shared" si="292"/>
        <v>89.8</v>
      </c>
      <c r="EP178" s="168">
        <f t="shared" si="293"/>
        <v>95.5</v>
      </c>
      <c r="EQ178" s="168">
        <f t="shared" si="294"/>
        <v>94.3</v>
      </c>
      <c r="ER178" s="168">
        <f t="shared" si="295"/>
        <v>92.5</v>
      </c>
      <c r="ES178" s="168">
        <f t="shared" si="296"/>
        <v>88.8</v>
      </c>
      <c r="ET178" s="167">
        <v>134</v>
      </c>
      <c r="EU178" s="168">
        <f t="shared" si="297"/>
        <v>65.3</v>
      </c>
      <c r="EV178" s="168">
        <f t="shared" si="298"/>
        <v>77.400000000000006</v>
      </c>
      <c r="EW178" s="168">
        <f t="shared" si="299"/>
        <v>86.5</v>
      </c>
      <c r="EX178" s="168">
        <f t="shared" si="300"/>
        <v>92.5</v>
      </c>
      <c r="EY178" s="168">
        <f t="shared" si="301"/>
        <v>96.4</v>
      </c>
      <c r="EZ178" s="168">
        <f t="shared" si="302"/>
        <v>93</v>
      </c>
      <c r="FA178" s="168">
        <f t="shared" si="303"/>
        <v>90.4</v>
      </c>
      <c r="FB178" s="168">
        <f t="shared" si="304"/>
        <v>83.7</v>
      </c>
      <c r="FC178" s="167">
        <v>135</v>
      </c>
      <c r="FD178" s="168">
        <f t="shared" si="305"/>
        <v>70.7</v>
      </c>
      <c r="FE178" s="168">
        <f t="shared" si="306"/>
        <v>82</v>
      </c>
      <c r="FF178" s="168">
        <f t="shared" si="307"/>
        <v>89.3</v>
      </c>
      <c r="FG178" s="168">
        <f t="shared" si="308"/>
        <v>93.3</v>
      </c>
      <c r="FH178" s="168">
        <f t="shared" si="309"/>
        <v>95.5</v>
      </c>
      <c r="FI178" s="168">
        <f t="shared" si="310"/>
        <v>93</v>
      </c>
      <c r="FJ178" s="168">
        <f t="shared" si="311"/>
        <v>90.1</v>
      </c>
      <c r="FK178" s="168">
        <f t="shared" si="312"/>
        <v>83</v>
      </c>
      <c r="FL178" s="167">
        <v>136</v>
      </c>
      <c r="FM178" s="168">
        <f t="shared" si="313"/>
        <v>75.599999999999994</v>
      </c>
      <c r="FN178" s="168">
        <f t="shared" si="314"/>
        <v>84.2</v>
      </c>
      <c r="FO178" s="168">
        <f t="shared" si="315"/>
        <v>90.1</v>
      </c>
      <c r="FP178" s="168">
        <f t="shared" si="316"/>
        <v>93.6</v>
      </c>
      <c r="FQ178" s="168">
        <f t="shared" si="317"/>
        <v>96.2</v>
      </c>
      <c r="FR178" s="168">
        <f t="shared" si="318"/>
        <v>91.3</v>
      </c>
      <c r="FS178" s="168">
        <f t="shared" si="319"/>
        <v>87.9</v>
      </c>
      <c r="FT178" s="168">
        <f t="shared" si="320"/>
        <v>81.900000000000006</v>
      </c>
      <c r="FU178" s="167">
        <v>137</v>
      </c>
      <c r="FV178" s="168">
        <f t="shared" si="321"/>
        <v>77.599999999999994</v>
      </c>
      <c r="FW178" s="168">
        <f t="shared" si="322"/>
        <v>88</v>
      </c>
      <c r="FX178" s="168">
        <f t="shared" si="323"/>
        <v>93.4</v>
      </c>
      <c r="FY178" s="168">
        <f t="shared" si="324"/>
        <v>93.8</v>
      </c>
      <c r="FZ178" s="168">
        <f t="shared" si="325"/>
        <v>94.2</v>
      </c>
      <c r="GA178" s="168">
        <f t="shared" si="326"/>
        <v>91.4</v>
      </c>
      <c r="GB178" s="168">
        <f t="shared" si="327"/>
        <v>87.9</v>
      </c>
      <c r="GC178" s="168">
        <f t="shared" si="328"/>
        <v>79.900000000000006</v>
      </c>
      <c r="GD178" s="167">
        <v>130</v>
      </c>
      <c r="GE178" s="168">
        <f t="shared" si="329"/>
        <v>-2.3603849250278586E-2</v>
      </c>
      <c r="GF178" s="168">
        <f t="shared" si="330"/>
        <v>-2.3544224454084883E-2</v>
      </c>
      <c r="GG178" s="167">
        <v>131</v>
      </c>
      <c r="GH178" s="168">
        <f t="shared" si="331"/>
        <v>-1.2384835451356935E-2</v>
      </c>
      <c r="GI178" s="168">
        <f t="shared" si="332"/>
        <v>-1.1998855162644873E-2</v>
      </c>
      <c r="GJ178" s="167">
        <v>132</v>
      </c>
      <c r="GK178" s="168">
        <f t="shared" si="333"/>
        <v>-2.0040529691527809E-2</v>
      </c>
      <c r="GL178" s="168">
        <f t="shared" si="334"/>
        <v>-1.9627671504537147E-2</v>
      </c>
      <c r="GM178" s="167">
        <v>133</v>
      </c>
      <c r="GN178" s="168">
        <f t="shared" si="335"/>
        <v>-2.9994818512207644E-2</v>
      </c>
      <c r="GO178" s="168">
        <f t="shared" si="336"/>
        <v>-2.8499066434065412E-2</v>
      </c>
      <c r="GP178" s="167">
        <v>134</v>
      </c>
      <c r="GQ178" s="168">
        <f t="shared" si="337"/>
        <v>1.1033250097071345E-2</v>
      </c>
      <c r="GR178" s="168">
        <f t="shared" si="338"/>
        <v>1.2508825519844891E-2</v>
      </c>
      <c r="GS178" s="167">
        <v>135</v>
      </c>
      <c r="GT178" s="168">
        <f t="shared" si="339"/>
        <v>3.2452499206684138E-2</v>
      </c>
      <c r="GU178" s="168">
        <f t="shared" si="340"/>
        <v>3.7596330632538866E-2</v>
      </c>
      <c r="GV178" s="167">
        <v>136</v>
      </c>
      <c r="GW178" s="168">
        <f t="shared" si="341"/>
        <v>4.2495075939370963E-2</v>
      </c>
      <c r="GX178" s="168">
        <f t="shared" si="342"/>
        <v>5.8447665967733542E-2</v>
      </c>
      <c r="GY178" s="167">
        <v>137</v>
      </c>
      <c r="GZ178" s="168">
        <f t="shared" si="343"/>
        <v>-2.9037543498589002E-5</v>
      </c>
      <c r="HA178" s="168">
        <f t="shared" si="344"/>
        <v>2.5034014590687548E-2</v>
      </c>
      <c r="HB178" s="167">
        <v>-1.2</v>
      </c>
      <c r="HC178" s="167">
        <v>-0.49</v>
      </c>
      <c r="HD178" s="167">
        <v>0.14000000000000001</v>
      </c>
      <c r="HE178" s="167">
        <v>1.56</v>
      </c>
      <c r="HF178" s="167">
        <v>-2.98</v>
      </c>
      <c r="HG178" s="167">
        <v>-1.01</v>
      </c>
      <c r="HH178" s="167">
        <v>0.85</v>
      </c>
      <c r="HI178" s="167">
        <v>3.14</v>
      </c>
    </row>
    <row r="179" spans="1:217" ht="15" x14ac:dyDescent="0.2">
      <c r="A179" s="153">
        <v>169</v>
      </c>
      <c r="B179" s="212"/>
      <c r="V179" s="163">
        <f t="shared" si="245"/>
        <v>0</v>
      </c>
      <c r="W179" s="163">
        <f t="shared" si="246"/>
        <v>0</v>
      </c>
      <c r="X179" s="163">
        <f t="shared" si="247"/>
        <v>0</v>
      </c>
      <c r="Y179" s="163">
        <f t="shared" si="248"/>
        <v>0</v>
      </c>
      <c r="Z179" s="163">
        <f t="shared" si="249"/>
        <v>0</v>
      </c>
      <c r="AA179" s="163">
        <f t="shared" si="250"/>
        <v>0</v>
      </c>
      <c r="AB179" s="163">
        <f t="shared" si="251"/>
        <v>0</v>
      </c>
      <c r="AC179" s="163">
        <f t="shared" si="252"/>
        <v>0</v>
      </c>
      <c r="AD179" s="164">
        <f t="shared" si="253"/>
        <v>-1.4641977937706968E-2</v>
      </c>
      <c r="AE179" s="164">
        <f t="shared" si="254"/>
        <v>2.4910512713808348E-2</v>
      </c>
      <c r="AF179" s="164">
        <f t="shared" si="255"/>
        <v>4.5595616594547202E-2</v>
      </c>
      <c r="AG179" s="165">
        <f t="shared" si="256"/>
        <v>65.3</v>
      </c>
      <c r="AH179" s="165">
        <f t="shared" si="257"/>
        <v>75.400000000000006</v>
      </c>
      <c r="AI179" s="165">
        <f t="shared" si="258"/>
        <v>82.9</v>
      </c>
      <c r="AJ179" s="165">
        <f t="shared" si="259"/>
        <v>88.3</v>
      </c>
      <c r="AK179" s="165">
        <f t="shared" si="260"/>
        <v>91.5</v>
      </c>
      <c r="AL179" s="165">
        <f t="shared" si="261"/>
        <v>92.7</v>
      </c>
      <c r="AM179" s="165">
        <f t="shared" si="262"/>
        <v>92.5</v>
      </c>
      <c r="AN179" s="165">
        <f t="shared" si="263"/>
        <v>90.4</v>
      </c>
      <c r="AO179" s="164">
        <f t="shared" si="264"/>
        <v>1.5128685188023212</v>
      </c>
      <c r="AP179" s="166">
        <v>1</v>
      </c>
      <c r="AQ179" s="167">
        <v>51.4</v>
      </c>
      <c r="AR179" s="167">
        <v>62.6</v>
      </c>
      <c r="AS179" s="167">
        <v>70.8</v>
      </c>
      <c r="AT179" s="167">
        <v>81</v>
      </c>
      <c r="AU179" s="167">
        <v>90.4</v>
      </c>
      <c r="AV179" s="167">
        <v>96.2</v>
      </c>
      <c r="AW179" s="167">
        <v>94.7</v>
      </c>
      <c r="AX179" s="167">
        <v>92.3</v>
      </c>
      <c r="AY179" s="166">
        <v>2</v>
      </c>
      <c r="AZ179" s="167">
        <v>59.5</v>
      </c>
      <c r="BA179" s="167">
        <v>68.900000000000006</v>
      </c>
      <c r="BB179" s="167">
        <v>78.3</v>
      </c>
      <c r="BC179" s="167">
        <v>84.3</v>
      </c>
      <c r="BD179" s="167">
        <v>92.8</v>
      </c>
      <c r="BE179" s="167">
        <v>96.3</v>
      </c>
      <c r="BF179" s="167">
        <v>94</v>
      </c>
      <c r="BG179" s="167">
        <v>90</v>
      </c>
      <c r="BH179" s="166">
        <v>3</v>
      </c>
      <c r="BI179" s="167">
        <v>59.8</v>
      </c>
      <c r="BJ179" s="167">
        <v>71.099999999999994</v>
      </c>
      <c r="BK179" s="167">
        <v>80.8</v>
      </c>
      <c r="BL179" s="167">
        <v>88</v>
      </c>
      <c r="BM179" s="167">
        <v>95</v>
      </c>
      <c r="BN179" s="167">
        <v>94.4</v>
      </c>
      <c r="BO179" s="167">
        <v>94.1</v>
      </c>
      <c r="BP179" s="167">
        <v>89</v>
      </c>
      <c r="BQ179" s="166">
        <v>4</v>
      </c>
      <c r="BR179" s="167">
        <v>65.400000000000006</v>
      </c>
      <c r="BS179" s="167">
        <v>77.2</v>
      </c>
      <c r="BT179" s="167">
        <v>84.5</v>
      </c>
      <c r="BU179" s="167">
        <v>89.8</v>
      </c>
      <c r="BV179" s="167">
        <v>95.5</v>
      </c>
      <c r="BW179" s="167">
        <v>94.3</v>
      </c>
      <c r="BX179" s="167">
        <v>92.5</v>
      </c>
      <c r="BY179" s="167">
        <v>88.8</v>
      </c>
      <c r="BZ179" s="166">
        <v>5</v>
      </c>
      <c r="CA179" s="167">
        <v>65.3</v>
      </c>
      <c r="CB179" s="167">
        <v>77.400000000000006</v>
      </c>
      <c r="CC179" s="167">
        <v>86.5</v>
      </c>
      <c r="CD179" s="167">
        <v>92.5</v>
      </c>
      <c r="CE179" s="167">
        <v>96.4</v>
      </c>
      <c r="CF179" s="167">
        <v>93</v>
      </c>
      <c r="CG179" s="167">
        <v>90.4</v>
      </c>
      <c r="CH179" s="167">
        <v>83.7</v>
      </c>
      <c r="CI179" s="166">
        <v>6</v>
      </c>
      <c r="CJ179" s="167">
        <v>70.7</v>
      </c>
      <c r="CK179" s="167">
        <v>82</v>
      </c>
      <c r="CL179" s="167">
        <v>89.3</v>
      </c>
      <c r="CM179" s="167">
        <v>93.3</v>
      </c>
      <c r="CN179" s="167">
        <v>95.5</v>
      </c>
      <c r="CO179" s="167">
        <v>93</v>
      </c>
      <c r="CP179" s="167">
        <v>90.1</v>
      </c>
      <c r="CQ179" s="167">
        <v>83</v>
      </c>
      <c r="CR179" s="166">
        <v>7</v>
      </c>
      <c r="CS179" s="167">
        <v>75.599999999999994</v>
      </c>
      <c r="CT179" s="167">
        <v>84.2</v>
      </c>
      <c r="CU179" s="167">
        <v>90.1</v>
      </c>
      <c r="CV179" s="167">
        <v>93.6</v>
      </c>
      <c r="CW179" s="167">
        <v>96.2</v>
      </c>
      <c r="CX179" s="167">
        <v>91.3</v>
      </c>
      <c r="CY179" s="167">
        <v>87.9</v>
      </c>
      <c r="CZ179" s="167">
        <v>81.900000000000006</v>
      </c>
      <c r="DA179" s="166">
        <v>8</v>
      </c>
      <c r="DB179" s="167">
        <v>77.599999999999994</v>
      </c>
      <c r="DC179" s="167">
        <v>88</v>
      </c>
      <c r="DD179" s="167">
        <v>93.4</v>
      </c>
      <c r="DE179" s="167">
        <v>93.8</v>
      </c>
      <c r="DF179" s="167">
        <v>94.2</v>
      </c>
      <c r="DG179" s="167">
        <v>91.4</v>
      </c>
      <c r="DH179" s="167">
        <v>87.9</v>
      </c>
      <c r="DI179" s="167">
        <v>79.900000000000006</v>
      </c>
      <c r="DJ179" s="167">
        <v>1</v>
      </c>
      <c r="DK179" s="168">
        <f t="shared" si="265"/>
        <v>51.4</v>
      </c>
      <c r="DL179" s="168">
        <f t="shared" si="266"/>
        <v>62.6</v>
      </c>
      <c r="DM179" s="168">
        <f t="shared" si="267"/>
        <v>70.8</v>
      </c>
      <c r="DN179" s="168">
        <f t="shared" si="268"/>
        <v>81</v>
      </c>
      <c r="DO179" s="168">
        <f t="shared" si="269"/>
        <v>90.4</v>
      </c>
      <c r="DP179" s="168">
        <f t="shared" si="270"/>
        <v>96.2</v>
      </c>
      <c r="DQ179" s="168">
        <f t="shared" si="271"/>
        <v>94.7</v>
      </c>
      <c r="DR179" s="168">
        <f t="shared" si="272"/>
        <v>92.3</v>
      </c>
      <c r="DS179" s="167">
        <v>131</v>
      </c>
      <c r="DT179" s="168">
        <f t="shared" si="273"/>
        <v>59.5</v>
      </c>
      <c r="DU179" s="168">
        <f t="shared" si="274"/>
        <v>68.900000000000006</v>
      </c>
      <c r="DV179" s="168">
        <f t="shared" si="275"/>
        <v>78.3</v>
      </c>
      <c r="DW179" s="168">
        <f t="shared" si="276"/>
        <v>84.3</v>
      </c>
      <c r="DX179" s="168">
        <f t="shared" si="277"/>
        <v>92.8</v>
      </c>
      <c r="DY179" s="168">
        <f t="shared" si="278"/>
        <v>96.3</v>
      </c>
      <c r="DZ179" s="168">
        <f t="shared" si="279"/>
        <v>94</v>
      </c>
      <c r="EA179" s="168">
        <f t="shared" si="280"/>
        <v>90</v>
      </c>
      <c r="EB179" s="167">
        <v>132</v>
      </c>
      <c r="EC179" s="168">
        <f t="shared" si="281"/>
        <v>59.8</v>
      </c>
      <c r="ED179" s="168">
        <f t="shared" si="282"/>
        <v>71.099999999999994</v>
      </c>
      <c r="EE179" s="168">
        <f t="shared" si="283"/>
        <v>80.8</v>
      </c>
      <c r="EF179" s="168">
        <f t="shared" si="284"/>
        <v>88</v>
      </c>
      <c r="EG179" s="168">
        <f t="shared" si="285"/>
        <v>95</v>
      </c>
      <c r="EH179" s="168">
        <f t="shared" si="286"/>
        <v>94.4</v>
      </c>
      <c r="EI179" s="168">
        <f t="shared" si="287"/>
        <v>94.1</v>
      </c>
      <c r="EJ179" s="168">
        <f t="shared" si="288"/>
        <v>89</v>
      </c>
      <c r="EK179" s="167">
        <v>133</v>
      </c>
      <c r="EL179" s="168">
        <f t="shared" si="289"/>
        <v>65.400000000000006</v>
      </c>
      <c r="EM179" s="168">
        <f t="shared" si="290"/>
        <v>77.2</v>
      </c>
      <c r="EN179" s="168">
        <f t="shared" si="291"/>
        <v>84.5</v>
      </c>
      <c r="EO179" s="168">
        <f t="shared" si="292"/>
        <v>89.8</v>
      </c>
      <c r="EP179" s="168">
        <f t="shared" si="293"/>
        <v>95.5</v>
      </c>
      <c r="EQ179" s="168">
        <f t="shared" si="294"/>
        <v>94.3</v>
      </c>
      <c r="ER179" s="168">
        <f t="shared" si="295"/>
        <v>92.5</v>
      </c>
      <c r="ES179" s="168">
        <f t="shared" si="296"/>
        <v>88.8</v>
      </c>
      <c r="ET179" s="167">
        <v>134</v>
      </c>
      <c r="EU179" s="168">
        <f t="shared" si="297"/>
        <v>65.3</v>
      </c>
      <c r="EV179" s="168">
        <f t="shared" si="298"/>
        <v>77.400000000000006</v>
      </c>
      <c r="EW179" s="168">
        <f t="shared" si="299"/>
        <v>86.5</v>
      </c>
      <c r="EX179" s="168">
        <f t="shared" si="300"/>
        <v>92.5</v>
      </c>
      <c r="EY179" s="168">
        <f t="shared" si="301"/>
        <v>96.4</v>
      </c>
      <c r="EZ179" s="168">
        <f t="shared" si="302"/>
        <v>93</v>
      </c>
      <c r="FA179" s="168">
        <f t="shared" si="303"/>
        <v>90.4</v>
      </c>
      <c r="FB179" s="168">
        <f t="shared" si="304"/>
        <v>83.7</v>
      </c>
      <c r="FC179" s="167">
        <v>135</v>
      </c>
      <c r="FD179" s="168">
        <f t="shared" si="305"/>
        <v>70.7</v>
      </c>
      <c r="FE179" s="168">
        <f t="shared" si="306"/>
        <v>82</v>
      </c>
      <c r="FF179" s="168">
        <f t="shared" si="307"/>
        <v>89.3</v>
      </c>
      <c r="FG179" s="168">
        <f t="shared" si="308"/>
        <v>93.3</v>
      </c>
      <c r="FH179" s="168">
        <f t="shared" si="309"/>
        <v>95.5</v>
      </c>
      <c r="FI179" s="168">
        <f t="shared" si="310"/>
        <v>93</v>
      </c>
      <c r="FJ179" s="168">
        <f t="shared" si="311"/>
        <v>90.1</v>
      </c>
      <c r="FK179" s="168">
        <f t="shared" si="312"/>
        <v>83</v>
      </c>
      <c r="FL179" s="167">
        <v>136</v>
      </c>
      <c r="FM179" s="168">
        <f t="shared" si="313"/>
        <v>75.599999999999994</v>
      </c>
      <c r="FN179" s="168">
        <f t="shared" si="314"/>
        <v>84.2</v>
      </c>
      <c r="FO179" s="168">
        <f t="shared" si="315"/>
        <v>90.1</v>
      </c>
      <c r="FP179" s="168">
        <f t="shared" si="316"/>
        <v>93.6</v>
      </c>
      <c r="FQ179" s="168">
        <f t="shared" si="317"/>
        <v>96.2</v>
      </c>
      <c r="FR179" s="168">
        <f t="shared" si="318"/>
        <v>91.3</v>
      </c>
      <c r="FS179" s="168">
        <f t="shared" si="319"/>
        <v>87.9</v>
      </c>
      <c r="FT179" s="168">
        <f t="shared" si="320"/>
        <v>81.900000000000006</v>
      </c>
      <c r="FU179" s="167">
        <v>137</v>
      </c>
      <c r="FV179" s="168">
        <f t="shared" si="321"/>
        <v>77.599999999999994</v>
      </c>
      <c r="FW179" s="168">
        <f t="shared" si="322"/>
        <v>88</v>
      </c>
      <c r="FX179" s="168">
        <f t="shared" si="323"/>
        <v>93.4</v>
      </c>
      <c r="FY179" s="168">
        <f t="shared" si="324"/>
        <v>93.8</v>
      </c>
      <c r="FZ179" s="168">
        <f t="shared" si="325"/>
        <v>94.2</v>
      </c>
      <c r="GA179" s="168">
        <f t="shared" si="326"/>
        <v>91.4</v>
      </c>
      <c r="GB179" s="168">
        <f t="shared" si="327"/>
        <v>87.9</v>
      </c>
      <c r="GC179" s="168">
        <f t="shared" si="328"/>
        <v>79.900000000000006</v>
      </c>
      <c r="GD179" s="167">
        <v>130</v>
      </c>
      <c r="GE179" s="168">
        <f t="shared" si="329"/>
        <v>-2.3603849250278586E-2</v>
      </c>
      <c r="GF179" s="168">
        <f t="shared" si="330"/>
        <v>-2.3544224454084883E-2</v>
      </c>
      <c r="GG179" s="167">
        <v>131</v>
      </c>
      <c r="GH179" s="168">
        <f t="shared" si="331"/>
        <v>-1.2384835451356935E-2</v>
      </c>
      <c r="GI179" s="168">
        <f t="shared" si="332"/>
        <v>-1.1998855162644873E-2</v>
      </c>
      <c r="GJ179" s="167">
        <v>132</v>
      </c>
      <c r="GK179" s="168">
        <f t="shared" si="333"/>
        <v>-2.0040529691527809E-2</v>
      </c>
      <c r="GL179" s="168">
        <f t="shared" si="334"/>
        <v>-1.9627671504537147E-2</v>
      </c>
      <c r="GM179" s="167">
        <v>133</v>
      </c>
      <c r="GN179" s="168">
        <f t="shared" si="335"/>
        <v>-2.9994818512207644E-2</v>
      </c>
      <c r="GO179" s="168">
        <f t="shared" si="336"/>
        <v>-2.8499066434065412E-2</v>
      </c>
      <c r="GP179" s="167">
        <v>134</v>
      </c>
      <c r="GQ179" s="168">
        <f t="shared" si="337"/>
        <v>1.1033250097071345E-2</v>
      </c>
      <c r="GR179" s="168">
        <f t="shared" si="338"/>
        <v>1.2508825519844891E-2</v>
      </c>
      <c r="GS179" s="167">
        <v>135</v>
      </c>
      <c r="GT179" s="168">
        <f t="shared" si="339"/>
        <v>3.2452499206684138E-2</v>
      </c>
      <c r="GU179" s="168">
        <f t="shared" si="340"/>
        <v>3.7596330632538866E-2</v>
      </c>
      <c r="GV179" s="167">
        <v>136</v>
      </c>
      <c r="GW179" s="168">
        <f t="shared" si="341"/>
        <v>4.2495075939370963E-2</v>
      </c>
      <c r="GX179" s="168">
        <f t="shared" si="342"/>
        <v>5.8447665967733542E-2</v>
      </c>
      <c r="GY179" s="167">
        <v>137</v>
      </c>
      <c r="GZ179" s="168">
        <f t="shared" si="343"/>
        <v>-2.9037543498589002E-5</v>
      </c>
      <c r="HA179" s="168">
        <f t="shared" si="344"/>
        <v>2.5034014590687548E-2</v>
      </c>
      <c r="HB179" s="167">
        <v>-1.2</v>
      </c>
      <c r="HC179" s="167">
        <v>-0.49</v>
      </c>
      <c r="HD179" s="167">
        <v>0.14000000000000001</v>
      </c>
      <c r="HE179" s="167">
        <v>1.56</v>
      </c>
      <c r="HF179" s="167">
        <v>-2.98</v>
      </c>
      <c r="HG179" s="167">
        <v>-1.01</v>
      </c>
      <c r="HH179" s="167">
        <v>0.85</v>
      </c>
      <c r="HI179" s="167">
        <v>3.14</v>
      </c>
    </row>
    <row r="180" spans="1:217" ht="15" x14ac:dyDescent="0.2">
      <c r="A180" s="153">
        <v>170</v>
      </c>
      <c r="B180" s="212"/>
      <c r="V180" s="163">
        <f t="shared" si="245"/>
        <v>0</v>
      </c>
      <c r="W180" s="163">
        <f t="shared" si="246"/>
        <v>0</v>
      </c>
      <c r="X180" s="163">
        <f t="shared" si="247"/>
        <v>0</v>
      </c>
      <c r="Y180" s="163">
        <f t="shared" si="248"/>
        <v>0</v>
      </c>
      <c r="Z180" s="163">
        <f t="shared" si="249"/>
        <v>0</v>
      </c>
      <c r="AA180" s="163">
        <f t="shared" si="250"/>
        <v>0</v>
      </c>
      <c r="AB180" s="163">
        <f t="shared" si="251"/>
        <v>0</v>
      </c>
      <c r="AC180" s="163">
        <f t="shared" si="252"/>
        <v>0</v>
      </c>
      <c r="AD180" s="164">
        <f t="shared" si="253"/>
        <v>-1.4641977937706968E-2</v>
      </c>
      <c r="AE180" s="164">
        <f t="shared" si="254"/>
        <v>2.4910512713808348E-2</v>
      </c>
      <c r="AF180" s="164">
        <f t="shared" si="255"/>
        <v>4.5595616594547202E-2</v>
      </c>
      <c r="AG180" s="165">
        <f t="shared" si="256"/>
        <v>65.3</v>
      </c>
      <c r="AH180" s="165">
        <f t="shared" si="257"/>
        <v>75.400000000000006</v>
      </c>
      <c r="AI180" s="165">
        <f t="shared" si="258"/>
        <v>82.9</v>
      </c>
      <c r="AJ180" s="165">
        <f t="shared" si="259"/>
        <v>88.3</v>
      </c>
      <c r="AK180" s="165">
        <f t="shared" si="260"/>
        <v>91.5</v>
      </c>
      <c r="AL180" s="165">
        <f t="shared" si="261"/>
        <v>92.7</v>
      </c>
      <c r="AM180" s="165">
        <f t="shared" si="262"/>
        <v>92.5</v>
      </c>
      <c r="AN180" s="165">
        <f t="shared" si="263"/>
        <v>90.4</v>
      </c>
      <c r="AO180" s="164">
        <f t="shared" si="264"/>
        <v>1.5128685188023212</v>
      </c>
      <c r="AP180" s="166">
        <v>1</v>
      </c>
      <c r="AQ180" s="167">
        <v>51.4</v>
      </c>
      <c r="AR180" s="167">
        <v>62.6</v>
      </c>
      <c r="AS180" s="167">
        <v>70.8</v>
      </c>
      <c r="AT180" s="167">
        <v>81</v>
      </c>
      <c r="AU180" s="167">
        <v>90.4</v>
      </c>
      <c r="AV180" s="167">
        <v>96.2</v>
      </c>
      <c r="AW180" s="167">
        <v>94.7</v>
      </c>
      <c r="AX180" s="167">
        <v>92.3</v>
      </c>
      <c r="AY180" s="166">
        <v>2</v>
      </c>
      <c r="AZ180" s="167">
        <v>59.5</v>
      </c>
      <c r="BA180" s="167">
        <v>68.900000000000006</v>
      </c>
      <c r="BB180" s="167">
        <v>78.3</v>
      </c>
      <c r="BC180" s="167">
        <v>84.3</v>
      </c>
      <c r="BD180" s="167">
        <v>92.8</v>
      </c>
      <c r="BE180" s="167">
        <v>96.3</v>
      </c>
      <c r="BF180" s="167">
        <v>94</v>
      </c>
      <c r="BG180" s="167">
        <v>90</v>
      </c>
      <c r="BH180" s="166">
        <v>3</v>
      </c>
      <c r="BI180" s="167">
        <v>59.8</v>
      </c>
      <c r="BJ180" s="167">
        <v>71.099999999999994</v>
      </c>
      <c r="BK180" s="167">
        <v>80.8</v>
      </c>
      <c r="BL180" s="167">
        <v>88</v>
      </c>
      <c r="BM180" s="167">
        <v>95</v>
      </c>
      <c r="BN180" s="167">
        <v>94.4</v>
      </c>
      <c r="BO180" s="167">
        <v>94.1</v>
      </c>
      <c r="BP180" s="167">
        <v>89</v>
      </c>
      <c r="BQ180" s="166">
        <v>4</v>
      </c>
      <c r="BR180" s="167">
        <v>65.400000000000006</v>
      </c>
      <c r="BS180" s="167">
        <v>77.2</v>
      </c>
      <c r="BT180" s="167">
        <v>84.5</v>
      </c>
      <c r="BU180" s="167">
        <v>89.8</v>
      </c>
      <c r="BV180" s="167">
        <v>95.5</v>
      </c>
      <c r="BW180" s="167">
        <v>94.3</v>
      </c>
      <c r="BX180" s="167">
        <v>92.5</v>
      </c>
      <c r="BY180" s="167">
        <v>88.8</v>
      </c>
      <c r="BZ180" s="166">
        <v>5</v>
      </c>
      <c r="CA180" s="167">
        <v>65.3</v>
      </c>
      <c r="CB180" s="167">
        <v>77.400000000000006</v>
      </c>
      <c r="CC180" s="167">
        <v>86.5</v>
      </c>
      <c r="CD180" s="167">
        <v>92.5</v>
      </c>
      <c r="CE180" s="167">
        <v>96.4</v>
      </c>
      <c r="CF180" s="167">
        <v>93</v>
      </c>
      <c r="CG180" s="167">
        <v>90.4</v>
      </c>
      <c r="CH180" s="167">
        <v>83.7</v>
      </c>
      <c r="CI180" s="166">
        <v>6</v>
      </c>
      <c r="CJ180" s="167">
        <v>70.7</v>
      </c>
      <c r="CK180" s="167">
        <v>82</v>
      </c>
      <c r="CL180" s="167">
        <v>89.3</v>
      </c>
      <c r="CM180" s="167">
        <v>93.3</v>
      </c>
      <c r="CN180" s="167">
        <v>95.5</v>
      </c>
      <c r="CO180" s="167">
        <v>93</v>
      </c>
      <c r="CP180" s="167">
        <v>90.1</v>
      </c>
      <c r="CQ180" s="167">
        <v>83</v>
      </c>
      <c r="CR180" s="166">
        <v>7</v>
      </c>
      <c r="CS180" s="167">
        <v>75.599999999999994</v>
      </c>
      <c r="CT180" s="167">
        <v>84.2</v>
      </c>
      <c r="CU180" s="167">
        <v>90.1</v>
      </c>
      <c r="CV180" s="167">
        <v>93.6</v>
      </c>
      <c r="CW180" s="167">
        <v>96.2</v>
      </c>
      <c r="CX180" s="167">
        <v>91.3</v>
      </c>
      <c r="CY180" s="167">
        <v>87.9</v>
      </c>
      <c r="CZ180" s="167">
        <v>81.900000000000006</v>
      </c>
      <c r="DA180" s="166">
        <v>8</v>
      </c>
      <c r="DB180" s="167">
        <v>77.599999999999994</v>
      </c>
      <c r="DC180" s="167">
        <v>88</v>
      </c>
      <c r="DD180" s="167">
        <v>93.4</v>
      </c>
      <c r="DE180" s="167">
        <v>93.8</v>
      </c>
      <c r="DF180" s="167">
        <v>94.2</v>
      </c>
      <c r="DG180" s="167">
        <v>91.4</v>
      </c>
      <c r="DH180" s="167">
        <v>87.9</v>
      </c>
      <c r="DI180" s="167">
        <v>79.900000000000006</v>
      </c>
      <c r="DJ180" s="167">
        <v>1</v>
      </c>
      <c r="DK180" s="168">
        <f t="shared" si="265"/>
        <v>51.4</v>
      </c>
      <c r="DL180" s="168">
        <f t="shared" si="266"/>
        <v>62.6</v>
      </c>
      <c r="DM180" s="168">
        <f t="shared" si="267"/>
        <v>70.8</v>
      </c>
      <c r="DN180" s="168">
        <f t="shared" si="268"/>
        <v>81</v>
      </c>
      <c r="DO180" s="168">
        <f t="shared" si="269"/>
        <v>90.4</v>
      </c>
      <c r="DP180" s="168">
        <f t="shared" si="270"/>
        <v>96.2</v>
      </c>
      <c r="DQ180" s="168">
        <f t="shared" si="271"/>
        <v>94.7</v>
      </c>
      <c r="DR180" s="168">
        <f t="shared" si="272"/>
        <v>92.3</v>
      </c>
      <c r="DS180" s="167">
        <v>131</v>
      </c>
      <c r="DT180" s="168">
        <f t="shared" si="273"/>
        <v>59.5</v>
      </c>
      <c r="DU180" s="168">
        <f t="shared" si="274"/>
        <v>68.900000000000006</v>
      </c>
      <c r="DV180" s="168">
        <f t="shared" si="275"/>
        <v>78.3</v>
      </c>
      <c r="DW180" s="168">
        <f t="shared" si="276"/>
        <v>84.3</v>
      </c>
      <c r="DX180" s="168">
        <f t="shared" si="277"/>
        <v>92.8</v>
      </c>
      <c r="DY180" s="168">
        <f t="shared" si="278"/>
        <v>96.3</v>
      </c>
      <c r="DZ180" s="168">
        <f t="shared" si="279"/>
        <v>94</v>
      </c>
      <c r="EA180" s="168">
        <f t="shared" si="280"/>
        <v>90</v>
      </c>
      <c r="EB180" s="167">
        <v>132</v>
      </c>
      <c r="EC180" s="168">
        <f t="shared" si="281"/>
        <v>59.8</v>
      </c>
      <c r="ED180" s="168">
        <f t="shared" si="282"/>
        <v>71.099999999999994</v>
      </c>
      <c r="EE180" s="168">
        <f t="shared" si="283"/>
        <v>80.8</v>
      </c>
      <c r="EF180" s="168">
        <f t="shared" si="284"/>
        <v>88</v>
      </c>
      <c r="EG180" s="168">
        <f t="shared" si="285"/>
        <v>95</v>
      </c>
      <c r="EH180" s="168">
        <f t="shared" si="286"/>
        <v>94.4</v>
      </c>
      <c r="EI180" s="168">
        <f t="shared" si="287"/>
        <v>94.1</v>
      </c>
      <c r="EJ180" s="168">
        <f t="shared" si="288"/>
        <v>89</v>
      </c>
      <c r="EK180" s="167">
        <v>133</v>
      </c>
      <c r="EL180" s="168">
        <f t="shared" si="289"/>
        <v>65.400000000000006</v>
      </c>
      <c r="EM180" s="168">
        <f t="shared" si="290"/>
        <v>77.2</v>
      </c>
      <c r="EN180" s="168">
        <f t="shared" si="291"/>
        <v>84.5</v>
      </c>
      <c r="EO180" s="168">
        <f t="shared" si="292"/>
        <v>89.8</v>
      </c>
      <c r="EP180" s="168">
        <f t="shared" si="293"/>
        <v>95.5</v>
      </c>
      <c r="EQ180" s="168">
        <f t="shared" si="294"/>
        <v>94.3</v>
      </c>
      <c r="ER180" s="168">
        <f t="shared" si="295"/>
        <v>92.5</v>
      </c>
      <c r="ES180" s="168">
        <f t="shared" si="296"/>
        <v>88.8</v>
      </c>
      <c r="ET180" s="167">
        <v>134</v>
      </c>
      <c r="EU180" s="168">
        <f t="shared" si="297"/>
        <v>65.3</v>
      </c>
      <c r="EV180" s="168">
        <f t="shared" si="298"/>
        <v>77.400000000000006</v>
      </c>
      <c r="EW180" s="168">
        <f t="shared" si="299"/>
        <v>86.5</v>
      </c>
      <c r="EX180" s="168">
        <f t="shared" si="300"/>
        <v>92.5</v>
      </c>
      <c r="EY180" s="168">
        <f t="shared" si="301"/>
        <v>96.4</v>
      </c>
      <c r="EZ180" s="168">
        <f t="shared" si="302"/>
        <v>93</v>
      </c>
      <c r="FA180" s="168">
        <f t="shared" si="303"/>
        <v>90.4</v>
      </c>
      <c r="FB180" s="168">
        <f t="shared" si="304"/>
        <v>83.7</v>
      </c>
      <c r="FC180" s="167">
        <v>135</v>
      </c>
      <c r="FD180" s="168">
        <f t="shared" si="305"/>
        <v>70.7</v>
      </c>
      <c r="FE180" s="168">
        <f t="shared" si="306"/>
        <v>82</v>
      </c>
      <c r="FF180" s="168">
        <f t="shared" si="307"/>
        <v>89.3</v>
      </c>
      <c r="FG180" s="168">
        <f t="shared" si="308"/>
        <v>93.3</v>
      </c>
      <c r="FH180" s="168">
        <f t="shared" si="309"/>
        <v>95.5</v>
      </c>
      <c r="FI180" s="168">
        <f t="shared" si="310"/>
        <v>93</v>
      </c>
      <c r="FJ180" s="168">
        <f t="shared" si="311"/>
        <v>90.1</v>
      </c>
      <c r="FK180" s="168">
        <f t="shared" si="312"/>
        <v>83</v>
      </c>
      <c r="FL180" s="167">
        <v>136</v>
      </c>
      <c r="FM180" s="168">
        <f t="shared" si="313"/>
        <v>75.599999999999994</v>
      </c>
      <c r="FN180" s="168">
        <f t="shared" si="314"/>
        <v>84.2</v>
      </c>
      <c r="FO180" s="168">
        <f t="shared" si="315"/>
        <v>90.1</v>
      </c>
      <c r="FP180" s="168">
        <f t="shared" si="316"/>
        <v>93.6</v>
      </c>
      <c r="FQ180" s="168">
        <f t="shared" si="317"/>
        <v>96.2</v>
      </c>
      <c r="FR180" s="168">
        <f t="shared" si="318"/>
        <v>91.3</v>
      </c>
      <c r="FS180" s="168">
        <f t="shared" si="319"/>
        <v>87.9</v>
      </c>
      <c r="FT180" s="168">
        <f t="shared" si="320"/>
        <v>81.900000000000006</v>
      </c>
      <c r="FU180" s="167">
        <v>137</v>
      </c>
      <c r="FV180" s="168">
        <f t="shared" si="321"/>
        <v>77.599999999999994</v>
      </c>
      <c r="FW180" s="168">
        <f t="shared" si="322"/>
        <v>88</v>
      </c>
      <c r="FX180" s="168">
        <f t="shared" si="323"/>
        <v>93.4</v>
      </c>
      <c r="FY180" s="168">
        <f t="shared" si="324"/>
        <v>93.8</v>
      </c>
      <c r="FZ180" s="168">
        <f t="shared" si="325"/>
        <v>94.2</v>
      </c>
      <c r="GA180" s="168">
        <f t="shared" si="326"/>
        <v>91.4</v>
      </c>
      <c r="GB180" s="168">
        <f t="shared" si="327"/>
        <v>87.9</v>
      </c>
      <c r="GC180" s="168">
        <f t="shared" si="328"/>
        <v>79.900000000000006</v>
      </c>
      <c r="GD180" s="167">
        <v>130</v>
      </c>
      <c r="GE180" s="168">
        <f t="shared" si="329"/>
        <v>-2.3603849250278586E-2</v>
      </c>
      <c r="GF180" s="168">
        <f t="shared" si="330"/>
        <v>-2.3544224454084883E-2</v>
      </c>
      <c r="GG180" s="167">
        <v>131</v>
      </c>
      <c r="GH180" s="168">
        <f t="shared" si="331"/>
        <v>-1.2384835451356935E-2</v>
      </c>
      <c r="GI180" s="168">
        <f t="shared" si="332"/>
        <v>-1.1998855162644873E-2</v>
      </c>
      <c r="GJ180" s="167">
        <v>132</v>
      </c>
      <c r="GK180" s="168">
        <f t="shared" si="333"/>
        <v>-2.0040529691527809E-2</v>
      </c>
      <c r="GL180" s="168">
        <f t="shared" si="334"/>
        <v>-1.9627671504537147E-2</v>
      </c>
      <c r="GM180" s="167">
        <v>133</v>
      </c>
      <c r="GN180" s="168">
        <f t="shared" si="335"/>
        <v>-2.9994818512207644E-2</v>
      </c>
      <c r="GO180" s="168">
        <f t="shared" si="336"/>
        <v>-2.8499066434065412E-2</v>
      </c>
      <c r="GP180" s="167">
        <v>134</v>
      </c>
      <c r="GQ180" s="168">
        <f t="shared" si="337"/>
        <v>1.1033250097071345E-2</v>
      </c>
      <c r="GR180" s="168">
        <f t="shared" si="338"/>
        <v>1.2508825519844891E-2</v>
      </c>
      <c r="GS180" s="167">
        <v>135</v>
      </c>
      <c r="GT180" s="168">
        <f t="shared" si="339"/>
        <v>3.2452499206684138E-2</v>
      </c>
      <c r="GU180" s="168">
        <f t="shared" si="340"/>
        <v>3.7596330632538866E-2</v>
      </c>
      <c r="GV180" s="167">
        <v>136</v>
      </c>
      <c r="GW180" s="168">
        <f t="shared" si="341"/>
        <v>4.2495075939370963E-2</v>
      </c>
      <c r="GX180" s="168">
        <f t="shared" si="342"/>
        <v>5.8447665967733542E-2</v>
      </c>
      <c r="GY180" s="167">
        <v>137</v>
      </c>
      <c r="GZ180" s="168">
        <f t="shared" si="343"/>
        <v>-2.9037543498589002E-5</v>
      </c>
      <c r="HA180" s="168">
        <f t="shared" si="344"/>
        <v>2.5034014590687548E-2</v>
      </c>
      <c r="HB180" s="167">
        <v>-1.2</v>
      </c>
      <c r="HC180" s="167">
        <v>-0.49</v>
      </c>
      <c r="HD180" s="167">
        <v>0.14000000000000001</v>
      </c>
      <c r="HE180" s="167">
        <v>1.56</v>
      </c>
      <c r="HF180" s="167">
        <v>-2.98</v>
      </c>
      <c r="HG180" s="167">
        <v>-1.01</v>
      </c>
      <c r="HH180" s="167">
        <v>0.85</v>
      </c>
      <c r="HI180" s="167">
        <v>3.14</v>
      </c>
    </row>
    <row r="181" spans="1:217" ht="15" x14ac:dyDescent="0.2">
      <c r="A181" s="153">
        <v>171</v>
      </c>
      <c r="B181" s="212"/>
      <c r="V181" s="163">
        <f t="shared" si="245"/>
        <v>0</v>
      </c>
      <c r="W181" s="163">
        <f t="shared" si="246"/>
        <v>0</v>
      </c>
      <c r="X181" s="163">
        <f t="shared" si="247"/>
        <v>0</v>
      </c>
      <c r="Y181" s="163">
        <f t="shared" si="248"/>
        <v>0</v>
      </c>
      <c r="Z181" s="163">
        <f t="shared" si="249"/>
        <v>0</v>
      </c>
      <c r="AA181" s="163">
        <f t="shared" si="250"/>
        <v>0</v>
      </c>
      <c r="AB181" s="163">
        <f t="shared" si="251"/>
        <v>0</v>
      </c>
      <c r="AC181" s="163">
        <f t="shared" si="252"/>
        <v>0</v>
      </c>
      <c r="AD181" s="164">
        <f t="shared" si="253"/>
        <v>-1.4641977937706968E-2</v>
      </c>
      <c r="AE181" s="164">
        <f t="shared" si="254"/>
        <v>2.4910512713808348E-2</v>
      </c>
      <c r="AF181" s="164">
        <f t="shared" si="255"/>
        <v>4.5595616594547202E-2</v>
      </c>
      <c r="AG181" s="165">
        <f t="shared" si="256"/>
        <v>65.3</v>
      </c>
      <c r="AH181" s="165">
        <f t="shared" si="257"/>
        <v>75.400000000000006</v>
      </c>
      <c r="AI181" s="165">
        <f t="shared" si="258"/>
        <v>82.9</v>
      </c>
      <c r="AJ181" s="165">
        <f t="shared" si="259"/>
        <v>88.3</v>
      </c>
      <c r="AK181" s="165">
        <f t="shared" si="260"/>
        <v>91.5</v>
      </c>
      <c r="AL181" s="165">
        <f t="shared" si="261"/>
        <v>92.7</v>
      </c>
      <c r="AM181" s="165">
        <f t="shared" si="262"/>
        <v>92.5</v>
      </c>
      <c r="AN181" s="165">
        <f t="shared" si="263"/>
        <v>90.4</v>
      </c>
      <c r="AO181" s="164">
        <f t="shared" si="264"/>
        <v>1.5128685188023212</v>
      </c>
      <c r="AP181" s="166">
        <v>1</v>
      </c>
      <c r="AQ181" s="167">
        <v>51.4</v>
      </c>
      <c r="AR181" s="167">
        <v>62.6</v>
      </c>
      <c r="AS181" s="167">
        <v>70.8</v>
      </c>
      <c r="AT181" s="167">
        <v>81</v>
      </c>
      <c r="AU181" s="167">
        <v>90.4</v>
      </c>
      <c r="AV181" s="167">
        <v>96.2</v>
      </c>
      <c r="AW181" s="167">
        <v>94.7</v>
      </c>
      <c r="AX181" s="167">
        <v>92.3</v>
      </c>
      <c r="AY181" s="166">
        <v>2</v>
      </c>
      <c r="AZ181" s="167">
        <v>59.5</v>
      </c>
      <c r="BA181" s="167">
        <v>68.900000000000006</v>
      </c>
      <c r="BB181" s="167">
        <v>78.3</v>
      </c>
      <c r="BC181" s="167">
        <v>84.3</v>
      </c>
      <c r="BD181" s="167">
        <v>92.8</v>
      </c>
      <c r="BE181" s="167">
        <v>96.3</v>
      </c>
      <c r="BF181" s="167">
        <v>94</v>
      </c>
      <c r="BG181" s="167">
        <v>90</v>
      </c>
      <c r="BH181" s="166">
        <v>3</v>
      </c>
      <c r="BI181" s="167">
        <v>59.8</v>
      </c>
      <c r="BJ181" s="167">
        <v>71.099999999999994</v>
      </c>
      <c r="BK181" s="167">
        <v>80.8</v>
      </c>
      <c r="BL181" s="167">
        <v>88</v>
      </c>
      <c r="BM181" s="167">
        <v>95</v>
      </c>
      <c r="BN181" s="167">
        <v>94.4</v>
      </c>
      <c r="BO181" s="167">
        <v>94.1</v>
      </c>
      <c r="BP181" s="167">
        <v>89</v>
      </c>
      <c r="BQ181" s="166">
        <v>4</v>
      </c>
      <c r="BR181" s="167">
        <v>65.400000000000006</v>
      </c>
      <c r="BS181" s="167">
        <v>77.2</v>
      </c>
      <c r="BT181" s="167">
        <v>84.5</v>
      </c>
      <c r="BU181" s="167">
        <v>89.8</v>
      </c>
      <c r="BV181" s="167">
        <v>95.5</v>
      </c>
      <c r="BW181" s="167">
        <v>94.3</v>
      </c>
      <c r="BX181" s="167">
        <v>92.5</v>
      </c>
      <c r="BY181" s="167">
        <v>88.8</v>
      </c>
      <c r="BZ181" s="166">
        <v>5</v>
      </c>
      <c r="CA181" s="167">
        <v>65.3</v>
      </c>
      <c r="CB181" s="167">
        <v>77.400000000000006</v>
      </c>
      <c r="CC181" s="167">
        <v>86.5</v>
      </c>
      <c r="CD181" s="167">
        <v>92.5</v>
      </c>
      <c r="CE181" s="167">
        <v>96.4</v>
      </c>
      <c r="CF181" s="167">
        <v>93</v>
      </c>
      <c r="CG181" s="167">
        <v>90.4</v>
      </c>
      <c r="CH181" s="167">
        <v>83.7</v>
      </c>
      <c r="CI181" s="166">
        <v>6</v>
      </c>
      <c r="CJ181" s="167">
        <v>70.7</v>
      </c>
      <c r="CK181" s="167">
        <v>82</v>
      </c>
      <c r="CL181" s="167">
        <v>89.3</v>
      </c>
      <c r="CM181" s="167">
        <v>93.3</v>
      </c>
      <c r="CN181" s="167">
        <v>95.5</v>
      </c>
      <c r="CO181" s="167">
        <v>93</v>
      </c>
      <c r="CP181" s="167">
        <v>90.1</v>
      </c>
      <c r="CQ181" s="167">
        <v>83</v>
      </c>
      <c r="CR181" s="166">
        <v>7</v>
      </c>
      <c r="CS181" s="167">
        <v>75.599999999999994</v>
      </c>
      <c r="CT181" s="167">
        <v>84.2</v>
      </c>
      <c r="CU181" s="167">
        <v>90.1</v>
      </c>
      <c r="CV181" s="167">
        <v>93.6</v>
      </c>
      <c r="CW181" s="167">
        <v>96.2</v>
      </c>
      <c r="CX181" s="167">
        <v>91.3</v>
      </c>
      <c r="CY181" s="167">
        <v>87.9</v>
      </c>
      <c r="CZ181" s="167">
        <v>81.900000000000006</v>
      </c>
      <c r="DA181" s="166">
        <v>8</v>
      </c>
      <c r="DB181" s="167">
        <v>77.599999999999994</v>
      </c>
      <c r="DC181" s="167">
        <v>88</v>
      </c>
      <c r="DD181" s="167">
        <v>93.4</v>
      </c>
      <c r="DE181" s="167">
        <v>93.8</v>
      </c>
      <c r="DF181" s="167">
        <v>94.2</v>
      </c>
      <c r="DG181" s="167">
        <v>91.4</v>
      </c>
      <c r="DH181" s="167">
        <v>87.9</v>
      </c>
      <c r="DI181" s="167">
        <v>79.900000000000006</v>
      </c>
      <c r="DJ181" s="167">
        <v>1</v>
      </c>
      <c r="DK181" s="168">
        <f t="shared" si="265"/>
        <v>51.4</v>
      </c>
      <c r="DL181" s="168">
        <f t="shared" si="266"/>
        <v>62.6</v>
      </c>
      <c r="DM181" s="168">
        <f t="shared" si="267"/>
        <v>70.8</v>
      </c>
      <c r="DN181" s="168">
        <f t="shared" si="268"/>
        <v>81</v>
      </c>
      <c r="DO181" s="168">
        <f t="shared" si="269"/>
        <v>90.4</v>
      </c>
      <c r="DP181" s="168">
        <f t="shared" si="270"/>
        <v>96.2</v>
      </c>
      <c r="DQ181" s="168">
        <f t="shared" si="271"/>
        <v>94.7</v>
      </c>
      <c r="DR181" s="168">
        <f t="shared" si="272"/>
        <v>92.3</v>
      </c>
      <c r="DS181" s="167">
        <v>131</v>
      </c>
      <c r="DT181" s="168">
        <f t="shared" si="273"/>
        <v>59.5</v>
      </c>
      <c r="DU181" s="168">
        <f t="shared" si="274"/>
        <v>68.900000000000006</v>
      </c>
      <c r="DV181" s="168">
        <f t="shared" si="275"/>
        <v>78.3</v>
      </c>
      <c r="DW181" s="168">
        <f t="shared" si="276"/>
        <v>84.3</v>
      </c>
      <c r="DX181" s="168">
        <f t="shared" si="277"/>
        <v>92.8</v>
      </c>
      <c r="DY181" s="168">
        <f t="shared" si="278"/>
        <v>96.3</v>
      </c>
      <c r="DZ181" s="168">
        <f t="shared" si="279"/>
        <v>94</v>
      </c>
      <c r="EA181" s="168">
        <f t="shared" si="280"/>
        <v>90</v>
      </c>
      <c r="EB181" s="167">
        <v>132</v>
      </c>
      <c r="EC181" s="168">
        <f t="shared" si="281"/>
        <v>59.8</v>
      </c>
      <c r="ED181" s="168">
        <f t="shared" si="282"/>
        <v>71.099999999999994</v>
      </c>
      <c r="EE181" s="168">
        <f t="shared" si="283"/>
        <v>80.8</v>
      </c>
      <c r="EF181" s="168">
        <f t="shared" si="284"/>
        <v>88</v>
      </c>
      <c r="EG181" s="168">
        <f t="shared" si="285"/>
        <v>95</v>
      </c>
      <c r="EH181" s="168">
        <f t="shared" si="286"/>
        <v>94.4</v>
      </c>
      <c r="EI181" s="168">
        <f t="shared" si="287"/>
        <v>94.1</v>
      </c>
      <c r="EJ181" s="168">
        <f t="shared" si="288"/>
        <v>89</v>
      </c>
      <c r="EK181" s="167">
        <v>133</v>
      </c>
      <c r="EL181" s="168">
        <f t="shared" si="289"/>
        <v>65.400000000000006</v>
      </c>
      <c r="EM181" s="168">
        <f t="shared" si="290"/>
        <v>77.2</v>
      </c>
      <c r="EN181" s="168">
        <f t="shared" si="291"/>
        <v>84.5</v>
      </c>
      <c r="EO181" s="168">
        <f t="shared" si="292"/>
        <v>89.8</v>
      </c>
      <c r="EP181" s="168">
        <f t="shared" si="293"/>
        <v>95.5</v>
      </c>
      <c r="EQ181" s="168">
        <f t="shared" si="294"/>
        <v>94.3</v>
      </c>
      <c r="ER181" s="168">
        <f t="shared" si="295"/>
        <v>92.5</v>
      </c>
      <c r="ES181" s="168">
        <f t="shared" si="296"/>
        <v>88.8</v>
      </c>
      <c r="ET181" s="167">
        <v>134</v>
      </c>
      <c r="EU181" s="168">
        <f t="shared" si="297"/>
        <v>65.3</v>
      </c>
      <c r="EV181" s="168">
        <f t="shared" si="298"/>
        <v>77.400000000000006</v>
      </c>
      <c r="EW181" s="168">
        <f t="shared" si="299"/>
        <v>86.5</v>
      </c>
      <c r="EX181" s="168">
        <f t="shared" si="300"/>
        <v>92.5</v>
      </c>
      <c r="EY181" s="168">
        <f t="shared" si="301"/>
        <v>96.4</v>
      </c>
      <c r="EZ181" s="168">
        <f t="shared" si="302"/>
        <v>93</v>
      </c>
      <c r="FA181" s="168">
        <f t="shared" si="303"/>
        <v>90.4</v>
      </c>
      <c r="FB181" s="168">
        <f t="shared" si="304"/>
        <v>83.7</v>
      </c>
      <c r="FC181" s="167">
        <v>135</v>
      </c>
      <c r="FD181" s="168">
        <f t="shared" si="305"/>
        <v>70.7</v>
      </c>
      <c r="FE181" s="168">
        <f t="shared" si="306"/>
        <v>82</v>
      </c>
      <c r="FF181" s="168">
        <f t="shared" si="307"/>
        <v>89.3</v>
      </c>
      <c r="FG181" s="168">
        <f t="shared" si="308"/>
        <v>93.3</v>
      </c>
      <c r="FH181" s="168">
        <f t="shared" si="309"/>
        <v>95.5</v>
      </c>
      <c r="FI181" s="168">
        <f t="shared" si="310"/>
        <v>93</v>
      </c>
      <c r="FJ181" s="168">
        <f t="shared" si="311"/>
        <v>90.1</v>
      </c>
      <c r="FK181" s="168">
        <f t="shared" si="312"/>
        <v>83</v>
      </c>
      <c r="FL181" s="167">
        <v>136</v>
      </c>
      <c r="FM181" s="168">
        <f t="shared" si="313"/>
        <v>75.599999999999994</v>
      </c>
      <c r="FN181" s="168">
        <f t="shared" si="314"/>
        <v>84.2</v>
      </c>
      <c r="FO181" s="168">
        <f t="shared" si="315"/>
        <v>90.1</v>
      </c>
      <c r="FP181" s="168">
        <f t="shared" si="316"/>
        <v>93.6</v>
      </c>
      <c r="FQ181" s="168">
        <f t="shared" si="317"/>
        <v>96.2</v>
      </c>
      <c r="FR181" s="168">
        <f t="shared" si="318"/>
        <v>91.3</v>
      </c>
      <c r="FS181" s="168">
        <f t="shared" si="319"/>
        <v>87.9</v>
      </c>
      <c r="FT181" s="168">
        <f t="shared" si="320"/>
        <v>81.900000000000006</v>
      </c>
      <c r="FU181" s="167">
        <v>137</v>
      </c>
      <c r="FV181" s="168">
        <f t="shared" si="321"/>
        <v>77.599999999999994</v>
      </c>
      <c r="FW181" s="168">
        <f t="shared" si="322"/>
        <v>88</v>
      </c>
      <c r="FX181" s="168">
        <f t="shared" si="323"/>
        <v>93.4</v>
      </c>
      <c r="FY181" s="168">
        <f t="shared" si="324"/>
        <v>93.8</v>
      </c>
      <c r="FZ181" s="168">
        <f t="shared" si="325"/>
        <v>94.2</v>
      </c>
      <c r="GA181" s="168">
        <f t="shared" si="326"/>
        <v>91.4</v>
      </c>
      <c r="GB181" s="168">
        <f t="shared" si="327"/>
        <v>87.9</v>
      </c>
      <c r="GC181" s="168">
        <f t="shared" si="328"/>
        <v>79.900000000000006</v>
      </c>
      <c r="GD181" s="167">
        <v>130</v>
      </c>
      <c r="GE181" s="168">
        <f t="shared" si="329"/>
        <v>-2.3603849250278586E-2</v>
      </c>
      <c r="GF181" s="168">
        <f t="shared" si="330"/>
        <v>-2.3544224454084883E-2</v>
      </c>
      <c r="GG181" s="167">
        <v>131</v>
      </c>
      <c r="GH181" s="168">
        <f t="shared" si="331"/>
        <v>-1.2384835451356935E-2</v>
      </c>
      <c r="GI181" s="168">
        <f t="shared" si="332"/>
        <v>-1.1998855162644873E-2</v>
      </c>
      <c r="GJ181" s="167">
        <v>132</v>
      </c>
      <c r="GK181" s="168">
        <f t="shared" si="333"/>
        <v>-2.0040529691527809E-2</v>
      </c>
      <c r="GL181" s="168">
        <f t="shared" si="334"/>
        <v>-1.9627671504537147E-2</v>
      </c>
      <c r="GM181" s="167">
        <v>133</v>
      </c>
      <c r="GN181" s="168">
        <f t="shared" si="335"/>
        <v>-2.9994818512207644E-2</v>
      </c>
      <c r="GO181" s="168">
        <f t="shared" si="336"/>
        <v>-2.8499066434065412E-2</v>
      </c>
      <c r="GP181" s="167">
        <v>134</v>
      </c>
      <c r="GQ181" s="168">
        <f t="shared" si="337"/>
        <v>1.1033250097071345E-2</v>
      </c>
      <c r="GR181" s="168">
        <f t="shared" si="338"/>
        <v>1.2508825519844891E-2</v>
      </c>
      <c r="GS181" s="167">
        <v>135</v>
      </c>
      <c r="GT181" s="168">
        <f t="shared" si="339"/>
        <v>3.2452499206684138E-2</v>
      </c>
      <c r="GU181" s="168">
        <f t="shared" si="340"/>
        <v>3.7596330632538866E-2</v>
      </c>
      <c r="GV181" s="167">
        <v>136</v>
      </c>
      <c r="GW181" s="168">
        <f t="shared" si="341"/>
        <v>4.2495075939370963E-2</v>
      </c>
      <c r="GX181" s="168">
        <f t="shared" si="342"/>
        <v>5.8447665967733542E-2</v>
      </c>
      <c r="GY181" s="167">
        <v>137</v>
      </c>
      <c r="GZ181" s="168">
        <f t="shared" si="343"/>
        <v>-2.9037543498589002E-5</v>
      </c>
      <c r="HA181" s="168">
        <f t="shared" si="344"/>
        <v>2.5034014590687548E-2</v>
      </c>
      <c r="HB181" s="167">
        <v>-1.2</v>
      </c>
      <c r="HC181" s="167">
        <v>-0.49</v>
      </c>
      <c r="HD181" s="167">
        <v>0.14000000000000001</v>
      </c>
      <c r="HE181" s="167">
        <v>1.56</v>
      </c>
      <c r="HF181" s="167">
        <v>-2.98</v>
      </c>
      <c r="HG181" s="167">
        <v>-1.01</v>
      </c>
      <c r="HH181" s="167">
        <v>0.85</v>
      </c>
      <c r="HI181" s="167">
        <v>3.14</v>
      </c>
    </row>
    <row r="182" spans="1:217" ht="15" x14ac:dyDescent="0.2">
      <c r="A182" s="153">
        <v>172</v>
      </c>
      <c r="B182" s="212"/>
      <c r="V182" s="163">
        <f t="shared" si="245"/>
        <v>0</v>
      </c>
      <c r="W182" s="163">
        <f t="shared" si="246"/>
        <v>0</v>
      </c>
      <c r="X182" s="163">
        <f t="shared" si="247"/>
        <v>0</v>
      </c>
      <c r="Y182" s="163">
        <f t="shared" si="248"/>
        <v>0</v>
      </c>
      <c r="Z182" s="163">
        <f t="shared" si="249"/>
        <v>0</v>
      </c>
      <c r="AA182" s="163">
        <f t="shared" si="250"/>
        <v>0</v>
      </c>
      <c r="AB182" s="163">
        <f t="shared" si="251"/>
        <v>0</v>
      </c>
      <c r="AC182" s="163">
        <f t="shared" si="252"/>
        <v>0</v>
      </c>
      <c r="AD182" s="164">
        <f t="shared" si="253"/>
        <v>-1.4641977937706968E-2</v>
      </c>
      <c r="AE182" s="164">
        <f t="shared" si="254"/>
        <v>2.4910512713808348E-2</v>
      </c>
      <c r="AF182" s="164">
        <f t="shared" si="255"/>
        <v>4.5595616594547202E-2</v>
      </c>
      <c r="AG182" s="165">
        <f t="shared" si="256"/>
        <v>65.3</v>
      </c>
      <c r="AH182" s="165">
        <f t="shared" si="257"/>
        <v>75.400000000000006</v>
      </c>
      <c r="AI182" s="165">
        <f t="shared" si="258"/>
        <v>82.9</v>
      </c>
      <c r="AJ182" s="165">
        <f t="shared" si="259"/>
        <v>88.3</v>
      </c>
      <c r="AK182" s="165">
        <f t="shared" si="260"/>
        <v>91.5</v>
      </c>
      <c r="AL182" s="165">
        <f t="shared" si="261"/>
        <v>92.7</v>
      </c>
      <c r="AM182" s="165">
        <f t="shared" si="262"/>
        <v>92.5</v>
      </c>
      <c r="AN182" s="165">
        <f t="shared" si="263"/>
        <v>90.4</v>
      </c>
      <c r="AO182" s="164">
        <f t="shared" si="264"/>
        <v>1.5128685188023212</v>
      </c>
      <c r="AP182" s="166">
        <v>1</v>
      </c>
      <c r="AQ182" s="167">
        <v>51.4</v>
      </c>
      <c r="AR182" s="167">
        <v>62.6</v>
      </c>
      <c r="AS182" s="167">
        <v>70.8</v>
      </c>
      <c r="AT182" s="167">
        <v>81</v>
      </c>
      <c r="AU182" s="167">
        <v>90.4</v>
      </c>
      <c r="AV182" s="167">
        <v>96.2</v>
      </c>
      <c r="AW182" s="167">
        <v>94.7</v>
      </c>
      <c r="AX182" s="167">
        <v>92.3</v>
      </c>
      <c r="AY182" s="166">
        <v>2</v>
      </c>
      <c r="AZ182" s="167">
        <v>59.5</v>
      </c>
      <c r="BA182" s="167">
        <v>68.900000000000006</v>
      </c>
      <c r="BB182" s="167">
        <v>78.3</v>
      </c>
      <c r="BC182" s="167">
        <v>84.3</v>
      </c>
      <c r="BD182" s="167">
        <v>92.8</v>
      </c>
      <c r="BE182" s="167">
        <v>96.3</v>
      </c>
      <c r="BF182" s="167">
        <v>94</v>
      </c>
      <c r="BG182" s="167">
        <v>90</v>
      </c>
      <c r="BH182" s="166">
        <v>3</v>
      </c>
      <c r="BI182" s="167">
        <v>59.8</v>
      </c>
      <c r="BJ182" s="167">
        <v>71.099999999999994</v>
      </c>
      <c r="BK182" s="167">
        <v>80.8</v>
      </c>
      <c r="BL182" s="167">
        <v>88</v>
      </c>
      <c r="BM182" s="167">
        <v>95</v>
      </c>
      <c r="BN182" s="167">
        <v>94.4</v>
      </c>
      <c r="BO182" s="167">
        <v>94.1</v>
      </c>
      <c r="BP182" s="167">
        <v>89</v>
      </c>
      <c r="BQ182" s="166">
        <v>4</v>
      </c>
      <c r="BR182" s="167">
        <v>65.400000000000006</v>
      </c>
      <c r="BS182" s="167">
        <v>77.2</v>
      </c>
      <c r="BT182" s="167">
        <v>84.5</v>
      </c>
      <c r="BU182" s="167">
        <v>89.8</v>
      </c>
      <c r="BV182" s="167">
        <v>95.5</v>
      </c>
      <c r="BW182" s="167">
        <v>94.3</v>
      </c>
      <c r="BX182" s="167">
        <v>92.5</v>
      </c>
      <c r="BY182" s="167">
        <v>88.8</v>
      </c>
      <c r="BZ182" s="166">
        <v>5</v>
      </c>
      <c r="CA182" s="167">
        <v>65.3</v>
      </c>
      <c r="CB182" s="167">
        <v>77.400000000000006</v>
      </c>
      <c r="CC182" s="167">
        <v>86.5</v>
      </c>
      <c r="CD182" s="167">
        <v>92.5</v>
      </c>
      <c r="CE182" s="167">
        <v>96.4</v>
      </c>
      <c r="CF182" s="167">
        <v>93</v>
      </c>
      <c r="CG182" s="167">
        <v>90.4</v>
      </c>
      <c r="CH182" s="167">
        <v>83.7</v>
      </c>
      <c r="CI182" s="166">
        <v>6</v>
      </c>
      <c r="CJ182" s="167">
        <v>70.7</v>
      </c>
      <c r="CK182" s="167">
        <v>82</v>
      </c>
      <c r="CL182" s="167">
        <v>89.3</v>
      </c>
      <c r="CM182" s="167">
        <v>93.3</v>
      </c>
      <c r="CN182" s="167">
        <v>95.5</v>
      </c>
      <c r="CO182" s="167">
        <v>93</v>
      </c>
      <c r="CP182" s="167">
        <v>90.1</v>
      </c>
      <c r="CQ182" s="167">
        <v>83</v>
      </c>
      <c r="CR182" s="166">
        <v>7</v>
      </c>
      <c r="CS182" s="167">
        <v>75.599999999999994</v>
      </c>
      <c r="CT182" s="167">
        <v>84.2</v>
      </c>
      <c r="CU182" s="167">
        <v>90.1</v>
      </c>
      <c r="CV182" s="167">
        <v>93.6</v>
      </c>
      <c r="CW182" s="167">
        <v>96.2</v>
      </c>
      <c r="CX182" s="167">
        <v>91.3</v>
      </c>
      <c r="CY182" s="167">
        <v>87.9</v>
      </c>
      <c r="CZ182" s="167">
        <v>81.900000000000006</v>
      </c>
      <c r="DA182" s="166">
        <v>8</v>
      </c>
      <c r="DB182" s="167">
        <v>77.599999999999994</v>
      </c>
      <c r="DC182" s="167">
        <v>88</v>
      </c>
      <c r="DD182" s="167">
        <v>93.4</v>
      </c>
      <c r="DE182" s="167">
        <v>93.8</v>
      </c>
      <c r="DF182" s="167">
        <v>94.2</v>
      </c>
      <c r="DG182" s="167">
        <v>91.4</v>
      </c>
      <c r="DH182" s="167">
        <v>87.9</v>
      </c>
      <c r="DI182" s="167">
        <v>79.900000000000006</v>
      </c>
      <c r="DJ182" s="167">
        <v>1</v>
      </c>
      <c r="DK182" s="168">
        <f t="shared" si="265"/>
        <v>51.4</v>
      </c>
      <c r="DL182" s="168">
        <f t="shared" si="266"/>
        <v>62.6</v>
      </c>
      <c r="DM182" s="168">
        <f t="shared" si="267"/>
        <v>70.8</v>
      </c>
      <c r="DN182" s="168">
        <f t="shared" si="268"/>
        <v>81</v>
      </c>
      <c r="DO182" s="168">
        <f t="shared" si="269"/>
        <v>90.4</v>
      </c>
      <c r="DP182" s="168">
        <f t="shared" si="270"/>
        <v>96.2</v>
      </c>
      <c r="DQ182" s="168">
        <f t="shared" si="271"/>
        <v>94.7</v>
      </c>
      <c r="DR182" s="168">
        <f t="shared" si="272"/>
        <v>92.3</v>
      </c>
      <c r="DS182" s="167">
        <v>131</v>
      </c>
      <c r="DT182" s="168">
        <f t="shared" si="273"/>
        <v>59.5</v>
      </c>
      <c r="DU182" s="168">
        <f t="shared" si="274"/>
        <v>68.900000000000006</v>
      </c>
      <c r="DV182" s="168">
        <f t="shared" si="275"/>
        <v>78.3</v>
      </c>
      <c r="DW182" s="168">
        <f t="shared" si="276"/>
        <v>84.3</v>
      </c>
      <c r="DX182" s="168">
        <f t="shared" si="277"/>
        <v>92.8</v>
      </c>
      <c r="DY182" s="168">
        <f t="shared" si="278"/>
        <v>96.3</v>
      </c>
      <c r="DZ182" s="168">
        <f t="shared" si="279"/>
        <v>94</v>
      </c>
      <c r="EA182" s="168">
        <f t="shared" si="280"/>
        <v>90</v>
      </c>
      <c r="EB182" s="167">
        <v>132</v>
      </c>
      <c r="EC182" s="168">
        <f t="shared" si="281"/>
        <v>59.8</v>
      </c>
      <c r="ED182" s="168">
        <f t="shared" si="282"/>
        <v>71.099999999999994</v>
      </c>
      <c r="EE182" s="168">
        <f t="shared" si="283"/>
        <v>80.8</v>
      </c>
      <c r="EF182" s="168">
        <f t="shared" si="284"/>
        <v>88</v>
      </c>
      <c r="EG182" s="168">
        <f t="shared" si="285"/>
        <v>95</v>
      </c>
      <c r="EH182" s="168">
        <f t="shared" si="286"/>
        <v>94.4</v>
      </c>
      <c r="EI182" s="168">
        <f t="shared" si="287"/>
        <v>94.1</v>
      </c>
      <c r="EJ182" s="168">
        <f t="shared" si="288"/>
        <v>89</v>
      </c>
      <c r="EK182" s="167">
        <v>133</v>
      </c>
      <c r="EL182" s="168">
        <f t="shared" si="289"/>
        <v>65.400000000000006</v>
      </c>
      <c r="EM182" s="168">
        <f t="shared" si="290"/>
        <v>77.2</v>
      </c>
      <c r="EN182" s="168">
        <f t="shared" si="291"/>
        <v>84.5</v>
      </c>
      <c r="EO182" s="168">
        <f t="shared" si="292"/>
        <v>89.8</v>
      </c>
      <c r="EP182" s="168">
        <f t="shared" si="293"/>
        <v>95.5</v>
      </c>
      <c r="EQ182" s="168">
        <f t="shared" si="294"/>
        <v>94.3</v>
      </c>
      <c r="ER182" s="168">
        <f t="shared" si="295"/>
        <v>92.5</v>
      </c>
      <c r="ES182" s="168">
        <f t="shared" si="296"/>
        <v>88.8</v>
      </c>
      <c r="ET182" s="167">
        <v>134</v>
      </c>
      <c r="EU182" s="168">
        <f t="shared" si="297"/>
        <v>65.3</v>
      </c>
      <c r="EV182" s="168">
        <f t="shared" si="298"/>
        <v>77.400000000000006</v>
      </c>
      <c r="EW182" s="168">
        <f t="shared" si="299"/>
        <v>86.5</v>
      </c>
      <c r="EX182" s="168">
        <f t="shared" si="300"/>
        <v>92.5</v>
      </c>
      <c r="EY182" s="168">
        <f t="shared" si="301"/>
        <v>96.4</v>
      </c>
      <c r="EZ182" s="168">
        <f t="shared" si="302"/>
        <v>93</v>
      </c>
      <c r="FA182" s="168">
        <f t="shared" si="303"/>
        <v>90.4</v>
      </c>
      <c r="FB182" s="168">
        <f t="shared" si="304"/>
        <v>83.7</v>
      </c>
      <c r="FC182" s="167">
        <v>135</v>
      </c>
      <c r="FD182" s="168">
        <f t="shared" si="305"/>
        <v>70.7</v>
      </c>
      <c r="FE182" s="168">
        <f t="shared" si="306"/>
        <v>82</v>
      </c>
      <c r="FF182" s="168">
        <f t="shared" si="307"/>
        <v>89.3</v>
      </c>
      <c r="FG182" s="168">
        <f t="shared" si="308"/>
        <v>93.3</v>
      </c>
      <c r="FH182" s="168">
        <f t="shared" si="309"/>
        <v>95.5</v>
      </c>
      <c r="FI182" s="168">
        <f t="shared" si="310"/>
        <v>93</v>
      </c>
      <c r="FJ182" s="168">
        <f t="shared" si="311"/>
        <v>90.1</v>
      </c>
      <c r="FK182" s="168">
        <f t="shared" si="312"/>
        <v>83</v>
      </c>
      <c r="FL182" s="167">
        <v>136</v>
      </c>
      <c r="FM182" s="168">
        <f t="shared" si="313"/>
        <v>75.599999999999994</v>
      </c>
      <c r="FN182" s="168">
        <f t="shared" si="314"/>
        <v>84.2</v>
      </c>
      <c r="FO182" s="168">
        <f t="shared" si="315"/>
        <v>90.1</v>
      </c>
      <c r="FP182" s="168">
        <f t="shared" si="316"/>
        <v>93.6</v>
      </c>
      <c r="FQ182" s="168">
        <f t="shared" si="317"/>
        <v>96.2</v>
      </c>
      <c r="FR182" s="168">
        <f t="shared" si="318"/>
        <v>91.3</v>
      </c>
      <c r="FS182" s="168">
        <f t="shared" si="319"/>
        <v>87.9</v>
      </c>
      <c r="FT182" s="168">
        <f t="shared" si="320"/>
        <v>81.900000000000006</v>
      </c>
      <c r="FU182" s="167">
        <v>137</v>
      </c>
      <c r="FV182" s="168">
        <f t="shared" si="321"/>
        <v>77.599999999999994</v>
      </c>
      <c r="FW182" s="168">
        <f t="shared" si="322"/>
        <v>88</v>
      </c>
      <c r="FX182" s="168">
        <f t="shared" si="323"/>
        <v>93.4</v>
      </c>
      <c r="FY182" s="168">
        <f t="shared" si="324"/>
        <v>93.8</v>
      </c>
      <c r="FZ182" s="168">
        <f t="shared" si="325"/>
        <v>94.2</v>
      </c>
      <c r="GA182" s="168">
        <f t="shared" si="326"/>
        <v>91.4</v>
      </c>
      <c r="GB182" s="168">
        <f t="shared" si="327"/>
        <v>87.9</v>
      </c>
      <c r="GC182" s="168">
        <f t="shared" si="328"/>
        <v>79.900000000000006</v>
      </c>
      <c r="GD182" s="167">
        <v>130</v>
      </c>
      <c r="GE182" s="168">
        <f t="shared" si="329"/>
        <v>-2.3603849250278586E-2</v>
      </c>
      <c r="GF182" s="168">
        <f t="shared" si="330"/>
        <v>-2.3544224454084883E-2</v>
      </c>
      <c r="GG182" s="167">
        <v>131</v>
      </c>
      <c r="GH182" s="168">
        <f t="shared" si="331"/>
        <v>-1.2384835451356935E-2</v>
      </c>
      <c r="GI182" s="168">
        <f t="shared" si="332"/>
        <v>-1.1998855162644873E-2</v>
      </c>
      <c r="GJ182" s="167">
        <v>132</v>
      </c>
      <c r="GK182" s="168">
        <f t="shared" si="333"/>
        <v>-2.0040529691527809E-2</v>
      </c>
      <c r="GL182" s="168">
        <f t="shared" si="334"/>
        <v>-1.9627671504537147E-2</v>
      </c>
      <c r="GM182" s="167">
        <v>133</v>
      </c>
      <c r="GN182" s="168">
        <f t="shared" si="335"/>
        <v>-2.9994818512207644E-2</v>
      </c>
      <c r="GO182" s="168">
        <f t="shared" si="336"/>
        <v>-2.8499066434065412E-2</v>
      </c>
      <c r="GP182" s="167">
        <v>134</v>
      </c>
      <c r="GQ182" s="168">
        <f t="shared" si="337"/>
        <v>1.1033250097071345E-2</v>
      </c>
      <c r="GR182" s="168">
        <f t="shared" si="338"/>
        <v>1.2508825519844891E-2</v>
      </c>
      <c r="GS182" s="167">
        <v>135</v>
      </c>
      <c r="GT182" s="168">
        <f t="shared" si="339"/>
        <v>3.2452499206684138E-2</v>
      </c>
      <c r="GU182" s="168">
        <f t="shared" si="340"/>
        <v>3.7596330632538866E-2</v>
      </c>
      <c r="GV182" s="167">
        <v>136</v>
      </c>
      <c r="GW182" s="168">
        <f t="shared" si="341"/>
        <v>4.2495075939370963E-2</v>
      </c>
      <c r="GX182" s="168">
        <f t="shared" si="342"/>
        <v>5.8447665967733542E-2</v>
      </c>
      <c r="GY182" s="167">
        <v>137</v>
      </c>
      <c r="GZ182" s="168">
        <f t="shared" si="343"/>
        <v>-2.9037543498589002E-5</v>
      </c>
      <c r="HA182" s="168">
        <f t="shared" si="344"/>
        <v>2.5034014590687548E-2</v>
      </c>
      <c r="HB182" s="167">
        <v>-1.2</v>
      </c>
      <c r="HC182" s="167">
        <v>-0.49</v>
      </c>
      <c r="HD182" s="167">
        <v>0.14000000000000001</v>
      </c>
      <c r="HE182" s="167">
        <v>1.56</v>
      </c>
      <c r="HF182" s="167">
        <v>-2.98</v>
      </c>
      <c r="HG182" s="167">
        <v>-1.01</v>
      </c>
      <c r="HH182" s="167">
        <v>0.85</v>
      </c>
      <c r="HI182" s="167">
        <v>3.14</v>
      </c>
    </row>
    <row r="183" spans="1:217" ht="15" x14ac:dyDescent="0.2">
      <c r="A183" s="153">
        <v>173</v>
      </c>
      <c r="B183" s="212"/>
      <c r="V183" s="163">
        <f t="shared" si="245"/>
        <v>0</v>
      </c>
      <c r="W183" s="163">
        <f t="shared" si="246"/>
        <v>0</v>
      </c>
      <c r="X183" s="163">
        <f t="shared" si="247"/>
        <v>0</v>
      </c>
      <c r="Y183" s="163">
        <f t="shared" si="248"/>
        <v>0</v>
      </c>
      <c r="Z183" s="163">
        <f t="shared" si="249"/>
        <v>0</v>
      </c>
      <c r="AA183" s="163">
        <f t="shared" si="250"/>
        <v>0</v>
      </c>
      <c r="AB183" s="163">
        <f t="shared" si="251"/>
        <v>0</v>
      </c>
      <c r="AC183" s="163">
        <f t="shared" si="252"/>
        <v>0</v>
      </c>
      <c r="AD183" s="164">
        <f t="shared" si="253"/>
        <v>-1.4641977937706968E-2</v>
      </c>
      <c r="AE183" s="164">
        <f t="shared" si="254"/>
        <v>2.4910512713808348E-2</v>
      </c>
      <c r="AF183" s="164">
        <f t="shared" si="255"/>
        <v>4.5595616594547202E-2</v>
      </c>
      <c r="AG183" s="165">
        <f t="shared" si="256"/>
        <v>65.3</v>
      </c>
      <c r="AH183" s="165">
        <f t="shared" si="257"/>
        <v>75.400000000000006</v>
      </c>
      <c r="AI183" s="165">
        <f t="shared" si="258"/>
        <v>82.9</v>
      </c>
      <c r="AJ183" s="165">
        <f t="shared" si="259"/>
        <v>88.3</v>
      </c>
      <c r="AK183" s="165">
        <f t="shared" si="260"/>
        <v>91.5</v>
      </c>
      <c r="AL183" s="165">
        <f t="shared" si="261"/>
        <v>92.7</v>
      </c>
      <c r="AM183" s="165">
        <f t="shared" si="262"/>
        <v>92.5</v>
      </c>
      <c r="AN183" s="165">
        <f t="shared" si="263"/>
        <v>90.4</v>
      </c>
      <c r="AO183" s="164">
        <f t="shared" si="264"/>
        <v>1.5128685188023212</v>
      </c>
      <c r="AP183" s="166">
        <v>1</v>
      </c>
      <c r="AQ183" s="167">
        <v>51.4</v>
      </c>
      <c r="AR183" s="167">
        <v>62.6</v>
      </c>
      <c r="AS183" s="167">
        <v>70.8</v>
      </c>
      <c r="AT183" s="167">
        <v>81</v>
      </c>
      <c r="AU183" s="167">
        <v>90.4</v>
      </c>
      <c r="AV183" s="167">
        <v>96.2</v>
      </c>
      <c r="AW183" s="167">
        <v>94.7</v>
      </c>
      <c r="AX183" s="167">
        <v>92.3</v>
      </c>
      <c r="AY183" s="166">
        <v>2</v>
      </c>
      <c r="AZ183" s="167">
        <v>59.5</v>
      </c>
      <c r="BA183" s="167">
        <v>68.900000000000006</v>
      </c>
      <c r="BB183" s="167">
        <v>78.3</v>
      </c>
      <c r="BC183" s="167">
        <v>84.3</v>
      </c>
      <c r="BD183" s="167">
        <v>92.8</v>
      </c>
      <c r="BE183" s="167">
        <v>96.3</v>
      </c>
      <c r="BF183" s="167">
        <v>94</v>
      </c>
      <c r="BG183" s="167">
        <v>90</v>
      </c>
      <c r="BH183" s="166">
        <v>3</v>
      </c>
      <c r="BI183" s="167">
        <v>59.8</v>
      </c>
      <c r="BJ183" s="167">
        <v>71.099999999999994</v>
      </c>
      <c r="BK183" s="167">
        <v>80.8</v>
      </c>
      <c r="BL183" s="167">
        <v>88</v>
      </c>
      <c r="BM183" s="167">
        <v>95</v>
      </c>
      <c r="BN183" s="167">
        <v>94.4</v>
      </c>
      <c r="BO183" s="167">
        <v>94.1</v>
      </c>
      <c r="BP183" s="167">
        <v>89</v>
      </c>
      <c r="BQ183" s="166">
        <v>4</v>
      </c>
      <c r="BR183" s="167">
        <v>65.400000000000006</v>
      </c>
      <c r="BS183" s="167">
        <v>77.2</v>
      </c>
      <c r="BT183" s="167">
        <v>84.5</v>
      </c>
      <c r="BU183" s="167">
        <v>89.8</v>
      </c>
      <c r="BV183" s="167">
        <v>95.5</v>
      </c>
      <c r="BW183" s="167">
        <v>94.3</v>
      </c>
      <c r="BX183" s="167">
        <v>92.5</v>
      </c>
      <c r="BY183" s="167">
        <v>88.8</v>
      </c>
      <c r="BZ183" s="166">
        <v>5</v>
      </c>
      <c r="CA183" s="167">
        <v>65.3</v>
      </c>
      <c r="CB183" s="167">
        <v>77.400000000000006</v>
      </c>
      <c r="CC183" s="167">
        <v>86.5</v>
      </c>
      <c r="CD183" s="167">
        <v>92.5</v>
      </c>
      <c r="CE183" s="167">
        <v>96.4</v>
      </c>
      <c r="CF183" s="167">
        <v>93</v>
      </c>
      <c r="CG183" s="167">
        <v>90.4</v>
      </c>
      <c r="CH183" s="167">
        <v>83.7</v>
      </c>
      <c r="CI183" s="166">
        <v>6</v>
      </c>
      <c r="CJ183" s="167">
        <v>70.7</v>
      </c>
      <c r="CK183" s="167">
        <v>82</v>
      </c>
      <c r="CL183" s="167">
        <v>89.3</v>
      </c>
      <c r="CM183" s="167">
        <v>93.3</v>
      </c>
      <c r="CN183" s="167">
        <v>95.5</v>
      </c>
      <c r="CO183" s="167">
        <v>93</v>
      </c>
      <c r="CP183" s="167">
        <v>90.1</v>
      </c>
      <c r="CQ183" s="167">
        <v>83</v>
      </c>
      <c r="CR183" s="166">
        <v>7</v>
      </c>
      <c r="CS183" s="167">
        <v>75.599999999999994</v>
      </c>
      <c r="CT183" s="167">
        <v>84.2</v>
      </c>
      <c r="CU183" s="167">
        <v>90.1</v>
      </c>
      <c r="CV183" s="167">
        <v>93.6</v>
      </c>
      <c r="CW183" s="167">
        <v>96.2</v>
      </c>
      <c r="CX183" s="167">
        <v>91.3</v>
      </c>
      <c r="CY183" s="167">
        <v>87.9</v>
      </c>
      <c r="CZ183" s="167">
        <v>81.900000000000006</v>
      </c>
      <c r="DA183" s="166">
        <v>8</v>
      </c>
      <c r="DB183" s="167">
        <v>77.599999999999994</v>
      </c>
      <c r="DC183" s="167">
        <v>88</v>
      </c>
      <c r="DD183" s="167">
        <v>93.4</v>
      </c>
      <c r="DE183" s="167">
        <v>93.8</v>
      </c>
      <c r="DF183" s="167">
        <v>94.2</v>
      </c>
      <c r="DG183" s="167">
        <v>91.4</v>
      </c>
      <c r="DH183" s="167">
        <v>87.9</v>
      </c>
      <c r="DI183" s="167">
        <v>79.900000000000006</v>
      </c>
      <c r="DJ183" s="167">
        <v>1</v>
      </c>
      <c r="DK183" s="168">
        <f t="shared" si="265"/>
        <v>51.4</v>
      </c>
      <c r="DL183" s="168">
        <f t="shared" si="266"/>
        <v>62.6</v>
      </c>
      <c r="DM183" s="168">
        <f t="shared" si="267"/>
        <v>70.8</v>
      </c>
      <c r="DN183" s="168">
        <f t="shared" si="268"/>
        <v>81</v>
      </c>
      <c r="DO183" s="168">
        <f t="shared" si="269"/>
        <v>90.4</v>
      </c>
      <c r="DP183" s="168">
        <f t="shared" si="270"/>
        <v>96.2</v>
      </c>
      <c r="DQ183" s="168">
        <f t="shared" si="271"/>
        <v>94.7</v>
      </c>
      <c r="DR183" s="168">
        <f t="shared" si="272"/>
        <v>92.3</v>
      </c>
      <c r="DS183" s="167">
        <v>131</v>
      </c>
      <c r="DT183" s="168">
        <f t="shared" si="273"/>
        <v>59.5</v>
      </c>
      <c r="DU183" s="168">
        <f t="shared" si="274"/>
        <v>68.900000000000006</v>
      </c>
      <c r="DV183" s="168">
        <f t="shared" si="275"/>
        <v>78.3</v>
      </c>
      <c r="DW183" s="168">
        <f t="shared" si="276"/>
        <v>84.3</v>
      </c>
      <c r="DX183" s="168">
        <f t="shared" si="277"/>
        <v>92.8</v>
      </c>
      <c r="DY183" s="168">
        <f t="shared" si="278"/>
        <v>96.3</v>
      </c>
      <c r="DZ183" s="168">
        <f t="shared" si="279"/>
        <v>94</v>
      </c>
      <c r="EA183" s="168">
        <f t="shared" si="280"/>
        <v>90</v>
      </c>
      <c r="EB183" s="167">
        <v>132</v>
      </c>
      <c r="EC183" s="168">
        <f t="shared" si="281"/>
        <v>59.8</v>
      </c>
      <c r="ED183" s="168">
        <f t="shared" si="282"/>
        <v>71.099999999999994</v>
      </c>
      <c r="EE183" s="168">
        <f t="shared" si="283"/>
        <v>80.8</v>
      </c>
      <c r="EF183" s="168">
        <f t="shared" si="284"/>
        <v>88</v>
      </c>
      <c r="EG183" s="168">
        <f t="shared" si="285"/>
        <v>95</v>
      </c>
      <c r="EH183" s="168">
        <f t="shared" si="286"/>
        <v>94.4</v>
      </c>
      <c r="EI183" s="168">
        <f t="shared" si="287"/>
        <v>94.1</v>
      </c>
      <c r="EJ183" s="168">
        <f t="shared" si="288"/>
        <v>89</v>
      </c>
      <c r="EK183" s="167">
        <v>133</v>
      </c>
      <c r="EL183" s="168">
        <f t="shared" si="289"/>
        <v>65.400000000000006</v>
      </c>
      <c r="EM183" s="168">
        <f t="shared" si="290"/>
        <v>77.2</v>
      </c>
      <c r="EN183" s="168">
        <f t="shared" si="291"/>
        <v>84.5</v>
      </c>
      <c r="EO183" s="168">
        <f t="shared" si="292"/>
        <v>89.8</v>
      </c>
      <c r="EP183" s="168">
        <f t="shared" si="293"/>
        <v>95.5</v>
      </c>
      <c r="EQ183" s="168">
        <f t="shared" si="294"/>
        <v>94.3</v>
      </c>
      <c r="ER183" s="168">
        <f t="shared" si="295"/>
        <v>92.5</v>
      </c>
      <c r="ES183" s="168">
        <f t="shared" si="296"/>
        <v>88.8</v>
      </c>
      <c r="ET183" s="167">
        <v>134</v>
      </c>
      <c r="EU183" s="168">
        <f t="shared" si="297"/>
        <v>65.3</v>
      </c>
      <c r="EV183" s="168">
        <f t="shared" si="298"/>
        <v>77.400000000000006</v>
      </c>
      <c r="EW183" s="168">
        <f t="shared" si="299"/>
        <v>86.5</v>
      </c>
      <c r="EX183" s="168">
        <f t="shared" si="300"/>
        <v>92.5</v>
      </c>
      <c r="EY183" s="168">
        <f t="shared" si="301"/>
        <v>96.4</v>
      </c>
      <c r="EZ183" s="168">
        <f t="shared" si="302"/>
        <v>93</v>
      </c>
      <c r="FA183" s="168">
        <f t="shared" si="303"/>
        <v>90.4</v>
      </c>
      <c r="FB183" s="168">
        <f t="shared" si="304"/>
        <v>83.7</v>
      </c>
      <c r="FC183" s="167">
        <v>135</v>
      </c>
      <c r="FD183" s="168">
        <f t="shared" si="305"/>
        <v>70.7</v>
      </c>
      <c r="FE183" s="168">
        <f t="shared" si="306"/>
        <v>82</v>
      </c>
      <c r="FF183" s="168">
        <f t="shared" si="307"/>
        <v>89.3</v>
      </c>
      <c r="FG183" s="168">
        <f t="shared" si="308"/>
        <v>93.3</v>
      </c>
      <c r="FH183" s="168">
        <f t="shared" si="309"/>
        <v>95.5</v>
      </c>
      <c r="FI183" s="168">
        <f t="shared" si="310"/>
        <v>93</v>
      </c>
      <c r="FJ183" s="168">
        <f t="shared" si="311"/>
        <v>90.1</v>
      </c>
      <c r="FK183" s="168">
        <f t="shared" si="312"/>
        <v>83</v>
      </c>
      <c r="FL183" s="167">
        <v>136</v>
      </c>
      <c r="FM183" s="168">
        <f t="shared" si="313"/>
        <v>75.599999999999994</v>
      </c>
      <c r="FN183" s="168">
        <f t="shared" si="314"/>
        <v>84.2</v>
      </c>
      <c r="FO183" s="168">
        <f t="shared" si="315"/>
        <v>90.1</v>
      </c>
      <c r="FP183" s="168">
        <f t="shared" si="316"/>
        <v>93.6</v>
      </c>
      <c r="FQ183" s="168">
        <f t="shared" si="317"/>
        <v>96.2</v>
      </c>
      <c r="FR183" s="168">
        <f t="shared" si="318"/>
        <v>91.3</v>
      </c>
      <c r="FS183" s="168">
        <f t="shared" si="319"/>
        <v>87.9</v>
      </c>
      <c r="FT183" s="168">
        <f t="shared" si="320"/>
        <v>81.900000000000006</v>
      </c>
      <c r="FU183" s="167">
        <v>137</v>
      </c>
      <c r="FV183" s="168">
        <f t="shared" si="321"/>
        <v>77.599999999999994</v>
      </c>
      <c r="FW183" s="168">
        <f t="shared" si="322"/>
        <v>88</v>
      </c>
      <c r="FX183" s="168">
        <f t="shared" si="323"/>
        <v>93.4</v>
      </c>
      <c r="FY183" s="168">
        <f t="shared" si="324"/>
        <v>93.8</v>
      </c>
      <c r="FZ183" s="168">
        <f t="shared" si="325"/>
        <v>94.2</v>
      </c>
      <c r="GA183" s="168">
        <f t="shared" si="326"/>
        <v>91.4</v>
      </c>
      <c r="GB183" s="168">
        <f t="shared" si="327"/>
        <v>87.9</v>
      </c>
      <c r="GC183" s="168">
        <f t="shared" si="328"/>
        <v>79.900000000000006</v>
      </c>
      <c r="GD183" s="167">
        <v>130</v>
      </c>
      <c r="GE183" s="168">
        <f t="shared" si="329"/>
        <v>-2.3603849250278586E-2</v>
      </c>
      <c r="GF183" s="168">
        <f t="shared" si="330"/>
        <v>-2.3544224454084883E-2</v>
      </c>
      <c r="GG183" s="167">
        <v>131</v>
      </c>
      <c r="GH183" s="168">
        <f t="shared" si="331"/>
        <v>-1.2384835451356935E-2</v>
      </c>
      <c r="GI183" s="168">
        <f t="shared" si="332"/>
        <v>-1.1998855162644873E-2</v>
      </c>
      <c r="GJ183" s="167">
        <v>132</v>
      </c>
      <c r="GK183" s="168">
        <f t="shared" si="333"/>
        <v>-2.0040529691527809E-2</v>
      </c>
      <c r="GL183" s="168">
        <f t="shared" si="334"/>
        <v>-1.9627671504537147E-2</v>
      </c>
      <c r="GM183" s="167">
        <v>133</v>
      </c>
      <c r="GN183" s="168">
        <f t="shared" si="335"/>
        <v>-2.9994818512207644E-2</v>
      </c>
      <c r="GO183" s="168">
        <f t="shared" si="336"/>
        <v>-2.8499066434065412E-2</v>
      </c>
      <c r="GP183" s="167">
        <v>134</v>
      </c>
      <c r="GQ183" s="168">
        <f t="shared" si="337"/>
        <v>1.1033250097071345E-2</v>
      </c>
      <c r="GR183" s="168">
        <f t="shared" si="338"/>
        <v>1.2508825519844891E-2</v>
      </c>
      <c r="GS183" s="167">
        <v>135</v>
      </c>
      <c r="GT183" s="168">
        <f t="shared" si="339"/>
        <v>3.2452499206684138E-2</v>
      </c>
      <c r="GU183" s="168">
        <f t="shared" si="340"/>
        <v>3.7596330632538866E-2</v>
      </c>
      <c r="GV183" s="167">
        <v>136</v>
      </c>
      <c r="GW183" s="168">
        <f t="shared" si="341"/>
        <v>4.2495075939370963E-2</v>
      </c>
      <c r="GX183" s="168">
        <f t="shared" si="342"/>
        <v>5.8447665967733542E-2</v>
      </c>
      <c r="GY183" s="167">
        <v>137</v>
      </c>
      <c r="GZ183" s="168">
        <f t="shared" si="343"/>
        <v>-2.9037543498589002E-5</v>
      </c>
      <c r="HA183" s="168">
        <f t="shared" si="344"/>
        <v>2.5034014590687548E-2</v>
      </c>
      <c r="HB183" s="167">
        <v>-1.2</v>
      </c>
      <c r="HC183" s="167">
        <v>-0.49</v>
      </c>
      <c r="HD183" s="167">
        <v>0.14000000000000001</v>
      </c>
      <c r="HE183" s="167">
        <v>1.56</v>
      </c>
      <c r="HF183" s="167">
        <v>-2.98</v>
      </c>
      <c r="HG183" s="167">
        <v>-1.01</v>
      </c>
      <c r="HH183" s="167">
        <v>0.85</v>
      </c>
      <c r="HI183" s="167">
        <v>3.14</v>
      </c>
    </row>
    <row r="184" spans="1:217" ht="15" x14ac:dyDescent="0.2">
      <c r="A184" s="153">
        <v>174</v>
      </c>
      <c r="B184" s="212"/>
      <c r="V184" s="163">
        <f t="shared" si="245"/>
        <v>0</v>
      </c>
      <c r="W184" s="163">
        <f t="shared" si="246"/>
        <v>0</v>
      </c>
      <c r="X184" s="163">
        <f t="shared" si="247"/>
        <v>0</v>
      </c>
      <c r="Y184" s="163">
        <f t="shared" si="248"/>
        <v>0</v>
      </c>
      <c r="Z184" s="163">
        <f t="shared" si="249"/>
        <v>0</v>
      </c>
      <c r="AA184" s="163">
        <f t="shared" si="250"/>
        <v>0</v>
      </c>
      <c r="AB184" s="163">
        <f t="shared" si="251"/>
        <v>0</v>
      </c>
      <c r="AC184" s="163">
        <f t="shared" si="252"/>
        <v>0</v>
      </c>
      <c r="AD184" s="164">
        <f t="shared" si="253"/>
        <v>-1.4641977937706968E-2</v>
      </c>
      <c r="AE184" s="164">
        <f t="shared" si="254"/>
        <v>2.4910512713808348E-2</v>
      </c>
      <c r="AF184" s="164">
        <f t="shared" si="255"/>
        <v>4.5595616594547202E-2</v>
      </c>
      <c r="AG184" s="165">
        <f t="shared" si="256"/>
        <v>65.3</v>
      </c>
      <c r="AH184" s="165">
        <f t="shared" si="257"/>
        <v>75.400000000000006</v>
      </c>
      <c r="AI184" s="165">
        <f t="shared" si="258"/>
        <v>82.9</v>
      </c>
      <c r="AJ184" s="165">
        <f t="shared" si="259"/>
        <v>88.3</v>
      </c>
      <c r="AK184" s="165">
        <f t="shared" si="260"/>
        <v>91.5</v>
      </c>
      <c r="AL184" s="165">
        <f t="shared" si="261"/>
        <v>92.7</v>
      </c>
      <c r="AM184" s="165">
        <f t="shared" si="262"/>
        <v>92.5</v>
      </c>
      <c r="AN184" s="165">
        <f t="shared" si="263"/>
        <v>90.4</v>
      </c>
      <c r="AO184" s="164">
        <f t="shared" si="264"/>
        <v>1.5128685188023212</v>
      </c>
      <c r="AP184" s="166">
        <v>1</v>
      </c>
      <c r="AQ184" s="167">
        <v>51.4</v>
      </c>
      <c r="AR184" s="167">
        <v>62.6</v>
      </c>
      <c r="AS184" s="167">
        <v>70.8</v>
      </c>
      <c r="AT184" s="167">
        <v>81</v>
      </c>
      <c r="AU184" s="167">
        <v>90.4</v>
      </c>
      <c r="AV184" s="167">
        <v>96.2</v>
      </c>
      <c r="AW184" s="167">
        <v>94.7</v>
      </c>
      <c r="AX184" s="167">
        <v>92.3</v>
      </c>
      <c r="AY184" s="166">
        <v>2</v>
      </c>
      <c r="AZ184" s="167">
        <v>59.5</v>
      </c>
      <c r="BA184" s="167">
        <v>68.900000000000006</v>
      </c>
      <c r="BB184" s="167">
        <v>78.3</v>
      </c>
      <c r="BC184" s="167">
        <v>84.3</v>
      </c>
      <c r="BD184" s="167">
        <v>92.8</v>
      </c>
      <c r="BE184" s="167">
        <v>96.3</v>
      </c>
      <c r="BF184" s="167">
        <v>94</v>
      </c>
      <c r="BG184" s="167">
        <v>90</v>
      </c>
      <c r="BH184" s="166">
        <v>3</v>
      </c>
      <c r="BI184" s="167">
        <v>59.8</v>
      </c>
      <c r="BJ184" s="167">
        <v>71.099999999999994</v>
      </c>
      <c r="BK184" s="167">
        <v>80.8</v>
      </c>
      <c r="BL184" s="167">
        <v>88</v>
      </c>
      <c r="BM184" s="167">
        <v>95</v>
      </c>
      <c r="BN184" s="167">
        <v>94.4</v>
      </c>
      <c r="BO184" s="167">
        <v>94.1</v>
      </c>
      <c r="BP184" s="167">
        <v>89</v>
      </c>
      <c r="BQ184" s="166">
        <v>4</v>
      </c>
      <c r="BR184" s="167">
        <v>65.400000000000006</v>
      </c>
      <c r="BS184" s="167">
        <v>77.2</v>
      </c>
      <c r="BT184" s="167">
        <v>84.5</v>
      </c>
      <c r="BU184" s="167">
        <v>89.8</v>
      </c>
      <c r="BV184" s="167">
        <v>95.5</v>
      </c>
      <c r="BW184" s="167">
        <v>94.3</v>
      </c>
      <c r="BX184" s="167">
        <v>92.5</v>
      </c>
      <c r="BY184" s="167">
        <v>88.8</v>
      </c>
      <c r="BZ184" s="166">
        <v>5</v>
      </c>
      <c r="CA184" s="167">
        <v>65.3</v>
      </c>
      <c r="CB184" s="167">
        <v>77.400000000000006</v>
      </c>
      <c r="CC184" s="167">
        <v>86.5</v>
      </c>
      <c r="CD184" s="167">
        <v>92.5</v>
      </c>
      <c r="CE184" s="167">
        <v>96.4</v>
      </c>
      <c r="CF184" s="167">
        <v>93</v>
      </c>
      <c r="CG184" s="167">
        <v>90.4</v>
      </c>
      <c r="CH184" s="167">
        <v>83.7</v>
      </c>
      <c r="CI184" s="166">
        <v>6</v>
      </c>
      <c r="CJ184" s="167">
        <v>70.7</v>
      </c>
      <c r="CK184" s="167">
        <v>82</v>
      </c>
      <c r="CL184" s="167">
        <v>89.3</v>
      </c>
      <c r="CM184" s="167">
        <v>93.3</v>
      </c>
      <c r="CN184" s="167">
        <v>95.5</v>
      </c>
      <c r="CO184" s="167">
        <v>93</v>
      </c>
      <c r="CP184" s="167">
        <v>90.1</v>
      </c>
      <c r="CQ184" s="167">
        <v>83</v>
      </c>
      <c r="CR184" s="166">
        <v>7</v>
      </c>
      <c r="CS184" s="167">
        <v>75.599999999999994</v>
      </c>
      <c r="CT184" s="167">
        <v>84.2</v>
      </c>
      <c r="CU184" s="167">
        <v>90.1</v>
      </c>
      <c r="CV184" s="167">
        <v>93.6</v>
      </c>
      <c r="CW184" s="167">
        <v>96.2</v>
      </c>
      <c r="CX184" s="167">
        <v>91.3</v>
      </c>
      <c r="CY184" s="167">
        <v>87.9</v>
      </c>
      <c r="CZ184" s="167">
        <v>81.900000000000006</v>
      </c>
      <c r="DA184" s="166">
        <v>8</v>
      </c>
      <c r="DB184" s="167">
        <v>77.599999999999994</v>
      </c>
      <c r="DC184" s="167">
        <v>88</v>
      </c>
      <c r="DD184" s="167">
        <v>93.4</v>
      </c>
      <c r="DE184" s="167">
        <v>93.8</v>
      </c>
      <c r="DF184" s="167">
        <v>94.2</v>
      </c>
      <c r="DG184" s="167">
        <v>91.4</v>
      </c>
      <c r="DH184" s="167">
        <v>87.9</v>
      </c>
      <c r="DI184" s="167">
        <v>79.900000000000006</v>
      </c>
      <c r="DJ184" s="167">
        <v>1</v>
      </c>
      <c r="DK184" s="168">
        <f t="shared" si="265"/>
        <v>51.4</v>
      </c>
      <c r="DL184" s="168">
        <f t="shared" si="266"/>
        <v>62.6</v>
      </c>
      <c r="DM184" s="168">
        <f t="shared" si="267"/>
        <v>70.8</v>
      </c>
      <c r="DN184" s="168">
        <f t="shared" si="268"/>
        <v>81</v>
      </c>
      <c r="DO184" s="168">
        <f t="shared" si="269"/>
        <v>90.4</v>
      </c>
      <c r="DP184" s="168">
        <f t="shared" si="270"/>
        <v>96.2</v>
      </c>
      <c r="DQ184" s="168">
        <f t="shared" si="271"/>
        <v>94.7</v>
      </c>
      <c r="DR184" s="168">
        <f t="shared" si="272"/>
        <v>92.3</v>
      </c>
      <c r="DS184" s="167">
        <v>131</v>
      </c>
      <c r="DT184" s="168">
        <f t="shared" si="273"/>
        <v>59.5</v>
      </c>
      <c r="DU184" s="168">
        <f t="shared" si="274"/>
        <v>68.900000000000006</v>
      </c>
      <c r="DV184" s="168">
        <f t="shared" si="275"/>
        <v>78.3</v>
      </c>
      <c r="DW184" s="168">
        <f t="shared" si="276"/>
        <v>84.3</v>
      </c>
      <c r="DX184" s="168">
        <f t="shared" si="277"/>
        <v>92.8</v>
      </c>
      <c r="DY184" s="168">
        <f t="shared" si="278"/>
        <v>96.3</v>
      </c>
      <c r="DZ184" s="168">
        <f t="shared" si="279"/>
        <v>94</v>
      </c>
      <c r="EA184" s="168">
        <f t="shared" si="280"/>
        <v>90</v>
      </c>
      <c r="EB184" s="167">
        <v>132</v>
      </c>
      <c r="EC184" s="168">
        <f t="shared" si="281"/>
        <v>59.8</v>
      </c>
      <c r="ED184" s="168">
        <f t="shared" si="282"/>
        <v>71.099999999999994</v>
      </c>
      <c r="EE184" s="168">
        <f t="shared" si="283"/>
        <v>80.8</v>
      </c>
      <c r="EF184" s="168">
        <f t="shared" si="284"/>
        <v>88</v>
      </c>
      <c r="EG184" s="168">
        <f t="shared" si="285"/>
        <v>95</v>
      </c>
      <c r="EH184" s="168">
        <f t="shared" si="286"/>
        <v>94.4</v>
      </c>
      <c r="EI184" s="168">
        <f t="shared" si="287"/>
        <v>94.1</v>
      </c>
      <c r="EJ184" s="168">
        <f t="shared" si="288"/>
        <v>89</v>
      </c>
      <c r="EK184" s="167">
        <v>133</v>
      </c>
      <c r="EL184" s="168">
        <f t="shared" si="289"/>
        <v>65.400000000000006</v>
      </c>
      <c r="EM184" s="168">
        <f t="shared" si="290"/>
        <v>77.2</v>
      </c>
      <c r="EN184" s="168">
        <f t="shared" si="291"/>
        <v>84.5</v>
      </c>
      <c r="EO184" s="168">
        <f t="shared" si="292"/>
        <v>89.8</v>
      </c>
      <c r="EP184" s="168">
        <f t="shared" si="293"/>
        <v>95.5</v>
      </c>
      <c r="EQ184" s="168">
        <f t="shared" si="294"/>
        <v>94.3</v>
      </c>
      <c r="ER184" s="168">
        <f t="shared" si="295"/>
        <v>92.5</v>
      </c>
      <c r="ES184" s="168">
        <f t="shared" si="296"/>
        <v>88.8</v>
      </c>
      <c r="ET184" s="167">
        <v>134</v>
      </c>
      <c r="EU184" s="168">
        <f t="shared" si="297"/>
        <v>65.3</v>
      </c>
      <c r="EV184" s="168">
        <f t="shared" si="298"/>
        <v>77.400000000000006</v>
      </c>
      <c r="EW184" s="168">
        <f t="shared" si="299"/>
        <v>86.5</v>
      </c>
      <c r="EX184" s="168">
        <f t="shared" si="300"/>
        <v>92.5</v>
      </c>
      <c r="EY184" s="168">
        <f t="shared" si="301"/>
        <v>96.4</v>
      </c>
      <c r="EZ184" s="168">
        <f t="shared" si="302"/>
        <v>93</v>
      </c>
      <c r="FA184" s="168">
        <f t="shared" si="303"/>
        <v>90.4</v>
      </c>
      <c r="FB184" s="168">
        <f t="shared" si="304"/>
        <v>83.7</v>
      </c>
      <c r="FC184" s="167">
        <v>135</v>
      </c>
      <c r="FD184" s="168">
        <f t="shared" si="305"/>
        <v>70.7</v>
      </c>
      <c r="FE184" s="168">
        <f t="shared" si="306"/>
        <v>82</v>
      </c>
      <c r="FF184" s="168">
        <f t="shared" si="307"/>
        <v>89.3</v>
      </c>
      <c r="FG184" s="168">
        <f t="shared" si="308"/>
        <v>93.3</v>
      </c>
      <c r="FH184" s="168">
        <f t="shared" si="309"/>
        <v>95.5</v>
      </c>
      <c r="FI184" s="168">
        <f t="shared" si="310"/>
        <v>93</v>
      </c>
      <c r="FJ184" s="168">
        <f t="shared" si="311"/>
        <v>90.1</v>
      </c>
      <c r="FK184" s="168">
        <f t="shared" si="312"/>
        <v>83</v>
      </c>
      <c r="FL184" s="167">
        <v>136</v>
      </c>
      <c r="FM184" s="168">
        <f t="shared" si="313"/>
        <v>75.599999999999994</v>
      </c>
      <c r="FN184" s="168">
        <f t="shared" si="314"/>
        <v>84.2</v>
      </c>
      <c r="FO184" s="168">
        <f t="shared" si="315"/>
        <v>90.1</v>
      </c>
      <c r="FP184" s="168">
        <f t="shared" si="316"/>
        <v>93.6</v>
      </c>
      <c r="FQ184" s="168">
        <f t="shared" si="317"/>
        <v>96.2</v>
      </c>
      <c r="FR184" s="168">
        <f t="shared" si="318"/>
        <v>91.3</v>
      </c>
      <c r="FS184" s="168">
        <f t="shared" si="319"/>
        <v>87.9</v>
      </c>
      <c r="FT184" s="168">
        <f t="shared" si="320"/>
        <v>81.900000000000006</v>
      </c>
      <c r="FU184" s="167">
        <v>137</v>
      </c>
      <c r="FV184" s="168">
        <f t="shared" si="321"/>
        <v>77.599999999999994</v>
      </c>
      <c r="FW184" s="168">
        <f t="shared" si="322"/>
        <v>88</v>
      </c>
      <c r="FX184" s="168">
        <f t="shared" si="323"/>
        <v>93.4</v>
      </c>
      <c r="FY184" s="168">
        <f t="shared" si="324"/>
        <v>93.8</v>
      </c>
      <c r="FZ184" s="168">
        <f t="shared" si="325"/>
        <v>94.2</v>
      </c>
      <c r="GA184" s="168">
        <f t="shared" si="326"/>
        <v>91.4</v>
      </c>
      <c r="GB184" s="168">
        <f t="shared" si="327"/>
        <v>87.9</v>
      </c>
      <c r="GC184" s="168">
        <f t="shared" si="328"/>
        <v>79.900000000000006</v>
      </c>
      <c r="GD184" s="167">
        <v>130</v>
      </c>
      <c r="GE184" s="168">
        <f t="shared" si="329"/>
        <v>-2.3603849250278586E-2</v>
      </c>
      <c r="GF184" s="168">
        <f t="shared" si="330"/>
        <v>-2.3544224454084883E-2</v>
      </c>
      <c r="GG184" s="167">
        <v>131</v>
      </c>
      <c r="GH184" s="168">
        <f t="shared" si="331"/>
        <v>-1.2384835451356935E-2</v>
      </c>
      <c r="GI184" s="168">
        <f t="shared" si="332"/>
        <v>-1.1998855162644873E-2</v>
      </c>
      <c r="GJ184" s="167">
        <v>132</v>
      </c>
      <c r="GK184" s="168">
        <f t="shared" si="333"/>
        <v>-2.0040529691527809E-2</v>
      </c>
      <c r="GL184" s="168">
        <f t="shared" si="334"/>
        <v>-1.9627671504537147E-2</v>
      </c>
      <c r="GM184" s="167">
        <v>133</v>
      </c>
      <c r="GN184" s="168">
        <f t="shared" si="335"/>
        <v>-2.9994818512207644E-2</v>
      </c>
      <c r="GO184" s="168">
        <f t="shared" si="336"/>
        <v>-2.8499066434065412E-2</v>
      </c>
      <c r="GP184" s="167">
        <v>134</v>
      </c>
      <c r="GQ184" s="168">
        <f t="shared" si="337"/>
        <v>1.1033250097071345E-2</v>
      </c>
      <c r="GR184" s="168">
        <f t="shared" si="338"/>
        <v>1.2508825519844891E-2</v>
      </c>
      <c r="GS184" s="167">
        <v>135</v>
      </c>
      <c r="GT184" s="168">
        <f t="shared" si="339"/>
        <v>3.2452499206684138E-2</v>
      </c>
      <c r="GU184" s="168">
        <f t="shared" si="340"/>
        <v>3.7596330632538866E-2</v>
      </c>
      <c r="GV184" s="167">
        <v>136</v>
      </c>
      <c r="GW184" s="168">
        <f t="shared" si="341"/>
        <v>4.2495075939370963E-2</v>
      </c>
      <c r="GX184" s="168">
        <f t="shared" si="342"/>
        <v>5.8447665967733542E-2</v>
      </c>
      <c r="GY184" s="167">
        <v>137</v>
      </c>
      <c r="GZ184" s="168">
        <f t="shared" si="343"/>
        <v>-2.9037543498589002E-5</v>
      </c>
      <c r="HA184" s="168">
        <f t="shared" si="344"/>
        <v>2.5034014590687548E-2</v>
      </c>
      <c r="HB184" s="167">
        <v>-1.2</v>
      </c>
      <c r="HC184" s="167">
        <v>-0.49</v>
      </c>
      <c r="HD184" s="167">
        <v>0.14000000000000001</v>
      </c>
      <c r="HE184" s="167">
        <v>1.56</v>
      </c>
      <c r="HF184" s="167">
        <v>-2.98</v>
      </c>
      <c r="HG184" s="167">
        <v>-1.01</v>
      </c>
      <c r="HH184" s="167">
        <v>0.85</v>
      </c>
      <c r="HI184" s="167">
        <v>3.14</v>
      </c>
    </row>
    <row r="185" spans="1:217" ht="15" x14ac:dyDescent="0.2">
      <c r="A185" s="153">
        <v>175</v>
      </c>
      <c r="B185" s="212"/>
      <c r="V185" s="163">
        <f t="shared" si="245"/>
        <v>0</v>
      </c>
      <c r="W185" s="163">
        <f t="shared" si="246"/>
        <v>0</v>
      </c>
      <c r="X185" s="163">
        <f t="shared" si="247"/>
        <v>0</v>
      </c>
      <c r="Y185" s="163">
        <f t="shared" si="248"/>
        <v>0</v>
      </c>
      <c r="Z185" s="163">
        <f t="shared" si="249"/>
        <v>0</v>
      </c>
      <c r="AA185" s="163">
        <f t="shared" si="250"/>
        <v>0</v>
      </c>
      <c r="AB185" s="163">
        <f t="shared" si="251"/>
        <v>0</v>
      </c>
      <c r="AC185" s="163">
        <f t="shared" si="252"/>
        <v>0</v>
      </c>
      <c r="AD185" s="164">
        <f t="shared" si="253"/>
        <v>-1.4641977937706968E-2</v>
      </c>
      <c r="AE185" s="164">
        <f t="shared" si="254"/>
        <v>2.4910512713808348E-2</v>
      </c>
      <c r="AF185" s="164">
        <f t="shared" si="255"/>
        <v>4.5595616594547202E-2</v>
      </c>
      <c r="AG185" s="165">
        <f t="shared" si="256"/>
        <v>65.3</v>
      </c>
      <c r="AH185" s="165">
        <f t="shared" si="257"/>
        <v>75.400000000000006</v>
      </c>
      <c r="AI185" s="165">
        <f t="shared" si="258"/>
        <v>82.9</v>
      </c>
      <c r="AJ185" s="165">
        <f t="shared" si="259"/>
        <v>88.3</v>
      </c>
      <c r="AK185" s="165">
        <f t="shared" si="260"/>
        <v>91.5</v>
      </c>
      <c r="AL185" s="165">
        <f t="shared" si="261"/>
        <v>92.7</v>
      </c>
      <c r="AM185" s="165">
        <f t="shared" si="262"/>
        <v>92.5</v>
      </c>
      <c r="AN185" s="165">
        <f t="shared" si="263"/>
        <v>90.4</v>
      </c>
      <c r="AO185" s="164">
        <f t="shared" si="264"/>
        <v>1.5128685188023212</v>
      </c>
      <c r="AP185" s="166">
        <v>1</v>
      </c>
      <c r="AQ185" s="167">
        <v>51.4</v>
      </c>
      <c r="AR185" s="167">
        <v>62.6</v>
      </c>
      <c r="AS185" s="167">
        <v>70.8</v>
      </c>
      <c r="AT185" s="167">
        <v>81</v>
      </c>
      <c r="AU185" s="167">
        <v>90.4</v>
      </c>
      <c r="AV185" s="167">
        <v>96.2</v>
      </c>
      <c r="AW185" s="167">
        <v>94.7</v>
      </c>
      <c r="AX185" s="167">
        <v>92.3</v>
      </c>
      <c r="AY185" s="166">
        <v>2</v>
      </c>
      <c r="AZ185" s="167">
        <v>59.5</v>
      </c>
      <c r="BA185" s="167">
        <v>68.900000000000006</v>
      </c>
      <c r="BB185" s="167">
        <v>78.3</v>
      </c>
      <c r="BC185" s="167">
        <v>84.3</v>
      </c>
      <c r="BD185" s="167">
        <v>92.8</v>
      </c>
      <c r="BE185" s="167">
        <v>96.3</v>
      </c>
      <c r="BF185" s="167">
        <v>94</v>
      </c>
      <c r="BG185" s="167">
        <v>90</v>
      </c>
      <c r="BH185" s="166">
        <v>3</v>
      </c>
      <c r="BI185" s="167">
        <v>59.8</v>
      </c>
      <c r="BJ185" s="167">
        <v>71.099999999999994</v>
      </c>
      <c r="BK185" s="167">
        <v>80.8</v>
      </c>
      <c r="BL185" s="167">
        <v>88</v>
      </c>
      <c r="BM185" s="167">
        <v>95</v>
      </c>
      <c r="BN185" s="167">
        <v>94.4</v>
      </c>
      <c r="BO185" s="167">
        <v>94.1</v>
      </c>
      <c r="BP185" s="167">
        <v>89</v>
      </c>
      <c r="BQ185" s="166">
        <v>4</v>
      </c>
      <c r="BR185" s="167">
        <v>65.400000000000006</v>
      </c>
      <c r="BS185" s="167">
        <v>77.2</v>
      </c>
      <c r="BT185" s="167">
        <v>84.5</v>
      </c>
      <c r="BU185" s="167">
        <v>89.8</v>
      </c>
      <c r="BV185" s="167">
        <v>95.5</v>
      </c>
      <c r="BW185" s="167">
        <v>94.3</v>
      </c>
      <c r="BX185" s="167">
        <v>92.5</v>
      </c>
      <c r="BY185" s="167">
        <v>88.8</v>
      </c>
      <c r="BZ185" s="166">
        <v>5</v>
      </c>
      <c r="CA185" s="167">
        <v>65.3</v>
      </c>
      <c r="CB185" s="167">
        <v>77.400000000000006</v>
      </c>
      <c r="CC185" s="167">
        <v>86.5</v>
      </c>
      <c r="CD185" s="167">
        <v>92.5</v>
      </c>
      <c r="CE185" s="167">
        <v>96.4</v>
      </c>
      <c r="CF185" s="167">
        <v>93</v>
      </c>
      <c r="CG185" s="167">
        <v>90.4</v>
      </c>
      <c r="CH185" s="167">
        <v>83.7</v>
      </c>
      <c r="CI185" s="166">
        <v>6</v>
      </c>
      <c r="CJ185" s="167">
        <v>70.7</v>
      </c>
      <c r="CK185" s="167">
        <v>82</v>
      </c>
      <c r="CL185" s="167">
        <v>89.3</v>
      </c>
      <c r="CM185" s="167">
        <v>93.3</v>
      </c>
      <c r="CN185" s="167">
        <v>95.5</v>
      </c>
      <c r="CO185" s="167">
        <v>93</v>
      </c>
      <c r="CP185" s="167">
        <v>90.1</v>
      </c>
      <c r="CQ185" s="167">
        <v>83</v>
      </c>
      <c r="CR185" s="166">
        <v>7</v>
      </c>
      <c r="CS185" s="167">
        <v>75.599999999999994</v>
      </c>
      <c r="CT185" s="167">
        <v>84.2</v>
      </c>
      <c r="CU185" s="167">
        <v>90.1</v>
      </c>
      <c r="CV185" s="167">
        <v>93.6</v>
      </c>
      <c r="CW185" s="167">
        <v>96.2</v>
      </c>
      <c r="CX185" s="167">
        <v>91.3</v>
      </c>
      <c r="CY185" s="167">
        <v>87.9</v>
      </c>
      <c r="CZ185" s="167">
        <v>81.900000000000006</v>
      </c>
      <c r="DA185" s="166">
        <v>8</v>
      </c>
      <c r="DB185" s="167">
        <v>77.599999999999994</v>
      </c>
      <c r="DC185" s="167">
        <v>88</v>
      </c>
      <c r="DD185" s="167">
        <v>93.4</v>
      </c>
      <c r="DE185" s="167">
        <v>93.8</v>
      </c>
      <c r="DF185" s="167">
        <v>94.2</v>
      </c>
      <c r="DG185" s="167">
        <v>91.4</v>
      </c>
      <c r="DH185" s="167">
        <v>87.9</v>
      </c>
      <c r="DI185" s="167">
        <v>79.900000000000006</v>
      </c>
      <c r="DJ185" s="167">
        <v>1</v>
      </c>
      <c r="DK185" s="168">
        <f t="shared" si="265"/>
        <v>51.4</v>
      </c>
      <c r="DL185" s="168">
        <f t="shared" si="266"/>
        <v>62.6</v>
      </c>
      <c r="DM185" s="168">
        <f t="shared" si="267"/>
        <v>70.8</v>
      </c>
      <c r="DN185" s="168">
        <f t="shared" si="268"/>
        <v>81</v>
      </c>
      <c r="DO185" s="168">
        <f t="shared" si="269"/>
        <v>90.4</v>
      </c>
      <c r="DP185" s="168">
        <f t="shared" si="270"/>
        <v>96.2</v>
      </c>
      <c r="DQ185" s="168">
        <f t="shared" si="271"/>
        <v>94.7</v>
      </c>
      <c r="DR185" s="168">
        <f t="shared" si="272"/>
        <v>92.3</v>
      </c>
      <c r="DS185" s="167">
        <v>131</v>
      </c>
      <c r="DT185" s="168">
        <f t="shared" si="273"/>
        <v>59.5</v>
      </c>
      <c r="DU185" s="168">
        <f t="shared" si="274"/>
        <v>68.900000000000006</v>
      </c>
      <c r="DV185" s="168">
        <f t="shared" si="275"/>
        <v>78.3</v>
      </c>
      <c r="DW185" s="168">
        <f t="shared" si="276"/>
        <v>84.3</v>
      </c>
      <c r="DX185" s="168">
        <f t="shared" si="277"/>
        <v>92.8</v>
      </c>
      <c r="DY185" s="168">
        <f t="shared" si="278"/>
        <v>96.3</v>
      </c>
      <c r="DZ185" s="168">
        <f t="shared" si="279"/>
        <v>94</v>
      </c>
      <c r="EA185" s="168">
        <f t="shared" si="280"/>
        <v>90</v>
      </c>
      <c r="EB185" s="167">
        <v>132</v>
      </c>
      <c r="EC185" s="168">
        <f t="shared" si="281"/>
        <v>59.8</v>
      </c>
      <c r="ED185" s="168">
        <f t="shared" si="282"/>
        <v>71.099999999999994</v>
      </c>
      <c r="EE185" s="168">
        <f t="shared" si="283"/>
        <v>80.8</v>
      </c>
      <c r="EF185" s="168">
        <f t="shared" si="284"/>
        <v>88</v>
      </c>
      <c r="EG185" s="168">
        <f t="shared" si="285"/>
        <v>95</v>
      </c>
      <c r="EH185" s="168">
        <f t="shared" si="286"/>
        <v>94.4</v>
      </c>
      <c r="EI185" s="168">
        <f t="shared" si="287"/>
        <v>94.1</v>
      </c>
      <c r="EJ185" s="168">
        <f t="shared" si="288"/>
        <v>89</v>
      </c>
      <c r="EK185" s="167">
        <v>133</v>
      </c>
      <c r="EL185" s="168">
        <f t="shared" si="289"/>
        <v>65.400000000000006</v>
      </c>
      <c r="EM185" s="168">
        <f t="shared" si="290"/>
        <v>77.2</v>
      </c>
      <c r="EN185" s="168">
        <f t="shared" si="291"/>
        <v>84.5</v>
      </c>
      <c r="EO185" s="168">
        <f t="shared" si="292"/>
        <v>89.8</v>
      </c>
      <c r="EP185" s="168">
        <f t="shared" si="293"/>
        <v>95.5</v>
      </c>
      <c r="EQ185" s="168">
        <f t="shared" si="294"/>
        <v>94.3</v>
      </c>
      <c r="ER185" s="168">
        <f t="shared" si="295"/>
        <v>92.5</v>
      </c>
      <c r="ES185" s="168">
        <f t="shared" si="296"/>
        <v>88.8</v>
      </c>
      <c r="ET185" s="167">
        <v>134</v>
      </c>
      <c r="EU185" s="168">
        <f t="shared" si="297"/>
        <v>65.3</v>
      </c>
      <c r="EV185" s="168">
        <f t="shared" si="298"/>
        <v>77.400000000000006</v>
      </c>
      <c r="EW185" s="168">
        <f t="shared" si="299"/>
        <v>86.5</v>
      </c>
      <c r="EX185" s="168">
        <f t="shared" si="300"/>
        <v>92.5</v>
      </c>
      <c r="EY185" s="168">
        <f t="shared" si="301"/>
        <v>96.4</v>
      </c>
      <c r="EZ185" s="168">
        <f t="shared" si="302"/>
        <v>93</v>
      </c>
      <c r="FA185" s="168">
        <f t="shared" si="303"/>
        <v>90.4</v>
      </c>
      <c r="FB185" s="168">
        <f t="shared" si="304"/>
        <v>83.7</v>
      </c>
      <c r="FC185" s="167">
        <v>135</v>
      </c>
      <c r="FD185" s="168">
        <f t="shared" si="305"/>
        <v>70.7</v>
      </c>
      <c r="FE185" s="168">
        <f t="shared" si="306"/>
        <v>82</v>
      </c>
      <c r="FF185" s="168">
        <f t="shared" si="307"/>
        <v>89.3</v>
      </c>
      <c r="FG185" s="168">
        <f t="shared" si="308"/>
        <v>93.3</v>
      </c>
      <c r="FH185" s="168">
        <f t="shared" si="309"/>
        <v>95.5</v>
      </c>
      <c r="FI185" s="168">
        <f t="shared" si="310"/>
        <v>93</v>
      </c>
      <c r="FJ185" s="168">
        <f t="shared" si="311"/>
        <v>90.1</v>
      </c>
      <c r="FK185" s="168">
        <f t="shared" si="312"/>
        <v>83</v>
      </c>
      <c r="FL185" s="167">
        <v>136</v>
      </c>
      <c r="FM185" s="168">
        <f t="shared" si="313"/>
        <v>75.599999999999994</v>
      </c>
      <c r="FN185" s="168">
        <f t="shared" si="314"/>
        <v>84.2</v>
      </c>
      <c r="FO185" s="168">
        <f t="shared" si="315"/>
        <v>90.1</v>
      </c>
      <c r="FP185" s="168">
        <f t="shared" si="316"/>
        <v>93.6</v>
      </c>
      <c r="FQ185" s="168">
        <f t="shared" si="317"/>
        <v>96.2</v>
      </c>
      <c r="FR185" s="168">
        <f t="shared" si="318"/>
        <v>91.3</v>
      </c>
      <c r="FS185" s="168">
        <f t="shared" si="319"/>
        <v>87.9</v>
      </c>
      <c r="FT185" s="168">
        <f t="shared" si="320"/>
        <v>81.900000000000006</v>
      </c>
      <c r="FU185" s="167">
        <v>137</v>
      </c>
      <c r="FV185" s="168">
        <f t="shared" si="321"/>
        <v>77.599999999999994</v>
      </c>
      <c r="FW185" s="168">
        <f t="shared" si="322"/>
        <v>88</v>
      </c>
      <c r="FX185" s="168">
        <f t="shared" si="323"/>
        <v>93.4</v>
      </c>
      <c r="FY185" s="168">
        <f t="shared" si="324"/>
        <v>93.8</v>
      </c>
      <c r="FZ185" s="168">
        <f t="shared" si="325"/>
        <v>94.2</v>
      </c>
      <c r="GA185" s="168">
        <f t="shared" si="326"/>
        <v>91.4</v>
      </c>
      <c r="GB185" s="168">
        <f t="shared" si="327"/>
        <v>87.9</v>
      </c>
      <c r="GC185" s="168">
        <f t="shared" si="328"/>
        <v>79.900000000000006</v>
      </c>
      <c r="GD185" s="167">
        <v>130</v>
      </c>
      <c r="GE185" s="168">
        <f t="shared" si="329"/>
        <v>-2.3603849250278586E-2</v>
      </c>
      <c r="GF185" s="168">
        <f t="shared" si="330"/>
        <v>-2.3544224454084883E-2</v>
      </c>
      <c r="GG185" s="167">
        <v>131</v>
      </c>
      <c r="GH185" s="168">
        <f t="shared" si="331"/>
        <v>-1.2384835451356935E-2</v>
      </c>
      <c r="GI185" s="168">
        <f t="shared" si="332"/>
        <v>-1.1998855162644873E-2</v>
      </c>
      <c r="GJ185" s="167">
        <v>132</v>
      </c>
      <c r="GK185" s="168">
        <f t="shared" si="333"/>
        <v>-2.0040529691527809E-2</v>
      </c>
      <c r="GL185" s="168">
        <f t="shared" si="334"/>
        <v>-1.9627671504537147E-2</v>
      </c>
      <c r="GM185" s="167">
        <v>133</v>
      </c>
      <c r="GN185" s="168">
        <f t="shared" si="335"/>
        <v>-2.9994818512207644E-2</v>
      </c>
      <c r="GO185" s="168">
        <f t="shared" si="336"/>
        <v>-2.8499066434065412E-2</v>
      </c>
      <c r="GP185" s="167">
        <v>134</v>
      </c>
      <c r="GQ185" s="168">
        <f t="shared" si="337"/>
        <v>1.1033250097071345E-2</v>
      </c>
      <c r="GR185" s="168">
        <f t="shared" si="338"/>
        <v>1.2508825519844891E-2</v>
      </c>
      <c r="GS185" s="167">
        <v>135</v>
      </c>
      <c r="GT185" s="168">
        <f t="shared" si="339"/>
        <v>3.2452499206684138E-2</v>
      </c>
      <c r="GU185" s="168">
        <f t="shared" si="340"/>
        <v>3.7596330632538866E-2</v>
      </c>
      <c r="GV185" s="167">
        <v>136</v>
      </c>
      <c r="GW185" s="168">
        <f t="shared" si="341"/>
        <v>4.2495075939370963E-2</v>
      </c>
      <c r="GX185" s="168">
        <f t="shared" si="342"/>
        <v>5.8447665967733542E-2</v>
      </c>
      <c r="GY185" s="167">
        <v>137</v>
      </c>
      <c r="GZ185" s="168">
        <f t="shared" si="343"/>
        <v>-2.9037543498589002E-5</v>
      </c>
      <c r="HA185" s="168">
        <f t="shared" si="344"/>
        <v>2.5034014590687548E-2</v>
      </c>
      <c r="HB185" s="167">
        <v>-1.2</v>
      </c>
      <c r="HC185" s="167">
        <v>-0.49</v>
      </c>
      <c r="HD185" s="167">
        <v>0.14000000000000001</v>
      </c>
      <c r="HE185" s="167">
        <v>1.56</v>
      </c>
      <c r="HF185" s="167">
        <v>-2.98</v>
      </c>
      <c r="HG185" s="167">
        <v>-1.01</v>
      </c>
      <c r="HH185" s="167">
        <v>0.85</v>
      </c>
      <c r="HI185" s="167">
        <v>3.14</v>
      </c>
    </row>
    <row r="186" spans="1:217" ht="15" x14ac:dyDescent="0.2">
      <c r="A186" s="153">
        <v>176</v>
      </c>
      <c r="B186" s="212"/>
      <c r="V186" s="163">
        <f t="shared" si="245"/>
        <v>0</v>
      </c>
      <c r="W186" s="163">
        <f t="shared" si="246"/>
        <v>0</v>
      </c>
      <c r="X186" s="163">
        <f t="shared" si="247"/>
        <v>0</v>
      </c>
      <c r="Y186" s="163">
        <f t="shared" si="248"/>
        <v>0</v>
      </c>
      <c r="Z186" s="163">
        <f t="shared" si="249"/>
        <v>0</v>
      </c>
      <c r="AA186" s="163">
        <f t="shared" si="250"/>
        <v>0</v>
      </c>
      <c r="AB186" s="163">
        <f t="shared" si="251"/>
        <v>0</v>
      </c>
      <c r="AC186" s="163">
        <f t="shared" si="252"/>
        <v>0</v>
      </c>
      <c r="AD186" s="164">
        <f t="shared" si="253"/>
        <v>-1.4641977937706968E-2</v>
      </c>
      <c r="AE186" s="164">
        <f t="shared" si="254"/>
        <v>2.4910512713808348E-2</v>
      </c>
      <c r="AF186" s="164">
        <f t="shared" si="255"/>
        <v>4.5595616594547202E-2</v>
      </c>
      <c r="AG186" s="165">
        <f t="shared" si="256"/>
        <v>65.3</v>
      </c>
      <c r="AH186" s="165">
        <f t="shared" si="257"/>
        <v>75.400000000000006</v>
      </c>
      <c r="AI186" s="165">
        <f t="shared" si="258"/>
        <v>82.9</v>
      </c>
      <c r="AJ186" s="165">
        <f t="shared" si="259"/>
        <v>88.3</v>
      </c>
      <c r="AK186" s="165">
        <f t="shared" si="260"/>
        <v>91.5</v>
      </c>
      <c r="AL186" s="165">
        <f t="shared" si="261"/>
        <v>92.7</v>
      </c>
      <c r="AM186" s="165">
        <f t="shared" si="262"/>
        <v>92.5</v>
      </c>
      <c r="AN186" s="165">
        <f t="shared" si="263"/>
        <v>90.4</v>
      </c>
      <c r="AO186" s="164">
        <f t="shared" si="264"/>
        <v>1.5128685188023212</v>
      </c>
      <c r="AP186" s="166">
        <v>1</v>
      </c>
      <c r="AQ186" s="167">
        <v>51.4</v>
      </c>
      <c r="AR186" s="167">
        <v>62.6</v>
      </c>
      <c r="AS186" s="167">
        <v>70.8</v>
      </c>
      <c r="AT186" s="167">
        <v>81</v>
      </c>
      <c r="AU186" s="167">
        <v>90.4</v>
      </c>
      <c r="AV186" s="167">
        <v>96.2</v>
      </c>
      <c r="AW186" s="167">
        <v>94.7</v>
      </c>
      <c r="AX186" s="167">
        <v>92.3</v>
      </c>
      <c r="AY186" s="166">
        <v>2</v>
      </c>
      <c r="AZ186" s="167">
        <v>59.5</v>
      </c>
      <c r="BA186" s="167">
        <v>68.900000000000006</v>
      </c>
      <c r="BB186" s="167">
        <v>78.3</v>
      </c>
      <c r="BC186" s="167">
        <v>84.3</v>
      </c>
      <c r="BD186" s="167">
        <v>92.8</v>
      </c>
      <c r="BE186" s="167">
        <v>96.3</v>
      </c>
      <c r="BF186" s="167">
        <v>94</v>
      </c>
      <c r="BG186" s="167">
        <v>90</v>
      </c>
      <c r="BH186" s="166">
        <v>3</v>
      </c>
      <c r="BI186" s="167">
        <v>59.8</v>
      </c>
      <c r="BJ186" s="167">
        <v>71.099999999999994</v>
      </c>
      <c r="BK186" s="167">
        <v>80.8</v>
      </c>
      <c r="BL186" s="167">
        <v>88</v>
      </c>
      <c r="BM186" s="167">
        <v>95</v>
      </c>
      <c r="BN186" s="167">
        <v>94.4</v>
      </c>
      <c r="BO186" s="167">
        <v>94.1</v>
      </c>
      <c r="BP186" s="167">
        <v>89</v>
      </c>
      <c r="BQ186" s="166">
        <v>4</v>
      </c>
      <c r="BR186" s="167">
        <v>65.400000000000006</v>
      </c>
      <c r="BS186" s="167">
        <v>77.2</v>
      </c>
      <c r="BT186" s="167">
        <v>84.5</v>
      </c>
      <c r="BU186" s="167">
        <v>89.8</v>
      </c>
      <c r="BV186" s="167">
        <v>95.5</v>
      </c>
      <c r="BW186" s="167">
        <v>94.3</v>
      </c>
      <c r="BX186" s="167">
        <v>92.5</v>
      </c>
      <c r="BY186" s="167">
        <v>88.8</v>
      </c>
      <c r="BZ186" s="166">
        <v>5</v>
      </c>
      <c r="CA186" s="167">
        <v>65.3</v>
      </c>
      <c r="CB186" s="167">
        <v>77.400000000000006</v>
      </c>
      <c r="CC186" s="167">
        <v>86.5</v>
      </c>
      <c r="CD186" s="167">
        <v>92.5</v>
      </c>
      <c r="CE186" s="167">
        <v>96.4</v>
      </c>
      <c r="CF186" s="167">
        <v>93</v>
      </c>
      <c r="CG186" s="167">
        <v>90.4</v>
      </c>
      <c r="CH186" s="167">
        <v>83.7</v>
      </c>
      <c r="CI186" s="166">
        <v>6</v>
      </c>
      <c r="CJ186" s="167">
        <v>70.7</v>
      </c>
      <c r="CK186" s="167">
        <v>82</v>
      </c>
      <c r="CL186" s="167">
        <v>89.3</v>
      </c>
      <c r="CM186" s="167">
        <v>93.3</v>
      </c>
      <c r="CN186" s="167">
        <v>95.5</v>
      </c>
      <c r="CO186" s="167">
        <v>93</v>
      </c>
      <c r="CP186" s="167">
        <v>90.1</v>
      </c>
      <c r="CQ186" s="167">
        <v>83</v>
      </c>
      <c r="CR186" s="166">
        <v>7</v>
      </c>
      <c r="CS186" s="167">
        <v>75.599999999999994</v>
      </c>
      <c r="CT186" s="167">
        <v>84.2</v>
      </c>
      <c r="CU186" s="167">
        <v>90.1</v>
      </c>
      <c r="CV186" s="167">
        <v>93.6</v>
      </c>
      <c r="CW186" s="167">
        <v>96.2</v>
      </c>
      <c r="CX186" s="167">
        <v>91.3</v>
      </c>
      <c r="CY186" s="167">
        <v>87.9</v>
      </c>
      <c r="CZ186" s="167">
        <v>81.900000000000006</v>
      </c>
      <c r="DA186" s="166">
        <v>8</v>
      </c>
      <c r="DB186" s="167">
        <v>77.599999999999994</v>
      </c>
      <c r="DC186" s="167">
        <v>88</v>
      </c>
      <c r="DD186" s="167">
        <v>93.4</v>
      </c>
      <c r="DE186" s="167">
        <v>93.8</v>
      </c>
      <c r="DF186" s="167">
        <v>94.2</v>
      </c>
      <c r="DG186" s="167">
        <v>91.4</v>
      </c>
      <c r="DH186" s="167">
        <v>87.9</v>
      </c>
      <c r="DI186" s="167">
        <v>79.900000000000006</v>
      </c>
      <c r="DJ186" s="167">
        <v>1</v>
      </c>
      <c r="DK186" s="168">
        <f t="shared" si="265"/>
        <v>51.4</v>
      </c>
      <c r="DL186" s="168">
        <f t="shared" si="266"/>
        <v>62.6</v>
      </c>
      <c r="DM186" s="168">
        <f t="shared" si="267"/>
        <v>70.8</v>
      </c>
      <c r="DN186" s="168">
        <f t="shared" si="268"/>
        <v>81</v>
      </c>
      <c r="DO186" s="168">
        <f t="shared" si="269"/>
        <v>90.4</v>
      </c>
      <c r="DP186" s="168">
        <f t="shared" si="270"/>
        <v>96.2</v>
      </c>
      <c r="DQ186" s="168">
        <f t="shared" si="271"/>
        <v>94.7</v>
      </c>
      <c r="DR186" s="168">
        <f t="shared" si="272"/>
        <v>92.3</v>
      </c>
      <c r="DS186" s="167">
        <v>131</v>
      </c>
      <c r="DT186" s="168">
        <f t="shared" si="273"/>
        <v>59.5</v>
      </c>
      <c r="DU186" s="168">
        <f t="shared" si="274"/>
        <v>68.900000000000006</v>
      </c>
      <c r="DV186" s="168">
        <f t="shared" si="275"/>
        <v>78.3</v>
      </c>
      <c r="DW186" s="168">
        <f t="shared" si="276"/>
        <v>84.3</v>
      </c>
      <c r="DX186" s="168">
        <f t="shared" si="277"/>
        <v>92.8</v>
      </c>
      <c r="DY186" s="168">
        <f t="shared" si="278"/>
        <v>96.3</v>
      </c>
      <c r="DZ186" s="168">
        <f t="shared" si="279"/>
        <v>94</v>
      </c>
      <c r="EA186" s="168">
        <f t="shared" si="280"/>
        <v>90</v>
      </c>
      <c r="EB186" s="167">
        <v>132</v>
      </c>
      <c r="EC186" s="168">
        <f t="shared" si="281"/>
        <v>59.8</v>
      </c>
      <c r="ED186" s="168">
        <f t="shared" si="282"/>
        <v>71.099999999999994</v>
      </c>
      <c r="EE186" s="168">
        <f t="shared" si="283"/>
        <v>80.8</v>
      </c>
      <c r="EF186" s="168">
        <f t="shared" si="284"/>
        <v>88</v>
      </c>
      <c r="EG186" s="168">
        <f t="shared" si="285"/>
        <v>95</v>
      </c>
      <c r="EH186" s="168">
        <f t="shared" si="286"/>
        <v>94.4</v>
      </c>
      <c r="EI186" s="168">
        <f t="shared" si="287"/>
        <v>94.1</v>
      </c>
      <c r="EJ186" s="168">
        <f t="shared" si="288"/>
        <v>89</v>
      </c>
      <c r="EK186" s="167">
        <v>133</v>
      </c>
      <c r="EL186" s="168">
        <f t="shared" si="289"/>
        <v>65.400000000000006</v>
      </c>
      <c r="EM186" s="168">
        <f t="shared" si="290"/>
        <v>77.2</v>
      </c>
      <c r="EN186" s="168">
        <f t="shared" si="291"/>
        <v>84.5</v>
      </c>
      <c r="EO186" s="168">
        <f t="shared" si="292"/>
        <v>89.8</v>
      </c>
      <c r="EP186" s="168">
        <f t="shared" si="293"/>
        <v>95.5</v>
      </c>
      <c r="EQ186" s="168">
        <f t="shared" si="294"/>
        <v>94.3</v>
      </c>
      <c r="ER186" s="168">
        <f t="shared" si="295"/>
        <v>92.5</v>
      </c>
      <c r="ES186" s="168">
        <f t="shared" si="296"/>
        <v>88.8</v>
      </c>
      <c r="ET186" s="167">
        <v>134</v>
      </c>
      <c r="EU186" s="168">
        <f t="shared" si="297"/>
        <v>65.3</v>
      </c>
      <c r="EV186" s="168">
        <f t="shared" si="298"/>
        <v>77.400000000000006</v>
      </c>
      <c r="EW186" s="168">
        <f t="shared" si="299"/>
        <v>86.5</v>
      </c>
      <c r="EX186" s="168">
        <f t="shared" si="300"/>
        <v>92.5</v>
      </c>
      <c r="EY186" s="168">
        <f t="shared" si="301"/>
        <v>96.4</v>
      </c>
      <c r="EZ186" s="168">
        <f t="shared" si="302"/>
        <v>93</v>
      </c>
      <c r="FA186" s="168">
        <f t="shared" si="303"/>
        <v>90.4</v>
      </c>
      <c r="FB186" s="168">
        <f t="shared" si="304"/>
        <v>83.7</v>
      </c>
      <c r="FC186" s="167">
        <v>135</v>
      </c>
      <c r="FD186" s="168">
        <f t="shared" si="305"/>
        <v>70.7</v>
      </c>
      <c r="FE186" s="168">
        <f t="shared" si="306"/>
        <v>82</v>
      </c>
      <c r="FF186" s="168">
        <f t="shared" si="307"/>
        <v>89.3</v>
      </c>
      <c r="FG186" s="168">
        <f t="shared" si="308"/>
        <v>93.3</v>
      </c>
      <c r="FH186" s="168">
        <f t="shared" si="309"/>
        <v>95.5</v>
      </c>
      <c r="FI186" s="168">
        <f t="shared" si="310"/>
        <v>93</v>
      </c>
      <c r="FJ186" s="168">
        <f t="shared" si="311"/>
        <v>90.1</v>
      </c>
      <c r="FK186" s="168">
        <f t="shared" si="312"/>
        <v>83</v>
      </c>
      <c r="FL186" s="167">
        <v>136</v>
      </c>
      <c r="FM186" s="168">
        <f t="shared" si="313"/>
        <v>75.599999999999994</v>
      </c>
      <c r="FN186" s="168">
        <f t="shared" si="314"/>
        <v>84.2</v>
      </c>
      <c r="FO186" s="168">
        <f t="shared" si="315"/>
        <v>90.1</v>
      </c>
      <c r="FP186" s="168">
        <f t="shared" si="316"/>
        <v>93.6</v>
      </c>
      <c r="FQ186" s="168">
        <f t="shared" si="317"/>
        <v>96.2</v>
      </c>
      <c r="FR186" s="168">
        <f t="shared" si="318"/>
        <v>91.3</v>
      </c>
      <c r="FS186" s="168">
        <f t="shared" si="319"/>
        <v>87.9</v>
      </c>
      <c r="FT186" s="168">
        <f t="shared" si="320"/>
        <v>81.900000000000006</v>
      </c>
      <c r="FU186" s="167">
        <v>137</v>
      </c>
      <c r="FV186" s="168">
        <f t="shared" si="321"/>
        <v>77.599999999999994</v>
      </c>
      <c r="FW186" s="168">
        <f t="shared" si="322"/>
        <v>88</v>
      </c>
      <c r="FX186" s="168">
        <f t="shared" si="323"/>
        <v>93.4</v>
      </c>
      <c r="FY186" s="168">
        <f t="shared" si="324"/>
        <v>93.8</v>
      </c>
      <c r="FZ186" s="168">
        <f t="shared" si="325"/>
        <v>94.2</v>
      </c>
      <c r="GA186" s="168">
        <f t="shared" si="326"/>
        <v>91.4</v>
      </c>
      <c r="GB186" s="168">
        <f t="shared" si="327"/>
        <v>87.9</v>
      </c>
      <c r="GC186" s="168">
        <f t="shared" si="328"/>
        <v>79.900000000000006</v>
      </c>
      <c r="GD186" s="167">
        <v>130</v>
      </c>
      <c r="GE186" s="168">
        <f t="shared" si="329"/>
        <v>-2.3603849250278586E-2</v>
      </c>
      <c r="GF186" s="168">
        <f t="shared" si="330"/>
        <v>-2.3544224454084883E-2</v>
      </c>
      <c r="GG186" s="167">
        <v>131</v>
      </c>
      <c r="GH186" s="168">
        <f t="shared" si="331"/>
        <v>-1.2384835451356935E-2</v>
      </c>
      <c r="GI186" s="168">
        <f t="shared" si="332"/>
        <v>-1.1998855162644873E-2</v>
      </c>
      <c r="GJ186" s="167">
        <v>132</v>
      </c>
      <c r="GK186" s="168">
        <f t="shared" si="333"/>
        <v>-2.0040529691527809E-2</v>
      </c>
      <c r="GL186" s="168">
        <f t="shared" si="334"/>
        <v>-1.9627671504537147E-2</v>
      </c>
      <c r="GM186" s="167">
        <v>133</v>
      </c>
      <c r="GN186" s="168">
        <f t="shared" si="335"/>
        <v>-2.9994818512207644E-2</v>
      </c>
      <c r="GO186" s="168">
        <f t="shared" si="336"/>
        <v>-2.8499066434065412E-2</v>
      </c>
      <c r="GP186" s="167">
        <v>134</v>
      </c>
      <c r="GQ186" s="168">
        <f t="shared" si="337"/>
        <v>1.1033250097071345E-2</v>
      </c>
      <c r="GR186" s="168">
        <f t="shared" si="338"/>
        <v>1.2508825519844891E-2</v>
      </c>
      <c r="GS186" s="167">
        <v>135</v>
      </c>
      <c r="GT186" s="168">
        <f t="shared" si="339"/>
        <v>3.2452499206684138E-2</v>
      </c>
      <c r="GU186" s="168">
        <f t="shared" si="340"/>
        <v>3.7596330632538866E-2</v>
      </c>
      <c r="GV186" s="167">
        <v>136</v>
      </c>
      <c r="GW186" s="168">
        <f t="shared" si="341"/>
        <v>4.2495075939370963E-2</v>
      </c>
      <c r="GX186" s="168">
        <f t="shared" si="342"/>
        <v>5.8447665967733542E-2</v>
      </c>
      <c r="GY186" s="167">
        <v>137</v>
      </c>
      <c r="GZ186" s="168">
        <f t="shared" si="343"/>
        <v>-2.9037543498589002E-5</v>
      </c>
      <c r="HA186" s="168">
        <f t="shared" si="344"/>
        <v>2.5034014590687548E-2</v>
      </c>
      <c r="HB186" s="167">
        <v>-1.2</v>
      </c>
      <c r="HC186" s="167">
        <v>-0.49</v>
      </c>
      <c r="HD186" s="167">
        <v>0.14000000000000001</v>
      </c>
      <c r="HE186" s="167">
        <v>1.56</v>
      </c>
      <c r="HF186" s="167">
        <v>-2.98</v>
      </c>
      <c r="HG186" s="167">
        <v>-1.01</v>
      </c>
      <c r="HH186" s="167">
        <v>0.85</v>
      </c>
      <c r="HI186" s="167">
        <v>3.14</v>
      </c>
    </row>
    <row r="187" spans="1:217" ht="15" x14ac:dyDescent="0.2">
      <c r="A187" s="153">
        <v>177</v>
      </c>
      <c r="B187" s="212"/>
      <c r="V187" s="163">
        <f t="shared" si="245"/>
        <v>0</v>
      </c>
      <c r="W187" s="163">
        <f t="shared" si="246"/>
        <v>0</v>
      </c>
      <c r="X187" s="163">
        <f t="shared" si="247"/>
        <v>0</v>
      </c>
      <c r="Y187" s="163">
        <f t="shared" si="248"/>
        <v>0</v>
      </c>
      <c r="Z187" s="163">
        <f t="shared" si="249"/>
        <v>0</v>
      </c>
      <c r="AA187" s="163">
        <f t="shared" si="250"/>
        <v>0</v>
      </c>
      <c r="AB187" s="163">
        <f t="shared" si="251"/>
        <v>0</v>
      </c>
      <c r="AC187" s="163">
        <f t="shared" si="252"/>
        <v>0</v>
      </c>
      <c r="AD187" s="164">
        <f t="shared" si="253"/>
        <v>-1.4641977937706968E-2</v>
      </c>
      <c r="AE187" s="164">
        <f t="shared" si="254"/>
        <v>2.4910512713808348E-2</v>
      </c>
      <c r="AF187" s="164">
        <f t="shared" si="255"/>
        <v>4.5595616594547202E-2</v>
      </c>
      <c r="AG187" s="165">
        <f t="shared" si="256"/>
        <v>65.3</v>
      </c>
      <c r="AH187" s="165">
        <f t="shared" si="257"/>
        <v>75.400000000000006</v>
      </c>
      <c r="AI187" s="165">
        <f t="shared" si="258"/>
        <v>82.9</v>
      </c>
      <c r="AJ187" s="165">
        <f t="shared" si="259"/>
        <v>88.3</v>
      </c>
      <c r="AK187" s="165">
        <f t="shared" si="260"/>
        <v>91.5</v>
      </c>
      <c r="AL187" s="165">
        <f t="shared" si="261"/>
        <v>92.7</v>
      </c>
      <c r="AM187" s="165">
        <f t="shared" si="262"/>
        <v>92.5</v>
      </c>
      <c r="AN187" s="165">
        <f t="shared" si="263"/>
        <v>90.4</v>
      </c>
      <c r="AO187" s="164">
        <f t="shared" si="264"/>
        <v>1.5128685188023212</v>
      </c>
      <c r="AP187" s="166">
        <v>1</v>
      </c>
      <c r="AQ187" s="167">
        <v>51.4</v>
      </c>
      <c r="AR187" s="167">
        <v>62.6</v>
      </c>
      <c r="AS187" s="167">
        <v>70.8</v>
      </c>
      <c r="AT187" s="167">
        <v>81</v>
      </c>
      <c r="AU187" s="167">
        <v>90.4</v>
      </c>
      <c r="AV187" s="167">
        <v>96.2</v>
      </c>
      <c r="AW187" s="167">
        <v>94.7</v>
      </c>
      <c r="AX187" s="167">
        <v>92.3</v>
      </c>
      <c r="AY187" s="166">
        <v>2</v>
      </c>
      <c r="AZ187" s="167">
        <v>59.5</v>
      </c>
      <c r="BA187" s="167">
        <v>68.900000000000006</v>
      </c>
      <c r="BB187" s="167">
        <v>78.3</v>
      </c>
      <c r="BC187" s="167">
        <v>84.3</v>
      </c>
      <c r="BD187" s="167">
        <v>92.8</v>
      </c>
      <c r="BE187" s="167">
        <v>96.3</v>
      </c>
      <c r="BF187" s="167">
        <v>94</v>
      </c>
      <c r="BG187" s="167">
        <v>90</v>
      </c>
      <c r="BH187" s="166">
        <v>3</v>
      </c>
      <c r="BI187" s="167">
        <v>59.8</v>
      </c>
      <c r="BJ187" s="167">
        <v>71.099999999999994</v>
      </c>
      <c r="BK187" s="167">
        <v>80.8</v>
      </c>
      <c r="BL187" s="167">
        <v>88</v>
      </c>
      <c r="BM187" s="167">
        <v>95</v>
      </c>
      <c r="BN187" s="167">
        <v>94.4</v>
      </c>
      <c r="BO187" s="167">
        <v>94.1</v>
      </c>
      <c r="BP187" s="167">
        <v>89</v>
      </c>
      <c r="BQ187" s="166">
        <v>4</v>
      </c>
      <c r="BR187" s="167">
        <v>65.400000000000006</v>
      </c>
      <c r="BS187" s="167">
        <v>77.2</v>
      </c>
      <c r="BT187" s="167">
        <v>84.5</v>
      </c>
      <c r="BU187" s="167">
        <v>89.8</v>
      </c>
      <c r="BV187" s="167">
        <v>95.5</v>
      </c>
      <c r="BW187" s="167">
        <v>94.3</v>
      </c>
      <c r="BX187" s="167">
        <v>92.5</v>
      </c>
      <c r="BY187" s="167">
        <v>88.8</v>
      </c>
      <c r="BZ187" s="166">
        <v>5</v>
      </c>
      <c r="CA187" s="167">
        <v>65.3</v>
      </c>
      <c r="CB187" s="167">
        <v>77.400000000000006</v>
      </c>
      <c r="CC187" s="167">
        <v>86.5</v>
      </c>
      <c r="CD187" s="167">
        <v>92.5</v>
      </c>
      <c r="CE187" s="167">
        <v>96.4</v>
      </c>
      <c r="CF187" s="167">
        <v>93</v>
      </c>
      <c r="CG187" s="167">
        <v>90.4</v>
      </c>
      <c r="CH187" s="167">
        <v>83.7</v>
      </c>
      <c r="CI187" s="166">
        <v>6</v>
      </c>
      <c r="CJ187" s="167">
        <v>70.7</v>
      </c>
      <c r="CK187" s="167">
        <v>82</v>
      </c>
      <c r="CL187" s="167">
        <v>89.3</v>
      </c>
      <c r="CM187" s="167">
        <v>93.3</v>
      </c>
      <c r="CN187" s="167">
        <v>95.5</v>
      </c>
      <c r="CO187" s="167">
        <v>93</v>
      </c>
      <c r="CP187" s="167">
        <v>90.1</v>
      </c>
      <c r="CQ187" s="167">
        <v>83</v>
      </c>
      <c r="CR187" s="166">
        <v>7</v>
      </c>
      <c r="CS187" s="167">
        <v>75.599999999999994</v>
      </c>
      <c r="CT187" s="167">
        <v>84.2</v>
      </c>
      <c r="CU187" s="167">
        <v>90.1</v>
      </c>
      <c r="CV187" s="167">
        <v>93.6</v>
      </c>
      <c r="CW187" s="167">
        <v>96.2</v>
      </c>
      <c r="CX187" s="167">
        <v>91.3</v>
      </c>
      <c r="CY187" s="167">
        <v>87.9</v>
      </c>
      <c r="CZ187" s="167">
        <v>81.900000000000006</v>
      </c>
      <c r="DA187" s="166">
        <v>8</v>
      </c>
      <c r="DB187" s="167">
        <v>77.599999999999994</v>
      </c>
      <c r="DC187" s="167">
        <v>88</v>
      </c>
      <c r="DD187" s="167">
        <v>93.4</v>
      </c>
      <c r="DE187" s="167">
        <v>93.8</v>
      </c>
      <c r="DF187" s="167">
        <v>94.2</v>
      </c>
      <c r="DG187" s="167">
        <v>91.4</v>
      </c>
      <c r="DH187" s="167">
        <v>87.9</v>
      </c>
      <c r="DI187" s="167">
        <v>79.900000000000006</v>
      </c>
      <c r="DJ187" s="167">
        <v>1</v>
      </c>
      <c r="DK187" s="168">
        <f t="shared" si="265"/>
        <v>51.4</v>
      </c>
      <c r="DL187" s="168">
        <f t="shared" si="266"/>
        <v>62.6</v>
      </c>
      <c r="DM187" s="168">
        <f t="shared" si="267"/>
        <v>70.8</v>
      </c>
      <c r="DN187" s="168">
        <f t="shared" si="268"/>
        <v>81</v>
      </c>
      <c r="DO187" s="168">
        <f t="shared" si="269"/>
        <v>90.4</v>
      </c>
      <c r="DP187" s="168">
        <f t="shared" si="270"/>
        <v>96.2</v>
      </c>
      <c r="DQ187" s="168">
        <f t="shared" si="271"/>
        <v>94.7</v>
      </c>
      <c r="DR187" s="168">
        <f t="shared" si="272"/>
        <v>92.3</v>
      </c>
      <c r="DS187" s="167">
        <v>131</v>
      </c>
      <c r="DT187" s="168">
        <f t="shared" si="273"/>
        <v>59.5</v>
      </c>
      <c r="DU187" s="168">
        <f t="shared" si="274"/>
        <v>68.900000000000006</v>
      </c>
      <c r="DV187" s="168">
        <f t="shared" si="275"/>
        <v>78.3</v>
      </c>
      <c r="DW187" s="168">
        <f t="shared" si="276"/>
        <v>84.3</v>
      </c>
      <c r="DX187" s="168">
        <f t="shared" si="277"/>
        <v>92.8</v>
      </c>
      <c r="DY187" s="168">
        <f t="shared" si="278"/>
        <v>96.3</v>
      </c>
      <c r="DZ187" s="168">
        <f t="shared" si="279"/>
        <v>94</v>
      </c>
      <c r="EA187" s="168">
        <f t="shared" si="280"/>
        <v>90</v>
      </c>
      <c r="EB187" s="167">
        <v>132</v>
      </c>
      <c r="EC187" s="168">
        <f t="shared" si="281"/>
        <v>59.8</v>
      </c>
      <c r="ED187" s="168">
        <f t="shared" si="282"/>
        <v>71.099999999999994</v>
      </c>
      <c r="EE187" s="168">
        <f t="shared" si="283"/>
        <v>80.8</v>
      </c>
      <c r="EF187" s="168">
        <f t="shared" si="284"/>
        <v>88</v>
      </c>
      <c r="EG187" s="168">
        <f t="shared" si="285"/>
        <v>95</v>
      </c>
      <c r="EH187" s="168">
        <f t="shared" si="286"/>
        <v>94.4</v>
      </c>
      <c r="EI187" s="168">
        <f t="shared" si="287"/>
        <v>94.1</v>
      </c>
      <c r="EJ187" s="168">
        <f t="shared" si="288"/>
        <v>89</v>
      </c>
      <c r="EK187" s="167">
        <v>133</v>
      </c>
      <c r="EL187" s="168">
        <f t="shared" si="289"/>
        <v>65.400000000000006</v>
      </c>
      <c r="EM187" s="168">
        <f t="shared" si="290"/>
        <v>77.2</v>
      </c>
      <c r="EN187" s="168">
        <f t="shared" si="291"/>
        <v>84.5</v>
      </c>
      <c r="EO187" s="168">
        <f t="shared" si="292"/>
        <v>89.8</v>
      </c>
      <c r="EP187" s="168">
        <f t="shared" si="293"/>
        <v>95.5</v>
      </c>
      <c r="EQ187" s="168">
        <f t="shared" si="294"/>
        <v>94.3</v>
      </c>
      <c r="ER187" s="168">
        <f t="shared" si="295"/>
        <v>92.5</v>
      </c>
      <c r="ES187" s="168">
        <f t="shared" si="296"/>
        <v>88.8</v>
      </c>
      <c r="ET187" s="167">
        <v>134</v>
      </c>
      <c r="EU187" s="168">
        <f t="shared" si="297"/>
        <v>65.3</v>
      </c>
      <c r="EV187" s="168">
        <f t="shared" si="298"/>
        <v>77.400000000000006</v>
      </c>
      <c r="EW187" s="168">
        <f t="shared" si="299"/>
        <v>86.5</v>
      </c>
      <c r="EX187" s="168">
        <f t="shared" si="300"/>
        <v>92.5</v>
      </c>
      <c r="EY187" s="168">
        <f t="shared" si="301"/>
        <v>96.4</v>
      </c>
      <c r="EZ187" s="168">
        <f t="shared" si="302"/>
        <v>93</v>
      </c>
      <c r="FA187" s="168">
        <f t="shared" si="303"/>
        <v>90.4</v>
      </c>
      <c r="FB187" s="168">
        <f t="shared" si="304"/>
        <v>83.7</v>
      </c>
      <c r="FC187" s="167">
        <v>135</v>
      </c>
      <c r="FD187" s="168">
        <f t="shared" si="305"/>
        <v>70.7</v>
      </c>
      <c r="FE187" s="168">
        <f t="shared" si="306"/>
        <v>82</v>
      </c>
      <c r="FF187" s="168">
        <f t="shared" si="307"/>
        <v>89.3</v>
      </c>
      <c r="FG187" s="168">
        <f t="shared" si="308"/>
        <v>93.3</v>
      </c>
      <c r="FH187" s="168">
        <f t="shared" si="309"/>
        <v>95.5</v>
      </c>
      <c r="FI187" s="168">
        <f t="shared" si="310"/>
        <v>93</v>
      </c>
      <c r="FJ187" s="168">
        <f t="shared" si="311"/>
        <v>90.1</v>
      </c>
      <c r="FK187" s="168">
        <f t="shared" si="312"/>
        <v>83</v>
      </c>
      <c r="FL187" s="167">
        <v>136</v>
      </c>
      <c r="FM187" s="168">
        <f t="shared" si="313"/>
        <v>75.599999999999994</v>
      </c>
      <c r="FN187" s="168">
        <f t="shared" si="314"/>
        <v>84.2</v>
      </c>
      <c r="FO187" s="168">
        <f t="shared" si="315"/>
        <v>90.1</v>
      </c>
      <c r="FP187" s="168">
        <f t="shared" si="316"/>
        <v>93.6</v>
      </c>
      <c r="FQ187" s="168">
        <f t="shared" si="317"/>
        <v>96.2</v>
      </c>
      <c r="FR187" s="168">
        <f t="shared" si="318"/>
        <v>91.3</v>
      </c>
      <c r="FS187" s="168">
        <f t="shared" si="319"/>
        <v>87.9</v>
      </c>
      <c r="FT187" s="168">
        <f t="shared" si="320"/>
        <v>81.900000000000006</v>
      </c>
      <c r="FU187" s="167">
        <v>137</v>
      </c>
      <c r="FV187" s="168">
        <f t="shared" si="321"/>
        <v>77.599999999999994</v>
      </c>
      <c r="FW187" s="168">
        <f t="shared" si="322"/>
        <v>88</v>
      </c>
      <c r="FX187" s="168">
        <f t="shared" si="323"/>
        <v>93.4</v>
      </c>
      <c r="FY187" s="168">
        <f t="shared" si="324"/>
        <v>93.8</v>
      </c>
      <c r="FZ187" s="168">
        <f t="shared" si="325"/>
        <v>94.2</v>
      </c>
      <c r="GA187" s="168">
        <f t="shared" si="326"/>
        <v>91.4</v>
      </c>
      <c r="GB187" s="168">
        <f t="shared" si="327"/>
        <v>87.9</v>
      </c>
      <c r="GC187" s="168">
        <f t="shared" si="328"/>
        <v>79.900000000000006</v>
      </c>
      <c r="GD187" s="167">
        <v>130</v>
      </c>
      <c r="GE187" s="168">
        <f t="shared" si="329"/>
        <v>-2.3603849250278586E-2</v>
      </c>
      <c r="GF187" s="168">
        <f t="shared" si="330"/>
        <v>-2.3544224454084883E-2</v>
      </c>
      <c r="GG187" s="167">
        <v>131</v>
      </c>
      <c r="GH187" s="168">
        <f t="shared" si="331"/>
        <v>-1.2384835451356935E-2</v>
      </c>
      <c r="GI187" s="168">
        <f t="shared" si="332"/>
        <v>-1.1998855162644873E-2</v>
      </c>
      <c r="GJ187" s="167">
        <v>132</v>
      </c>
      <c r="GK187" s="168">
        <f t="shared" si="333"/>
        <v>-2.0040529691527809E-2</v>
      </c>
      <c r="GL187" s="168">
        <f t="shared" si="334"/>
        <v>-1.9627671504537147E-2</v>
      </c>
      <c r="GM187" s="167">
        <v>133</v>
      </c>
      <c r="GN187" s="168">
        <f t="shared" si="335"/>
        <v>-2.9994818512207644E-2</v>
      </c>
      <c r="GO187" s="168">
        <f t="shared" si="336"/>
        <v>-2.8499066434065412E-2</v>
      </c>
      <c r="GP187" s="167">
        <v>134</v>
      </c>
      <c r="GQ187" s="168">
        <f t="shared" si="337"/>
        <v>1.1033250097071345E-2</v>
      </c>
      <c r="GR187" s="168">
        <f t="shared" si="338"/>
        <v>1.2508825519844891E-2</v>
      </c>
      <c r="GS187" s="167">
        <v>135</v>
      </c>
      <c r="GT187" s="168">
        <f t="shared" si="339"/>
        <v>3.2452499206684138E-2</v>
      </c>
      <c r="GU187" s="168">
        <f t="shared" si="340"/>
        <v>3.7596330632538866E-2</v>
      </c>
      <c r="GV187" s="167">
        <v>136</v>
      </c>
      <c r="GW187" s="168">
        <f t="shared" si="341"/>
        <v>4.2495075939370963E-2</v>
      </c>
      <c r="GX187" s="168">
        <f t="shared" si="342"/>
        <v>5.8447665967733542E-2</v>
      </c>
      <c r="GY187" s="167">
        <v>137</v>
      </c>
      <c r="GZ187" s="168">
        <f t="shared" si="343"/>
        <v>-2.9037543498589002E-5</v>
      </c>
      <c r="HA187" s="168">
        <f t="shared" si="344"/>
        <v>2.5034014590687548E-2</v>
      </c>
      <c r="HB187" s="167">
        <v>-1.2</v>
      </c>
      <c r="HC187" s="167">
        <v>-0.49</v>
      </c>
      <c r="HD187" s="167">
        <v>0.14000000000000001</v>
      </c>
      <c r="HE187" s="167">
        <v>1.56</v>
      </c>
      <c r="HF187" s="167">
        <v>-2.98</v>
      </c>
      <c r="HG187" s="167">
        <v>-1.01</v>
      </c>
      <c r="HH187" s="167">
        <v>0.85</v>
      </c>
      <c r="HI187" s="167">
        <v>3.14</v>
      </c>
    </row>
    <row r="188" spans="1:217" ht="15" x14ac:dyDescent="0.2">
      <c r="A188" s="153">
        <v>178</v>
      </c>
      <c r="B188" s="212"/>
      <c r="V188" s="163">
        <f t="shared" si="245"/>
        <v>0</v>
      </c>
      <c r="W188" s="163">
        <f t="shared" si="246"/>
        <v>0</v>
      </c>
      <c r="X188" s="163">
        <f t="shared" si="247"/>
        <v>0</v>
      </c>
      <c r="Y188" s="163">
        <f t="shared" si="248"/>
        <v>0</v>
      </c>
      <c r="Z188" s="163">
        <f t="shared" si="249"/>
        <v>0</v>
      </c>
      <c r="AA188" s="163">
        <f t="shared" si="250"/>
        <v>0</v>
      </c>
      <c r="AB188" s="163">
        <f t="shared" si="251"/>
        <v>0</v>
      </c>
      <c r="AC188" s="163">
        <f t="shared" si="252"/>
        <v>0</v>
      </c>
      <c r="AD188" s="164">
        <f t="shared" si="253"/>
        <v>-1.4641977937706968E-2</v>
      </c>
      <c r="AE188" s="164">
        <f t="shared" si="254"/>
        <v>2.4910512713808348E-2</v>
      </c>
      <c r="AF188" s="164">
        <f t="shared" si="255"/>
        <v>4.5595616594547202E-2</v>
      </c>
      <c r="AG188" s="165">
        <f t="shared" si="256"/>
        <v>65.3</v>
      </c>
      <c r="AH188" s="165">
        <f t="shared" si="257"/>
        <v>75.400000000000006</v>
      </c>
      <c r="AI188" s="165">
        <f t="shared" si="258"/>
        <v>82.9</v>
      </c>
      <c r="AJ188" s="165">
        <f t="shared" si="259"/>
        <v>88.3</v>
      </c>
      <c r="AK188" s="165">
        <f t="shared" si="260"/>
        <v>91.5</v>
      </c>
      <c r="AL188" s="165">
        <f t="shared" si="261"/>
        <v>92.7</v>
      </c>
      <c r="AM188" s="165">
        <f t="shared" si="262"/>
        <v>92.5</v>
      </c>
      <c r="AN188" s="165">
        <f t="shared" si="263"/>
        <v>90.4</v>
      </c>
      <c r="AO188" s="164">
        <f t="shared" si="264"/>
        <v>1.5128685188023212</v>
      </c>
      <c r="AP188" s="166">
        <v>1</v>
      </c>
      <c r="AQ188" s="167">
        <v>51.4</v>
      </c>
      <c r="AR188" s="167">
        <v>62.6</v>
      </c>
      <c r="AS188" s="167">
        <v>70.8</v>
      </c>
      <c r="AT188" s="167">
        <v>81</v>
      </c>
      <c r="AU188" s="167">
        <v>90.4</v>
      </c>
      <c r="AV188" s="167">
        <v>96.2</v>
      </c>
      <c r="AW188" s="167">
        <v>94.7</v>
      </c>
      <c r="AX188" s="167">
        <v>92.3</v>
      </c>
      <c r="AY188" s="166">
        <v>2</v>
      </c>
      <c r="AZ188" s="167">
        <v>59.5</v>
      </c>
      <c r="BA188" s="167">
        <v>68.900000000000006</v>
      </c>
      <c r="BB188" s="167">
        <v>78.3</v>
      </c>
      <c r="BC188" s="167">
        <v>84.3</v>
      </c>
      <c r="BD188" s="167">
        <v>92.8</v>
      </c>
      <c r="BE188" s="167">
        <v>96.3</v>
      </c>
      <c r="BF188" s="167">
        <v>94</v>
      </c>
      <c r="BG188" s="167">
        <v>90</v>
      </c>
      <c r="BH188" s="166">
        <v>3</v>
      </c>
      <c r="BI188" s="167">
        <v>59.8</v>
      </c>
      <c r="BJ188" s="167">
        <v>71.099999999999994</v>
      </c>
      <c r="BK188" s="167">
        <v>80.8</v>
      </c>
      <c r="BL188" s="167">
        <v>88</v>
      </c>
      <c r="BM188" s="167">
        <v>95</v>
      </c>
      <c r="BN188" s="167">
        <v>94.4</v>
      </c>
      <c r="BO188" s="167">
        <v>94.1</v>
      </c>
      <c r="BP188" s="167">
        <v>89</v>
      </c>
      <c r="BQ188" s="166">
        <v>4</v>
      </c>
      <c r="BR188" s="167">
        <v>65.400000000000006</v>
      </c>
      <c r="BS188" s="167">
        <v>77.2</v>
      </c>
      <c r="BT188" s="167">
        <v>84.5</v>
      </c>
      <c r="BU188" s="167">
        <v>89.8</v>
      </c>
      <c r="BV188" s="167">
        <v>95.5</v>
      </c>
      <c r="BW188" s="167">
        <v>94.3</v>
      </c>
      <c r="BX188" s="167">
        <v>92.5</v>
      </c>
      <c r="BY188" s="167">
        <v>88.8</v>
      </c>
      <c r="BZ188" s="166">
        <v>5</v>
      </c>
      <c r="CA188" s="167">
        <v>65.3</v>
      </c>
      <c r="CB188" s="167">
        <v>77.400000000000006</v>
      </c>
      <c r="CC188" s="167">
        <v>86.5</v>
      </c>
      <c r="CD188" s="167">
        <v>92.5</v>
      </c>
      <c r="CE188" s="167">
        <v>96.4</v>
      </c>
      <c r="CF188" s="167">
        <v>93</v>
      </c>
      <c r="CG188" s="167">
        <v>90.4</v>
      </c>
      <c r="CH188" s="167">
        <v>83.7</v>
      </c>
      <c r="CI188" s="166">
        <v>6</v>
      </c>
      <c r="CJ188" s="167">
        <v>70.7</v>
      </c>
      <c r="CK188" s="167">
        <v>82</v>
      </c>
      <c r="CL188" s="167">
        <v>89.3</v>
      </c>
      <c r="CM188" s="167">
        <v>93.3</v>
      </c>
      <c r="CN188" s="167">
        <v>95.5</v>
      </c>
      <c r="CO188" s="167">
        <v>93</v>
      </c>
      <c r="CP188" s="167">
        <v>90.1</v>
      </c>
      <c r="CQ188" s="167">
        <v>83</v>
      </c>
      <c r="CR188" s="166">
        <v>7</v>
      </c>
      <c r="CS188" s="167">
        <v>75.599999999999994</v>
      </c>
      <c r="CT188" s="167">
        <v>84.2</v>
      </c>
      <c r="CU188" s="167">
        <v>90.1</v>
      </c>
      <c r="CV188" s="167">
        <v>93.6</v>
      </c>
      <c r="CW188" s="167">
        <v>96.2</v>
      </c>
      <c r="CX188" s="167">
        <v>91.3</v>
      </c>
      <c r="CY188" s="167">
        <v>87.9</v>
      </c>
      <c r="CZ188" s="167">
        <v>81.900000000000006</v>
      </c>
      <c r="DA188" s="166">
        <v>8</v>
      </c>
      <c r="DB188" s="167">
        <v>77.599999999999994</v>
      </c>
      <c r="DC188" s="167">
        <v>88</v>
      </c>
      <c r="DD188" s="167">
        <v>93.4</v>
      </c>
      <c r="DE188" s="167">
        <v>93.8</v>
      </c>
      <c r="DF188" s="167">
        <v>94.2</v>
      </c>
      <c r="DG188" s="167">
        <v>91.4</v>
      </c>
      <c r="DH188" s="167">
        <v>87.9</v>
      </c>
      <c r="DI188" s="167">
        <v>79.900000000000006</v>
      </c>
      <c r="DJ188" s="167">
        <v>1</v>
      </c>
      <c r="DK188" s="168">
        <f t="shared" si="265"/>
        <v>51.4</v>
      </c>
      <c r="DL188" s="168">
        <f t="shared" si="266"/>
        <v>62.6</v>
      </c>
      <c r="DM188" s="168">
        <f t="shared" si="267"/>
        <v>70.8</v>
      </c>
      <c r="DN188" s="168">
        <f t="shared" si="268"/>
        <v>81</v>
      </c>
      <c r="DO188" s="168">
        <f t="shared" si="269"/>
        <v>90.4</v>
      </c>
      <c r="DP188" s="168">
        <f t="shared" si="270"/>
        <v>96.2</v>
      </c>
      <c r="DQ188" s="168">
        <f t="shared" si="271"/>
        <v>94.7</v>
      </c>
      <c r="DR188" s="168">
        <f t="shared" si="272"/>
        <v>92.3</v>
      </c>
      <c r="DS188" s="167">
        <v>131</v>
      </c>
      <c r="DT188" s="168">
        <f t="shared" si="273"/>
        <v>59.5</v>
      </c>
      <c r="DU188" s="168">
        <f t="shared" si="274"/>
        <v>68.900000000000006</v>
      </c>
      <c r="DV188" s="168">
        <f t="shared" si="275"/>
        <v>78.3</v>
      </c>
      <c r="DW188" s="168">
        <f t="shared" si="276"/>
        <v>84.3</v>
      </c>
      <c r="DX188" s="168">
        <f t="shared" si="277"/>
        <v>92.8</v>
      </c>
      <c r="DY188" s="168">
        <f t="shared" si="278"/>
        <v>96.3</v>
      </c>
      <c r="DZ188" s="168">
        <f t="shared" si="279"/>
        <v>94</v>
      </c>
      <c r="EA188" s="168">
        <f t="shared" si="280"/>
        <v>90</v>
      </c>
      <c r="EB188" s="167">
        <v>132</v>
      </c>
      <c r="EC188" s="168">
        <f t="shared" si="281"/>
        <v>59.8</v>
      </c>
      <c r="ED188" s="168">
        <f t="shared" si="282"/>
        <v>71.099999999999994</v>
      </c>
      <c r="EE188" s="168">
        <f t="shared" si="283"/>
        <v>80.8</v>
      </c>
      <c r="EF188" s="168">
        <f t="shared" si="284"/>
        <v>88</v>
      </c>
      <c r="EG188" s="168">
        <f t="shared" si="285"/>
        <v>95</v>
      </c>
      <c r="EH188" s="168">
        <f t="shared" si="286"/>
        <v>94.4</v>
      </c>
      <c r="EI188" s="168">
        <f t="shared" si="287"/>
        <v>94.1</v>
      </c>
      <c r="EJ188" s="168">
        <f t="shared" si="288"/>
        <v>89</v>
      </c>
      <c r="EK188" s="167">
        <v>133</v>
      </c>
      <c r="EL188" s="168">
        <f t="shared" si="289"/>
        <v>65.400000000000006</v>
      </c>
      <c r="EM188" s="168">
        <f t="shared" si="290"/>
        <v>77.2</v>
      </c>
      <c r="EN188" s="168">
        <f t="shared" si="291"/>
        <v>84.5</v>
      </c>
      <c r="EO188" s="168">
        <f t="shared" si="292"/>
        <v>89.8</v>
      </c>
      <c r="EP188" s="168">
        <f t="shared" si="293"/>
        <v>95.5</v>
      </c>
      <c r="EQ188" s="168">
        <f t="shared" si="294"/>
        <v>94.3</v>
      </c>
      <c r="ER188" s="168">
        <f t="shared" si="295"/>
        <v>92.5</v>
      </c>
      <c r="ES188" s="168">
        <f t="shared" si="296"/>
        <v>88.8</v>
      </c>
      <c r="ET188" s="167">
        <v>134</v>
      </c>
      <c r="EU188" s="168">
        <f t="shared" si="297"/>
        <v>65.3</v>
      </c>
      <c r="EV188" s="168">
        <f t="shared" si="298"/>
        <v>77.400000000000006</v>
      </c>
      <c r="EW188" s="168">
        <f t="shared" si="299"/>
        <v>86.5</v>
      </c>
      <c r="EX188" s="168">
        <f t="shared" si="300"/>
        <v>92.5</v>
      </c>
      <c r="EY188" s="168">
        <f t="shared" si="301"/>
        <v>96.4</v>
      </c>
      <c r="EZ188" s="168">
        <f t="shared" si="302"/>
        <v>93</v>
      </c>
      <c r="FA188" s="168">
        <f t="shared" si="303"/>
        <v>90.4</v>
      </c>
      <c r="FB188" s="168">
        <f t="shared" si="304"/>
        <v>83.7</v>
      </c>
      <c r="FC188" s="167">
        <v>135</v>
      </c>
      <c r="FD188" s="168">
        <f t="shared" si="305"/>
        <v>70.7</v>
      </c>
      <c r="FE188" s="168">
        <f t="shared" si="306"/>
        <v>82</v>
      </c>
      <c r="FF188" s="168">
        <f t="shared" si="307"/>
        <v>89.3</v>
      </c>
      <c r="FG188" s="168">
        <f t="shared" si="308"/>
        <v>93.3</v>
      </c>
      <c r="FH188" s="168">
        <f t="shared" si="309"/>
        <v>95.5</v>
      </c>
      <c r="FI188" s="168">
        <f t="shared" si="310"/>
        <v>93</v>
      </c>
      <c r="FJ188" s="168">
        <f t="shared" si="311"/>
        <v>90.1</v>
      </c>
      <c r="FK188" s="168">
        <f t="shared" si="312"/>
        <v>83</v>
      </c>
      <c r="FL188" s="167">
        <v>136</v>
      </c>
      <c r="FM188" s="168">
        <f t="shared" si="313"/>
        <v>75.599999999999994</v>
      </c>
      <c r="FN188" s="168">
        <f t="shared" si="314"/>
        <v>84.2</v>
      </c>
      <c r="FO188" s="168">
        <f t="shared" si="315"/>
        <v>90.1</v>
      </c>
      <c r="FP188" s="168">
        <f t="shared" si="316"/>
        <v>93.6</v>
      </c>
      <c r="FQ188" s="168">
        <f t="shared" si="317"/>
        <v>96.2</v>
      </c>
      <c r="FR188" s="168">
        <f t="shared" si="318"/>
        <v>91.3</v>
      </c>
      <c r="FS188" s="168">
        <f t="shared" si="319"/>
        <v>87.9</v>
      </c>
      <c r="FT188" s="168">
        <f t="shared" si="320"/>
        <v>81.900000000000006</v>
      </c>
      <c r="FU188" s="167">
        <v>137</v>
      </c>
      <c r="FV188" s="168">
        <f t="shared" si="321"/>
        <v>77.599999999999994</v>
      </c>
      <c r="FW188" s="168">
        <f t="shared" si="322"/>
        <v>88</v>
      </c>
      <c r="FX188" s="168">
        <f t="shared" si="323"/>
        <v>93.4</v>
      </c>
      <c r="FY188" s="168">
        <f t="shared" si="324"/>
        <v>93.8</v>
      </c>
      <c r="FZ188" s="168">
        <f t="shared" si="325"/>
        <v>94.2</v>
      </c>
      <c r="GA188" s="168">
        <f t="shared" si="326"/>
        <v>91.4</v>
      </c>
      <c r="GB188" s="168">
        <f t="shared" si="327"/>
        <v>87.9</v>
      </c>
      <c r="GC188" s="168">
        <f t="shared" si="328"/>
        <v>79.900000000000006</v>
      </c>
      <c r="GD188" s="167">
        <v>130</v>
      </c>
      <c r="GE188" s="168">
        <f t="shared" si="329"/>
        <v>-2.3603849250278586E-2</v>
      </c>
      <c r="GF188" s="168">
        <f t="shared" si="330"/>
        <v>-2.3544224454084883E-2</v>
      </c>
      <c r="GG188" s="167">
        <v>131</v>
      </c>
      <c r="GH188" s="168">
        <f t="shared" si="331"/>
        <v>-1.2384835451356935E-2</v>
      </c>
      <c r="GI188" s="168">
        <f t="shared" si="332"/>
        <v>-1.1998855162644873E-2</v>
      </c>
      <c r="GJ188" s="167">
        <v>132</v>
      </c>
      <c r="GK188" s="168">
        <f t="shared" si="333"/>
        <v>-2.0040529691527809E-2</v>
      </c>
      <c r="GL188" s="168">
        <f t="shared" si="334"/>
        <v>-1.9627671504537147E-2</v>
      </c>
      <c r="GM188" s="167">
        <v>133</v>
      </c>
      <c r="GN188" s="168">
        <f t="shared" si="335"/>
        <v>-2.9994818512207644E-2</v>
      </c>
      <c r="GO188" s="168">
        <f t="shared" si="336"/>
        <v>-2.8499066434065412E-2</v>
      </c>
      <c r="GP188" s="167">
        <v>134</v>
      </c>
      <c r="GQ188" s="168">
        <f t="shared" si="337"/>
        <v>1.1033250097071345E-2</v>
      </c>
      <c r="GR188" s="168">
        <f t="shared" si="338"/>
        <v>1.2508825519844891E-2</v>
      </c>
      <c r="GS188" s="167">
        <v>135</v>
      </c>
      <c r="GT188" s="168">
        <f t="shared" si="339"/>
        <v>3.2452499206684138E-2</v>
      </c>
      <c r="GU188" s="168">
        <f t="shared" si="340"/>
        <v>3.7596330632538866E-2</v>
      </c>
      <c r="GV188" s="167">
        <v>136</v>
      </c>
      <c r="GW188" s="168">
        <f t="shared" si="341"/>
        <v>4.2495075939370963E-2</v>
      </c>
      <c r="GX188" s="168">
        <f t="shared" si="342"/>
        <v>5.8447665967733542E-2</v>
      </c>
      <c r="GY188" s="167">
        <v>137</v>
      </c>
      <c r="GZ188" s="168">
        <f t="shared" si="343"/>
        <v>-2.9037543498589002E-5</v>
      </c>
      <c r="HA188" s="168">
        <f t="shared" si="344"/>
        <v>2.5034014590687548E-2</v>
      </c>
      <c r="HB188" s="167">
        <v>-1.2</v>
      </c>
      <c r="HC188" s="167">
        <v>-0.49</v>
      </c>
      <c r="HD188" s="167">
        <v>0.14000000000000001</v>
      </c>
      <c r="HE188" s="167">
        <v>1.56</v>
      </c>
      <c r="HF188" s="167">
        <v>-2.98</v>
      </c>
      <c r="HG188" s="167">
        <v>-1.01</v>
      </c>
      <c r="HH188" s="167">
        <v>0.85</v>
      </c>
      <c r="HI188" s="167">
        <v>3.14</v>
      </c>
    </row>
    <row r="189" spans="1:217" ht="15" x14ac:dyDescent="0.2">
      <c r="A189" s="153">
        <v>179</v>
      </c>
      <c r="B189" s="212"/>
      <c r="V189" s="163">
        <f t="shared" si="245"/>
        <v>0</v>
      </c>
      <c r="W189" s="163">
        <f t="shared" si="246"/>
        <v>0</v>
      </c>
      <c r="X189" s="163">
        <f t="shared" si="247"/>
        <v>0</v>
      </c>
      <c r="Y189" s="163">
        <f t="shared" si="248"/>
        <v>0</v>
      </c>
      <c r="Z189" s="163">
        <f t="shared" si="249"/>
        <v>0</v>
      </c>
      <c r="AA189" s="163">
        <f t="shared" si="250"/>
        <v>0</v>
      </c>
      <c r="AB189" s="163">
        <f t="shared" si="251"/>
        <v>0</v>
      </c>
      <c r="AC189" s="163">
        <f t="shared" si="252"/>
        <v>0</v>
      </c>
      <c r="AD189" s="164">
        <f t="shared" si="253"/>
        <v>-1.4641977937706968E-2</v>
      </c>
      <c r="AE189" s="164">
        <f t="shared" si="254"/>
        <v>2.4910512713808348E-2</v>
      </c>
      <c r="AF189" s="164">
        <f t="shared" si="255"/>
        <v>4.5595616594547202E-2</v>
      </c>
      <c r="AG189" s="165">
        <f t="shared" si="256"/>
        <v>65.3</v>
      </c>
      <c r="AH189" s="165">
        <f t="shared" si="257"/>
        <v>75.400000000000006</v>
      </c>
      <c r="AI189" s="165">
        <f t="shared" si="258"/>
        <v>82.9</v>
      </c>
      <c r="AJ189" s="165">
        <f t="shared" si="259"/>
        <v>88.3</v>
      </c>
      <c r="AK189" s="165">
        <f t="shared" si="260"/>
        <v>91.5</v>
      </c>
      <c r="AL189" s="165">
        <f t="shared" si="261"/>
        <v>92.7</v>
      </c>
      <c r="AM189" s="165">
        <f t="shared" si="262"/>
        <v>92.5</v>
      </c>
      <c r="AN189" s="165">
        <f t="shared" si="263"/>
        <v>90.4</v>
      </c>
      <c r="AO189" s="164">
        <f t="shared" si="264"/>
        <v>1.5128685188023212</v>
      </c>
      <c r="AP189" s="166">
        <v>1</v>
      </c>
      <c r="AQ189" s="167">
        <v>51.4</v>
      </c>
      <c r="AR189" s="167">
        <v>62.6</v>
      </c>
      <c r="AS189" s="167">
        <v>70.8</v>
      </c>
      <c r="AT189" s="167">
        <v>81</v>
      </c>
      <c r="AU189" s="167">
        <v>90.4</v>
      </c>
      <c r="AV189" s="167">
        <v>96.2</v>
      </c>
      <c r="AW189" s="167">
        <v>94.7</v>
      </c>
      <c r="AX189" s="167">
        <v>92.3</v>
      </c>
      <c r="AY189" s="166">
        <v>2</v>
      </c>
      <c r="AZ189" s="167">
        <v>59.5</v>
      </c>
      <c r="BA189" s="167">
        <v>68.900000000000006</v>
      </c>
      <c r="BB189" s="167">
        <v>78.3</v>
      </c>
      <c r="BC189" s="167">
        <v>84.3</v>
      </c>
      <c r="BD189" s="167">
        <v>92.8</v>
      </c>
      <c r="BE189" s="167">
        <v>96.3</v>
      </c>
      <c r="BF189" s="167">
        <v>94</v>
      </c>
      <c r="BG189" s="167">
        <v>90</v>
      </c>
      <c r="BH189" s="166">
        <v>3</v>
      </c>
      <c r="BI189" s="167">
        <v>59.8</v>
      </c>
      <c r="BJ189" s="167">
        <v>71.099999999999994</v>
      </c>
      <c r="BK189" s="167">
        <v>80.8</v>
      </c>
      <c r="BL189" s="167">
        <v>88</v>
      </c>
      <c r="BM189" s="167">
        <v>95</v>
      </c>
      <c r="BN189" s="167">
        <v>94.4</v>
      </c>
      <c r="BO189" s="167">
        <v>94.1</v>
      </c>
      <c r="BP189" s="167">
        <v>89</v>
      </c>
      <c r="BQ189" s="166">
        <v>4</v>
      </c>
      <c r="BR189" s="167">
        <v>65.400000000000006</v>
      </c>
      <c r="BS189" s="167">
        <v>77.2</v>
      </c>
      <c r="BT189" s="167">
        <v>84.5</v>
      </c>
      <c r="BU189" s="167">
        <v>89.8</v>
      </c>
      <c r="BV189" s="167">
        <v>95.5</v>
      </c>
      <c r="BW189" s="167">
        <v>94.3</v>
      </c>
      <c r="BX189" s="167">
        <v>92.5</v>
      </c>
      <c r="BY189" s="167">
        <v>88.8</v>
      </c>
      <c r="BZ189" s="166">
        <v>5</v>
      </c>
      <c r="CA189" s="167">
        <v>65.3</v>
      </c>
      <c r="CB189" s="167">
        <v>77.400000000000006</v>
      </c>
      <c r="CC189" s="167">
        <v>86.5</v>
      </c>
      <c r="CD189" s="167">
        <v>92.5</v>
      </c>
      <c r="CE189" s="167">
        <v>96.4</v>
      </c>
      <c r="CF189" s="167">
        <v>93</v>
      </c>
      <c r="CG189" s="167">
        <v>90.4</v>
      </c>
      <c r="CH189" s="167">
        <v>83.7</v>
      </c>
      <c r="CI189" s="166">
        <v>6</v>
      </c>
      <c r="CJ189" s="167">
        <v>70.7</v>
      </c>
      <c r="CK189" s="167">
        <v>82</v>
      </c>
      <c r="CL189" s="167">
        <v>89.3</v>
      </c>
      <c r="CM189" s="167">
        <v>93.3</v>
      </c>
      <c r="CN189" s="167">
        <v>95.5</v>
      </c>
      <c r="CO189" s="167">
        <v>93</v>
      </c>
      <c r="CP189" s="167">
        <v>90.1</v>
      </c>
      <c r="CQ189" s="167">
        <v>83</v>
      </c>
      <c r="CR189" s="166">
        <v>7</v>
      </c>
      <c r="CS189" s="167">
        <v>75.599999999999994</v>
      </c>
      <c r="CT189" s="167">
        <v>84.2</v>
      </c>
      <c r="CU189" s="167">
        <v>90.1</v>
      </c>
      <c r="CV189" s="167">
        <v>93.6</v>
      </c>
      <c r="CW189" s="167">
        <v>96.2</v>
      </c>
      <c r="CX189" s="167">
        <v>91.3</v>
      </c>
      <c r="CY189" s="167">
        <v>87.9</v>
      </c>
      <c r="CZ189" s="167">
        <v>81.900000000000006</v>
      </c>
      <c r="DA189" s="166">
        <v>8</v>
      </c>
      <c r="DB189" s="167">
        <v>77.599999999999994</v>
      </c>
      <c r="DC189" s="167">
        <v>88</v>
      </c>
      <c r="DD189" s="167">
        <v>93.4</v>
      </c>
      <c r="DE189" s="167">
        <v>93.8</v>
      </c>
      <c r="DF189" s="167">
        <v>94.2</v>
      </c>
      <c r="DG189" s="167">
        <v>91.4</v>
      </c>
      <c r="DH189" s="167">
        <v>87.9</v>
      </c>
      <c r="DI189" s="167">
        <v>79.900000000000006</v>
      </c>
      <c r="DJ189" s="167">
        <v>1</v>
      </c>
      <c r="DK189" s="168">
        <f t="shared" si="265"/>
        <v>51.4</v>
      </c>
      <c r="DL189" s="168">
        <f t="shared" si="266"/>
        <v>62.6</v>
      </c>
      <c r="DM189" s="168">
        <f t="shared" si="267"/>
        <v>70.8</v>
      </c>
      <c r="DN189" s="168">
        <f t="shared" si="268"/>
        <v>81</v>
      </c>
      <c r="DO189" s="168">
        <f t="shared" si="269"/>
        <v>90.4</v>
      </c>
      <c r="DP189" s="168">
        <f t="shared" si="270"/>
        <v>96.2</v>
      </c>
      <c r="DQ189" s="168">
        <f t="shared" si="271"/>
        <v>94.7</v>
      </c>
      <c r="DR189" s="168">
        <f t="shared" si="272"/>
        <v>92.3</v>
      </c>
      <c r="DS189" s="167">
        <v>131</v>
      </c>
      <c r="DT189" s="168">
        <f t="shared" si="273"/>
        <v>59.5</v>
      </c>
      <c r="DU189" s="168">
        <f t="shared" si="274"/>
        <v>68.900000000000006</v>
      </c>
      <c r="DV189" s="168">
        <f t="shared" si="275"/>
        <v>78.3</v>
      </c>
      <c r="DW189" s="168">
        <f t="shared" si="276"/>
        <v>84.3</v>
      </c>
      <c r="DX189" s="168">
        <f t="shared" si="277"/>
        <v>92.8</v>
      </c>
      <c r="DY189" s="168">
        <f t="shared" si="278"/>
        <v>96.3</v>
      </c>
      <c r="DZ189" s="168">
        <f t="shared" si="279"/>
        <v>94</v>
      </c>
      <c r="EA189" s="168">
        <f t="shared" si="280"/>
        <v>90</v>
      </c>
      <c r="EB189" s="167">
        <v>132</v>
      </c>
      <c r="EC189" s="168">
        <f t="shared" si="281"/>
        <v>59.8</v>
      </c>
      <c r="ED189" s="168">
        <f t="shared" si="282"/>
        <v>71.099999999999994</v>
      </c>
      <c r="EE189" s="168">
        <f t="shared" si="283"/>
        <v>80.8</v>
      </c>
      <c r="EF189" s="168">
        <f t="shared" si="284"/>
        <v>88</v>
      </c>
      <c r="EG189" s="168">
        <f t="shared" si="285"/>
        <v>95</v>
      </c>
      <c r="EH189" s="168">
        <f t="shared" si="286"/>
        <v>94.4</v>
      </c>
      <c r="EI189" s="168">
        <f t="shared" si="287"/>
        <v>94.1</v>
      </c>
      <c r="EJ189" s="168">
        <f t="shared" si="288"/>
        <v>89</v>
      </c>
      <c r="EK189" s="167">
        <v>133</v>
      </c>
      <c r="EL189" s="168">
        <f t="shared" si="289"/>
        <v>65.400000000000006</v>
      </c>
      <c r="EM189" s="168">
        <f t="shared" si="290"/>
        <v>77.2</v>
      </c>
      <c r="EN189" s="168">
        <f t="shared" si="291"/>
        <v>84.5</v>
      </c>
      <c r="EO189" s="168">
        <f t="shared" si="292"/>
        <v>89.8</v>
      </c>
      <c r="EP189" s="168">
        <f t="shared" si="293"/>
        <v>95.5</v>
      </c>
      <c r="EQ189" s="168">
        <f t="shared" si="294"/>
        <v>94.3</v>
      </c>
      <c r="ER189" s="168">
        <f t="shared" si="295"/>
        <v>92.5</v>
      </c>
      <c r="ES189" s="168">
        <f t="shared" si="296"/>
        <v>88.8</v>
      </c>
      <c r="ET189" s="167">
        <v>134</v>
      </c>
      <c r="EU189" s="168">
        <f t="shared" si="297"/>
        <v>65.3</v>
      </c>
      <c r="EV189" s="168">
        <f t="shared" si="298"/>
        <v>77.400000000000006</v>
      </c>
      <c r="EW189" s="168">
        <f t="shared" si="299"/>
        <v>86.5</v>
      </c>
      <c r="EX189" s="168">
        <f t="shared" si="300"/>
        <v>92.5</v>
      </c>
      <c r="EY189" s="168">
        <f t="shared" si="301"/>
        <v>96.4</v>
      </c>
      <c r="EZ189" s="168">
        <f t="shared" si="302"/>
        <v>93</v>
      </c>
      <c r="FA189" s="168">
        <f t="shared" si="303"/>
        <v>90.4</v>
      </c>
      <c r="FB189" s="168">
        <f t="shared" si="304"/>
        <v>83.7</v>
      </c>
      <c r="FC189" s="167">
        <v>135</v>
      </c>
      <c r="FD189" s="168">
        <f t="shared" si="305"/>
        <v>70.7</v>
      </c>
      <c r="FE189" s="168">
        <f t="shared" si="306"/>
        <v>82</v>
      </c>
      <c r="FF189" s="168">
        <f t="shared" si="307"/>
        <v>89.3</v>
      </c>
      <c r="FG189" s="168">
        <f t="shared" si="308"/>
        <v>93.3</v>
      </c>
      <c r="FH189" s="168">
        <f t="shared" si="309"/>
        <v>95.5</v>
      </c>
      <c r="FI189" s="168">
        <f t="shared" si="310"/>
        <v>93</v>
      </c>
      <c r="FJ189" s="168">
        <f t="shared" si="311"/>
        <v>90.1</v>
      </c>
      <c r="FK189" s="168">
        <f t="shared" si="312"/>
        <v>83</v>
      </c>
      <c r="FL189" s="167">
        <v>136</v>
      </c>
      <c r="FM189" s="168">
        <f t="shared" si="313"/>
        <v>75.599999999999994</v>
      </c>
      <c r="FN189" s="168">
        <f t="shared" si="314"/>
        <v>84.2</v>
      </c>
      <c r="FO189" s="168">
        <f t="shared" si="315"/>
        <v>90.1</v>
      </c>
      <c r="FP189" s="168">
        <f t="shared" si="316"/>
        <v>93.6</v>
      </c>
      <c r="FQ189" s="168">
        <f t="shared" si="317"/>
        <v>96.2</v>
      </c>
      <c r="FR189" s="168">
        <f t="shared" si="318"/>
        <v>91.3</v>
      </c>
      <c r="FS189" s="168">
        <f t="shared" si="319"/>
        <v>87.9</v>
      </c>
      <c r="FT189" s="168">
        <f t="shared" si="320"/>
        <v>81.900000000000006</v>
      </c>
      <c r="FU189" s="167">
        <v>137</v>
      </c>
      <c r="FV189" s="168">
        <f t="shared" si="321"/>
        <v>77.599999999999994</v>
      </c>
      <c r="FW189" s="168">
        <f t="shared" si="322"/>
        <v>88</v>
      </c>
      <c r="FX189" s="168">
        <f t="shared" si="323"/>
        <v>93.4</v>
      </c>
      <c r="FY189" s="168">
        <f t="shared" si="324"/>
        <v>93.8</v>
      </c>
      <c r="FZ189" s="168">
        <f t="shared" si="325"/>
        <v>94.2</v>
      </c>
      <c r="GA189" s="168">
        <f t="shared" si="326"/>
        <v>91.4</v>
      </c>
      <c r="GB189" s="168">
        <f t="shared" si="327"/>
        <v>87.9</v>
      </c>
      <c r="GC189" s="168">
        <f t="shared" si="328"/>
        <v>79.900000000000006</v>
      </c>
      <c r="GD189" s="167">
        <v>130</v>
      </c>
      <c r="GE189" s="168">
        <f t="shared" si="329"/>
        <v>-2.3603849250278586E-2</v>
      </c>
      <c r="GF189" s="168">
        <f t="shared" si="330"/>
        <v>-2.3544224454084883E-2</v>
      </c>
      <c r="GG189" s="167">
        <v>131</v>
      </c>
      <c r="GH189" s="168">
        <f t="shared" si="331"/>
        <v>-1.2384835451356935E-2</v>
      </c>
      <c r="GI189" s="168">
        <f t="shared" si="332"/>
        <v>-1.1998855162644873E-2</v>
      </c>
      <c r="GJ189" s="167">
        <v>132</v>
      </c>
      <c r="GK189" s="168">
        <f t="shared" si="333"/>
        <v>-2.0040529691527809E-2</v>
      </c>
      <c r="GL189" s="168">
        <f t="shared" si="334"/>
        <v>-1.9627671504537147E-2</v>
      </c>
      <c r="GM189" s="167">
        <v>133</v>
      </c>
      <c r="GN189" s="168">
        <f t="shared" si="335"/>
        <v>-2.9994818512207644E-2</v>
      </c>
      <c r="GO189" s="168">
        <f t="shared" si="336"/>
        <v>-2.8499066434065412E-2</v>
      </c>
      <c r="GP189" s="167">
        <v>134</v>
      </c>
      <c r="GQ189" s="168">
        <f t="shared" si="337"/>
        <v>1.1033250097071345E-2</v>
      </c>
      <c r="GR189" s="168">
        <f t="shared" si="338"/>
        <v>1.2508825519844891E-2</v>
      </c>
      <c r="GS189" s="167">
        <v>135</v>
      </c>
      <c r="GT189" s="168">
        <f t="shared" si="339"/>
        <v>3.2452499206684138E-2</v>
      </c>
      <c r="GU189" s="168">
        <f t="shared" si="340"/>
        <v>3.7596330632538866E-2</v>
      </c>
      <c r="GV189" s="167">
        <v>136</v>
      </c>
      <c r="GW189" s="168">
        <f t="shared" si="341"/>
        <v>4.2495075939370963E-2</v>
      </c>
      <c r="GX189" s="168">
        <f t="shared" si="342"/>
        <v>5.8447665967733542E-2</v>
      </c>
      <c r="GY189" s="167">
        <v>137</v>
      </c>
      <c r="GZ189" s="168">
        <f t="shared" si="343"/>
        <v>-2.9037543498589002E-5</v>
      </c>
      <c r="HA189" s="168">
        <f t="shared" si="344"/>
        <v>2.5034014590687548E-2</v>
      </c>
      <c r="HB189" s="167">
        <v>-1.2</v>
      </c>
      <c r="HC189" s="167">
        <v>-0.49</v>
      </c>
      <c r="HD189" s="167">
        <v>0.14000000000000001</v>
      </c>
      <c r="HE189" s="167">
        <v>1.56</v>
      </c>
      <c r="HF189" s="167">
        <v>-2.98</v>
      </c>
      <c r="HG189" s="167">
        <v>-1.01</v>
      </c>
      <c r="HH189" s="167">
        <v>0.85</v>
      </c>
      <c r="HI189" s="167">
        <v>3.14</v>
      </c>
    </row>
    <row r="190" spans="1:217" ht="15" x14ac:dyDescent="0.2">
      <c r="A190" s="153">
        <v>180</v>
      </c>
      <c r="B190" s="212"/>
      <c r="V190" s="163">
        <f t="shared" si="245"/>
        <v>0</v>
      </c>
      <c r="W190" s="163">
        <f t="shared" si="246"/>
        <v>0</v>
      </c>
      <c r="X190" s="163">
        <f t="shared" si="247"/>
        <v>0</v>
      </c>
      <c r="Y190" s="163">
        <f t="shared" si="248"/>
        <v>0</v>
      </c>
      <c r="Z190" s="163">
        <f t="shared" si="249"/>
        <v>0</v>
      </c>
      <c r="AA190" s="163">
        <f t="shared" si="250"/>
        <v>0</v>
      </c>
      <c r="AB190" s="163">
        <f t="shared" si="251"/>
        <v>0</v>
      </c>
      <c r="AC190" s="163">
        <f t="shared" si="252"/>
        <v>0</v>
      </c>
      <c r="AD190" s="164">
        <f t="shared" si="253"/>
        <v>-1.4641977937706968E-2</v>
      </c>
      <c r="AE190" s="164">
        <f t="shared" si="254"/>
        <v>2.4910512713808348E-2</v>
      </c>
      <c r="AF190" s="164">
        <f t="shared" si="255"/>
        <v>4.5595616594547202E-2</v>
      </c>
      <c r="AG190" s="165">
        <f t="shared" si="256"/>
        <v>65.3</v>
      </c>
      <c r="AH190" s="165">
        <f t="shared" si="257"/>
        <v>75.400000000000006</v>
      </c>
      <c r="AI190" s="165">
        <f t="shared" si="258"/>
        <v>82.9</v>
      </c>
      <c r="AJ190" s="165">
        <f t="shared" si="259"/>
        <v>88.3</v>
      </c>
      <c r="AK190" s="165">
        <f t="shared" si="260"/>
        <v>91.5</v>
      </c>
      <c r="AL190" s="165">
        <f t="shared" si="261"/>
        <v>92.7</v>
      </c>
      <c r="AM190" s="165">
        <f t="shared" si="262"/>
        <v>92.5</v>
      </c>
      <c r="AN190" s="165">
        <f t="shared" si="263"/>
        <v>90.4</v>
      </c>
      <c r="AO190" s="164">
        <f t="shared" si="264"/>
        <v>1.5128685188023212</v>
      </c>
      <c r="AP190" s="166">
        <v>1</v>
      </c>
      <c r="AQ190" s="167">
        <v>51.4</v>
      </c>
      <c r="AR190" s="167">
        <v>62.6</v>
      </c>
      <c r="AS190" s="167">
        <v>70.8</v>
      </c>
      <c r="AT190" s="167">
        <v>81</v>
      </c>
      <c r="AU190" s="167">
        <v>90.4</v>
      </c>
      <c r="AV190" s="167">
        <v>96.2</v>
      </c>
      <c r="AW190" s="167">
        <v>94.7</v>
      </c>
      <c r="AX190" s="167">
        <v>92.3</v>
      </c>
      <c r="AY190" s="166">
        <v>2</v>
      </c>
      <c r="AZ190" s="167">
        <v>59.5</v>
      </c>
      <c r="BA190" s="167">
        <v>68.900000000000006</v>
      </c>
      <c r="BB190" s="167">
        <v>78.3</v>
      </c>
      <c r="BC190" s="167">
        <v>84.3</v>
      </c>
      <c r="BD190" s="167">
        <v>92.8</v>
      </c>
      <c r="BE190" s="167">
        <v>96.3</v>
      </c>
      <c r="BF190" s="167">
        <v>94</v>
      </c>
      <c r="BG190" s="167">
        <v>90</v>
      </c>
      <c r="BH190" s="166">
        <v>3</v>
      </c>
      <c r="BI190" s="167">
        <v>59.8</v>
      </c>
      <c r="BJ190" s="167">
        <v>71.099999999999994</v>
      </c>
      <c r="BK190" s="167">
        <v>80.8</v>
      </c>
      <c r="BL190" s="167">
        <v>88</v>
      </c>
      <c r="BM190" s="167">
        <v>95</v>
      </c>
      <c r="BN190" s="167">
        <v>94.4</v>
      </c>
      <c r="BO190" s="167">
        <v>94.1</v>
      </c>
      <c r="BP190" s="167">
        <v>89</v>
      </c>
      <c r="BQ190" s="166">
        <v>4</v>
      </c>
      <c r="BR190" s="167">
        <v>65.400000000000006</v>
      </c>
      <c r="BS190" s="167">
        <v>77.2</v>
      </c>
      <c r="BT190" s="167">
        <v>84.5</v>
      </c>
      <c r="BU190" s="167">
        <v>89.8</v>
      </c>
      <c r="BV190" s="167">
        <v>95.5</v>
      </c>
      <c r="BW190" s="167">
        <v>94.3</v>
      </c>
      <c r="BX190" s="167">
        <v>92.5</v>
      </c>
      <c r="BY190" s="167">
        <v>88.8</v>
      </c>
      <c r="BZ190" s="166">
        <v>5</v>
      </c>
      <c r="CA190" s="167">
        <v>65.3</v>
      </c>
      <c r="CB190" s="167">
        <v>77.400000000000006</v>
      </c>
      <c r="CC190" s="167">
        <v>86.5</v>
      </c>
      <c r="CD190" s="167">
        <v>92.5</v>
      </c>
      <c r="CE190" s="167">
        <v>96.4</v>
      </c>
      <c r="CF190" s="167">
        <v>93</v>
      </c>
      <c r="CG190" s="167">
        <v>90.4</v>
      </c>
      <c r="CH190" s="167">
        <v>83.7</v>
      </c>
      <c r="CI190" s="166">
        <v>6</v>
      </c>
      <c r="CJ190" s="167">
        <v>70.7</v>
      </c>
      <c r="CK190" s="167">
        <v>82</v>
      </c>
      <c r="CL190" s="167">
        <v>89.3</v>
      </c>
      <c r="CM190" s="167">
        <v>93.3</v>
      </c>
      <c r="CN190" s="167">
        <v>95.5</v>
      </c>
      <c r="CO190" s="167">
        <v>93</v>
      </c>
      <c r="CP190" s="167">
        <v>90.1</v>
      </c>
      <c r="CQ190" s="167">
        <v>83</v>
      </c>
      <c r="CR190" s="166">
        <v>7</v>
      </c>
      <c r="CS190" s="167">
        <v>75.599999999999994</v>
      </c>
      <c r="CT190" s="167">
        <v>84.2</v>
      </c>
      <c r="CU190" s="167">
        <v>90.1</v>
      </c>
      <c r="CV190" s="167">
        <v>93.6</v>
      </c>
      <c r="CW190" s="167">
        <v>96.2</v>
      </c>
      <c r="CX190" s="167">
        <v>91.3</v>
      </c>
      <c r="CY190" s="167">
        <v>87.9</v>
      </c>
      <c r="CZ190" s="167">
        <v>81.900000000000006</v>
      </c>
      <c r="DA190" s="166">
        <v>8</v>
      </c>
      <c r="DB190" s="167">
        <v>77.599999999999994</v>
      </c>
      <c r="DC190" s="167">
        <v>88</v>
      </c>
      <c r="DD190" s="167">
        <v>93.4</v>
      </c>
      <c r="DE190" s="167">
        <v>93.8</v>
      </c>
      <c r="DF190" s="167">
        <v>94.2</v>
      </c>
      <c r="DG190" s="167">
        <v>91.4</v>
      </c>
      <c r="DH190" s="167">
        <v>87.9</v>
      </c>
      <c r="DI190" s="167">
        <v>79.900000000000006</v>
      </c>
      <c r="DJ190" s="167">
        <v>1</v>
      </c>
      <c r="DK190" s="168">
        <f t="shared" si="265"/>
        <v>51.4</v>
      </c>
      <c r="DL190" s="168">
        <f t="shared" si="266"/>
        <v>62.6</v>
      </c>
      <c r="DM190" s="168">
        <f t="shared" si="267"/>
        <v>70.8</v>
      </c>
      <c r="DN190" s="168">
        <f t="shared" si="268"/>
        <v>81</v>
      </c>
      <c r="DO190" s="168">
        <f t="shared" si="269"/>
        <v>90.4</v>
      </c>
      <c r="DP190" s="168">
        <f t="shared" si="270"/>
        <v>96.2</v>
      </c>
      <c r="DQ190" s="168">
        <f t="shared" si="271"/>
        <v>94.7</v>
      </c>
      <c r="DR190" s="168">
        <f t="shared" si="272"/>
        <v>92.3</v>
      </c>
      <c r="DS190" s="167">
        <v>131</v>
      </c>
      <c r="DT190" s="168">
        <f t="shared" si="273"/>
        <v>59.5</v>
      </c>
      <c r="DU190" s="168">
        <f t="shared" si="274"/>
        <v>68.900000000000006</v>
      </c>
      <c r="DV190" s="168">
        <f t="shared" si="275"/>
        <v>78.3</v>
      </c>
      <c r="DW190" s="168">
        <f t="shared" si="276"/>
        <v>84.3</v>
      </c>
      <c r="DX190" s="168">
        <f t="shared" si="277"/>
        <v>92.8</v>
      </c>
      <c r="DY190" s="168">
        <f t="shared" si="278"/>
        <v>96.3</v>
      </c>
      <c r="DZ190" s="168">
        <f t="shared" si="279"/>
        <v>94</v>
      </c>
      <c r="EA190" s="168">
        <f t="shared" si="280"/>
        <v>90</v>
      </c>
      <c r="EB190" s="167">
        <v>132</v>
      </c>
      <c r="EC190" s="168">
        <f t="shared" si="281"/>
        <v>59.8</v>
      </c>
      <c r="ED190" s="168">
        <f t="shared" si="282"/>
        <v>71.099999999999994</v>
      </c>
      <c r="EE190" s="168">
        <f t="shared" si="283"/>
        <v>80.8</v>
      </c>
      <c r="EF190" s="168">
        <f t="shared" si="284"/>
        <v>88</v>
      </c>
      <c r="EG190" s="168">
        <f t="shared" si="285"/>
        <v>95</v>
      </c>
      <c r="EH190" s="168">
        <f t="shared" si="286"/>
        <v>94.4</v>
      </c>
      <c r="EI190" s="168">
        <f t="shared" si="287"/>
        <v>94.1</v>
      </c>
      <c r="EJ190" s="168">
        <f t="shared" si="288"/>
        <v>89</v>
      </c>
      <c r="EK190" s="167">
        <v>133</v>
      </c>
      <c r="EL190" s="168">
        <f t="shared" si="289"/>
        <v>65.400000000000006</v>
      </c>
      <c r="EM190" s="168">
        <f t="shared" si="290"/>
        <v>77.2</v>
      </c>
      <c r="EN190" s="168">
        <f t="shared" si="291"/>
        <v>84.5</v>
      </c>
      <c r="EO190" s="168">
        <f t="shared" si="292"/>
        <v>89.8</v>
      </c>
      <c r="EP190" s="168">
        <f t="shared" si="293"/>
        <v>95.5</v>
      </c>
      <c r="EQ190" s="168">
        <f t="shared" si="294"/>
        <v>94.3</v>
      </c>
      <c r="ER190" s="168">
        <f t="shared" si="295"/>
        <v>92.5</v>
      </c>
      <c r="ES190" s="168">
        <f t="shared" si="296"/>
        <v>88.8</v>
      </c>
      <c r="ET190" s="167">
        <v>134</v>
      </c>
      <c r="EU190" s="168">
        <f t="shared" si="297"/>
        <v>65.3</v>
      </c>
      <c r="EV190" s="168">
        <f t="shared" si="298"/>
        <v>77.400000000000006</v>
      </c>
      <c r="EW190" s="168">
        <f t="shared" si="299"/>
        <v>86.5</v>
      </c>
      <c r="EX190" s="168">
        <f t="shared" si="300"/>
        <v>92.5</v>
      </c>
      <c r="EY190" s="168">
        <f t="shared" si="301"/>
        <v>96.4</v>
      </c>
      <c r="EZ190" s="168">
        <f t="shared" si="302"/>
        <v>93</v>
      </c>
      <c r="FA190" s="168">
        <f t="shared" si="303"/>
        <v>90.4</v>
      </c>
      <c r="FB190" s="168">
        <f t="shared" si="304"/>
        <v>83.7</v>
      </c>
      <c r="FC190" s="167">
        <v>135</v>
      </c>
      <c r="FD190" s="168">
        <f t="shared" si="305"/>
        <v>70.7</v>
      </c>
      <c r="FE190" s="168">
        <f t="shared" si="306"/>
        <v>82</v>
      </c>
      <c r="FF190" s="168">
        <f t="shared" si="307"/>
        <v>89.3</v>
      </c>
      <c r="FG190" s="168">
        <f t="shared" si="308"/>
        <v>93.3</v>
      </c>
      <c r="FH190" s="168">
        <f t="shared" si="309"/>
        <v>95.5</v>
      </c>
      <c r="FI190" s="168">
        <f t="shared" si="310"/>
        <v>93</v>
      </c>
      <c r="FJ190" s="168">
        <f t="shared" si="311"/>
        <v>90.1</v>
      </c>
      <c r="FK190" s="168">
        <f t="shared" si="312"/>
        <v>83</v>
      </c>
      <c r="FL190" s="167">
        <v>136</v>
      </c>
      <c r="FM190" s="168">
        <f t="shared" si="313"/>
        <v>75.599999999999994</v>
      </c>
      <c r="FN190" s="168">
        <f t="shared" si="314"/>
        <v>84.2</v>
      </c>
      <c r="FO190" s="168">
        <f t="shared" si="315"/>
        <v>90.1</v>
      </c>
      <c r="FP190" s="168">
        <f t="shared" si="316"/>
        <v>93.6</v>
      </c>
      <c r="FQ190" s="168">
        <f t="shared" si="317"/>
        <v>96.2</v>
      </c>
      <c r="FR190" s="168">
        <f t="shared" si="318"/>
        <v>91.3</v>
      </c>
      <c r="FS190" s="168">
        <f t="shared" si="319"/>
        <v>87.9</v>
      </c>
      <c r="FT190" s="168">
        <f t="shared" si="320"/>
        <v>81.900000000000006</v>
      </c>
      <c r="FU190" s="167">
        <v>137</v>
      </c>
      <c r="FV190" s="168">
        <f t="shared" si="321"/>
        <v>77.599999999999994</v>
      </c>
      <c r="FW190" s="168">
        <f t="shared" si="322"/>
        <v>88</v>
      </c>
      <c r="FX190" s="168">
        <f t="shared" si="323"/>
        <v>93.4</v>
      </c>
      <c r="FY190" s="168">
        <f t="shared" si="324"/>
        <v>93.8</v>
      </c>
      <c r="FZ190" s="168">
        <f t="shared" si="325"/>
        <v>94.2</v>
      </c>
      <c r="GA190" s="168">
        <f t="shared" si="326"/>
        <v>91.4</v>
      </c>
      <c r="GB190" s="168">
        <f t="shared" si="327"/>
        <v>87.9</v>
      </c>
      <c r="GC190" s="168">
        <f t="shared" si="328"/>
        <v>79.900000000000006</v>
      </c>
      <c r="GD190" s="167">
        <v>130</v>
      </c>
      <c r="GE190" s="168">
        <f t="shared" si="329"/>
        <v>-2.3603849250278586E-2</v>
      </c>
      <c r="GF190" s="168">
        <f t="shared" si="330"/>
        <v>-2.3544224454084883E-2</v>
      </c>
      <c r="GG190" s="167">
        <v>131</v>
      </c>
      <c r="GH190" s="168">
        <f t="shared" si="331"/>
        <v>-1.2384835451356935E-2</v>
      </c>
      <c r="GI190" s="168">
        <f t="shared" si="332"/>
        <v>-1.1998855162644873E-2</v>
      </c>
      <c r="GJ190" s="167">
        <v>132</v>
      </c>
      <c r="GK190" s="168">
        <f t="shared" si="333"/>
        <v>-2.0040529691527809E-2</v>
      </c>
      <c r="GL190" s="168">
        <f t="shared" si="334"/>
        <v>-1.9627671504537147E-2</v>
      </c>
      <c r="GM190" s="167">
        <v>133</v>
      </c>
      <c r="GN190" s="168">
        <f t="shared" si="335"/>
        <v>-2.9994818512207644E-2</v>
      </c>
      <c r="GO190" s="168">
        <f t="shared" si="336"/>
        <v>-2.8499066434065412E-2</v>
      </c>
      <c r="GP190" s="167">
        <v>134</v>
      </c>
      <c r="GQ190" s="168">
        <f t="shared" si="337"/>
        <v>1.1033250097071345E-2</v>
      </c>
      <c r="GR190" s="168">
        <f t="shared" si="338"/>
        <v>1.2508825519844891E-2</v>
      </c>
      <c r="GS190" s="167">
        <v>135</v>
      </c>
      <c r="GT190" s="168">
        <f t="shared" si="339"/>
        <v>3.2452499206684138E-2</v>
      </c>
      <c r="GU190" s="168">
        <f t="shared" si="340"/>
        <v>3.7596330632538866E-2</v>
      </c>
      <c r="GV190" s="167">
        <v>136</v>
      </c>
      <c r="GW190" s="168">
        <f t="shared" si="341"/>
        <v>4.2495075939370963E-2</v>
      </c>
      <c r="GX190" s="168">
        <f t="shared" si="342"/>
        <v>5.8447665967733542E-2</v>
      </c>
      <c r="GY190" s="167">
        <v>137</v>
      </c>
      <c r="GZ190" s="168">
        <f t="shared" si="343"/>
        <v>-2.9037543498589002E-5</v>
      </c>
      <c r="HA190" s="168">
        <f t="shared" si="344"/>
        <v>2.5034014590687548E-2</v>
      </c>
      <c r="HB190" s="167">
        <v>-1.2</v>
      </c>
      <c r="HC190" s="167">
        <v>-0.49</v>
      </c>
      <c r="HD190" s="167">
        <v>0.14000000000000001</v>
      </c>
      <c r="HE190" s="167">
        <v>1.56</v>
      </c>
      <c r="HF190" s="167">
        <v>-2.98</v>
      </c>
      <c r="HG190" s="167">
        <v>-1.01</v>
      </c>
      <c r="HH190" s="167">
        <v>0.85</v>
      </c>
      <c r="HI190" s="167">
        <v>3.14</v>
      </c>
    </row>
    <row r="191" spans="1:217" ht="15" x14ac:dyDescent="0.2">
      <c r="A191" s="153">
        <v>181</v>
      </c>
      <c r="B191" s="212"/>
      <c r="V191" s="163">
        <f t="shared" si="245"/>
        <v>0</v>
      </c>
      <c r="W191" s="163">
        <f t="shared" si="246"/>
        <v>0</v>
      </c>
      <c r="X191" s="163">
        <f t="shared" si="247"/>
        <v>0</v>
      </c>
      <c r="Y191" s="163">
        <f t="shared" si="248"/>
        <v>0</v>
      </c>
      <c r="Z191" s="163">
        <f t="shared" si="249"/>
        <v>0</v>
      </c>
      <c r="AA191" s="163">
        <f t="shared" si="250"/>
        <v>0</v>
      </c>
      <c r="AB191" s="163">
        <f t="shared" si="251"/>
        <v>0</v>
      </c>
      <c r="AC191" s="163">
        <f t="shared" si="252"/>
        <v>0</v>
      </c>
      <c r="AD191" s="164">
        <f t="shared" si="253"/>
        <v>-1.4641977937706968E-2</v>
      </c>
      <c r="AE191" s="164">
        <f t="shared" si="254"/>
        <v>2.4910512713808348E-2</v>
      </c>
      <c r="AF191" s="164">
        <f t="shared" si="255"/>
        <v>4.5595616594547202E-2</v>
      </c>
      <c r="AG191" s="165">
        <f t="shared" si="256"/>
        <v>65.3</v>
      </c>
      <c r="AH191" s="165">
        <f t="shared" si="257"/>
        <v>75.400000000000006</v>
      </c>
      <c r="AI191" s="165">
        <f t="shared" si="258"/>
        <v>82.9</v>
      </c>
      <c r="AJ191" s="165">
        <f t="shared" si="259"/>
        <v>88.3</v>
      </c>
      <c r="AK191" s="165">
        <f t="shared" si="260"/>
        <v>91.5</v>
      </c>
      <c r="AL191" s="165">
        <f t="shared" si="261"/>
        <v>92.7</v>
      </c>
      <c r="AM191" s="165">
        <f t="shared" si="262"/>
        <v>92.5</v>
      </c>
      <c r="AN191" s="165">
        <f t="shared" si="263"/>
        <v>90.4</v>
      </c>
      <c r="AO191" s="164">
        <f t="shared" si="264"/>
        <v>1.5128685188023212</v>
      </c>
      <c r="AP191" s="166">
        <v>1</v>
      </c>
      <c r="AQ191" s="167">
        <v>51.4</v>
      </c>
      <c r="AR191" s="167">
        <v>62.6</v>
      </c>
      <c r="AS191" s="167">
        <v>70.8</v>
      </c>
      <c r="AT191" s="167">
        <v>81</v>
      </c>
      <c r="AU191" s="167">
        <v>90.4</v>
      </c>
      <c r="AV191" s="167">
        <v>96.2</v>
      </c>
      <c r="AW191" s="167">
        <v>94.7</v>
      </c>
      <c r="AX191" s="167">
        <v>92.3</v>
      </c>
      <c r="AY191" s="166">
        <v>2</v>
      </c>
      <c r="AZ191" s="167">
        <v>59.5</v>
      </c>
      <c r="BA191" s="167">
        <v>68.900000000000006</v>
      </c>
      <c r="BB191" s="167">
        <v>78.3</v>
      </c>
      <c r="BC191" s="167">
        <v>84.3</v>
      </c>
      <c r="BD191" s="167">
        <v>92.8</v>
      </c>
      <c r="BE191" s="167">
        <v>96.3</v>
      </c>
      <c r="BF191" s="167">
        <v>94</v>
      </c>
      <c r="BG191" s="167">
        <v>90</v>
      </c>
      <c r="BH191" s="166">
        <v>3</v>
      </c>
      <c r="BI191" s="167">
        <v>59.8</v>
      </c>
      <c r="BJ191" s="167">
        <v>71.099999999999994</v>
      </c>
      <c r="BK191" s="167">
        <v>80.8</v>
      </c>
      <c r="BL191" s="167">
        <v>88</v>
      </c>
      <c r="BM191" s="167">
        <v>95</v>
      </c>
      <c r="BN191" s="167">
        <v>94.4</v>
      </c>
      <c r="BO191" s="167">
        <v>94.1</v>
      </c>
      <c r="BP191" s="167">
        <v>89</v>
      </c>
      <c r="BQ191" s="166">
        <v>4</v>
      </c>
      <c r="BR191" s="167">
        <v>65.400000000000006</v>
      </c>
      <c r="BS191" s="167">
        <v>77.2</v>
      </c>
      <c r="BT191" s="167">
        <v>84.5</v>
      </c>
      <c r="BU191" s="167">
        <v>89.8</v>
      </c>
      <c r="BV191" s="167">
        <v>95.5</v>
      </c>
      <c r="BW191" s="167">
        <v>94.3</v>
      </c>
      <c r="BX191" s="167">
        <v>92.5</v>
      </c>
      <c r="BY191" s="167">
        <v>88.8</v>
      </c>
      <c r="BZ191" s="166">
        <v>5</v>
      </c>
      <c r="CA191" s="167">
        <v>65.3</v>
      </c>
      <c r="CB191" s="167">
        <v>77.400000000000006</v>
      </c>
      <c r="CC191" s="167">
        <v>86.5</v>
      </c>
      <c r="CD191" s="167">
        <v>92.5</v>
      </c>
      <c r="CE191" s="167">
        <v>96.4</v>
      </c>
      <c r="CF191" s="167">
        <v>93</v>
      </c>
      <c r="CG191" s="167">
        <v>90.4</v>
      </c>
      <c r="CH191" s="167">
        <v>83.7</v>
      </c>
      <c r="CI191" s="166">
        <v>6</v>
      </c>
      <c r="CJ191" s="167">
        <v>70.7</v>
      </c>
      <c r="CK191" s="167">
        <v>82</v>
      </c>
      <c r="CL191" s="167">
        <v>89.3</v>
      </c>
      <c r="CM191" s="167">
        <v>93.3</v>
      </c>
      <c r="CN191" s="167">
        <v>95.5</v>
      </c>
      <c r="CO191" s="167">
        <v>93</v>
      </c>
      <c r="CP191" s="167">
        <v>90.1</v>
      </c>
      <c r="CQ191" s="167">
        <v>83</v>
      </c>
      <c r="CR191" s="166">
        <v>7</v>
      </c>
      <c r="CS191" s="167">
        <v>75.599999999999994</v>
      </c>
      <c r="CT191" s="167">
        <v>84.2</v>
      </c>
      <c r="CU191" s="167">
        <v>90.1</v>
      </c>
      <c r="CV191" s="167">
        <v>93.6</v>
      </c>
      <c r="CW191" s="167">
        <v>96.2</v>
      </c>
      <c r="CX191" s="167">
        <v>91.3</v>
      </c>
      <c r="CY191" s="167">
        <v>87.9</v>
      </c>
      <c r="CZ191" s="167">
        <v>81.900000000000006</v>
      </c>
      <c r="DA191" s="166">
        <v>8</v>
      </c>
      <c r="DB191" s="167">
        <v>77.599999999999994</v>
      </c>
      <c r="DC191" s="167">
        <v>88</v>
      </c>
      <c r="DD191" s="167">
        <v>93.4</v>
      </c>
      <c r="DE191" s="167">
        <v>93.8</v>
      </c>
      <c r="DF191" s="167">
        <v>94.2</v>
      </c>
      <c r="DG191" s="167">
        <v>91.4</v>
      </c>
      <c r="DH191" s="167">
        <v>87.9</v>
      </c>
      <c r="DI191" s="167">
        <v>79.900000000000006</v>
      </c>
      <c r="DJ191" s="167">
        <v>1</v>
      </c>
      <c r="DK191" s="168">
        <f t="shared" si="265"/>
        <v>51.4</v>
      </c>
      <c r="DL191" s="168">
        <f t="shared" si="266"/>
        <v>62.6</v>
      </c>
      <c r="DM191" s="168">
        <f t="shared" si="267"/>
        <v>70.8</v>
      </c>
      <c r="DN191" s="168">
        <f t="shared" si="268"/>
        <v>81</v>
      </c>
      <c r="DO191" s="168">
        <f t="shared" si="269"/>
        <v>90.4</v>
      </c>
      <c r="DP191" s="168">
        <f t="shared" si="270"/>
        <v>96.2</v>
      </c>
      <c r="DQ191" s="168">
        <f t="shared" si="271"/>
        <v>94.7</v>
      </c>
      <c r="DR191" s="168">
        <f t="shared" si="272"/>
        <v>92.3</v>
      </c>
      <c r="DS191" s="167">
        <v>131</v>
      </c>
      <c r="DT191" s="168">
        <f t="shared" si="273"/>
        <v>59.5</v>
      </c>
      <c r="DU191" s="168">
        <f t="shared" si="274"/>
        <v>68.900000000000006</v>
      </c>
      <c r="DV191" s="168">
        <f t="shared" si="275"/>
        <v>78.3</v>
      </c>
      <c r="DW191" s="168">
        <f t="shared" si="276"/>
        <v>84.3</v>
      </c>
      <c r="DX191" s="168">
        <f t="shared" si="277"/>
        <v>92.8</v>
      </c>
      <c r="DY191" s="168">
        <f t="shared" si="278"/>
        <v>96.3</v>
      </c>
      <c r="DZ191" s="168">
        <f t="shared" si="279"/>
        <v>94</v>
      </c>
      <c r="EA191" s="168">
        <f t="shared" si="280"/>
        <v>90</v>
      </c>
      <c r="EB191" s="167">
        <v>132</v>
      </c>
      <c r="EC191" s="168">
        <f t="shared" si="281"/>
        <v>59.8</v>
      </c>
      <c r="ED191" s="168">
        <f t="shared" si="282"/>
        <v>71.099999999999994</v>
      </c>
      <c r="EE191" s="168">
        <f t="shared" si="283"/>
        <v>80.8</v>
      </c>
      <c r="EF191" s="168">
        <f t="shared" si="284"/>
        <v>88</v>
      </c>
      <c r="EG191" s="168">
        <f t="shared" si="285"/>
        <v>95</v>
      </c>
      <c r="EH191" s="168">
        <f t="shared" si="286"/>
        <v>94.4</v>
      </c>
      <c r="EI191" s="168">
        <f t="shared" si="287"/>
        <v>94.1</v>
      </c>
      <c r="EJ191" s="168">
        <f t="shared" si="288"/>
        <v>89</v>
      </c>
      <c r="EK191" s="167">
        <v>133</v>
      </c>
      <c r="EL191" s="168">
        <f t="shared" si="289"/>
        <v>65.400000000000006</v>
      </c>
      <c r="EM191" s="168">
        <f t="shared" si="290"/>
        <v>77.2</v>
      </c>
      <c r="EN191" s="168">
        <f t="shared" si="291"/>
        <v>84.5</v>
      </c>
      <c r="EO191" s="168">
        <f t="shared" si="292"/>
        <v>89.8</v>
      </c>
      <c r="EP191" s="168">
        <f t="shared" si="293"/>
        <v>95.5</v>
      </c>
      <c r="EQ191" s="168">
        <f t="shared" si="294"/>
        <v>94.3</v>
      </c>
      <c r="ER191" s="168">
        <f t="shared" si="295"/>
        <v>92.5</v>
      </c>
      <c r="ES191" s="168">
        <f t="shared" si="296"/>
        <v>88.8</v>
      </c>
      <c r="ET191" s="167">
        <v>134</v>
      </c>
      <c r="EU191" s="168">
        <f t="shared" si="297"/>
        <v>65.3</v>
      </c>
      <c r="EV191" s="168">
        <f t="shared" si="298"/>
        <v>77.400000000000006</v>
      </c>
      <c r="EW191" s="168">
        <f t="shared" si="299"/>
        <v>86.5</v>
      </c>
      <c r="EX191" s="168">
        <f t="shared" si="300"/>
        <v>92.5</v>
      </c>
      <c r="EY191" s="168">
        <f t="shared" si="301"/>
        <v>96.4</v>
      </c>
      <c r="EZ191" s="168">
        <f t="shared" si="302"/>
        <v>93</v>
      </c>
      <c r="FA191" s="168">
        <f t="shared" si="303"/>
        <v>90.4</v>
      </c>
      <c r="FB191" s="168">
        <f t="shared" si="304"/>
        <v>83.7</v>
      </c>
      <c r="FC191" s="167">
        <v>135</v>
      </c>
      <c r="FD191" s="168">
        <f t="shared" si="305"/>
        <v>70.7</v>
      </c>
      <c r="FE191" s="168">
        <f t="shared" si="306"/>
        <v>82</v>
      </c>
      <c r="FF191" s="168">
        <f t="shared" si="307"/>
        <v>89.3</v>
      </c>
      <c r="FG191" s="168">
        <f t="shared" si="308"/>
        <v>93.3</v>
      </c>
      <c r="FH191" s="168">
        <f t="shared" si="309"/>
        <v>95.5</v>
      </c>
      <c r="FI191" s="168">
        <f t="shared" si="310"/>
        <v>93</v>
      </c>
      <c r="FJ191" s="168">
        <f t="shared" si="311"/>
        <v>90.1</v>
      </c>
      <c r="FK191" s="168">
        <f t="shared" si="312"/>
        <v>83</v>
      </c>
      <c r="FL191" s="167">
        <v>136</v>
      </c>
      <c r="FM191" s="168">
        <f t="shared" si="313"/>
        <v>75.599999999999994</v>
      </c>
      <c r="FN191" s="168">
        <f t="shared" si="314"/>
        <v>84.2</v>
      </c>
      <c r="FO191" s="168">
        <f t="shared" si="315"/>
        <v>90.1</v>
      </c>
      <c r="FP191" s="168">
        <f t="shared" si="316"/>
        <v>93.6</v>
      </c>
      <c r="FQ191" s="168">
        <f t="shared" si="317"/>
        <v>96.2</v>
      </c>
      <c r="FR191" s="168">
        <f t="shared" si="318"/>
        <v>91.3</v>
      </c>
      <c r="FS191" s="168">
        <f t="shared" si="319"/>
        <v>87.9</v>
      </c>
      <c r="FT191" s="168">
        <f t="shared" si="320"/>
        <v>81.900000000000006</v>
      </c>
      <c r="FU191" s="167">
        <v>137</v>
      </c>
      <c r="FV191" s="168">
        <f t="shared" si="321"/>
        <v>77.599999999999994</v>
      </c>
      <c r="FW191" s="168">
        <f t="shared" si="322"/>
        <v>88</v>
      </c>
      <c r="FX191" s="168">
        <f t="shared" si="323"/>
        <v>93.4</v>
      </c>
      <c r="FY191" s="168">
        <f t="shared" si="324"/>
        <v>93.8</v>
      </c>
      <c r="FZ191" s="168">
        <f t="shared" si="325"/>
        <v>94.2</v>
      </c>
      <c r="GA191" s="168">
        <f t="shared" si="326"/>
        <v>91.4</v>
      </c>
      <c r="GB191" s="168">
        <f t="shared" si="327"/>
        <v>87.9</v>
      </c>
      <c r="GC191" s="168">
        <f t="shared" si="328"/>
        <v>79.900000000000006</v>
      </c>
      <c r="GD191" s="167">
        <v>130</v>
      </c>
      <c r="GE191" s="168">
        <f t="shared" si="329"/>
        <v>-2.3603849250278586E-2</v>
      </c>
      <c r="GF191" s="168">
        <f t="shared" si="330"/>
        <v>-2.3544224454084883E-2</v>
      </c>
      <c r="GG191" s="167">
        <v>131</v>
      </c>
      <c r="GH191" s="168">
        <f t="shared" si="331"/>
        <v>-1.2384835451356935E-2</v>
      </c>
      <c r="GI191" s="168">
        <f t="shared" si="332"/>
        <v>-1.1998855162644873E-2</v>
      </c>
      <c r="GJ191" s="167">
        <v>132</v>
      </c>
      <c r="GK191" s="168">
        <f t="shared" si="333"/>
        <v>-2.0040529691527809E-2</v>
      </c>
      <c r="GL191" s="168">
        <f t="shared" si="334"/>
        <v>-1.9627671504537147E-2</v>
      </c>
      <c r="GM191" s="167">
        <v>133</v>
      </c>
      <c r="GN191" s="168">
        <f t="shared" si="335"/>
        <v>-2.9994818512207644E-2</v>
      </c>
      <c r="GO191" s="168">
        <f t="shared" si="336"/>
        <v>-2.8499066434065412E-2</v>
      </c>
      <c r="GP191" s="167">
        <v>134</v>
      </c>
      <c r="GQ191" s="168">
        <f t="shared" si="337"/>
        <v>1.1033250097071345E-2</v>
      </c>
      <c r="GR191" s="168">
        <f t="shared" si="338"/>
        <v>1.2508825519844891E-2</v>
      </c>
      <c r="GS191" s="167">
        <v>135</v>
      </c>
      <c r="GT191" s="168">
        <f t="shared" si="339"/>
        <v>3.2452499206684138E-2</v>
      </c>
      <c r="GU191" s="168">
        <f t="shared" si="340"/>
        <v>3.7596330632538866E-2</v>
      </c>
      <c r="GV191" s="167">
        <v>136</v>
      </c>
      <c r="GW191" s="168">
        <f t="shared" si="341"/>
        <v>4.2495075939370963E-2</v>
      </c>
      <c r="GX191" s="168">
        <f t="shared" si="342"/>
        <v>5.8447665967733542E-2</v>
      </c>
      <c r="GY191" s="167">
        <v>137</v>
      </c>
      <c r="GZ191" s="168">
        <f t="shared" si="343"/>
        <v>-2.9037543498589002E-5</v>
      </c>
      <c r="HA191" s="168">
        <f t="shared" si="344"/>
        <v>2.5034014590687548E-2</v>
      </c>
      <c r="HB191" s="167">
        <v>-1.2</v>
      </c>
      <c r="HC191" s="167">
        <v>-0.49</v>
      </c>
      <c r="HD191" s="167">
        <v>0.14000000000000001</v>
      </c>
      <c r="HE191" s="167">
        <v>1.56</v>
      </c>
      <c r="HF191" s="167">
        <v>-2.98</v>
      </c>
      <c r="HG191" s="167">
        <v>-1.01</v>
      </c>
      <c r="HH191" s="167">
        <v>0.85</v>
      </c>
      <c r="HI191" s="167">
        <v>3.14</v>
      </c>
    </row>
    <row r="192" spans="1:217" ht="15" x14ac:dyDescent="0.2">
      <c r="A192" s="153">
        <v>182</v>
      </c>
      <c r="B192" s="212"/>
      <c r="V192" s="163">
        <f t="shared" si="245"/>
        <v>0</v>
      </c>
      <c r="W192" s="163">
        <f t="shared" si="246"/>
        <v>0</v>
      </c>
      <c r="X192" s="163">
        <f t="shared" si="247"/>
        <v>0</v>
      </c>
      <c r="Y192" s="163">
        <f t="shared" si="248"/>
        <v>0</v>
      </c>
      <c r="Z192" s="163">
        <f t="shared" si="249"/>
        <v>0</v>
      </c>
      <c r="AA192" s="163">
        <f t="shared" si="250"/>
        <v>0</v>
      </c>
      <c r="AB192" s="163">
        <f t="shared" si="251"/>
        <v>0</v>
      </c>
      <c r="AC192" s="163">
        <f t="shared" si="252"/>
        <v>0</v>
      </c>
      <c r="AD192" s="164">
        <f t="shared" si="253"/>
        <v>-1.4641977937706968E-2</v>
      </c>
      <c r="AE192" s="164">
        <f t="shared" si="254"/>
        <v>2.4910512713808348E-2</v>
      </c>
      <c r="AF192" s="164">
        <f t="shared" si="255"/>
        <v>4.5595616594547202E-2</v>
      </c>
      <c r="AG192" s="165">
        <f t="shared" si="256"/>
        <v>65.3</v>
      </c>
      <c r="AH192" s="165">
        <f t="shared" si="257"/>
        <v>75.400000000000006</v>
      </c>
      <c r="AI192" s="165">
        <f t="shared" si="258"/>
        <v>82.9</v>
      </c>
      <c r="AJ192" s="165">
        <f t="shared" si="259"/>
        <v>88.3</v>
      </c>
      <c r="AK192" s="165">
        <f t="shared" si="260"/>
        <v>91.5</v>
      </c>
      <c r="AL192" s="165">
        <f t="shared" si="261"/>
        <v>92.7</v>
      </c>
      <c r="AM192" s="165">
        <f t="shared" si="262"/>
        <v>92.5</v>
      </c>
      <c r="AN192" s="165">
        <f t="shared" si="263"/>
        <v>90.4</v>
      </c>
      <c r="AO192" s="164">
        <f t="shared" si="264"/>
        <v>1.5128685188023212</v>
      </c>
      <c r="AP192" s="166">
        <v>1</v>
      </c>
      <c r="AQ192" s="167">
        <v>51.4</v>
      </c>
      <c r="AR192" s="167">
        <v>62.6</v>
      </c>
      <c r="AS192" s="167">
        <v>70.8</v>
      </c>
      <c r="AT192" s="167">
        <v>81</v>
      </c>
      <c r="AU192" s="167">
        <v>90.4</v>
      </c>
      <c r="AV192" s="167">
        <v>96.2</v>
      </c>
      <c r="AW192" s="167">
        <v>94.7</v>
      </c>
      <c r="AX192" s="167">
        <v>92.3</v>
      </c>
      <c r="AY192" s="166">
        <v>2</v>
      </c>
      <c r="AZ192" s="167">
        <v>59.5</v>
      </c>
      <c r="BA192" s="167">
        <v>68.900000000000006</v>
      </c>
      <c r="BB192" s="167">
        <v>78.3</v>
      </c>
      <c r="BC192" s="167">
        <v>84.3</v>
      </c>
      <c r="BD192" s="167">
        <v>92.8</v>
      </c>
      <c r="BE192" s="167">
        <v>96.3</v>
      </c>
      <c r="BF192" s="167">
        <v>94</v>
      </c>
      <c r="BG192" s="167">
        <v>90</v>
      </c>
      <c r="BH192" s="166">
        <v>3</v>
      </c>
      <c r="BI192" s="167">
        <v>59.8</v>
      </c>
      <c r="BJ192" s="167">
        <v>71.099999999999994</v>
      </c>
      <c r="BK192" s="167">
        <v>80.8</v>
      </c>
      <c r="BL192" s="167">
        <v>88</v>
      </c>
      <c r="BM192" s="167">
        <v>95</v>
      </c>
      <c r="BN192" s="167">
        <v>94.4</v>
      </c>
      <c r="BO192" s="167">
        <v>94.1</v>
      </c>
      <c r="BP192" s="167">
        <v>89</v>
      </c>
      <c r="BQ192" s="166">
        <v>4</v>
      </c>
      <c r="BR192" s="167">
        <v>65.400000000000006</v>
      </c>
      <c r="BS192" s="167">
        <v>77.2</v>
      </c>
      <c r="BT192" s="167">
        <v>84.5</v>
      </c>
      <c r="BU192" s="167">
        <v>89.8</v>
      </c>
      <c r="BV192" s="167">
        <v>95.5</v>
      </c>
      <c r="BW192" s="167">
        <v>94.3</v>
      </c>
      <c r="BX192" s="167">
        <v>92.5</v>
      </c>
      <c r="BY192" s="167">
        <v>88.8</v>
      </c>
      <c r="BZ192" s="166">
        <v>5</v>
      </c>
      <c r="CA192" s="167">
        <v>65.3</v>
      </c>
      <c r="CB192" s="167">
        <v>77.400000000000006</v>
      </c>
      <c r="CC192" s="167">
        <v>86.5</v>
      </c>
      <c r="CD192" s="167">
        <v>92.5</v>
      </c>
      <c r="CE192" s="167">
        <v>96.4</v>
      </c>
      <c r="CF192" s="167">
        <v>93</v>
      </c>
      <c r="CG192" s="167">
        <v>90.4</v>
      </c>
      <c r="CH192" s="167">
        <v>83.7</v>
      </c>
      <c r="CI192" s="166">
        <v>6</v>
      </c>
      <c r="CJ192" s="167">
        <v>70.7</v>
      </c>
      <c r="CK192" s="167">
        <v>82</v>
      </c>
      <c r="CL192" s="167">
        <v>89.3</v>
      </c>
      <c r="CM192" s="167">
        <v>93.3</v>
      </c>
      <c r="CN192" s="167">
        <v>95.5</v>
      </c>
      <c r="CO192" s="167">
        <v>93</v>
      </c>
      <c r="CP192" s="167">
        <v>90.1</v>
      </c>
      <c r="CQ192" s="167">
        <v>83</v>
      </c>
      <c r="CR192" s="166">
        <v>7</v>
      </c>
      <c r="CS192" s="167">
        <v>75.599999999999994</v>
      </c>
      <c r="CT192" s="167">
        <v>84.2</v>
      </c>
      <c r="CU192" s="167">
        <v>90.1</v>
      </c>
      <c r="CV192" s="167">
        <v>93.6</v>
      </c>
      <c r="CW192" s="167">
        <v>96.2</v>
      </c>
      <c r="CX192" s="167">
        <v>91.3</v>
      </c>
      <c r="CY192" s="167">
        <v>87.9</v>
      </c>
      <c r="CZ192" s="167">
        <v>81.900000000000006</v>
      </c>
      <c r="DA192" s="166">
        <v>8</v>
      </c>
      <c r="DB192" s="167">
        <v>77.599999999999994</v>
      </c>
      <c r="DC192" s="167">
        <v>88</v>
      </c>
      <c r="DD192" s="167">
        <v>93.4</v>
      </c>
      <c r="DE192" s="167">
        <v>93.8</v>
      </c>
      <c r="DF192" s="167">
        <v>94.2</v>
      </c>
      <c r="DG192" s="167">
        <v>91.4</v>
      </c>
      <c r="DH192" s="167">
        <v>87.9</v>
      </c>
      <c r="DI192" s="167">
        <v>79.900000000000006</v>
      </c>
      <c r="DJ192" s="167">
        <v>1</v>
      </c>
      <c r="DK192" s="168">
        <f t="shared" si="265"/>
        <v>51.4</v>
      </c>
      <c r="DL192" s="168">
        <f t="shared" si="266"/>
        <v>62.6</v>
      </c>
      <c r="DM192" s="168">
        <f t="shared" si="267"/>
        <v>70.8</v>
      </c>
      <c r="DN192" s="168">
        <f t="shared" si="268"/>
        <v>81</v>
      </c>
      <c r="DO192" s="168">
        <f t="shared" si="269"/>
        <v>90.4</v>
      </c>
      <c r="DP192" s="168">
        <f t="shared" si="270"/>
        <v>96.2</v>
      </c>
      <c r="DQ192" s="168">
        <f t="shared" si="271"/>
        <v>94.7</v>
      </c>
      <c r="DR192" s="168">
        <f t="shared" si="272"/>
        <v>92.3</v>
      </c>
      <c r="DS192" s="167">
        <v>131</v>
      </c>
      <c r="DT192" s="168">
        <f t="shared" si="273"/>
        <v>59.5</v>
      </c>
      <c r="DU192" s="168">
        <f t="shared" si="274"/>
        <v>68.900000000000006</v>
      </c>
      <c r="DV192" s="168">
        <f t="shared" si="275"/>
        <v>78.3</v>
      </c>
      <c r="DW192" s="168">
        <f t="shared" si="276"/>
        <v>84.3</v>
      </c>
      <c r="DX192" s="168">
        <f t="shared" si="277"/>
        <v>92.8</v>
      </c>
      <c r="DY192" s="168">
        <f t="shared" si="278"/>
        <v>96.3</v>
      </c>
      <c r="DZ192" s="168">
        <f t="shared" si="279"/>
        <v>94</v>
      </c>
      <c r="EA192" s="168">
        <f t="shared" si="280"/>
        <v>90</v>
      </c>
      <c r="EB192" s="167">
        <v>132</v>
      </c>
      <c r="EC192" s="168">
        <f t="shared" si="281"/>
        <v>59.8</v>
      </c>
      <c r="ED192" s="168">
        <f t="shared" si="282"/>
        <v>71.099999999999994</v>
      </c>
      <c r="EE192" s="168">
        <f t="shared" si="283"/>
        <v>80.8</v>
      </c>
      <c r="EF192" s="168">
        <f t="shared" si="284"/>
        <v>88</v>
      </c>
      <c r="EG192" s="168">
        <f t="shared" si="285"/>
        <v>95</v>
      </c>
      <c r="EH192" s="168">
        <f t="shared" si="286"/>
        <v>94.4</v>
      </c>
      <c r="EI192" s="168">
        <f t="shared" si="287"/>
        <v>94.1</v>
      </c>
      <c r="EJ192" s="168">
        <f t="shared" si="288"/>
        <v>89</v>
      </c>
      <c r="EK192" s="167">
        <v>133</v>
      </c>
      <c r="EL192" s="168">
        <f t="shared" si="289"/>
        <v>65.400000000000006</v>
      </c>
      <c r="EM192" s="168">
        <f t="shared" si="290"/>
        <v>77.2</v>
      </c>
      <c r="EN192" s="168">
        <f t="shared" si="291"/>
        <v>84.5</v>
      </c>
      <c r="EO192" s="168">
        <f t="shared" si="292"/>
        <v>89.8</v>
      </c>
      <c r="EP192" s="168">
        <f t="shared" si="293"/>
        <v>95.5</v>
      </c>
      <c r="EQ192" s="168">
        <f t="shared" si="294"/>
        <v>94.3</v>
      </c>
      <c r="ER192" s="168">
        <f t="shared" si="295"/>
        <v>92.5</v>
      </c>
      <c r="ES192" s="168">
        <f t="shared" si="296"/>
        <v>88.8</v>
      </c>
      <c r="ET192" s="167">
        <v>134</v>
      </c>
      <c r="EU192" s="168">
        <f t="shared" si="297"/>
        <v>65.3</v>
      </c>
      <c r="EV192" s="168">
        <f t="shared" si="298"/>
        <v>77.400000000000006</v>
      </c>
      <c r="EW192" s="168">
        <f t="shared" si="299"/>
        <v>86.5</v>
      </c>
      <c r="EX192" s="168">
        <f t="shared" si="300"/>
        <v>92.5</v>
      </c>
      <c r="EY192" s="168">
        <f t="shared" si="301"/>
        <v>96.4</v>
      </c>
      <c r="EZ192" s="168">
        <f t="shared" si="302"/>
        <v>93</v>
      </c>
      <c r="FA192" s="168">
        <f t="shared" si="303"/>
        <v>90.4</v>
      </c>
      <c r="FB192" s="168">
        <f t="shared" si="304"/>
        <v>83.7</v>
      </c>
      <c r="FC192" s="167">
        <v>135</v>
      </c>
      <c r="FD192" s="168">
        <f t="shared" si="305"/>
        <v>70.7</v>
      </c>
      <c r="FE192" s="168">
        <f t="shared" si="306"/>
        <v>82</v>
      </c>
      <c r="FF192" s="168">
        <f t="shared" si="307"/>
        <v>89.3</v>
      </c>
      <c r="FG192" s="168">
        <f t="shared" si="308"/>
        <v>93.3</v>
      </c>
      <c r="FH192" s="168">
        <f t="shared" si="309"/>
        <v>95.5</v>
      </c>
      <c r="FI192" s="168">
        <f t="shared" si="310"/>
        <v>93</v>
      </c>
      <c r="FJ192" s="168">
        <f t="shared" si="311"/>
        <v>90.1</v>
      </c>
      <c r="FK192" s="168">
        <f t="shared" si="312"/>
        <v>83</v>
      </c>
      <c r="FL192" s="167">
        <v>136</v>
      </c>
      <c r="FM192" s="168">
        <f t="shared" si="313"/>
        <v>75.599999999999994</v>
      </c>
      <c r="FN192" s="168">
        <f t="shared" si="314"/>
        <v>84.2</v>
      </c>
      <c r="FO192" s="168">
        <f t="shared" si="315"/>
        <v>90.1</v>
      </c>
      <c r="FP192" s="168">
        <f t="shared" si="316"/>
        <v>93.6</v>
      </c>
      <c r="FQ192" s="168">
        <f t="shared" si="317"/>
        <v>96.2</v>
      </c>
      <c r="FR192" s="168">
        <f t="shared" si="318"/>
        <v>91.3</v>
      </c>
      <c r="FS192" s="168">
        <f t="shared" si="319"/>
        <v>87.9</v>
      </c>
      <c r="FT192" s="168">
        <f t="shared" si="320"/>
        <v>81.900000000000006</v>
      </c>
      <c r="FU192" s="167">
        <v>137</v>
      </c>
      <c r="FV192" s="168">
        <f t="shared" si="321"/>
        <v>77.599999999999994</v>
      </c>
      <c r="FW192" s="168">
        <f t="shared" si="322"/>
        <v>88</v>
      </c>
      <c r="FX192" s="168">
        <f t="shared" si="323"/>
        <v>93.4</v>
      </c>
      <c r="FY192" s="168">
        <f t="shared" si="324"/>
        <v>93.8</v>
      </c>
      <c r="FZ192" s="168">
        <f t="shared" si="325"/>
        <v>94.2</v>
      </c>
      <c r="GA192" s="168">
        <f t="shared" si="326"/>
        <v>91.4</v>
      </c>
      <c r="GB192" s="168">
        <f t="shared" si="327"/>
        <v>87.9</v>
      </c>
      <c r="GC192" s="168">
        <f t="shared" si="328"/>
        <v>79.900000000000006</v>
      </c>
      <c r="GD192" s="167">
        <v>130</v>
      </c>
      <c r="GE192" s="168">
        <f t="shared" si="329"/>
        <v>-2.3603849250278586E-2</v>
      </c>
      <c r="GF192" s="168">
        <f t="shared" si="330"/>
        <v>-2.3544224454084883E-2</v>
      </c>
      <c r="GG192" s="167">
        <v>131</v>
      </c>
      <c r="GH192" s="168">
        <f t="shared" si="331"/>
        <v>-1.2384835451356935E-2</v>
      </c>
      <c r="GI192" s="168">
        <f t="shared" si="332"/>
        <v>-1.1998855162644873E-2</v>
      </c>
      <c r="GJ192" s="167">
        <v>132</v>
      </c>
      <c r="GK192" s="168">
        <f t="shared" si="333"/>
        <v>-2.0040529691527809E-2</v>
      </c>
      <c r="GL192" s="168">
        <f t="shared" si="334"/>
        <v>-1.9627671504537147E-2</v>
      </c>
      <c r="GM192" s="167">
        <v>133</v>
      </c>
      <c r="GN192" s="168">
        <f t="shared" si="335"/>
        <v>-2.9994818512207644E-2</v>
      </c>
      <c r="GO192" s="168">
        <f t="shared" si="336"/>
        <v>-2.8499066434065412E-2</v>
      </c>
      <c r="GP192" s="167">
        <v>134</v>
      </c>
      <c r="GQ192" s="168">
        <f t="shared" si="337"/>
        <v>1.1033250097071345E-2</v>
      </c>
      <c r="GR192" s="168">
        <f t="shared" si="338"/>
        <v>1.2508825519844891E-2</v>
      </c>
      <c r="GS192" s="167">
        <v>135</v>
      </c>
      <c r="GT192" s="168">
        <f t="shared" si="339"/>
        <v>3.2452499206684138E-2</v>
      </c>
      <c r="GU192" s="168">
        <f t="shared" si="340"/>
        <v>3.7596330632538866E-2</v>
      </c>
      <c r="GV192" s="167">
        <v>136</v>
      </c>
      <c r="GW192" s="168">
        <f t="shared" si="341"/>
        <v>4.2495075939370963E-2</v>
      </c>
      <c r="GX192" s="168">
        <f t="shared" si="342"/>
        <v>5.8447665967733542E-2</v>
      </c>
      <c r="GY192" s="167">
        <v>137</v>
      </c>
      <c r="GZ192" s="168">
        <f t="shared" si="343"/>
        <v>-2.9037543498589002E-5</v>
      </c>
      <c r="HA192" s="168">
        <f t="shared" si="344"/>
        <v>2.5034014590687548E-2</v>
      </c>
      <c r="HB192" s="167">
        <v>-1.2</v>
      </c>
      <c r="HC192" s="167">
        <v>-0.49</v>
      </c>
      <c r="HD192" s="167">
        <v>0.14000000000000001</v>
      </c>
      <c r="HE192" s="167">
        <v>1.56</v>
      </c>
      <c r="HF192" s="167">
        <v>-2.98</v>
      </c>
      <c r="HG192" s="167">
        <v>-1.01</v>
      </c>
      <c r="HH192" s="167">
        <v>0.85</v>
      </c>
      <c r="HI192" s="167">
        <v>3.14</v>
      </c>
    </row>
    <row r="193" spans="1:217" ht="15" x14ac:dyDescent="0.2">
      <c r="A193" s="153">
        <v>183</v>
      </c>
      <c r="B193" s="212"/>
      <c r="V193" s="163">
        <f t="shared" si="245"/>
        <v>0</v>
      </c>
      <c r="W193" s="163">
        <f t="shared" si="246"/>
        <v>0</v>
      </c>
      <c r="X193" s="163">
        <f t="shared" si="247"/>
        <v>0</v>
      </c>
      <c r="Y193" s="163">
        <f t="shared" si="248"/>
        <v>0</v>
      </c>
      <c r="Z193" s="163">
        <f t="shared" si="249"/>
        <v>0</v>
      </c>
      <c r="AA193" s="163">
        <f t="shared" si="250"/>
        <v>0</v>
      </c>
      <c r="AB193" s="163">
        <f t="shared" si="251"/>
        <v>0</v>
      </c>
      <c r="AC193" s="163">
        <f t="shared" si="252"/>
        <v>0</v>
      </c>
      <c r="AD193" s="164">
        <f t="shared" si="253"/>
        <v>-1.4641977937706968E-2</v>
      </c>
      <c r="AE193" s="164">
        <f t="shared" si="254"/>
        <v>2.4910512713808348E-2</v>
      </c>
      <c r="AF193" s="164">
        <f t="shared" si="255"/>
        <v>4.5595616594547202E-2</v>
      </c>
      <c r="AG193" s="165">
        <f t="shared" si="256"/>
        <v>65.3</v>
      </c>
      <c r="AH193" s="165">
        <f t="shared" si="257"/>
        <v>75.400000000000006</v>
      </c>
      <c r="AI193" s="165">
        <f t="shared" si="258"/>
        <v>82.9</v>
      </c>
      <c r="AJ193" s="165">
        <f t="shared" si="259"/>
        <v>88.3</v>
      </c>
      <c r="AK193" s="165">
        <f t="shared" si="260"/>
        <v>91.5</v>
      </c>
      <c r="AL193" s="165">
        <f t="shared" si="261"/>
        <v>92.7</v>
      </c>
      <c r="AM193" s="165">
        <f t="shared" si="262"/>
        <v>92.5</v>
      </c>
      <c r="AN193" s="165">
        <f t="shared" si="263"/>
        <v>90.4</v>
      </c>
      <c r="AO193" s="164">
        <f t="shared" si="264"/>
        <v>1.5128685188023212</v>
      </c>
      <c r="AP193" s="166">
        <v>1</v>
      </c>
      <c r="AQ193" s="167">
        <v>51.4</v>
      </c>
      <c r="AR193" s="167">
        <v>62.6</v>
      </c>
      <c r="AS193" s="167">
        <v>70.8</v>
      </c>
      <c r="AT193" s="167">
        <v>81</v>
      </c>
      <c r="AU193" s="167">
        <v>90.4</v>
      </c>
      <c r="AV193" s="167">
        <v>96.2</v>
      </c>
      <c r="AW193" s="167">
        <v>94.7</v>
      </c>
      <c r="AX193" s="167">
        <v>92.3</v>
      </c>
      <c r="AY193" s="166">
        <v>2</v>
      </c>
      <c r="AZ193" s="167">
        <v>59.5</v>
      </c>
      <c r="BA193" s="167">
        <v>68.900000000000006</v>
      </c>
      <c r="BB193" s="167">
        <v>78.3</v>
      </c>
      <c r="BC193" s="167">
        <v>84.3</v>
      </c>
      <c r="BD193" s="167">
        <v>92.8</v>
      </c>
      <c r="BE193" s="167">
        <v>96.3</v>
      </c>
      <c r="BF193" s="167">
        <v>94</v>
      </c>
      <c r="BG193" s="167">
        <v>90</v>
      </c>
      <c r="BH193" s="166">
        <v>3</v>
      </c>
      <c r="BI193" s="167">
        <v>59.8</v>
      </c>
      <c r="BJ193" s="167">
        <v>71.099999999999994</v>
      </c>
      <c r="BK193" s="167">
        <v>80.8</v>
      </c>
      <c r="BL193" s="167">
        <v>88</v>
      </c>
      <c r="BM193" s="167">
        <v>95</v>
      </c>
      <c r="BN193" s="167">
        <v>94.4</v>
      </c>
      <c r="BO193" s="167">
        <v>94.1</v>
      </c>
      <c r="BP193" s="167">
        <v>89</v>
      </c>
      <c r="BQ193" s="166">
        <v>4</v>
      </c>
      <c r="BR193" s="167">
        <v>65.400000000000006</v>
      </c>
      <c r="BS193" s="167">
        <v>77.2</v>
      </c>
      <c r="BT193" s="167">
        <v>84.5</v>
      </c>
      <c r="BU193" s="167">
        <v>89.8</v>
      </c>
      <c r="BV193" s="167">
        <v>95.5</v>
      </c>
      <c r="BW193" s="167">
        <v>94.3</v>
      </c>
      <c r="BX193" s="167">
        <v>92.5</v>
      </c>
      <c r="BY193" s="167">
        <v>88.8</v>
      </c>
      <c r="BZ193" s="166">
        <v>5</v>
      </c>
      <c r="CA193" s="167">
        <v>65.3</v>
      </c>
      <c r="CB193" s="167">
        <v>77.400000000000006</v>
      </c>
      <c r="CC193" s="167">
        <v>86.5</v>
      </c>
      <c r="CD193" s="167">
        <v>92.5</v>
      </c>
      <c r="CE193" s="167">
        <v>96.4</v>
      </c>
      <c r="CF193" s="167">
        <v>93</v>
      </c>
      <c r="CG193" s="167">
        <v>90.4</v>
      </c>
      <c r="CH193" s="167">
        <v>83.7</v>
      </c>
      <c r="CI193" s="166">
        <v>6</v>
      </c>
      <c r="CJ193" s="167">
        <v>70.7</v>
      </c>
      <c r="CK193" s="167">
        <v>82</v>
      </c>
      <c r="CL193" s="167">
        <v>89.3</v>
      </c>
      <c r="CM193" s="167">
        <v>93.3</v>
      </c>
      <c r="CN193" s="167">
        <v>95.5</v>
      </c>
      <c r="CO193" s="167">
        <v>93</v>
      </c>
      <c r="CP193" s="167">
        <v>90.1</v>
      </c>
      <c r="CQ193" s="167">
        <v>83</v>
      </c>
      <c r="CR193" s="166">
        <v>7</v>
      </c>
      <c r="CS193" s="167">
        <v>75.599999999999994</v>
      </c>
      <c r="CT193" s="167">
        <v>84.2</v>
      </c>
      <c r="CU193" s="167">
        <v>90.1</v>
      </c>
      <c r="CV193" s="167">
        <v>93.6</v>
      </c>
      <c r="CW193" s="167">
        <v>96.2</v>
      </c>
      <c r="CX193" s="167">
        <v>91.3</v>
      </c>
      <c r="CY193" s="167">
        <v>87.9</v>
      </c>
      <c r="CZ193" s="167">
        <v>81.900000000000006</v>
      </c>
      <c r="DA193" s="166">
        <v>8</v>
      </c>
      <c r="DB193" s="167">
        <v>77.599999999999994</v>
      </c>
      <c r="DC193" s="167">
        <v>88</v>
      </c>
      <c r="DD193" s="167">
        <v>93.4</v>
      </c>
      <c r="DE193" s="167">
        <v>93.8</v>
      </c>
      <c r="DF193" s="167">
        <v>94.2</v>
      </c>
      <c r="DG193" s="167">
        <v>91.4</v>
      </c>
      <c r="DH193" s="167">
        <v>87.9</v>
      </c>
      <c r="DI193" s="167">
        <v>79.900000000000006</v>
      </c>
      <c r="DJ193" s="167">
        <v>1</v>
      </c>
      <c r="DK193" s="168">
        <f t="shared" si="265"/>
        <v>51.4</v>
      </c>
      <c r="DL193" s="168">
        <f t="shared" si="266"/>
        <v>62.6</v>
      </c>
      <c r="DM193" s="168">
        <f t="shared" si="267"/>
        <v>70.8</v>
      </c>
      <c r="DN193" s="168">
        <f t="shared" si="268"/>
        <v>81</v>
      </c>
      <c r="DO193" s="168">
        <f t="shared" si="269"/>
        <v>90.4</v>
      </c>
      <c r="DP193" s="168">
        <f t="shared" si="270"/>
        <v>96.2</v>
      </c>
      <c r="DQ193" s="168">
        <f t="shared" si="271"/>
        <v>94.7</v>
      </c>
      <c r="DR193" s="168">
        <f t="shared" si="272"/>
        <v>92.3</v>
      </c>
      <c r="DS193" s="167">
        <v>131</v>
      </c>
      <c r="DT193" s="168">
        <f t="shared" si="273"/>
        <v>59.5</v>
      </c>
      <c r="DU193" s="168">
        <f t="shared" si="274"/>
        <v>68.900000000000006</v>
      </c>
      <c r="DV193" s="168">
        <f t="shared" si="275"/>
        <v>78.3</v>
      </c>
      <c r="DW193" s="168">
        <f t="shared" si="276"/>
        <v>84.3</v>
      </c>
      <c r="DX193" s="168">
        <f t="shared" si="277"/>
        <v>92.8</v>
      </c>
      <c r="DY193" s="168">
        <f t="shared" si="278"/>
        <v>96.3</v>
      </c>
      <c r="DZ193" s="168">
        <f t="shared" si="279"/>
        <v>94</v>
      </c>
      <c r="EA193" s="168">
        <f t="shared" si="280"/>
        <v>90</v>
      </c>
      <c r="EB193" s="167">
        <v>132</v>
      </c>
      <c r="EC193" s="168">
        <f t="shared" si="281"/>
        <v>59.8</v>
      </c>
      <c r="ED193" s="168">
        <f t="shared" si="282"/>
        <v>71.099999999999994</v>
      </c>
      <c r="EE193" s="168">
        <f t="shared" si="283"/>
        <v>80.8</v>
      </c>
      <c r="EF193" s="168">
        <f t="shared" si="284"/>
        <v>88</v>
      </c>
      <c r="EG193" s="168">
        <f t="shared" si="285"/>
        <v>95</v>
      </c>
      <c r="EH193" s="168">
        <f t="shared" si="286"/>
        <v>94.4</v>
      </c>
      <c r="EI193" s="168">
        <f t="shared" si="287"/>
        <v>94.1</v>
      </c>
      <c r="EJ193" s="168">
        <f t="shared" si="288"/>
        <v>89</v>
      </c>
      <c r="EK193" s="167">
        <v>133</v>
      </c>
      <c r="EL193" s="168">
        <f t="shared" si="289"/>
        <v>65.400000000000006</v>
      </c>
      <c r="EM193" s="168">
        <f t="shared" si="290"/>
        <v>77.2</v>
      </c>
      <c r="EN193" s="168">
        <f t="shared" si="291"/>
        <v>84.5</v>
      </c>
      <c r="EO193" s="168">
        <f t="shared" si="292"/>
        <v>89.8</v>
      </c>
      <c r="EP193" s="168">
        <f t="shared" si="293"/>
        <v>95.5</v>
      </c>
      <c r="EQ193" s="168">
        <f t="shared" si="294"/>
        <v>94.3</v>
      </c>
      <c r="ER193" s="168">
        <f t="shared" si="295"/>
        <v>92.5</v>
      </c>
      <c r="ES193" s="168">
        <f t="shared" si="296"/>
        <v>88.8</v>
      </c>
      <c r="ET193" s="167">
        <v>134</v>
      </c>
      <c r="EU193" s="168">
        <f t="shared" si="297"/>
        <v>65.3</v>
      </c>
      <c r="EV193" s="168">
        <f t="shared" si="298"/>
        <v>77.400000000000006</v>
      </c>
      <c r="EW193" s="168">
        <f t="shared" si="299"/>
        <v>86.5</v>
      </c>
      <c r="EX193" s="168">
        <f t="shared" si="300"/>
        <v>92.5</v>
      </c>
      <c r="EY193" s="168">
        <f t="shared" si="301"/>
        <v>96.4</v>
      </c>
      <c r="EZ193" s="168">
        <f t="shared" si="302"/>
        <v>93</v>
      </c>
      <c r="FA193" s="168">
        <f t="shared" si="303"/>
        <v>90.4</v>
      </c>
      <c r="FB193" s="168">
        <f t="shared" si="304"/>
        <v>83.7</v>
      </c>
      <c r="FC193" s="167">
        <v>135</v>
      </c>
      <c r="FD193" s="168">
        <f t="shared" si="305"/>
        <v>70.7</v>
      </c>
      <c r="FE193" s="168">
        <f t="shared" si="306"/>
        <v>82</v>
      </c>
      <c r="FF193" s="168">
        <f t="shared" si="307"/>
        <v>89.3</v>
      </c>
      <c r="FG193" s="168">
        <f t="shared" si="308"/>
        <v>93.3</v>
      </c>
      <c r="FH193" s="168">
        <f t="shared" si="309"/>
        <v>95.5</v>
      </c>
      <c r="FI193" s="168">
        <f t="shared" si="310"/>
        <v>93</v>
      </c>
      <c r="FJ193" s="168">
        <f t="shared" si="311"/>
        <v>90.1</v>
      </c>
      <c r="FK193" s="168">
        <f t="shared" si="312"/>
        <v>83</v>
      </c>
      <c r="FL193" s="167">
        <v>136</v>
      </c>
      <c r="FM193" s="168">
        <f t="shared" si="313"/>
        <v>75.599999999999994</v>
      </c>
      <c r="FN193" s="168">
        <f t="shared" si="314"/>
        <v>84.2</v>
      </c>
      <c r="FO193" s="168">
        <f t="shared" si="315"/>
        <v>90.1</v>
      </c>
      <c r="FP193" s="168">
        <f t="shared" si="316"/>
        <v>93.6</v>
      </c>
      <c r="FQ193" s="168">
        <f t="shared" si="317"/>
        <v>96.2</v>
      </c>
      <c r="FR193" s="168">
        <f t="shared" si="318"/>
        <v>91.3</v>
      </c>
      <c r="FS193" s="168">
        <f t="shared" si="319"/>
        <v>87.9</v>
      </c>
      <c r="FT193" s="168">
        <f t="shared" si="320"/>
        <v>81.900000000000006</v>
      </c>
      <c r="FU193" s="167">
        <v>137</v>
      </c>
      <c r="FV193" s="168">
        <f t="shared" si="321"/>
        <v>77.599999999999994</v>
      </c>
      <c r="FW193" s="168">
        <f t="shared" si="322"/>
        <v>88</v>
      </c>
      <c r="FX193" s="168">
        <f t="shared" si="323"/>
        <v>93.4</v>
      </c>
      <c r="FY193" s="168">
        <f t="shared" si="324"/>
        <v>93.8</v>
      </c>
      <c r="FZ193" s="168">
        <f t="shared" si="325"/>
        <v>94.2</v>
      </c>
      <c r="GA193" s="168">
        <f t="shared" si="326"/>
        <v>91.4</v>
      </c>
      <c r="GB193" s="168">
        <f t="shared" si="327"/>
        <v>87.9</v>
      </c>
      <c r="GC193" s="168">
        <f t="shared" si="328"/>
        <v>79.900000000000006</v>
      </c>
      <c r="GD193" s="167">
        <v>130</v>
      </c>
      <c r="GE193" s="168">
        <f t="shared" si="329"/>
        <v>-2.3603849250278586E-2</v>
      </c>
      <c r="GF193" s="168">
        <f t="shared" si="330"/>
        <v>-2.3544224454084883E-2</v>
      </c>
      <c r="GG193" s="167">
        <v>131</v>
      </c>
      <c r="GH193" s="168">
        <f t="shared" si="331"/>
        <v>-1.2384835451356935E-2</v>
      </c>
      <c r="GI193" s="168">
        <f t="shared" si="332"/>
        <v>-1.1998855162644873E-2</v>
      </c>
      <c r="GJ193" s="167">
        <v>132</v>
      </c>
      <c r="GK193" s="168">
        <f t="shared" si="333"/>
        <v>-2.0040529691527809E-2</v>
      </c>
      <c r="GL193" s="168">
        <f t="shared" si="334"/>
        <v>-1.9627671504537147E-2</v>
      </c>
      <c r="GM193" s="167">
        <v>133</v>
      </c>
      <c r="GN193" s="168">
        <f t="shared" si="335"/>
        <v>-2.9994818512207644E-2</v>
      </c>
      <c r="GO193" s="168">
        <f t="shared" si="336"/>
        <v>-2.8499066434065412E-2</v>
      </c>
      <c r="GP193" s="167">
        <v>134</v>
      </c>
      <c r="GQ193" s="168">
        <f t="shared" si="337"/>
        <v>1.1033250097071345E-2</v>
      </c>
      <c r="GR193" s="168">
        <f t="shared" si="338"/>
        <v>1.2508825519844891E-2</v>
      </c>
      <c r="GS193" s="167">
        <v>135</v>
      </c>
      <c r="GT193" s="168">
        <f t="shared" si="339"/>
        <v>3.2452499206684138E-2</v>
      </c>
      <c r="GU193" s="168">
        <f t="shared" si="340"/>
        <v>3.7596330632538866E-2</v>
      </c>
      <c r="GV193" s="167">
        <v>136</v>
      </c>
      <c r="GW193" s="168">
        <f t="shared" si="341"/>
        <v>4.2495075939370963E-2</v>
      </c>
      <c r="GX193" s="168">
        <f t="shared" si="342"/>
        <v>5.8447665967733542E-2</v>
      </c>
      <c r="GY193" s="167">
        <v>137</v>
      </c>
      <c r="GZ193" s="168">
        <f t="shared" si="343"/>
        <v>-2.9037543498589002E-5</v>
      </c>
      <c r="HA193" s="168">
        <f t="shared" si="344"/>
        <v>2.5034014590687548E-2</v>
      </c>
      <c r="HB193" s="167">
        <v>-1.2</v>
      </c>
      <c r="HC193" s="167">
        <v>-0.49</v>
      </c>
      <c r="HD193" s="167">
        <v>0.14000000000000001</v>
      </c>
      <c r="HE193" s="167">
        <v>1.56</v>
      </c>
      <c r="HF193" s="167">
        <v>-2.98</v>
      </c>
      <c r="HG193" s="167">
        <v>-1.01</v>
      </c>
      <c r="HH193" s="167">
        <v>0.85</v>
      </c>
      <c r="HI193" s="167">
        <v>3.14</v>
      </c>
    </row>
    <row r="194" spans="1:217" ht="15" x14ac:dyDescent="0.2">
      <c r="A194" s="153">
        <v>184</v>
      </c>
      <c r="B194" s="212"/>
      <c r="V194" s="163">
        <f t="shared" si="245"/>
        <v>0</v>
      </c>
      <c r="W194" s="163">
        <f t="shared" si="246"/>
        <v>0</v>
      </c>
      <c r="X194" s="163">
        <f t="shared" si="247"/>
        <v>0</v>
      </c>
      <c r="Y194" s="163">
        <f t="shared" si="248"/>
        <v>0</v>
      </c>
      <c r="Z194" s="163">
        <f t="shared" si="249"/>
        <v>0</v>
      </c>
      <c r="AA194" s="163">
        <f t="shared" si="250"/>
        <v>0</v>
      </c>
      <c r="AB194" s="163">
        <f t="shared" si="251"/>
        <v>0</v>
      </c>
      <c r="AC194" s="163">
        <f t="shared" si="252"/>
        <v>0</v>
      </c>
      <c r="AD194" s="164">
        <f t="shared" si="253"/>
        <v>-1.4641977937706968E-2</v>
      </c>
      <c r="AE194" s="164">
        <f t="shared" si="254"/>
        <v>2.4910512713808348E-2</v>
      </c>
      <c r="AF194" s="164">
        <f t="shared" si="255"/>
        <v>4.5595616594547202E-2</v>
      </c>
      <c r="AG194" s="165">
        <f t="shared" si="256"/>
        <v>65.3</v>
      </c>
      <c r="AH194" s="165">
        <f t="shared" si="257"/>
        <v>75.400000000000006</v>
      </c>
      <c r="AI194" s="165">
        <f t="shared" si="258"/>
        <v>82.9</v>
      </c>
      <c r="AJ194" s="165">
        <f t="shared" si="259"/>
        <v>88.3</v>
      </c>
      <c r="AK194" s="165">
        <f t="shared" si="260"/>
        <v>91.5</v>
      </c>
      <c r="AL194" s="165">
        <f t="shared" si="261"/>
        <v>92.7</v>
      </c>
      <c r="AM194" s="165">
        <f t="shared" si="262"/>
        <v>92.5</v>
      </c>
      <c r="AN194" s="165">
        <f t="shared" si="263"/>
        <v>90.4</v>
      </c>
      <c r="AO194" s="164">
        <f t="shared" si="264"/>
        <v>1.5128685188023212</v>
      </c>
      <c r="AP194" s="166">
        <v>1</v>
      </c>
      <c r="AQ194" s="167">
        <v>51.4</v>
      </c>
      <c r="AR194" s="167">
        <v>62.6</v>
      </c>
      <c r="AS194" s="167">
        <v>70.8</v>
      </c>
      <c r="AT194" s="167">
        <v>81</v>
      </c>
      <c r="AU194" s="167">
        <v>90.4</v>
      </c>
      <c r="AV194" s="167">
        <v>96.2</v>
      </c>
      <c r="AW194" s="167">
        <v>94.7</v>
      </c>
      <c r="AX194" s="167">
        <v>92.3</v>
      </c>
      <c r="AY194" s="166">
        <v>2</v>
      </c>
      <c r="AZ194" s="167">
        <v>59.5</v>
      </c>
      <c r="BA194" s="167">
        <v>68.900000000000006</v>
      </c>
      <c r="BB194" s="167">
        <v>78.3</v>
      </c>
      <c r="BC194" s="167">
        <v>84.3</v>
      </c>
      <c r="BD194" s="167">
        <v>92.8</v>
      </c>
      <c r="BE194" s="167">
        <v>96.3</v>
      </c>
      <c r="BF194" s="167">
        <v>94</v>
      </c>
      <c r="BG194" s="167">
        <v>90</v>
      </c>
      <c r="BH194" s="166">
        <v>3</v>
      </c>
      <c r="BI194" s="167">
        <v>59.8</v>
      </c>
      <c r="BJ194" s="167">
        <v>71.099999999999994</v>
      </c>
      <c r="BK194" s="167">
        <v>80.8</v>
      </c>
      <c r="BL194" s="167">
        <v>88</v>
      </c>
      <c r="BM194" s="167">
        <v>95</v>
      </c>
      <c r="BN194" s="167">
        <v>94.4</v>
      </c>
      <c r="BO194" s="167">
        <v>94.1</v>
      </c>
      <c r="BP194" s="167">
        <v>89</v>
      </c>
      <c r="BQ194" s="166">
        <v>4</v>
      </c>
      <c r="BR194" s="167">
        <v>65.400000000000006</v>
      </c>
      <c r="BS194" s="167">
        <v>77.2</v>
      </c>
      <c r="BT194" s="167">
        <v>84.5</v>
      </c>
      <c r="BU194" s="167">
        <v>89.8</v>
      </c>
      <c r="BV194" s="167">
        <v>95.5</v>
      </c>
      <c r="BW194" s="167">
        <v>94.3</v>
      </c>
      <c r="BX194" s="167">
        <v>92.5</v>
      </c>
      <c r="BY194" s="167">
        <v>88.8</v>
      </c>
      <c r="BZ194" s="166">
        <v>5</v>
      </c>
      <c r="CA194" s="167">
        <v>65.3</v>
      </c>
      <c r="CB194" s="167">
        <v>77.400000000000006</v>
      </c>
      <c r="CC194" s="167">
        <v>86.5</v>
      </c>
      <c r="CD194" s="167">
        <v>92.5</v>
      </c>
      <c r="CE194" s="167">
        <v>96.4</v>
      </c>
      <c r="CF194" s="167">
        <v>93</v>
      </c>
      <c r="CG194" s="167">
        <v>90.4</v>
      </c>
      <c r="CH194" s="167">
        <v>83.7</v>
      </c>
      <c r="CI194" s="166">
        <v>6</v>
      </c>
      <c r="CJ194" s="167">
        <v>70.7</v>
      </c>
      <c r="CK194" s="167">
        <v>82</v>
      </c>
      <c r="CL194" s="167">
        <v>89.3</v>
      </c>
      <c r="CM194" s="167">
        <v>93.3</v>
      </c>
      <c r="CN194" s="167">
        <v>95.5</v>
      </c>
      <c r="CO194" s="167">
        <v>93</v>
      </c>
      <c r="CP194" s="167">
        <v>90.1</v>
      </c>
      <c r="CQ194" s="167">
        <v>83</v>
      </c>
      <c r="CR194" s="166">
        <v>7</v>
      </c>
      <c r="CS194" s="167">
        <v>75.599999999999994</v>
      </c>
      <c r="CT194" s="167">
        <v>84.2</v>
      </c>
      <c r="CU194" s="167">
        <v>90.1</v>
      </c>
      <c r="CV194" s="167">
        <v>93.6</v>
      </c>
      <c r="CW194" s="167">
        <v>96.2</v>
      </c>
      <c r="CX194" s="167">
        <v>91.3</v>
      </c>
      <c r="CY194" s="167">
        <v>87.9</v>
      </c>
      <c r="CZ194" s="167">
        <v>81.900000000000006</v>
      </c>
      <c r="DA194" s="166">
        <v>8</v>
      </c>
      <c r="DB194" s="167">
        <v>77.599999999999994</v>
      </c>
      <c r="DC194" s="167">
        <v>88</v>
      </c>
      <c r="DD194" s="167">
        <v>93.4</v>
      </c>
      <c r="DE194" s="167">
        <v>93.8</v>
      </c>
      <c r="DF194" s="167">
        <v>94.2</v>
      </c>
      <c r="DG194" s="167">
        <v>91.4</v>
      </c>
      <c r="DH194" s="167">
        <v>87.9</v>
      </c>
      <c r="DI194" s="167">
        <v>79.900000000000006</v>
      </c>
      <c r="DJ194" s="167">
        <v>1</v>
      </c>
      <c r="DK194" s="168">
        <f t="shared" si="265"/>
        <v>51.4</v>
      </c>
      <c r="DL194" s="168">
        <f t="shared" si="266"/>
        <v>62.6</v>
      </c>
      <c r="DM194" s="168">
        <f t="shared" si="267"/>
        <v>70.8</v>
      </c>
      <c r="DN194" s="168">
        <f t="shared" si="268"/>
        <v>81</v>
      </c>
      <c r="DO194" s="168">
        <f t="shared" si="269"/>
        <v>90.4</v>
      </c>
      <c r="DP194" s="168">
        <f t="shared" si="270"/>
        <v>96.2</v>
      </c>
      <c r="DQ194" s="168">
        <f t="shared" si="271"/>
        <v>94.7</v>
      </c>
      <c r="DR194" s="168">
        <f t="shared" si="272"/>
        <v>92.3</v>
      </c>
      <c r="DS194" s="167">
        <v>131</v>
      </c>
      <c r="DT194" s="168">
        <f t="shared" si="273"/>
        <v>59.5</v>
      </c>
      <c r="DU194" s="168">
        <f t="shared" si="274"/>
        <v>68.900000000000006</v>
      </c>
      <c r="DV194" s="168">
        <f t="shared" si="275"/>
        <v>78.3</v>
      </c>
      <c r="DW194" s="168">
        <f t="shared" si="276"/>
        <v>84.3</v>
      </c>
      <c r="DX194" s="168">
        <f t="shared" si="277"/>
        <v>92.8</v>
      </c>
      <c r="DY194" s="168">
        <f t="shared" si="278"/>
        <v>96.3</v>
      </c>
      <c r="DZ194" s="168">
        <f t="shared" si="279"/>
        <v>94</v>
      </c>
      <c r="EA194" s="168">
        <f t="shared" si="280"/>
        <v>90</v>
      </c>
      <c r="EB194" s="167">
        <v>132</v>
      </c>
      <c r="EC194" s="168">
        <f t="shared" si="281"/>
        <v>59.8</v>
      </c>
      <c r="ED194" s="168">
        <f t="shared" si="282"/>
        <v>71.099999999999994</v>
      </c>
      <c r="EE194" s="168">
        <f t="shared" si="283"/>
        <v>80.8</v>
      </c>
      <c r="EF194" s="168">
        <f t="shared" si="284"/>
        <v>88</v>
      </c>
      <c r="EG194" s="168">
        <f t="shared" si="285"/>
        <v>95</v>
      </c>
      <c r="EH194" s="168">
        <f t="shared" si="286"/>
        <v>94.4</v>
      </c>
      <c r="EI194" s="168">
        <f t="shared" si="287"/>
        <v>94.1</v>
      </c>
      <c r="EJ194" s="168">
        <f t="shared" si="288"/>
        <v>89</v>
      </c>
      <c r="EK194" s="167">
        <v>133</v>
      </c>
      <c r="EL194" s="168">
        <f t="shared" si="289"/>
        <v>65.400000000000006</v>
      </c>
      <c r="EM194" s="168">
        <f t="shared" si="290"/>
        <v>77.2</v>
      </c>
      <c r="EN194" s="168">
        <f t="shared" si="291"/>
        <v>84.5</v>
      </c>
      <c r="EO194" s="168">
        <f t="shared" si="292"/>
        <v>89.8</v>
      </c>
      <c r="EP194" s="168">
        <f t="shared" si="293"/>
        <v>95.5</v>
      </c>
      <c r="EQ194" s="168">
        <f t="shared" si="294"/>
        <v>94.3</v>
      </c>
      <c r="ER194" s="168">
        <f t="shared" si="295"/>
        <v>92.5</v>
      </c>
      <c r="ES194" s="168">
        <f t="shared" si="296"/>
        <v>88.8</v>
      </c>
      <c r="ET194" s="167">
        <v>134</v>
      </c>
      <c r="EU194" s="168">
        <f t="shared" si="297"/>
        <v>65.3</v>
      </c>
      <c r="EV194" s="168">
        <f t="shared" si="298"/>
        <v>77.400000000000006</v>
      </c>
      <c r="EW194" s="168">
        <f t="shared" si="299"/>
        <v>86.5</v>
      </c>
      <c r="EX194" s="168">
        <f t="shared" si="300"/>
        <v>92.5</v>
      </c>
      <c r="EY194" s="168">
        <f t="shared" si="301"/>
        <v>96.4</v>
      </c>
      <c r="EZ194" s="168">
        <f t="shared" si="302"/>
        <v>93</v>
      </c>
      <c r="FA194" s="168">
        <f t="shared" si="303"/>
        <v>90.4</v>
      </c>
      <c r="FB194" s="168">
        <f t="shared" si="304"/>
        <v>83.7</v>
      </c>
      <c r="FC194" s="167">
        <v>135</v>
      </c>
      <c r="FD194" s="168">
        <f t="shared" si="305"/>
        <v>70.7</v>
      </c>
      <c r="FE194" s="168">
        <f t="shared" si="306"/>
        <v>82</v>
      </c>
      <c r="FF194" s="168">
        <f t="shared" si="307"/>
        <v>89.3</v>
      </c>
      <c r="FG194" s="168">
        <f t="shared" si="308"/>
        <v>93.3</v>
      </c>
      <c r="FH194" s="168">
        <f t="shared" si="309"/>
        <v>95.5</v>
      </c>
      <c r="FI194" s="168">
        <f t="shared" si="310"/>
        <v>93</v>
      </c>
      <c r="FJ194" s="168">
        <f t="shared" si="311"/>
        <v>90.1</v>
      </c>
      <c r="FK194" s="168">
        <f t="shared" si="312"/>
        <v>83</v>
      </c>
      <c r="FL194" s="167">
        <v>136</v>
      </c>
      <c r="FM194" s="168">
        <f t="shared" si="313"/>
        <v>75.599999999999994</v>
      </c>
      <c r="FN194" s="168">
        <f t="shared" si="314"/>
        <v>84.2</v>
      </c>
      <c r="FO194" s="168">
        <f t="shared" si="315"/>
        <v>90.1</v>
      </c>
      <c r="FP194" s="168">
        <f t="shared" si="316"/>
        <v>93.6</v>
      </c>
      <c r="FQ194" s="168">
        <f t="shared" si="317"/>
        <v>96.2</v>
      </c>
      <c r="FR194" s="168">
        <f t="shared" si="318"/>
        <v>91.3</v>
      </c>
      <c r="FS194" s="168">
        <f t="shared" si="319"/>
        <v>87.9</v>
      </c>
      <c r="FT194" s="168">
        <f t="shared" si="320"/>
        <v>81.900000000000006</v>
      </c>
      <c r="FU194" s="167">
        <v>137</v>
      </c>
      <c r="FV194" s="168">
        <f t="shared" si="321"/>
        <v>77.599999999999994</v>
      </c>
      <c r="FW194" s="168">
        <f t="shared" si="322"/>
        <v>88</v>
      </c>
      <c r="FX194" s="168">
        <f t="shared" si="323"/>
        <v>93.4</v>
      </c>
      <c r="FY194" s="168">
        <f t="shared" si="324"/>
        <v>93.8</v>
      </c>
      <c r="FZ194" s="168">
        <f t="shared" si="325"/>
        <v>94.2</v>
      </c>
      <c r="GA194" s="168">
        <f t="shared" si="326"/>
        <v>91.4</v>
      </c>
      <c r="GB194" s="168">
        <f t="shared" si="327"/>
        <v>87.9</v>
      </c>
      <c r="GC194" s="168">
        <f t="shared" si="328"/>
        <v>79.900000000000006</v>
      </c>
      <c r="GD194" s="167">
        <v>130</v>
      </c>
      <c r="GE194" s="168">
        <f t="shared" si="329"/>
        <v>-2.3603849250278586E-2</v>
      </c>
      <c r="GF194" s="168">
        <f t="shared" si="330"/>
        <v>-2.3544224454084883E-2</v>
      </c>
      <c r="GG194" s="167">
        <v>131</v>
      </c>
      <c r="GH194" s="168">
        <f t="shared" si="331"/>
        <v>-1.2384835451356935E-2</v>
      </c>
      <c r="GI194" s="168">
        <f t="shared" si="332"/>
        <v>-1.1998855162644873E-2</v>
      </c>
      <c r="GJ194" s="167">
        <v>132</v>
      </c>
      <c r="GK194" s="168">
        <f t="shared" si="333"/>
        <v>-2.0040529691527809E-2</v>
      </c>
      <c r="GL194" s="168">
        <f t="shared" si="334"/>
        <v>-1.9627671504537147E-2</v>
      </c>
      <c r="GM194" s="167">
        <v>133</v>
      </c>
      <c r="GN194" s="168">
        <f t="shared" si="335"/>
        <v>-2.9994818512207644E-2</v>
      </c>
      <c r="GO194" s="168">
        <f t="shared" si="336"/>
        <v>-2.8499066434065412E-2</v>
      </c>
      <c r="GP194" s="167">
        <v>134</v>
      </c>
      <c r="GQ194" s="168">
        <f t="shared" si="337"/>
        <v>1.1033250097071345E-2</v>
      </c>
      <c r="GR194" s="168">
        <f t="shared" si="338"/>
        <v>1.2508825519844891E-2</v>
      </c>
      <c r="GS194" s="167">
        <v>135</v>
      </c>
      <c r="GT194" s="168">
        <f t="shared" si="339"/>
        <v>3.2452499206684138E-2</v>
      </c>
      <c r="GU194" s="168">
        <f t="shared" si="340"/>
        <v>3.7596330632538866E-2</v>
      </c>
      <c r="GV194" s="167">
        <v>136</v>
      </c>
      <c r="GW194" s="168">
        <f t="shared" si="341"/>
        <v>4.2495075939370963E-2</v>
      </c>
      <c r="GX194" s="168">
        <f t="shared" si="342"/>
        <v>5.8447665967733542E-2</v>
      </c>
      <c r="GY194" s="167">
        <v>137</v>
      </c>
      <c r="GZ194" s="168">
        <f t="shared" si="343"/>
        <v>-2.9037543498589002E-5</v>
      </c>
      <c r="HA194" s="168">
        <f t="shared" si="344"/>
        <v>2.5034014590687548E-2</v>
      </c>
      <c r="HB194" s="167">
        <v>-1.2</v>
      </c>
      <c r="HC194" s="167">
        <v>-0.49</v>
      </c>
      <c r="HD194" s="167">
        <v>0.14000000000000001</v>
      </c>
      <c r="HE194" s="167">
        <v>1.56</v>
      </c>
      <c r="HF194" s="167">
        <v>-2.98</v>
      </c>
      <c r="HG194" s="167">
        <v>-1.01</v>
      </c>
      <c r="HH194" s="167">
        <v>0.85</v>
      </c>
      <c r="HI194" s="167">
        <v>3.14</v>
      </c>
    </row>
    <row r="195" spans="1:217" ht="15" x14ac:dyDescent="0.2">
      <c r="A195" s="153">
        <v>185</v>
      </c>
      <c r="B195" s="212"/>
      <c r="V195" s="163">
        <f t="shared" ref="V195:V258" si="345">F195-($S$2*N195)</f>
        <v>0</v>
      </c>
      <c r="W195" s="163">
        <f t="shared" ref="W195:W258" si="346">G195-($S$2*O195)</f>
        <v>0</v>
      </c>
      <c r="X195" s="163">
        <f t="shared" ref="X195:X258" si="347">H195-($S$2*P195)</f>
        <v>0</v>
      </c>
      <c r="Y195" s="163">
        <f t="shared" ref="Y195:Y258" si="348">I195-($S$2*Q195)</f>
        <v>0</v>
      </c>
      <c r="Z195" s="163">
        <f t="shared" ref="Z195:Z258" si="349">J195-($S$2*R195)</f>
        <v>0</v>
      </c>
      <c r="AA195" s="163">
        <f t="shared" ref="AA195:AA258" si="350">K195-($S$2*S195)</f>
        <v>0</v>
      </c>
      <c r="AB195" s="163">
        <f t="shared" ref="AB195:AB258" si="351">L195-($S$2*T195)</f>
        <v>0</v>
      </c>
      <c r="AC195" s="163">
        <f t="shared" ref="AC195:AC258" si="352">M195-($S$2*U195)</f>
        <v>0</v>
      </c>
      <c r="AD195" s="164">
        <f t="shared" ref="AD195:AD258" si="353">0.25*(SUM(GF195+GI195+GL195+GO195))-0.48*(SUM(HB195*GF195,HC195*GI195,HD195*GL195,HE195*GO195))</f>
        <v>-1.4641977937706968E-2</v>
      </c>
      <c r="AE195" s="164">
        <f t="shared" ref="AE195:AE258" si="354">0.25*(SUM(GR195+GU195+GX195+HA195))-0.16*(SUM(HF195*GR195,HG195*GU195,HH195*GX195,HI195*HA195))</f>
        <v>2.4910512713808348E-2</v>
      </c>
      <c r="AF195" s="164">
        <f t="shared" ref="AF195:AF258" si="355">0.25*(SUM(GR195+GU195+GX195+HA195))+0.23*(SUM(HF195*GR195,HG195*GU195,HH195*GX195,HI195*HA195))</f>
        <v>4.5595616594547202E-2</v>
      </c>
      <c r="AG195" s="165">
        <f t="shared" ref="AG195:AG258" si="356">G$1-V195</f>
        <v>65.3</v>
      </c>
      <c r="AH195" s="165">
        <f t="shared" ref="AH195:AH258" si="357">H$1-W195</f>
        <v>75.400000000000006</v>
      </c>
      <c r="AI195" s="165">
        <f t="shared" ref="AI195:AI258" si="358">I$1-X195</f>
        <v>82.9</v>
      </c>
      <c r="AJ195" s="165">
        <f t="shared" ref="AJ195:AJ258" si="359">J$1-Y195</f>
        <v>88.3</v>
      </c>
      <c r="AK195" s="165">
        <f t="shared" ref="AK195:AK258" si="360">K$1-Z195</f>
        <v>91.5</v>
      </c>
      <c r="AL195" s="165">
        <f t="shared" ref="AL195:AL258" si="361">L$1-AA195</f>
        <v>92.7</v>
      </c>
      <c r="AM195" s="165">
        <f t="shared" ref="AM195:AM258" si="362">M$1-AB195</f>
        <v>92.5</v>
      </c>
      <c r="AN195" s="165">
        <f t="shared" ref="AN195:AN258" si="363">N$1-AC195</f>
        <v>90.4</v>
      </c>
      <c r="AO195" s="164">
        <f t="shared" ref="AO195:AO258" si="364">100-10*LOG(10^(AG195/10)+10^(AH195/10)+10^(AI195/10)+10^(AJ195/10)+10^(AK195/10)+10^(AL195/10)+10^(AM195/10)+10^(AN195/10))</f>
        <v>1.5128685188023212</v>
      </c>
      <c r="AP195" s="166">
        <v>1</v>
      </c>
      <c r="AQ195" s="167">
        <v>51.4</v>
      </c>
      <c r="AR195" s="167">
        <v>62.6</v>
      </c>
      <c r="AS195" s="167">
        <v>70.8</v>
      </c>
      <c r="AT195" s="167">
        <v>81</v>
      </c>
      <c r="AU195" s="167">
        <v>90.4</v>
      </c>
      <c r="AV195" s="167">
        <v>96.2</v>
      </c>
      <c r="AW195" s="167">
        <v>94.7</v>
      </c>
      <c r="AX195" s="167">
        <v>92.3</v>
      </c>
      <c r="AY195" s="166">
        <v>2</v>
      </c>
      <c r="AZ195" s="167">
        <v>59.5</v>
      </c>
      <c r="BA195" s="167">
        <v>68.900000000000006</v>
      </c>
      <c r="BB195" s="167">
        <v>78.3</v>
      </c>
      <c r="BC195" s="167">
        <v>84.3</v>
      </c>
      <c r="BD195" s="167">
        <v>92.8</v>
      </c>
      <c r="BE195" s="167">
        <v>96.3</v>
      </c>
      <c r="BF195" s="167">
        <v>94</v>
      </c>
      <c r="BG195" s="167">
        <v>90</v>
      </c>
      <c r="BH195" s="166">
        <v>3</v>
      </c>
      <c r="BI195" s="167">
        <v>59.8</v>
      </c>
      <c r="BJ195" s="167">
        <v>71.099999999999994</v>
      </c>
      <c r="BK195" s="167">
        <v>80.8</v>
      </c>
      <c r="BL195" s="167">
        <v>88</v>
      </c>
      <c r="BM195" s="167">
        <v>95</v>
      </c>
      <c r="BN195" s="167">
        <v>94.4</v>
      </c>
      <c r="BO195" s="167">
        <v>94.1</v>
      </c>
      <c r="BP195" s="167">
        <v>89</v>
      </c>
      <c r="BQ195" s="166">
        <v>4</v>
      </c>
      <c r="BR195" s="167">
        <v>65.400000000000006</v>
      </c>
      <c r="BS195" s="167">
        <v>77.2</v>
      </c>
      <c r="BT195" s="167">
        <v>84.5</v>
      </c>
      <c r="BU195" s="167">
        <v>89.8</v>
      </c>
      <c r="BV195" s="167">
        <v>95.5</v>
      </c>
      <c r="BW195" s="167">
        <v>94.3</v>
      </c>
      <c r="BX195" s="167">
        <v>92.5</v>
      </c>
      <c r="BY195" s="167">
        <v>88.8</v>
      </c>
      <c r="BZ195" s="166">
        <v>5</v>
      </c>
      <c r="CA195" s="167">
        <v>65.3</v>
      </c>
      <c r="CB195" s="167">
        <v>77.400000000000006</v>
      </c>
      <c r="CC195" s="167">
        <v>86.5</v>
      </c>
      <c r="CD195" s="167">
        <v>92.5</v>
      </c>
      <c r="CE195" s="167">
        <v>96.4</v>
      </c>
      <c r="CF195" s="167">
        <v>93</v>
      </c>
      <c r="CG195" s="167">
        <v>90.4</v>
      </c>
      <c r="CH195" s="167">
        <v>83.7</v>
      </c>
      <c r="CI195" s="166">
        <v>6</v>
      </c>
      <c r="CJ195" s="167">
        <v>70.7</v>
      </c>
      <c r="CK195" s="167">
        <v>82</v>
      </c>
      <c r="CL195" s="167">
        <v>89.3</v>
      </c>
      <c r="CM195" s="167">
        <v>93.3</v>
      </c>
      <c r="CN195" s="167">
        <v>95.5</v>
      </c>
      <c r="CO195" s="167">
        <v>93</v>
      </c>
      <c r="CP195" s="167">
        <v>90.1</v>
      </c>
      <c r="CQ195" s="167">
        <v>83</v>
      </c>
      <c r="CR195" s="166">
        <v>7</v>
      </c>
      <c r="CS195" s="167">
        <v>75.599999999999994</v>
      </c>
      <c r="CT195" s="167">
        <v>84.2</v>
      </c>
      <c r="CU195" s="167">
        <v>90.1</v>
      </c>
      <c r="CV195" s="167">
        <v>93.6</v>
      </c>
      <c r="CW195" s="167">
        <v>96.2</v>
      </c>
      <c r="CX195" s="167">
        <v>91.3</v>
      </c>
      <c r="CY195" s="167">
        <v>87.9</v>
      </c>
      <c r="CZ195" s="167">
        <v>81.900000000000006</v>
      </c>
      <c r="DA195" s="166">
        <v>8</v>
      </c>
      <c r="DB195" s="167">
        <v>77.599999999999994</v>
      </c>
      <c r="DC195" s="167">
        <v>88</v>
      </c>
      <c r="DD195" s="167">
        <v>93.4</v>
      </c>
      <c r="DE195" s="167">
        <v>93.8</v>
      </c>
      <c r="DF195" s="167">
        <v>94.2</v>
      </c>
      <c r="DG195" s="167">
        <v>91.4</v>
      </c>
      <c r="DH195" s="167">
        <v>87.9</v>
      </c>
      <c r="DI195" s="167">
        <v>79.900000000000006</v>
      </c>
      <c r="DJ195" s="167">
        <v>1</v>
      </c>
      <c r="DK195" s="168">
        <f t="shared" ref="DK195:DK258" si="365">AQ195-V195</f>
        <v>51.4</v>
      </c>
      <c r="DL195" s="168">
        <f t="shared" ref="DL195:DL258" si="366">AR195-W195</f>
        <v>62.6</v>
      </c>
      <c r="DM195" s="168">
        <f t="shared" ref="DM195:DM258" si="367">AS195-X195</f>
        <v>70.8</v>
      </c>
      <c r="DN195" s="168">
        <f t="shared" ref="DN195:DN258" si="368">AT195-Y195</f>
        <v>81</v>
      </c>
      <c r="DO195" s="168">
        <f t="shared" ref="DO195:DO258" si="369">AU195-Z195</f>
        <v>90.4</v>
      </c>
      <c r="DP195" s="168">
        <f t="shared" ref="DP195:DP258" si="370">AV195-AA195</f>
        <v>96.2</v>
      </c>
      <c r="DQ195" s="168">
        <f t="shared" ref="DQ195:DQ258" si="371">AW195-AB195</f>
        <v>94.7</v>
      </c>
      <c r="DR195" s="168">
        <f t="shared" ref="DR195:DR258" si="372">AX195-AC195</f>
        <v>92.3</v>
      </c>
      <c r="DS195" s="167">
        <v>131</v>
      </c>
      <c r="DT195" s="168">
        <f t="shared" ref="DT195:DT258" si="373">AZ195-V195</f>
        <v>59.5</v>
      </c>
      <c r="DU195" s="168">
        <f t="shared" ref="DU195:DU258" si="374">BA195-W195</f>
        <v>68.900000000000006</v>
      </c>
      <c r="DV195" s="168">
        <f t="shared" ref="DV195:DV258" si="375">BB195-X195</f>
        <v>78.3</v>
      </c>
      <c r="DW195" s="168">
        <f t="shared" ref="DW195:DW258" si="376">BC195-Y195</f>
        <v>84.3</v>
      </c>
      <c r="DX195" s="168">
        <f t="shared" ref="DX195:DX258" si="377">BD195-Z195</f>
        <v>92.8</v>
      </c>
      <c r="DY195" s="168">
        <f t="shared" ref="DY195:DY258" si="378">BE195-AA195</f>
        <v>96.3</v>
      </c>
      <c r="DZ195" s="168">
        <f t="shared" ref="DZ195:DZ258" si="379">BF195-AB195</f>
        <v>94</v>
      </c>
      <c r="EA195" s="168">
        <f t="shared" ref="EA195:EA258" si="380">BG195-AC195</f>
        <v>90</v>
      </c>
      <c r="EB195" s="167">
        <v>132</v>
      </c>
      <c r="EC195" s="168">
        <f t="shared" ref="EC195:EC258" si="381">BI195-V195</f>
        <v>59.8</v>
      </c>
      <c r="ED195" s="168">
        <f t="shared" ref="ED195:ED258" si="382">BJ195-W195</f>
        <v>71.099999999999994</v>
      </c>
      <c r="EE195" s="168">
        <f t="shared" ref="EE195:EE258" si="383">BK195-X195</f>
        <v>80.8</v>
      </c>
      <c r="EF195" s="168">
        <f t="shared" ref="EF195:EF258" si="384">BL195-Y195</f>
        <v>88</v>
      </c>
      <c r="EG195" s="168">
        <f t="shared" ref="EG195:EG258" si="385">BM195-Z195</f>
        <v>95</v>
      </c>
      <c r="EH195" s="168">
        <f t="shared" ref="EH195:EH258" si="386">BN195-AA195</f>
        <v>94.4</v>
      </c>
      <c r="EI195" s="168">
        <f t="shared" ref="EI195:EI258" si="387">BO195-AB195</f>
        <v>94.1</v>
      </c>
      <c r="EJ195" s="168">
        <f t="shared" ref="EJ195:EJ258" si="388">BP195-AC195</f>
        <v>89</v>
      </c>
      <c r="EK195" s="167">
        <v>133</v>
      </c>
      <c r="EL195" s="168">
        <f t="shared" ref="EL195:EL258" si="389">BR195-V195</f>
        <v>65.400000000000006</v>
      </c>
      <c r="EM195" s="168">
        <f t="shared" ref="EM195:EM258" si="390">BS195-W195</f>
        <v>77.2</v>
      </c>
      <c r="EN195" s="168">
        <f t="shared" ref="EN195:EN258" si="391">BT195-X195</f>
        <v>84.5</v>
      </c>
      <c r="EO195" s="168">
        <f t="shared" ref="EO195:EO258" si="392">BU195-Y195</f>
        <v>89.8</v>
      </c>
      <c r="EP195" s="168">
        <f t="shared" ref="EP195:EP258" si="393">BV195-Z195</f>
        <v>95.5</v>
      </c>
      <c r="EQ195" s="168">
        <f t="shared" ref="EQ195:EQ258" si="394">BW195-AA195</f>
        <v>94.3</v>
      </c>
      <c r="ER195" s="168">
        <f t="shared" ref="ER195:ER258" si="395">BX195-AB195</f>
        <v>92.5</v>
      </c>
      <c r="ES195" s="168">
        <f t="shared" ref="ES195:ES258" si="396">BY195-AC195</f>
        <v>88.8</v>
      </c>
      <c r="ET195" s="167">
        <v>134</v>
      </c>
      <c r="EU195" s="168">
        <f t="shared" ref="EU195:EU258" si="397">CA195-V195</f>
        <v>65.3</v>
      </c>
      <c r="EV195" s="168">
        <f t="shared" ref="EV195:EV258" si="398">CB195-W195</f>
        <v>77.400000000000006</v>
      </c>
      <c r="EW195" s="168">
        <f t="shared" ref="EW195:EW258" si="399">CC195-X195</f>
        <v>86.5</v>
      </c>
      <c r="EX195" s="168">
        <f t="shared" ref="EX195:EX258" si="400">CD195-Y195</f>
        <v>92.5</v>
      </c>
      <c r="EY195" s="168">
        <f t="shared" ref="EY195:EY258" si="401">CE195-Z195</f>
        <v>96.4</v>
      </c>
      <c r="EZ195" s="168">
        <f t="shared" ref="EZ195:EZ258" si="402">CF195-AA195</f>
        <v>93</v>
      </c>
      <c r="FA195" s="168">
        <f t="shared" ref="FA195:FA258" si="403">CG195-AB195</f>
        <v>90.4</v>
      </c>
      <c r="FB195" s="168">
        <f t="shared" ref="FB195:FB258" si="404">CH195-AC195</f>
        <v>83.7</v>
      </c>
      <c r="FC195" s="167">
        <v>135</v>
      </c>
      <c r="FD195" s="168">
        <f t="shared" ref="FD195:FD258" si="405">CJ195-V195</f>
        <v>70.7</v>
      </c>
      <c r="FE195" s="168">
        <f t="shared" ref="FE195:FE258" si="406">CK195-W195</f>
        <v>82</v>
      </c>
      <c r="FF195" s="168">
        <f t="shared" ref="FF195:FF258" si="407">CL195-X195</f>
        <v>89.3</v>
      </c>
      <c r="FG195" s="168">
        <f t="shared" ref="FG195:FG258" si="408">CM195-Y195</f>
        <v>93.3</v>
      </c>
      <c r="FH195" s="168">
        <f t="shared" ref="FH195:FH258" si="409">CN195-Z195</f>
        <v>95.5</v>
      </c>
      <c r="FI195" s="168">
        <f t="shared" ref="FI195:FI258" si="410">CO195-AA195</f>
        <v>93</v>
      </c>
      <c r="FJ195" s="168">
        <f t="shared" ref="FJ195:FJ258" si="411">CP195-AB195</f>
        <v>90.1</v>
      </c>
      <c r="FK195" s="168">
        <f t="shared" ref="FK195:FK258" si="412">CQ195-AC195</f>
        <v>83</v>
      </c>
      <c r="FL195" s="167">
        <v>136</v>
      </c>
      <c r="FM195" s="168">
        <f t="shared" ref="FM195:FM258" si="413">CS195-V195</f>
        <v>75.599999999999994</v>
      </c>
      <c r="FN195" s="168">
        <f t="shared" ref="FN195:FN258" si="414">CT195-W195</f>
        <v>84.2</v>
      </c>
      <c r="FO195" s="168">
        <f t="shared" ref="FO195:FO258" si="415">CU195-X195</f>
        <v>90.1</v>
      </c>
      <c r="FP195" s="168">
        <f t="shared" ref="FP195:FP258" si="416">CV195-Y195</f>
        <v>93.6</v>
      </c>
      <c r="FQ195" s="168">
        <f t="shared" ref="FQ195:FQ258" si="417">CW195-Z195</f>
        <v>96.2</v>
      </c>
      <c r="FR195" s="168">
        <f t="shared" ref="FR195:FR258" si="418">CX195-AA195</f>
        <v>91.3</v>
      </c>
      <c r="FS195" s="168">
        <f t="shared" ref="FS195:FS258" si="419">CY195-AB195</f>
        <v>87.9</v>
      </c>
      <c r="FT195" s="168">
        <f t="shared" ref="FT195:FT258" si="420">CZ195-AC195</f>
        <v>81.900000000000006</v>
      </c>
      <c r="FU195" s="167">
        <v>137</v>
      </c>
      <c r="FV195" s="168">
        <f t="shared" ref="FV195:FV258" si="421">DB195-V195</f>
        <v>77.599999999999994</v>
      </c>
      <c r="FW195" s="168">
        <f t="shared" ref="FW195:FW258" si="422">DC195-W195</f>
        <v>88</v>
      </c>
      <c r="FX195" s="168">
        <f t="shared" ref="FX195:FX258" si="423">DD195-X195</f>
        <v>93.4</v>
      </c>
      <c r="FY195" s="168">
        <f t="shared" ref="FY195:FY258" si="424">DE195-Y195</f>
        <v>93.8</v>
      </c>
      <c r="FZ195" s="168">
        <f t="shared" ref="FZ195:FZ258" si="425">DF195-Z195</f>
        <v>94.2</v>
      </c>
      <c r="GA195" s="168">
        <f t="shared" ref="GA195:GA258" si="426">DG195-AA195</f>
        <v>91.4</v>
      </c>
      <c r="GB195" s="168">
        <f t="shared" ref="GB195:GB258" si="427">DH195-AB195</f>
        <v>87.9</v>
      </c>
      <c r="GC195" s="168">
        <f t="shared" ref="GC195:GC258" si="428">DI195-AC195</f>
        <v>79.900000000000006</v>
      </c>
      <c r="GD195" s="167">
        <v>130</v>
      </c>
      <c r="GE195" s="168">
        <f t="shared" ref="GE195:GE258" si="429">100-10*LOG10(10^(DK195/10)+10^(DL195/10)+10^(DM195/10)+10^(DN195/10)+10^(DO195/10)+10^(DP195/10)+10^(DQ195/10)+10^(DR195/10))</f>
        <v>-2.3603849250278586E-2</v>
      </c>
      <c r="GF195" s="168">
        <f t="shared" ref="GF195:GF258" si="430">100-10*LOG10(10^(DL195/10)+10^(DM195/10)+10^(DN195/10)+10^(DO195/10)+10^(DP195/10)+10^(DQ195/10)+10^(DR195/10))</f>
        <v>-2.3544224454084883E-2</v>
      </c>
      <c r="GG195" s="167">
        <v>131</v>
      </c>
      <c r="GH195" s="168">
        <f t="shared" ref="GH195:GH258" si="431">100-10*LOG10(10^(DT195/10)+10^(DU195/10)+10^(DV195/10)+10^(DW195/10)+10^(DX195/10)+10^(DY195/10)+10^(DZ195/10)+10^(EA195/10))</f>
        <v>-1.2384835451356935E-2</v>
      </c>
      <c r="GI195" s="168">
        <f t="shared" ref="GI195:GI258" si="432">100-10*LOG10(10^(DU195/10)+10^(DV195/10)+10^(DW195/10)+10^(DX195/10)+10^(DY195/10)+10^(DZ195/10)+10^(EA195/10))</f>
        <v>-1.1998855162644873E-2</v>
      </c>
      <c r="GJ195" s="167">
        <v>132</v>
      </c>
      <c r="GK195" s="168">
        <f t="shared" ref="GK195:GK258" si="433">100-10*LOG10(10^(EC195/10)+10^(ED195/10)+10^(EE195/10)+10^(EF195/10)+10^(EG195/10)+10^(EH195/10)+10^(EI195/10)+10^(EJ195/10))</f>
        <v>-2.0040529691527809E-2</v>
      </c>
      <c r="GL195" s="168">
        <f t="shared" ref="GL195:GL258" si="434">100-10*LOG10(10^(ED195/10)+10^(EE195/10)+10^(EF195/10)+10^(EG195/10)+10^(EH195/10)+10^(EI195/10)+10^(EJ195/10))</f>
        <v>-1.9627671504537147E-2</v>
      </c>
      <c r="GM195" s="167">
        <v>133</v>
      </c>
      <c r="GN195" s="168">
        <f t="shared" ref="GN195:GN258" si="435">100-10*LOG10(10^(EL195/10)+10^(EM195/10)+10^(EN195/10)+10^(EO195/10)+10^(EP195/10)+10^(EQ195/10)+10^(ER195/10)+10^(ES195/10))</f>
        <v>-2.9994818512207644E-2</v>
      </c>
      <c r="GO195" s="168">
        <f t="shared" ref="GO195:GO258" si="436">100-10*LOG10(10^(EM195/10)+10^(EN195/10)+10^(EO195/10)+10^(EP195/10)+10^(EQ195/10)+10^(ER195/10)+10^(ES195/10))</f>
        <v>-2.8499066434065412E-2</v>
      </c>
      <c r="GP195" s="167">
        <v>134</v>
      </c>
      <c r="GQ195" s="168">
        <f t="shared" ref="GQ195:GQ258" si="437">100-10*LOG10(10^(EU195/10)+10^(EV195/10)+10^(EW195/10)+10^(EX195/10)+10^(EY195/10)+10^(EZ195/10)+10^(FA195/10)+10^(FB195/10))</f>
        <v>1.1033250097071345E-2</v>
      </c>
      <c r="GR195" s="168">
        <f t="shared" ref="GR195:GR258" si="438">100-10*LOG10(10^(EV195/10)+10^(EW195/10)+10^(EX195/10)+10^(EY195/10)+10^(EZ195/10)+10^(FA195/10)+10^(FB195/10))</f>
        <v>1.2508825519844891E-2</v>
      </c>
      <c r="GS195" s="167">
        <v>135</v>
      </c>
      <c r="GT195" s="168">
        <f t="shared" ref="GT195:GT258" si="439">100-10*LOG10(10^(FD195/10)+10^(FE195/10)+10^(FF195/10)+10^(FG195/10)+10^(FH195/10)+10^(FI195/10)+10^(FJ195/10)+10^(FK195/10))</f>
        <v>3.2452499206684138E-2</v>
      </c>
      <c r="GU195" s="168">
        <f t="shared" ref="GU195:GU258" si="440">100-10*LOG10(10^(FE195/10)+10^(FF195/10)+10^(FG195/10)+10^(FH195/10)+10^(FI195/10)+10^(FJ195/10)+10^(FK195/10))</f>
        <v>3.7596330632538866E-2</v>
      </c>
      <c r="GV195" s="167">
        <v>136</v>
      </c>
      <c r="GW195" s="168">
        <f t="shared" ref="GW195:GW258" si="441">100-10*LOG10(10^(FM195/10)+10^(FN195/10)+10^(FO195/10)+10^(FP195/10)+10^(FQ195/10)+10^(FR195/10)+10^(FS195/10)+10^(FT195/10))</f>
        <v>4.2495075939370963E-2</v>
      </c>
      <c r="GX195" s="168">
        <f t="shared" ref="GX195:GX258" si="442">100-10*LOG10(10^(FN195/10)+10^(FO195/10)+10^(FP195/10)+10^(FQ195/10)+10^(FR195/10)+10^(FS195/10)+10^(FT195/10))</f>
        <v>5.8447665967733542E-2</v>
      </c>
      <c r="GY195" s="167">
        <v>137</v>
      </c>
      <c r="GZ195" s="168">
        <f t="shared" ref="GZ195:GZ258" si="443">100-10*LOG10(10^(FV195/10)+10^(FW195/10)+10^(FX195/10)+10^(FY195/10)+10^(FZ195/10)+10^(GA195/10)+10^(GB195/10)+10^(GC195/10))</f>
        <v>-2.9037543498589002E-5</v>
      </c>
      <c r="HA195" s="168">
        <f t="shared" ref="HA195:HA258" si="444">100-10*LOG10(10^(FW195/10)+10^(FX195/10)+10^(FY195/10)+10^(FZ195/10)+10^(GA195/10)+10^(GB195/10)+10^(GC195/10))</f>
        <v>2.5034014590687548E-2</v>
      </c>
      <c r="HB195" s="167">
        <v>-1.2</v>
      </c>
      <c r="HC195" s="167">
        <v>-0.49</v>
      </c>
      <c r="HD195" s="167">
        <v>0.14000000000000001</v>
      </c>
      <c r="HE195" s="167">
        <v>1.56</v>
      </c>
      <c r="HF195" s="167">
        <v>-2.98</v>
      </c>
      <c r="HG195" s="167">
        <v>-1.01</v>
      </c>
      <c r="HH195" s="167">
        <v>0.85</v>
      </c>
      <c r="HI195" s="167">
        <v>3.14</v>
      </c>
    </row>
    <row r="196" spans="1:217" ht="15" x14ac:dyDescent="0.2">
      <c r="A196" s="153">
        <v>186</v>
      </c>
      <c r="B196" s="212"/>
      <c r="V196" s="163">
        <f t="shared" si="345"/>
        <v>0</v>
      </c>
      <c r="W196" s="163">
        <f t="shared" si="346"/>
        <v>0</v>
      </c>
      <c r="X196" s="163">
        <f t="shared" si="347"/>
        <v>0</v>
      </c>
      <c r="Y196" s="163">
        <f t="shared" si="348"/>
        <v>0</v>
      </c>
      <c r="Z196" s="163">
        <f t="shared" si="349"/>
        <v>0</v>
      </c>
      <c r="AA196" s="163">
        <f t="shared" si="350"/>
        <v>0</v>
      </c>
      <c r="AB196" s="163">
        <f t="shared" si="351"/>
        <v>0</v>
      </c>
      <c r="AC196" s="163">
        <f t="shared" si="352"/>
        <v>0</v>
      </c>
      <c r="AD196" s="164">
        <f t="shared" si="353"/>
        <v>-1.4641977937706968E-2</v>
      </c>
      <c r="AE196" s="164">
        <f t="shared" si="354"/>
        <v>2.4910512713808348E-2</v>
      </c>
      <c r="AF196" s="164">
        <f t="shared" si="355"/>
        <v>4.5595616594547202E-2</v>
      </c>
      <c r="AG196" s="165">
        <f t="shared" si="356"/>
        <v>65.3</v>
      </c>
      <c r="AH196" s="165">
        <f t="shared" si="357"/>
        <v>75.400000000000006</v>
      </c>
      <c r="AI196" s="165">
        <f t="shared" si="358"/>
        <v>82.9</v>
      </c>
      <c r="AJ196" s="165">
        <f t="shared" si="359"/>
        <v>88.3</v>
      </c>
      <c r="AK196" s="165">
        <f t="shared" si="360"/>
        <v>91.5</v>
      </c>
      <c r="AL196" s="165">
        <f t="shared" si="361"/>
        <v>92.7</v>
      </c>
      <c r="AM196" s="165">
        <f t="shared" si="362"/>
        <v>92.5</v>
      </c>
      <c r="AN196" s="165">
        <f t="shared" si="363"/>
        <v>90.4</v>
      </c>
      <c r="AO196" s="164">
        <f t="shared" si="364"/>
        <v>1.5128685188023212</v>
      </c>
      <c r="AP196" s="166">
        <v>1</v>
      </c>
      <c r="AQ196" s="167">
        <v>51.4</v>
      </c>
      <c r="AR196" s="167">
        <v>62.6</v>
      </c>
      <c r="AS196" s="167">
        <v>70.8</v>
      </c>
      <c r="AT196" s="167">
        <v>81</v>
      </c>
      <c r="AU196" s="167">
        <v>90.4</v>
      </c>
      <c r="AV196" s="167">
        <v>96.2</v>
      </c>
      <c r="AW196" s="167">
        <v>94.7</v>
      </c>
      <c r="AX196" s="167">
        <v>92.3</v>
      </c>
      <c r="AY196" s="166">
        <v>2</v>
      </c>
      <c r="AZ196" s="167">
        <v>59.5</v>
      </c>
      <c r="BA196" s="167">
        <v>68.900000000000006</v>
      </c>
      <c r="BB196" s="167">
        <v>78.3</v>
      </c>
      <c r="BC196" s="167">
        <v>84.3</v>
      </c>
      <c r="BD196" s="167">
        <v>92.8</v>
      </c>
      <c r="BE196" s="167">
        <v>96.3</v>
      </c>
      <c r="BF196" s="167">
        <v>94</v>
      </c>
      <c r="BG196" s="167">
        <v>90</v>
      </c>
      <c r="BH196" s="166">
        <v>3</v>
      </c>
      <c r="BI196" s="167">
        <v>59.8</v>
      </c>
      <c r="BJ196" s="167">
        <v>71.099999999999994</v>
      </c>
      <c r="BK196" s="167">
        <v>80.8</v>
      </c>
      <c r="BL196" s="167">
        <v>88</v>
      </c>
      <c r="BM196" s="167">
        <v>95</v>
      </c>
      <c r="BN196" s="167">
        <v>94.4</v>
      </c>
      <c r="BO196" s="167">
        <v>94.1</v>
      </c>
      <c r="BP196" s="167">
        <v>89</v>
      </c>
      <c r="BQ196" s="166">
        <v>4</v>
      </c>
      <c r="BR196" s="167">
        <v>65.400000000000006</v>
      </c>
      <c r="BS196" s="167">
        <v>77.2</v>
      </c>
      <c r="BT196" s="167">
        <v>84.5</v>
      </c>
      <c r="BU196" s="167">
        <v>89.8</v>
      </c>
      <c r="BV196" s="167">
        <v>95.5</v>
      </c>
      <c r="BW196" s="167">
        <v>94.3</v>
      </c>
      <c r="BX196" s="167">
        <v>92.5</v>
      </c>
      <c r="BY196" s="167">
        <v>88.8</v>
      </c>
      <c r="BZ196" s="166">
        <v>5</v>
      </c>
      <c r="CA196" s="167">
        <v>65.3</v>
      </c>
      <c r="CB196" s="167">
        <v>77.400000000000006</v>
      </c>
      <c r="CC196" s="167">
        <v>86.5</v>
      </c>
      <c r="CD196" s="167">
        <v>92.5</v>
      </c>
      <c r="CE196" s="167">
        <v>96.4</v>
      </c>
      <c r="CF196" s="167">
        <v>93</v>
      </c>
      <c r="CG196" s="167">
        <v>90.4</v>
      </c>
      <c r="CH196" s="167">
        <v>83.7</v>
      </c>
      <c r="CI196" s="166">
        <v>6</v>
      </c>
      <c r="CJ196" s="167">
        <v>70.7</v>
      </c>
      <c r="CK196" s="167">
        <v>82</v>
      </c>
      <c r="CL196" s="167">
        <v>89.3</v>
      </c>
      <c r="CM196" s="167">
        <v>93.3</v>
      </c>
      <c r="CN196" s="167">
        <v>95.5</v>
      </c>
      <c r="CO196" s="167">
        <v>93</v>
      </c>
      <c r="CP196" s="167">
        <v>90.1</v>
      </c>
      <c r="CQ196" s="167">
        <v>83</v>
      </c>
      <c r="CR196" s="166">
        <v>7</v>
      </c>
      <c r="CS196" s="167">
        <v>75.599999999999994</v>
      </c>
      <c r="CT196" s="167">
        <v>84.2</v>
      </c>
      <c r="CU196" s="167">
        <v>90.1</v>
      </c>
      <c r="CV196" s="167">
        <v>93.6</v>
      </c>
      <c r="CW196" s="167">
        <v>96.2</v>
      </c>
      <c r="CX196" s="167">
        <v>91.3</v>
      </c>
      <c r="CY196" s="167">
        <v>87.9</v>
      </c>
      <c r="CZ196" s="167">
        <v>81.900000000000006</v>
      </c>
      <c r="DA196" s="166">
        <v>8</v>
      </c>
      <c r="DB196" s="167">
        <v>77.599999999999994</v>
      </c>
      <c r="DC196" s="167">
        <v>88</v>
      </c>
      <c r="DD196" s="167">
        <v>93.4</v>
      </c>
      <c r="DE196" s="167">
        <v>93.8</v>
      </c>
      <c r="DF196" s="167">
        <v>94.2</v>
      </c>
      <c r="DG196" s="167">
        <v>91.4</v>
      </c>
      <c r="DH196" s="167">
        <v>87.9</v>
      </c>
      <c r="DI196" s="167">
        <v>79.900000000000006</v>
      </c>
      <c r="DJ196" s="167">
        <v>1</v>
      </c>
      <c r="DK196" s="168">
        <f t="shared" si="365"/>
        <v>51.4</v>
      </c>
      <c r="DL196" s="168">
        <f t="shared" si="366"/>
        <v>62.6</v>
      </c>
      <c r="DM196" s="168">
        <f t="shared" si="367"/>
        <v>70.8</v>
      </c>
      <c r="DN196" s="168">
        <f t="shared" si="368"/>
        <v>81</v>
      </c>
      <c r="DO196" s="168">
        <f t="shared" si="369"/>
        <v>90.4</v>
      </c>
      <c r="DP196" s="168">
        <f t="shared" si="370"/>
        <v>96.2</v>
      </c>
      <c r="DQ196" s="168">
        <f t="shared" si="371"/>
        <v>94.7</v>
      </c>
      <c r="DR196" s="168">
        <f t="shared" si="372"/>
        <v>92.3</v>
      </c>
      <c r="DS196" s="167">
        <v>131</v>
      </c>
      <c r="DT196" s="168">
        <f t="shared" si="373"/>
        <v>59.5</v>
      </c>
      <c r="DU196" s="168">
        <f t="shared" si="374"/>
        <v>68.900000000000006</v>
      </c>
      <c r="DV196" s="168">
        <f t="shared" si="375"/>
        <v>78.3</v>
      </c>
      <c r="DW196" s="168">
        <f t="shared" si="376"/>
        <v>84.3</v>
      </c>
      <c r="DX196" s="168">
        <f t="shared" si="377"/>
        <v>92.8</v>
      </c>
      <c r="DY196" s="168">
        <f t="shared" si="378"/>
        <v>96.3</v>
      </c>
      <c r="DZ196" s="168">
        <f t="shared" si="379"/>
        <v>94</v>
      </c>
      <c r="EA196" s="168">
        <f t="shared" si="380"/>
        <v>90</v>
      </c>
      <c r="EB196" s="167">
        <v>132</v>
      </c>
      <c r="EC196" s="168">
        <f t="shared" si="381"/>
        <v>59.8</v>
      </c>
      <c r="ED196" s="168">
        <f t="shared" si="382"/>
        <v>71.099999999999994</v>
      </c>
      <c r="EE196" s="168">
        <f t="shared" si="383"/>
        <v>80.8</v>
      </c>
      <c r="EF196" s="168">
        <f t="shared" si="384"/>
        <v>88</v>
      </c>
      <c r="EG196" s="168">
        <f t="shared" si="385"/>
        <v>95</v>
      </c>
      <c r="EH196" s="168">
        <f t="shared" si="386"/>
        <v>94.4</v>
      </c>
      <c r="EI196" s="168">
        <f t="shared" si="387"/>
        <v>94.1</v>
      </c>
      <c r="EJ196" s="168">
        <f t="shared" si="388"/>
        <v>89</v>
      </c>
      <c r="EK196" s="167">
        <v>133</v>
      </c>
      <c r="EL196" s="168">
        <f t="shared" si="389"/>
        <v>65.400000000000006</v>
      </c>
      <c r="EM196" s="168">
        <f t="shared" si="390"/>
        <v>77.2</v>
      </c>
      <c r="EN196" s="168">
        <f t="shared" si="391"/>
        <v>84.5</v>
      </c>
      <c r="EO196" s="168">
        <f t="shared" si="392"/>
        <v>89.8</v>
      </c>
      <c r="EP196" s="168">
        <f t="shared" si="393"/>
        <v>95.5</v>
      </c>
      <c r="EQ196" s="168">
        <f t="shared" si="394"/>
        <v>94.3</v>
      </c>
      <c r="ER196" s="168">
        <f t="shared" si="395"/>
        <v>92.5</v>
      </c>
      <c r="ES196" s="168">
        <f t="shared" si="396"/>
        <v>88.8</v>
      </c>
      <c r="ET196" s="167">
        <v>134</v>
      </c>
      <c r="EU196" s="168">
        <f t="shared" si="397"/>
        <v>65.3</v>
      </c>
      <c r="EV196" s="168">
        <f t="shared" si="398"/>
        <v>77.400000000000006</v>
      </c>
      <c r="EW196" s="168">
        <f t="shared" si="399"/>
        <v>86.5</v>
      </c>
      <c r="EX196" s="168">
        <f t="shared" si="400"/>
        <v>92.5</v>
      </c>
      <c r="EY196" s="168">
        <f t="shared" si="401"/>
        <v>96.4</v>
      </c>
      <c r="EZ196" s="168">
        <f t="shared" si="402"/>
        <v>93</v>
      </c>
      <c r="FA196" s="168">
        <f t="shared" si="403"/>
        <v>90.4</v>
      </c>
      <c r="FB196" s="168">
        <f t="shared" si="404"/>
        <v>83.7</v>
      </c>
      <c r="FC196" s="167">
        <v>135</v>
      </c>
      <c r="FD196" s="168">
        <f t="shared" si="405"/>
        <v>70.7</v>
      </c>
      <c r="FE196" s="168">
        <f t="shared" si="406"/>
        <v>82</v>
      </c>
      <c r="FF196" s="168">
        <f t="shared" si="407"/>
        <v>89.3</v>
      </c>
      <c r="FG196" s="168">
        <f t="shared" si="408"/>
        <v>93.3</v>
      </c>
      <c r="FH196" s="168">
        <f t="shared" si="409"/>
        <v>95.5</v>
      </c>
      <c r="FI196" s="168">
        <f t="shared" si="410"/>
        <v>93</v>
      </c>
      <c r="FJ196" s="168">
        <f t="shared" si="411"/>
        <v>90.1</v>
      </c>
      <c r="FK196" s="168">
        <f t="shared" si="412"/>
        <v>83</v>
      </c>
      <c r="FL196" s="167">
        <v>136</v>
      </c>
      <c r="FM196" s="168">
        <f t="shared" si="413"/>
        <v>75.599999999999994</v>
      </c>
      <c r="FN196" s="168">
        <f t="shared" si="414"/>
        <v>84.2</v>
      </c>
      <c r="FO196" s="168">
        <f t="shared" si="415"/>
        <v>90.1</v>
      </c>
      <c r="FP196" s="168">
        <f t="shared" si="416"/>
        <v>93.6</v>
      </c>
      <c r="FQ196" s="168">
        <f t="shared" si="417"/>
        <v>96.2</v>
      </c>
      <c r="FR196" s="168">
        <f t="shared" si="418"/>
        <v>91.3</v>
      </c>
      <c r="FS196" s="168">
        <f t="shared" si="419"/>
        <v>87.9</v>
      </c>
      <c r="FT196" s="168">
        <f t="shared" si="420"/>
        <v>81.900000000000006</v>
      </c>
      <c r="FU196" s="167">
        <v>137</v>
      </c>
      <c r="FV196" s="168">
        <f t="shared" si="421"/>
        <v>77.599999999999994</v>
      </c>
      <c r="FW196" s="168">
        <f t="shared" si="422"/>
        <v>88</v>
      </c>
      <c r="FX196" s="168">
        <f t="shared" si="423"/>
        <v>93.4</v>
      </c>
      <c r="FY196" s="168">
        <f t="shared" si="424"/>
        <v>93.8</v>
      </c>
      <c r="FZ196" s="168">
        <f t="shared" si="425"/>
        <v>94.2</v>
      </c>
      <c r="GA196" s="168">
        <f t="shared" si="426"/>
        <v>91.4</v>
      </c>
      <c r="GB196" s="168">
        <f t="shared" si="427"/>
        <v>87.9</v>
      </c>
      <c r="GC196" s="168">
        <f t="shared" si="428"/>
        <v>79.900000000000006</v>
      </c>
      <c r="GD196" s="167">
        <v>130</v>
      </c>
      <c r="GE196" s="168">
        <f t="shared" si="429"/>
        <v>-2.3603849250278586E-2</v>
      </c>
      <c r="GF196" s="168">
        <f t="shared" si="430"/>
        <v>-2.3544224454084883E-2</v>
      </c>
      <c r="GG196" s="167">
        <v>131</v>
      </c>
      <c r="GH196" s="168">
        <f t="shared" si="431"/>
        <v>-1.2384835451356935E-2</v>
      </c>
      <c r="GI196" s="168">
        <f t="shared" si="432"/>
        <v>-1.1998855162644873E-2</v>
      </c>
      <c r="GJ196" s="167">
        <v>132</v>
      </c>
      <c r="GK196" s="168">
        <f t="shared" si="433"/>
        <v>-2.0040529691527809E-2</v>
      </c>
      <c r="GL196" s="168">
        <f t="shared" si="434"/>
        <v>-1.9627671504537147E-2</v>
      </c>
      <c r="GM196" s="167">
        <v>133</v>
      </c>
      <c r="GN196" s="168">
        <f t="shared" si="435"/>
        <v>-2.9994818512207644E-2</v>
      </c>
      <c r="GO196" s="168">
        <f t="shared" si="436"/>
        <v>-2.8499066434065412E-2</v>
      </c>
      <c r="GP196" s="167">
        <v>134</v>
      </c>
      <c r="GQ196" s="168">
        <f t="shared" si="437"/>
        <v>1.1033250097071345E-2</v>
      </c>
      <c r="GR196" s="168">
        <f t="shared" si="438"/>
        <v>1.2508825519844891E-2</v>
      </c>
      <c r="GS196" s="167">
        <v>135</v>
      </c>
      <c r="GT196" s="168">
        <f t="shared" si="439"/>
        <v>3.2452499206684138E-2</v>
      </c>
      <c r="GU196" s="168">
        <f t="shared" si="440"/>
        <v>3.7596330632538866E-2</v>
      </c>
      <c r="GV196" s="167">
        <v>136</v>
      </c>
      <c r="GW196" s="168">
        <f t="shared" si="441"/>
        <v>4.2495075939370963E-2</v>
      </c>
      <c r="GX196" s="168">
        <f t="shared" si="442"/>
        <v>5.8447665967733542E-2</v>
      </c>
      <c r="GY196" s="167">
        <v>137</v>
      </c>
      <c r="GZ196" s="168">
        <f t="shared" si="443"/>
        <v>-2.9037543498589002E-5</v>
      </c>
      <c r="HA196" s="168">
        <f t="shared" si="444"/>
        <v>2.5034014590687548E-2</v>
      </c>
      <c r="HB196" s="167">
        <v>-1.2</v>
      </c>
      <c r="HC196" s="167">
        <v>-0.49</v>
      </c>
      <c r="HD196" s="167">
        <v>0.14000000000000001</v>
      </c>
      <c r="HE196" s="167">
        <v>1.56</v>
      </c>
      <c r="HF196" s="167">
        <v>-2.98</v>
      </c>
      <c r="HG196" s="167">
        <v>-1.01</v>
      </c>
      <c r="HH196" s="167">
        <v>0.85</v>
      </c>
      <c r="HI196" s="167">
        <v>3.14</v>
      </c>
    </row>
    <row r="197" spans="1:217" ht="15" x14ac:dyDescent="0.2">
      <c r="A197" s="153">
        <v>187</v>
      </c>
      <c r="B197" s="212"/>
      <c r="V197" s="163">
        <f t="shared" si="345"/>
        <v>0</v>
      </c>
      <c r="W197" s="163">
        <f t="shared" si="346"/>
        <v>0</v>
      </c>
      <c r="X197" s="163">
        <f t="shared" si="347"/>
        <v>0</v>
      </c>
      <c r="Y197" s="163">
        <f t="shared" si="348"/>
        <v>0</v>
      </c>
      <c r="Z197" s="163">
        <f t="shared" si="349"/>
        <v>0</v>
      </c>
      <c r="AA197" s="163">
        <f t="shared" si="350"/>
        <v>0</v>
      </c>
      <c r="AB197" s="163">
        <f t="shared" si="351"/>
        <v>0</v>
      </c>
      <c r="AC197" s="163">
        <f t="shared" si="352"/>
        <v>0</v>
      </c>
      <c r="AD197" s="164">
        <f t="shared" si="353"/>
        <v>-1.4641977937706968E-2</v>
      </c>
      <c r="AE197" s="164">
        <f t="shared" si="354"/>
        <v>2.4910512713808348E-2</v>
      </c>
      <c r="AF197" s="164">
        <f t="shared" si="355"/>
        <v>4.5595616594547202E-2</v>
      </c>
      <c r="AG197" s="165">
        <f t="shared" si="356"/>
        <v>65.3</v>
      </c>
      <c r="AH197" s="165">
        <f t="shared" si="357"/>
        <v>75.400000000000006</v>
      </c>
      <c r="AI197" s="165">
        <f t="shared" si="358"/>
        <v>82.9</v>
      </c>
      <c r="AJ197" s="165">
        <f t="shared" si="359"/>
        <v>88.3</v>
      </c>
      <c r="AK197" s="165">
        <f t="shared" si="360"/>
        <v>91.5</v>
      </c>
      <c r="AL197" s="165">
        <f t="shared" si="361"/>
        <v>92.7</v>
      </c>
      <c r="AM197" s="165">
        <f t="shared" si="362"/>
        <v>92.5</v>
      </c>
      <c r="AN197" s="165">
        <f t="shared" si="363"/>
        <v>90.4</v>
      </c>
      <c r="AO197" s="164">
        <f t="shared" si="364"/>
        <v>1.5128685188023212</v>
      </c>
      <c r="AP197" s="166">
        <v>1</v>
      </c>
      <c r="AQ197" s="167">
        <v>51.4</v>
      </c>
      <c r="AR197" s="167">
        <v>62.6</v>
      </c>
      <c r="AS197" s="167">
        <v>70.8</v>
      </c>
      <c r="AT197" s="167">
        <v>81</v>
      </c>
      <c r="AU197" s="167">
        <v>90.4</v>
      </c>
      <c r="AV197" s="167">
        <v>96.2</v>
      </c>
      <c r="AW197" s="167">
        <v>94.7</v>
      </c>
      <c r="AX197" s="167">
        <v>92.3</v>
      </c>
      <c r="AY197" s="166">
        <v>2</v>
      </c>
      <c r="AZ197" s="167">
        <v>59.5</v>
      </c>
      <c r="BA197" s="167">
        <v>68.900000000000006</v>
      </c>
      <c r="BB197" s="167">
        <v>78.3</v>
      </c>
      <c r="BC197" s="167">
        <v>84.3</v>
      </c>
      <c r="BD197" s="167">
        <v>92.8</v>
      </c>
      <c r="BE197" s="167">
        <v>96.3</v>
      </c>
      <c r="BF197" s="167">
        <v>94</v>
      </c>
      <c r="BG197" s="167">
        <v>90</v>
      </c>
      <c r="BH197" s="166">
        <v>3</v>
      </c>
      <c r="BI197" s="167">
        <v>59.8</v>
      </c>
      <c r="BJ197" s="167">
        <v>71.099999999999994</v>
      </c>
      <c r="BK197" s="167">
        <v>80.8</v>
      </c>
      <c r="BL197" s="167">
        <v>88</v>
      </c>
      <c r="BM197" s="167">
        <v>95</v>
      </c>
      <c r="BN197" s="167">
        <v>94.4</v>
      </c>
      <c r="BO197" s="167">
        <v>94.1</v>
      </c>
      <c r="BP197" s="167">
        <v>89</v>
      </c>
      <c r="BQ197" s="166">
        <v>4</v>
      </c>
      <c r="BR197" s="167">
        <v>65.400000000000006</v>
      </c>
      <c r="BS197" s="167">
        <v>77.2</v>
      </c>
      <c r="BT197" s="167">
        <v>84.5</v>
      </c>
      <c r="BU197" s="167">
        <v>89.8</v>
      </c>
      <c r="BV197" s="167">
        <v>95.5</v>
      </c>
      <c r="BW197" s="167">
        <v>94.3</v>
      </c>
      <c r="BX197" s="167">
        <v>92.5</v>
      </c>
      <c r="BY197" s="167">
        <v>88.8</v>
      </c>
      <c r="BZ197" s="166">
        <v>5</v>
      </c>
      <c r="CA197" s="167">
        <v>65.3</v>
      </c>
      <c r="CB197" s="167">
        <v>77.400000000000006</v>
      </c>
      <c r="CC197" s="167">
        <v>86.5</v>
      </c>
      <c r="CD197" s="167">
        <v>92.5</v>
      </c>
      <c r="CE197" s="167">
        <v>96.4</v>
      </c>
      <c r="CF197" s="167">
        <v>93</v>
      </c>
      <c r="CG197" s="167">
        <v>90.4</v>
      </c>
      <c r="CH197" s="167">
        <v>83.7</v>
      </c>
      <c r="CI197" s="166">
        <v>6</v>
      </c>
      <c r="CJ197" s="167">
        <v>70.7</v>
      </c>
      <c r="CK197" s="167">
        <v>82</v>
      </c>
      <c r="CL197" s="167">
        <v>89.3</v>
      </c>
      <c r="CM197" s="167">
        <v>93.3</v>
      </c>
      <c r="CN197" s="167">
        <v>95.5</v>
      </c>
      <c r="CO197" s="167">
        <v>93</v>
      </c>
      <c r="CP197" s="167">
        <v>90.1</v>
      </c>
      <c r="CQ197" s="167">
        <v>83</v>
      </c>
      <c r="CR197" s="166">
        <v>7</v>
      </c>
      <c r="CS197" s="167">
        <v>75.599999999999994</v>
      </c>
      <c r="CT197" s="167">
        <v>84.2</v>
      </c>
      <c r="CU197" s="167">
        <v>90.1</v>
      </c>
      <c r="CV197" s="167">
        <v>93.6</v>
      </c>
      <c r="CW197" s="167">
        <v>96.2</v>
      </c>
      <c r="CX197" s="167">
        <v>91.3</v>
      </c>
      <c r="CY197" s="167">
        <v>87.9</v>
      </c>
      <c r="CZ197" s="167">
        <v>81.900000000000006</v>
      </c>
      <c r="DA197" s="166">
        <v>8</v>
      </c>
      <c r="DB197" s="167">
        <v>77.599999999999994</v>
      </c>
      <c r="DC197" s="167">
        <v>88</v>
      </c>
      <c r="DD197" s="167">
        <v>93.4</v>
      </c>
      <c r="DE197" s="167">
        <v>93.8</v>
      </c>
      <c r="DF197" s="167">
        <v>94.2</v>
      </c>
      <c r="DG197" s="167">
        <v>91.4</v>
      </c>
      <c r="DH197" s="167">
        <v>87.9</v>
      </c>
      <c r="DI197" s="167">
        <v>79.900000000000006</v>
      </c>
      <c r="DJ197" s="167">
        <v>1</v>
      </c>
      <c r="DK197" s="168">
        <f t="shared" si="365"/>
        <v>51.4</v>
      </c>
      <c r="DL197" s="168">
        <f t="shared" si="366"/>
        <v>62.6</v>
      </c>
      <c r="DM197" s="168">
        <f t="shared" si="367"/>
        <v>70.8</v>
      </c>
      <c r="DN197" s="168">
        <f t="shared" si="368"/>
        <v>81</v>
      </c>
      <c r="DO197" s="168">
        <f t="shared" si="369"/>
        <v>90.4</v>
      </c>
      <c r="DP197" s="168">
        <f t="shared" si="370"/>
        <v>96.2</v>
      </c>
      <c r="DQ197" s="168">
        <f t="shared" si="371"/>
        <v>94.7</v>
      </c>
      <c r="DR197" s="168">
        <f t="shared" si="372"/>
        <v>92.3</v>
      </c>
      <c r="DS197" s="167">
        <v>131</v>
      </c>
      <c r="DT197" s="168">
        <f t="shared" si="373"/>
        <v>59.5</v>
      </c>
      <c r="DU197" s="168">
        <f t="shared" si="374"/>
        <v>68.900000000000006</v>
      </c>
      <c r="DV197" s="168">
        <f t="shared" si="375"/>
        <v>78.3</v>
      </c>
      <c r="DW197" s="168">
        <f t="shared" si="376"/>
        <v>84.3</v>
      </c>
      <c r="DX197" s="168">
        <f t="shared" si="377"/>
        <v>92.8</v>
      </c>
      <c r="DY197" s="168">
        <f t="shared" si="378"/>
        <v>96.3</v>
      </c>
      <c r="DZ197" s="168">
        <f t="shared" si="379"/>
        <v>94</v>
      </c>
      <c r="EA197" s="168">
        <f t="shared" si="380"/>
        <v>90</v>
      </c>
      <c r="EB197" s="167">
        <v>132</v>
      </c>
      <c r="EC197" s="168">
        <f t="shared" si="381"/>
        <v>59.8</v>
      </c>
      <c r="ED197" s="168">
        <f t="shared" si="382"/>
        <v>71.099999999999994</v>
      </c>
      <c r="EE197" s="168">
        <f t="shared" si="383"/>
        <v>80.8</v>
      </c>
      <c r="EF197" s="168">
        <f t="shared" si="384"/>
        <v>88</v>
      </c>
      <c r="EG197" s="168">
        <f t="shared" si="385"/>
        <v>95</v>
      </c>
      <c r="EH197" s="168">
        <f t="shared" si="386"/>
        <v>94.4</v>
      </c>
      <c r="EI197" s="168">
        <f t="shared" si="387"/>
        <v>94.1</v>
      </c>
      <c r="EJ197" s="168">
        <f t="shared" si="388"/>
        <v>89</v>
      </c>
      <c r="EK197" s="167">
        <v>133</v>
      </c>
      <c r="EL197" s="168">
        <f t="shared" si="389"/>
        <v>65.400000000000006</v>
      </c>
      <c r="EM197" s="168">
        <f t="shared" si="390"/>
        <v>77.2</v>
      </c>
      <c r="EN197" s="168">
        <f t="shared" si="391"/>
        <v>84.5</v>
      </c>
      <c r="EO197" s="168">
        <f t="shared" si="392"/>
        <v>89.8</v>
      </c>
      <c r="EP197" s="168">
        <f t="shared" si="393"/>
        <v>95.5</v>
      </c>
      <c r="EQ197" s="168">
        <f t="shared" si="394"/>
        <v>94.3</v>
      </c>
      <c r="ER197" s="168">
        <f t="shared" si="395"/>
        <v>92.5</v>
      </c>
      <c r="ES197" s="168">
        <f t="shared" si="396"/>
        <v>88.8</v>
      </c>
      <c r="ET197" s="167">
        <v>134</v>
      </c>
      <c r="EU197" s="168">
        <f t="shared" si="397"/>
        <v>65.3</v>
      </c>
      <c r="EV197" s="168">
        <f t="shared" si="398"/>
        <v>77.400000000000006</v>
      </c>
      <c r="EW197" s="168">
        <f t="shared" si="399"/>
        <v>86.5</v>
      </c>
      <c r="EX197" s="168">
        <f t="shared" si="400"/>
        <v>92.5</v>
      </c>
      <c r="EY197" s="168">
        <f t="shared" si="401"/>
        <v>96.4</v>
      </c>
      <c r="EZ197" s="168">
        <f t="shared" si="402"/>
        <v>93</v>
      </c>
      <c r="FA197" s="168">
        <f t="shared" si="403"/>
        <v>90.4</v>
      </c>
      <c r="FB197" s="168">
        <f t="shared" si="404"/>
        <v>83.7</v>
      </c>
      <c r="FC197" s="167">
        <v>135</v>
      </c>
      <c r="FD197" s="168">
        <f t="shared" si="405"/>
        <v>70.7</v>
      </c>
      <c r="FE197" s="168">
        <f t="shared" si="406"/>
        <v>82</v>
      </c>
      <c r="FF197" s="168">
        <f t="shared" si="407"/>
        <v>89.3</v>
      </c>
      <c r="FG197" s="168">
        <f t="shared" si="408"/>
        <v>93.3</v>
      </c>
      <c r="FH197" s="168">
        <f t="shared" si="409"/>
        <v>95.5</v>
      </c>
      <c r="FI197" s="168">
        <f t="shared" si="410"/>
        <v>93</v>
      </c>
      <c r="FJ197" s="168">
        <f t="shared" si="411"/>
        <v>90.1</v>
      </c>
      <c r="FK197" s="168">
        <f t="shared" si="412"/>
        <v>83</v>
      </c>
      <c r="FL197" s="167">
        <v>136</v>
      </c>
      <c r="FM197" s="168">
        <f t="shared" si="413"/>
        <v>75.599999999999994</v>
      </c>
      <c r="FN197" s="168">
        <f t="shared" si="414"/>
        <v>84.2</v>
      </c>
      <c r="FO197" s="168">
        <f t="shared" si="415"/>
        <v>90.1</v>
      </c>
      <c r="FP197" s="168">
        <f t="shared" si="416"/>
        <v>93.6</v>
      </c>
      <c r="FQ197" s="168">
        <f t="shared" si="417"/>
        <v>96.2</v>
      </c>
      <c r="FR197" s="168">
        <f t="shared" si="418"/>
        <v>91.3</v>
      </c>
      <c r="FS197" s="168">
        <f t="shared" si="419"/>
        <v>87.9</v>
      </c>
      <c r="FT197" s="168">
        <f t="shared" si="420"/>
        <v>81.900000000000006</v>
      </c>
      <c r="FU197" s="167">
        <v>137</v>
      </c>
      <c r="FV197" s="168">
        <f t="shared" si="421"/>
        <v>77.599999999999994</v>
      </c>
      <c r="FW197" s="168">
        <f t="shared" si="422"/>
        <v>88</v>
      </c>
      <c r="FX197" s="168">
        <f t="shared" si="423"/>
        <v>93.4</v>
      </c>
      <c r="FY197" s="168">
        <f t="shared" si="424"/>
        <v>93.8</v>
      </c>
      <c r="FZ197" s="168">
        <f t="shared" si="425"/>
        <v>94.2</v>
      </c>
      <c r="GA197" s="168">
        <f t="shared" si="426"/>
        <v>91.4</v>
      </c>
      <c r="GB197" s="168">
        <f t="shared" si="427"/>
        <v>87.9</v>
      </c>
      <c r="GC197" s="168">
        <f t="shared" si="428"/>
        <v>79.900000000000006</v>
      </c>
      <c r="GD197" s="167">
        <v>130</v>
      </c>
      <c r="GE197" s="168">
        <f t="shared" si="429"/>
        <v>-2.3603849250278586E-2</v>
      </c>
      <c r="GF197" s="168">
        <f t="shared" si="430"/>
        <v>-2.3544224454084883E-2</v>
      </c>
      <c r="GG197" s="167">
        <v>131</v>
      </c>
      <c r="GH197" s="168">
        <f t="shared" si="431"/>
        <v>-1.2384835451356935E-2</v>
      </c>
      <c r="GI197" s="168">
        <f t="shared" si="432"/>
        <v>-1.1998855162644873E-2</v>
      </c>
      <c r="GJ197" s="167">
        <v>132</v>
      </c>
      <c r="GK197" s="168">
        <f t="shared" si="433"/>
        <v>-2.0040529691527809E-2</v>
      </c>
      <c r="GL197" s="168">
        <f t="shared" si="434"/>
        <v>-1.9627671504537147E-2</v>
      </c>
      <c r="GM197" s="167">
        <v>133</v>
      </c>
      <c r="GN197" s="168">
        <f t="shared" si="435"/>
        <v>-2.9994818512207644E-2</v>
      </c>
      <c r="GO197" s="168">
        <f t="shared" si="436"/>
        <v>-2.8499066434065412E-2</v>
      </c>
      <c r="GP197" s="167">
        <v>134</v>
      </c>
      <c r="GQ197" s="168">
        <f t="shared" si="437"/>
        <v>1.1033250097071345E-2</v>
      </c>
      <c r="GR197" s="168">
        <f t="shared" si="438"/>
        <v>1.2508825519844891E-2</v>
      </c>
      <c r="GS197" s="167">
        <v>135</v>
      </c>
      <c r="GT197" s="168">
        <f t="shared" si="439"/>
        <v>3.2452499206684138E-2</v>
      </c>
      <c r="GU197" s="168">
        <f t="shared" si="440"/>
        <v>3.7596330632538866E-2</v>
      </c>
      <c r="GV197" s="167">
        <v>136</v>
      </c>
      <c r="GW197" s="168">
        <f t="shared" si="441"/>
        <v>4.2495075939370963E-2</v>
      </c>
      <c r="GX197" s="168">
        <f t="shared" si="442"/>
        <v>5.8447665967733542E-2</v>
      </c>
      <c r="GY197" s="167">
        <v>137</v>
      </c>
      <c r="GZ197" s="168">
        <f t="shared" si="443"/>
        <v>-2.9037543498589002E-5</v>
      </c>
      <c r="HA197" s="168">
        <f t="shared" si="444"/>
        <v>2.5034014590687548E-2</v>
      </c>
      <c r="HB197" s="167">
        <v>-1.2</v>
      </c>
      <c r="HC197" s="167">
        <v>-0.49</v>
      </c>
      <c r="HD197" s="167">
        <v>0.14000000000000001</v>
      </c>
      <c r="HE197" s="167">
        <v>1.56</v>
      </c>
      <c r="HF197" s="167">
        <v>-2.98</v>
      </c>
      <c r="HG197" s="167">
        <v>-1.01</v>
      </c>
      <c r="HH197" s="167">
        <v>0.85</v>
      </c>
      <c r="HI197" s="167">
        <v>3.14</v>
      </c>
    </row>
    <row r="198" spans="1:217" ht="15" x14ac:dyDescent="0.2">
      <c r="A198" s="153">
        <v>188</v>
      </c>
      <c r="B198" s="212"/>
      <c r="V198" s="163">
        <f t="shared" si="345"/>
        <v>0</v>
      </c>
      <c r="W198" s="163">
        <f t="shared" si="346"/>
        <v>0</v>
      </c>
      <c r="X198" s="163">
        <f t="shared" si="347"/>
        <v>0</v>
      </c>
      <c r="Y198" s="163">
        <f t="shared" si="348"/>
        <v>0</v>
      </c>
      <c r="Z198" s="163">
        <f t="shared" si="349"/>
        <v>0</v>
      </c>
      <c r="AA198" s="163">
        <f t="shared" si="350"/>
        <v>0</v>
      </c>
      <c r="AB198" s="163">
        <f t="shared" si="351"/>
        <v>0</v>
      </c>
      <c r="AC198" s="163">
        <f t="shared" si="352"/>
        <v>0</v>
      </c>
      <c r="AD198" s="164">
        <f t="shared" si="353"/>
        <v>-1.4641977937706968E-2</v>
      </c>
      <c r="AE198" s="164">
        <f t="shared" si="354"/>
        <v>2.4910512713808348E-2</v>
      </c>
      <c r="AF198" s="164">
        <f t="shared" si="355"/>
        <v>4.5595616594547202E-2</v>
      </c>
      <c r="AG198" s="165">
        <f t="shared" si="356"/>
        <v>65.3</v>
      </c>
      <c r="AH198" s="165">
        <f t="shared" si="357"/>
        <v>75.400000000000006</v>
      </c>
      <c r="AI198" s="165">
        <f t="shared" si="358"/>
        <v>82.9</v>
      </c>
      <c r="AJ198" s="165">
        <f t="shared" si="359"/>
        <v>88.3</v>
      </c>
      <c r="AK198" s="165">
        <f t="shared" si="360"/>
        <v>91.5</v>
      </c>
      <c r="AL198" s="165">
        <f t="shared" si="361"/>
        <v>92.7</v>
      </c>
      <c r="AM198" s="165">
        <f t="shared" si="362"/>
        <v>92.5</v>
      </c>
      <c r="AN198" s="165">
        <f t="shared" si="363"/>
        <v>90.4</v>
      </c>
      <c r="AO198" s="164">
        <f t="shared" si="364"/>
        <v>1.5128685188023212</v>
      </c>
      <c r="AP198" s="166">
        <v>1</v>
      </c>
      <c r="AQ198" s="167">
        <v>51.4</v>
      </c>
      <c r="AR198" s="167">
        <v>62.6</v>
      </c>
      <c r="AS198" s="167">
        <v>70.8</v>
      </c>
      <c r="AT198" s="167">
        <v>81</v>
      </c>
      <c r="AU198" s="167">
        <v>90.4</v>
      </c>
      <c r="AV198" s="167">
        <v>96.2</v>
      </c>
      <c r="AW198" s="167">
        <v>94.7</v>
      </c>
      <c r="AX198" s="167">
        <v>92.3</v>
      </c>
      <c r="AY198" s="166">
        <v>2</v>
      </c>
      <c r="AZ198" s="167">
        <v>59.5</v>
      </c>
      <c r="BA198" s="167">
        <v>68.900000000000006</v>
      </c>
      <c r="BB198" s="167">
        <v>78.3</v>
      </c>
      <c r="BC198" s="167">
        <v>84.3</v>
      </c>
      <c r="BD198" s="167">
        <v>92.8</v>
      </c>
      <c r="BE198" s="167">
        <v>96.3</v>
      </c>
      <c r="BF198" s="167">
        <v>94</v>
      </c>
      <c r="BG198" s="167">
        <v>90</v>
      </c>
      <c r="BH198" s="166">
        <v>3</v>
      </c>
      <c r="BI198" s="167">
        <v>59.8</v>
      </c>
      <c r="BJ198" s="167">
        <v>71.099999999999994</v>
      </c>
      <c r="BK198" s="167">
        <v>80.8</v>
      </c>
      <c r="BL198" s="167">
        <v>88</v>
      </c>
      <c r="BM198" s="167">
        <v>95</v>
      </c>
      <c r="BN198" s="167">
        <v>94.4</v>
      </c>
      <c r="BO198" s="167">
        <v>94.1</v>
      </c>
      <c r="BP198" s="167">
        <v>89</v>
      </c>
      <c r="BQ198" s="166">
        <v>4</v>
      </c>
      <c r="BR198" s="167">
        <v>65.400000000000006</v>
      </c>
      <c r="BS198" s="167">
        <v>77.2</v>
      </c>
      <c r="BT198" s="167">
        <v>84.5</v>
      </c>
      <c r="BU198" s="167">
        <v>89.8</v>
      </c>
      <c r="BV198" s="167">
        <v>95.5</v>
      </c>
      <c r="BW198" s="167">
        <v>94.3</v>
      </c>
      <c r="BX198" s="167">
        <v>92.5</v>
      </c>
      <c r="BY198" s="167">
        <v>88.8</v>
      </c>
      <c r="BZ198" s="166">
        <v>5</v>
      </c>
      <c r="CA198" s="167">
        <v>65.3</v>
      </c>
      <c r="CB198" s="167">
        <v>77.400000000000006</v>
      </c>
      <c r="CC198" s="167">
        <v>86.5</v>
      </c>
      <c r="CD198" s="167">
        <v>92.5</v>
      </c>
      <c r="CE198" s="167">
        <v>96.4</v>
      </c>
      <c r="CF198" s="167">
        <v>93</v>
      </c>
      <c r="CG198" s="167">
        <v>90.4</v>
      </c>
      <c r="CH198" s="167">
        <v>83.7</v>
      </c>
      <c r="CI198" s="166">
        <v>6</v>
      </c>
      <c r="CJ198" s="167">
        <v>70.7</v>
      </c>
      <c r="CK198" s="167">
        <v>82</v>
      </c>
      <c r="CL198" s="167">
        <v>89.3</v>
      </c>
      <c r="CM198" s="167">
        <v>93.3</v>
      </c>
      <c r="CN198" s="167">
        <v>95.5</v>
      </c>
      <c r="CO198" s="167">
        <v>93</v>
      </c>
      <c r="CP198" s="167">
        <v>90.1</v>
      </c>
      <c r="CQ198" s="167">
        <v>83</v>
      </c>
      <c r="CR198" s="166">
        <v>7</v>
      </c>
      <c r="CS198" s="167">
        <v>75.599999999999994</v>
      </c>
      <c r="CT198" s="167">
        <v>84.2</v>
      </c>
      <c r="CU198" s="167">
        <v>90.1</v>
      </c>
      <c r="CV198" s="167">
        <v>93.6</v>
      </c>
      <c r="CW198" s="167">
        <v>96.2</v>
      </c>
      <c r="CX198" s="167">
        <v>91.3</v>
      </c>
      <c r="CY198" s="167">
        <v>87.9</v>
      </c>
      <c r="CZ198" s="167">
        <v>81.900000000000006</v>
      </c>
      <c r="DA198" s="166">
        <v>8</v>
      </c>
      <c r="DB198" s="167">
        <v>77.599999999999994</v>
      </c>
      <c r="DC198" s="167">
        <v>88</v>
      </c>
      <c r="DD198" s="167">
        <v>93.4</v>
      </c>
      <c r="DE198" s="167">
        <v>93.8</v>
      </c>
      <c r="DF198" s="167">
        <v>94.2</v>
      </c>
      <c r="DG198" s="167">
        <v>91.4</v>
      </c>
      <c r="DH198" s="167">
        <v>87.9</v>
      </c>
      <c r="DI198" s="167">
        <v>79.900000000000006</v>
      </c>
      <c r="DJ198" s="167">
        <v>1</v>
      </c>
      <c r="DK198" s="168">
        <f t="shared" si="365"/>
        <v>51.4</v>
      </c>
      <c r="DL198" s="168">
        <f t="shared" si="366"/>
        <v>62.6</v>
      </c>
      <c r="DM198" s="168">
        <f t="shared" si="367"/>
        <v>70.8</v>
      </c>
      <c r="DN198" s="168">
        <f t="shared" si="368"/>
        <v>81</v>
      </c>
      <c r="DO198" s="168">
        <f t="shared" si="369"/>
        <v>90.4</v>
      </c>
      <c r="DP198" s="168">
        <f t="shared" si="370"/>
        <v>96.2</v>
      </c>
      <c r="DQ198" s="168">
        <f t="shared" si="371"/>
        <v>94.7</v>
      </c>
      <c r="DR198" s="168">
        <f t="shared" si="372"/>
        <v>92.3</v>
      </c>
      <c r="DS198" s="167">
        <v>131</v>
      </c>
      <c r="DT198" s="168">
        <f t="shared" si="373"/>
        <v>59.5</v>
      </c>
      <c r="DU198" s="168">
        <f t="shared" si="374"/>
        <v>68.900000000000006</v>
      </c>
      <c r="DV198" s="168">
        <f t="shared" si="375"/>
        <v>78.3</v>
      </c>
      <c r="DW198" s="168">
        <f t="shared" si="376"/>
        <v>84.3</v>
      </c>
      <c r="DX198" s="168">
        <f t="shared" si="377"/>
        <v>92.8</v>
      </c>
      <c r="DY198" s="168">
        <f t="shared" si="378"/>
        <v>96.3</v>
      </c>
      <c r="DZ198" s="168">
        <f t="shared" si="379"/>
        <v>94</v>
      </c>
      <c r="EA198" s="168">
        <f t="shared" si="380"/>
        <v>90</v>
      </c>
      <c r="EB198" s="167">
        <v>132</v>
      </c>
      <c r="EC198" s="168">
        <f t="shared" si="381"/>
        <v>59.8</v>
      </c>
      <c r="ED198" s="168">
        <f t="shared" si="382"/>
        <v>71.099999999999994</v>
      </c>
      <c r="EE198" s="168">
        <f t="shared" si="383"/>
        <v>80.8</v>
      </c>
      <c r="EF198" s="168">
        <f t="shared" si="384"/>
        <v>88</v>
      </c>
      <c r="EG198" s="168">
        <f t="shared" si="385"/>
        <v>95</v>
      </c>
      <c r="EH198" s="168">
        <f t="shared" si="386"/>
        <v>94.4</v>
      </c>
      <c r="EI198" s="168">
        <f t="shared" si="387"/>
        <v>94.1</v>
      </c>
      <c r="EJ198" s="168">
        <f t="shared" si="388"/>
        <v>89</v>
      </c>
      <c r="EK198" s="167">
        <v>133</v>
      </c>
      <c r="EL198" s="168">
        <f t="shared" si="389"/>
        <v>65.400000000000006</v>
      </c>
      <c r="EM198" s="168">
        <f t="shared" si="390"/>
        <v>77.2</v>
      </c>
      <c r="EN198" s="168">
        <f t="shared" si="391"/>
        <v>84.5</v>
      </c>
      <c r="EO198" s="168">
        <f t="shared" si="392"/>
        <v>89.8</v>
      </c>
      <c r="EP198" s="168">
        <f t="shared" si="393"/>
        <v>95.5</v>
      </c>
      <c r="EQ198" s="168">
        <f t="shared" si="394"/>
        <v>94.3</v>
      </c>
      <c r="ER198" s="168">
        <f t="shared" si="395"/>
        <v>92.5</v>
      </c>
      <c r="ES198" s="168">
        <f t="shared" si="396"/>
        <v>88.8</v>
      </c>
      <c r="ET198" s="167">
        <v>134</v>
      </c>
      <c r="EU198" s="168">
        <f t="shared" si="397"/>
        <v>65.3</v>
      </c>
      <c r="EV198" s="168">
        <f t="shared" si="398"/>
        <v>77.400000000000006</v>
      </c>
      <c r="EW198" s="168">
        <f t="shared" si="399"/>
        <v>86.5</v>
      </c>
      <c r="EX198" s="168">
        <f t="shared" si="400"/>
        <v>92.5</v>
      </c>
      <c r="EY198" s="168">
        <f t="shared" si="401"/>
        <v>96.4</v>
      </c>
      <c r="EZ198" s="168">
        <f t="shared" si="402"/>
        <v>93</v>
      </c>
      <c r="FA198" s="168">
        <f t="shared" si="403"/>
        <v>90.4</v>
      </c>
      <c r="FB198" s="168">
        <f t="shared" si="404"/>
        <v>83.7</v>
      </c>
      <c r="FC198" s="167">
        <v>135</v>
      </c>
      <c r="FD198" s="168">
        <f t="shared" si="405"/>
        <v>70.7</v>
      </c>
      <c r="FE198" s="168">
        <f t="shared" si="406"/>
        <v>82</v>
      </c>
      <c r="FF198" s="168">
        <f t="shared" si="407"/>
        <v>89.3</v>
      </c>
      <c r="FG198" s="168">
        <f t="shared" si="408"/>
        <v>93.3</v>
      </c>
      <c r="FH198" s="168">
        <f t="shared" si="409"/>
        <v>95.5</v>
      </c>
      <c r="FI198" s="168">
        <f t="shared" si="410"/>
        <v>93</v>
      </c>
      <c r="FJ198" s="168">
        <f t="shared" si="411"/>
        <v>90.1</v>
      </c>
      <c r="FK198" s="168">
        <f t="shared" si="412"/>
        <v>83</v>
      </c>
      <c r="FL198" s="167">
        <v>136</v>
      </c>
      <c r="FM198" s="168">
        <f t="shared" si="413"/>
        <v>75.599999999999994</v>
      </c>
      <c r="FN198" s="168">
        <f t="shared" si="414"/>
        <v>84.2</v>
      </c>
      <c r="FO198" s="168">
        <f t="shared" si="415"/>
        <v>90.1</v>
      </c>
      <c r="FP198" s="168">
        <f t="shared" si="416"/>
        <v>93.6</v>
      </c>
      <c r="FQ198" s="168">
        <f t="shared" si="417"/>
        <v>96.2</v>
      </c>
      <c r="FR198" s="168">
        <f t="shared" si="418"/>
        <v>91.3</v>
      </c>
      <c r="FS198" s="168">
        <f t="shared" si="419"/>
        <v>87.9</v>
      </c>
      <c r="FT198" s="168">
        <f t="shared" si="420"/>
        <v>81.900000000000006</v>
      </c>
      <c r="FU198" s="167">
        <v>137</v>
      </c>
      <c r="FV198" s="168">
        <f t="shared" si="421"/>
        <v>77.599999999999994</v>
      </c>
      <c r="FW198" s="168">
        <f t="shared" si="422"/>
        <v>88</v>
      </c>
      <c r="FX198" s="168">
        <f t="shared" si="423"/>
        <v>93.4</v>
      </c>
      <c r="FY198" s="168">
        <f t="shared" si="424"/>
        <v>93.8</v>
      </c>
      <c r="FZ198" s="168">
        <f t="shared" si="425"/>
        <v>94.2</v>
      </c>
      <c r="GA198" s="168">
        <f t="shared" si="426"/>
        <v>91.4</v>
      </c>
      <c r="GB198" s="168">
        <f t="shared" si="427"/>
        <v>87.9</v>
      </c>
      <c r="GC198" s="168">
        <f t="shared" si="428"/>
        <v>79.900000000000006</v>
      </c>
      <c r="GD198" s="167">
        <v>130</v>
      </c>
      <c r="GE198" s="168">
        <f t="shared" si="429"/>
        <v>-2.3603849250278586E-2</v>
      </c>
      <c r="GF198" s="168">
        <f t="shared" si="430"/>
        <v>-2.3544224454084883E-2</v>
      </c>
      <c r="GG198" s="167">
        <v>131</v>
      </c>
      <c r="GH198" s="168">
        <f t="shared" si="431"/>
        <v>-1.2384835451356935E-2</v>
      </c>
      <c r="GI198" s="168">
        <f t="shared" si="432"/>
        <v>-1.1998855162644873E-2</v>
      </c>
      <c r="GJ198" s="167">
        <v>132</v>
      </c>
      <c r="GK198" s="168">
        <f t="shared" si="433"/>
        <v>-2.0040529691527809E-2</v>
      </c>
      <c r="GL198" s="168">
        <f t="shared" si="434"/>
        <v>-1.9627671504537147E-2</v>
      </c>
      <c r="GM198" s="167">
        <v>133</v>
      </c>
      <c r="GN198" s="168">
        <f t="shared" si="435"/>
        <v>-2.9994818512207644E-2</v>
      </c>
      <c r="GO198" s="168">
        <f t="shared" si="436"/>
        <v>-2.8499066434065412E-2</v>
      </c>
      <c r="GP198" s="167">
        <v>134</v>
      </c>
      <c r="GQ198" s="168">
        <f t="shared" si="437"/>
        <v>1.1033250097071345E-2</v>
      </c>
      <c r="GR198" s="168">
        <f t="shared" si="438"/>
        <v>1.2508825519844891E-2</v>
      </c>
      <c r="GS198" s="167">
        <v>135</v>
      </c>
      <c r="GT198" s="168">
        <f t="shared" si="439"/>
        <v>3.2452499206684138E-2</v>
      </c>
      <c r="GU198" s="168">
        <f t="shared" si="440"/>
        <v>3.7596330632538866E-2</v>
      </c>
      <c r="GV198" s="167">
        <v>136</v>
      </c>
      <c r="GW198" s="168">
        <f t="shared" si="441"/>
        <v>4.2495075939370963E-2</v>
      </c>
      <c r="GX198" s="168">
        <f t="shared" si="442"/>
        <v>5.8447665967733542E-2</v>
      </c>
      <c r="GY198" s="167">
        <v>137</v>
      </c>
      <c r="GZ198" s="168">
        <f t="shared" si="443"/>
        <v>-2.9037543498589002E-5</v>
      </c>
      <c r="HA198" s="168">
        <f t="shared" si="444"/>
        <v>2.5034014590687548E-2</v>
      </c>
      <c r="HB198" s="167">
        <v>-1.2</v>
      </c>
      <c r="HC198" s="167">
        <v>-0.49</v>
      </c>
      <c r="HD198" s="167">
        <v>0.14000000000000001</v>
      </c>
      <c r="HE198" s="167">
        <v>1.56</v>
      </c>
      <c r="HF198" s="167">
        <v>-2.98</v>
      </c>
      <c r="HG198" s="167">
        <v>-1.01</v>
      </c>
      <c r="HH198" s="167">
        <v>0.85</v>
      </c>
      <c r="HI198" s="167">
        <v>3.14</v>
      </c>
    </row>
    <row r="199" spans="1:217" ht="15" x14ac:dyDescent="0.2">
      <c r="A199" s="153">
        <v>189</v>
      </c>
      <c r="B199" s="212"/>
      <c r="V199" s="163">
        <f t="shared" si="345"/>
        <v>0</v>
      </c>
      <c r="W199" s="163">
        <f t="shared" si="346"/>
        <v>0</v>
      </c>
      <c r="X199" s="163">
        <f t="shared" si="347"/>
        <v>0</v>
      </c>
      <c r="Y199" s="163">
        <f t="shared" si="348"/>
        <v>0</v>
      </c>
      <c r="Z199" s="163">
        <f t="shared" si="349"/>
        <v>0</v>
      </c>
      <c r="AA199" s="163">
        <f t="shared" si="350"/>
        <v>0</v>
      </c>
      <c r="AB199" s="163">
        <f t="shared" si="351"/>
        <v>0</v>
      </c>
      <c r="AC199" s="163">
        <f t="shared" si="352"/>
        <v>0</v>
      </c>
      <c r="AD199" s="164">
        <f t="shared" si="353"/>
        <v>-1.4641977937706968E-2</v>
      </c>
      <c r="AE199" s="164">
        <f t="shared" si="354"/>
        <v>2.4910512713808348E-2</v>
      </c>
      <c r="AF199" s="164">
        <f t="shared" si="355"/>
        <v>4.5595616594547202E-2</v>
      </c>
      <c r="AG199" s="165">
        <f t="shared" si="356"/>
        <v>65.3</v>
      </c>
      <c r="AH199" s="165">
        <f t="shared" si="357"/>
        <v>75.400000000000006</v>
      </c>
      <c r="AI199" s="165">
        <f t="shared" si="358"/>
        <v>82.9</v>
      </c>
      <c r="AJ199" s="165">
        <f t="shared" si="359"/>
        <v>88.3</v>
      </c>
      <c r="AK199" s="165">
        <f t="shared" si="360"/>
        <v>91.5</v>
      </c>
      <c r="AL199" s="165">
        <f t="shared" si="361"/>
        <v>92.7</v>
      </c>
      <c r="AM199" s="165">
        <f t="shared" si="362"/>
        <v>92.5</v>
      </c>
      <c r="AN199" s="165">
        <f t="shared" si="363"/>
        <v>90.4</v>
      </c>
      <c r="AO199" s="164">
        <f t="shared" si="364"/>
        <v>1.5128685188023212</v>
      </c>
      <c r="AP199" s="166">
        <v>1</v>
      </c>
      <c r="AQ199" s="167">
        <v>51.4</v>
      </c>
      <c r="AR199" s="167">
        <v>62.6</v>
      </c>
      <c r="AS199" s="167">
        <v>70.8</v>
      </c>
      <c r="AT199" s="167">
        <v>81</v>
      </c>
      <c r="AU199" s="167">
        <v>90.4</v>
      </c>
      <c r="AV199" s="167">
        <v>96.2</v>
      </c>
      <c r="AW199" s="167">
        <v>94.7</v>
      </c>
      <c r="AX199" s="167">
        <v>92.3</v>
      </c>
      <c r="AY199" s="166">
        <v>2</v>
      </c>
      <c r="AZ199" s="167">
        <v>59.5</v>
      </c>
      <c r="BA199" s="167">
        <v>68.900000000000006</v>
      </c>
      <c r="BB199" s="167">
        <v>78.3</v>
      </c>
      <c r="BC199" s="167">
        <v>84.3</v>
      </c>
      <c r="BD199" s="167">
        <v>92.8</v>
      </c>
      <c r="BE199" s="167">
        <v>96.3</v>
      </c>
      <c r="BF199" s="167">
        <v>94</v>
      </c>
      <c r="BG199" s="167">
        <v>90</v>
      </c>
      <c r="BH199" s="166">
        <v>3</v>
      </c>
      <c r="BI199" s="167">
        <v>59.8</v>
      </c>
      <c r="BJ199" s="167">
        <v>71.099999999999994</v>
      </c>
      <c r="BK199" s="167">
        <v>80.8</v>
      </c>
      <c r="BL199" s="167">
        <v>88</v>
      </c>
      <c r="BM199" s="167">
        <v>95</v>
      </c>
      <c r="BN199" s="167">
        <v>94.4</v>
      </c>
      <c r="BO199" s="167">
        <v>94.1</v>
      </c>
      <c r="BP199" s="167">
        <v>89</v>
      </c>
      <c r="BQ199" s="166">
        <v>4</v>
      </c>
      <c r="BR199" s="167">
        <v>65.400000000000006</v>
      </c>
      <c r="BS199" s="167">
        <v>77.2</v>
      </c>
      <c r="BT199" s="167">
        <v>84.5</v>
      </c>
      <c r="BU199" s="167">
        <v>89.8</v>
      </c>
      <c r="BV199" s="167">
        <v>95.5</v>
      </c>
      <c r="BW199" s="167">
        <v>94.3</v>
      </c>
      <c r="BX199" s="167">
        <v>92.5</v>
      </c>
      <c r="BY199" s="167">
        <v>88.8</v>
      </c>
      <c r="BZ199" s="166">
        <v>5</v>
      </c>
      <c r="CA199" s="167">
        <v>65.3</v>
      </c>
      <c r="CB199" s="167">
        <v>77.400000000000006</v>
      </c>
      <c r="CC199" s="167">
        <v>86.5</v>
      </c>
      <c r="CD199" s="167">
        <v>92.5</v>
      </c>
      <c r="CE199" s="167">
        <v>96.4</v>
      </c>
      <c r="CF199" s="167">
        <v>93</v>
      </c>
      <c r="CG199" s="167">
        <v>90.4</v>
      </c>
      <c r="CH199" s="167">
        <v>83.7</v>
      </c>
      <c r="CI199" s="166">
        <v>6</v>
      </c>
      <c r="CJ199" s="167">
        <v>70.7</v>
      </c>
      <c r="CK199" s="167">
        <v>82</v>
      </c>
      <c r="CL199" s="167">
        <v>89.3</v>
      </c>
      <c r="CM199" s="167">
        <v>93.3</v>
      </c>
      <c r="CN199" s="167">
        <v>95.5</v>
      </c>
      <c r="CO199" s="167">
        <v>93</v>
      </c>
      <c r="CP199" s="167">
        <v>90.1</v>
      </c>
      <c r="CQ199" s="167">
        <v>83</v>
      </c>
      <c r="CR199" s="166">
        <v>7</v>
      </c>
      <c r="CS199" s="167">
        <v>75.599999999999994</v>
      </c>
      <c r="CT199" s="167">
        <v>84.2</v>
      </c>
      <c r="CU199" s="167">
        <v>90.1</v>
      </c>
      <c r="CV199" s="167">
        <v>93.6</v>
      </c>
      <c r="CW199" s="167">
        <v>96.2</v>
      </c>
      <c r="CX199" s="167">
        <v>91.3</v>
      </c>
      <c r="CY199" s="167">
        <v>87.9</v>
      </c>
      <c r="CZ199" s="167">
        <v>81.900000000000006</v>
      </c>
      <c r="DA199" s="166">
        <v>8</v>
      </c>
      <c r="DB199" s="167">
        <v>77.599999999999994</v>
      </c>
      <c r="DC199" s="167">
        <v>88</v>
      </c>
      <c r="DD199" s="167">
        <v>93.4</v>
      </c>
      <c r="DE199" s="167">
        <v>93.8</v>
      </c>
      <c r="DF199" s="167">
        <v>94.2</v>
      </c>
      <c r="DG199" s="167">
        <v>91.4</v>
      </c>
      <c r="DH199" s="167">
        <v>87.9</v>
      </c>
      <c r="DI199" s="167">
        <v>79.900000000000006</v>
      </c>
      <c r="DJ199" s="167">
        <v>1</v>
      </c>
      <c r="DK199" s="168">
        <f t="shared" si="365"/>
        <v>51.4</v>
      </c>
      <c r="DL199" s="168">
        <f t="shared" si="366"/>
        <v>62.6</v>
      </c>
      <c r="DM199" s="168">
        <f t="shared" si="367"/>
        <v>70.8</v>
      </c>
      <c r="DN199" s="168">
        <f t="shared" si="368"/>
        <v>81</v>
      </c>
      <c r="DO199" s="168">
        <f t="shared" si="369"/>
        <v>90.4</v>
      </c>
      <c r="DP199" s="168">
        <f t="shared" si="370"/>
        <v>96.2</v>
      </c>
      <c r="DQ199" s="168">
        <f t="shared" si="371"/>
        <v>94.7</v>
      </c>
      <c r="DR199" s="168">
        <f t="shared" si="372"/>
        <v>92.3</v>
      </c>
      <c r="DS199" s="167">
        <v>131</v>
      </c>
      <c r="DT199" s="168">
        <f t="shared" si="373"/>
        <v>59.5</v>
      </c>
      <c r="DU199" s="168">
        <f t="shared" si="374"/>
        <v>68.900000000000006</v>
      </c>
      <c r="DV199" s="168">
        <f t="shared" si="375"/>
        <v>78.3</v>
      </c>
      <c r="DW199" s="168">
        <f t="shared" si="376"/>
        <v>84.3</v>
      </c>
      <c r="DX199" s="168">
        <f t="shared" si="377"/>
        <v>92.8</v>
      </c>
      <c r="DY199" s="168">
        <f t="shared" si="378"/>
        <v>96.3</v>
      </c>
      <c r="DZ199" s="168">
        <f t="shared" si="379"/>
        <v>94</v>
      </c>
      <c r="EA199" s="168">
        <f t="shared" si="380"/>
        <v>90</v>
      </c>
      <c r="EB199" s="167">
        <v>132</v>
      </c>
      <c r="EC199" s="168">
        <f t="shared" si="381"/>
        <v>59.8</v>
      </c>
      <c r="ED199" s="168">
        <f t="shared" si="382"/>
        <v>71.099999999999994</v>
      </c>
      <c r="EE199" s="168">
        <f t="shared" si="383"/>
        <v>80.8</v>
      </c>
      <c r="EF199" s="168">
        <f t="shared" si="384"/>
        <v>88</v>
      </c>
      <c r="EG199" s="168">
        <f t="shared" si="385"/>
        <v>95</v>
      </c>
      <c r="EH199" s="168">
        <f t="shared" si="386"/>
        <v>94.4</v>
      </c>
      <c r="EI199" s="168">
        <f t="shared" si="387"/>
        <v>94.1</v>
      </c>
      <c r="EJ199" s="168">
        <f t="shared" si="388"/>
        <v>89</v>
      </c>
      <c r="EK199" s="167">
        <v>133</v>
      </c>
      <c r="EL199" s="168">
        <f t="shared" si="389"/>
        <v>65.400000000000006</v>
      </c>
      <c r="EM199" s="168">
        <f t="shared" si="390"/>
        <v>77.2</v>
      </c>
      <c r="EN199" s="168">
        <f t="shared" si="391"/>
        <v>84.5</v>
      </c>
      <c r="EO199" s="168">
        <f t="shared" si="392"/>
        <v>89.8</v>
      </c>
      <c r="EP199" s="168">
        <f t="shared" si="393"/>
        <v>95.5</v>
      </c>
      <c r="EQ199" s="168">
        <f t="shared" si="394"/>
        <v>94.3</v>
      </c>
      <c r="ER199" s="168">
        <f t="shared" si="395"/>
        <v>92.5</v>
      </c>
      <c r="ES199" s="168">
        <f t="shared" si="396"/>
        <v>88.8</v>
      </c>
      <c r="ET199" s="167">
        <v>134</v>
      </c>
      <c r="EU199" s="168">
        <f t="shared" si="397"/>
        <v>65.3</v>
      </c>
      <c r="EV199" s="168">
        <f t="shared" si="398"/>
        <v>77.400000000000006</v>
      </c>
      <c r="EW199" s="168">
        <f t="shared" si="399"/>
        <v>86.5</v>
      </c>
      <c r="EX199" s="168">
        <f t="shared" si="400"/>
        <v>92.5</v>
      </c>
      <c r="EY199" s="168">
        <f t="shared" si="401"/>
        <v>96.4</v>
      </c>
      <c r="EZ199" s="168">
        <f t="shared" si="402"/>
        <v>93</v>
      </c>
      <c r="FA199" s="168">
        <f t="shared" si="403"/>
        <v>90.4</v>
      </c>
      <c r="FB199" s="168">
        <f t="shared" si="404"/>
        <v>83.7</v>
      </c>
      <c r="FC199" s="167">
        <v>135</v>
      </c>
      <c r="FD199" s="168">
        <f t="shared" si="405"/>
        <v>70.7</v>
      </c>
      <c r="FE199" s="168">
        <f t="shared" si="406"/>
        <v>82</v>
      </c>
      <c r="FF199" s="168">
        <f t="shared" si="407"/>
        <v>89.3</v>
      </c>
      <c r="FG199" s="168">
        <f t="shared" si="408"/>
        <v>93.3</v>
      </c>
      <c r="FH199" s="168">
        <f t="shared" si="409"/>
        <v>95.5</v>
      </c>
      <c r="FI199" s="168">
        <f t="shared" si="410"/>
        <v>93</v>
      </c>
      <c r="FJ199" s="168">
        <f t="shared" si="411"/>
        <v>90.1</v>
      </c>
      <c r="FK199" s="168">
        <f t="shared" si="412"/>
        <v>83</v>
      </c>
      <c r="FL199" s="167">
        <v>136</v>
      </c>
      <c r="FM199" s="168">
        <f t="shared" si="413"/>
        <v>75.599999999999994</v>
      </c>
      <c r="FN199" s="168">
        <f t="shared" si="414"/>
        <v>84.2</v>
      </c>
      <c r="FO199" s="168">
        <f t="shared" si="415"/>
        <v>90.1</v>
      </c>
      <c r="FP199" s="168">
        <f t="shared" si="416"/>
        <v>93.6</v>
      </c>
      <c r="FQ199" s="168">
        <f t="shared" si="417"/>
        <v>96.2</v>
      </c>
      <c r="FR199" s="168">
        <f t="shared" si="418"/>
        <v>91.3</v>
      </c>
      <c r="FS199" s="168">
        <f t="shared" si="419"/>
        <v>87.9</v>
      </c>
      <c r="FT199" s="168">
        <f t="shared" si="420"/>
        <v>81.900000000000006</v>
      </c>
      <c r="FU199" s="167">
        <v>137</v>
      </c>
      <c r="FV199" s="168">
        <f t="shared" si="421"/>
        <v>77.599999999999994</v>
      </c>
      <c r="FW199" s="168">
        <f t="shared" si="422"/>
        <v>88</v>
      </c>
      <c r="FX199" s="168">
        <f t="shared" si="423"/>
        <v>93.4</v>
      </c>
      <c r="FY199" s="168">
        <f t="shared" si="424"/>
        <v>93.8</v>
      </c>
      <c r="FZ199" s="168">
        <f t="shared" si="425"/>
        <v>94.2</v>
      </c>
      <c r="GA199" s="168">
        <f t="shared" si="426"/>
        <v>91.4</v>
      </c>
      <c r="GB199" s="168">
        <f t="shared" si="427"/>
        <v>87.9</v>
      </c>
      <c r="GC199" s="168">
        <f t="shared" si="428"/>
        <v>79.900000000000006</v>
      </c>
      <c r="GD199" s="167">
        <v>130</v>
      </c>
      <c r="GE199" s="168">
        <f t="shared" si="429"/>
        <v>-2.3603849250278586E-2</v>
      </c>
      <c r="GF199" s="168">
        <f t="shared" si="430"/>
        <v>-2.3544224454084883E-2</v>
      </c>
      <c r="GG199" s="167">
        <v>131</v>
      </c>
      <c r="GH199" s="168">
        <f t="shared" si="431"/>
        <v>-1.2384835451356935E-2</v>
      </c>
      <c r="GI199" s="168">
        <f t="shared" si="432"/>
        <v>-1.1998855162644873E-2</v>
      </c>
      <c r="GJ199" s="167">
        <v>132</v>
      </c>
      <c r="GK199" s="168">
        <f t="shared" si="433"/>
        <v>-2.0040529691527809E-2</v>
      </c>
      <c r="GL199" s="168">
        <f t="shared" si="434"/>
        <v>-1.9627671504537147E-2</v>
      </c>
      <c r="GM199" s="167">
        <v>133</v>
      </c>
      <c r="GN199" s="168">
        <f t="shared" si="435"/>
        <v>-2.9994818512207644E-2</v>
      </c>
      <c r="GO199" s="168">
        <f t="shared" si="436"/>
        <v>-2.8499066434065412E-2</v>
      </c>
      <c r="GP199" s="167">
        <v>134</v>
      </c>
      <c r="GQ199" s="168">
        <f t="shared" si="437"/>
        <v>1.1033250097071345E-2</v>
      </c>
      <c r="GR199" s="168">
        <f t="shared" si="438"/>
        <v>1.2508825519844891E-2</v>
      </c>
      <c r="GS199" s="167">
        <v>135</v>
      </c>
      <c r="GT199" s="168">
        <f t="shared" si="439"/>
        <v>3.2452499206684138E-2</v>
      </c>
      <c r="GU199" s="168">
        <f t="shared" si="440"/>
        <v>3.7596330632538866E-2</v>
      </c>
      <c r="GV199" s="167">
        <v>136</v>
      </c>
      <c r="GW199" s="168">
        <f t="shared" si="441"/>
        <v>4.2495075939370963E-2</v>
      </c>
      <c r="GX199" s="168">
        <f t="shared" si="442"/>
        <v>5.8447665967733542E-2</v>
      </c>
      <c r="GY199" s="167">
        <v>137</v>
      </c>
      <c r="GZ199" s="168">
        <f t="shared" si="443"/>
        <v>-2.9037543498589002E-5</v>
      </c>
      <c r="HA199" s="168">
        <f t="shared" si="444"/>
        <v>2.5034014590687548E-2</v>
      </c>
      <c r="HB199" s="167">
        <v>-1.2</v>
      </c>
      <c r="HC199" s="167">
        <v>-0.49</v>
      </c>
      <c r="HD199" s="167">
        <v>0.14000000000000001</v>
      </c>
      <c r="HE199" s="167">
        <v>1.56</v>
      </c>
      <c r="HF199" s="167">
        <v>-2.98</v>
      </c>
      <c r="HG199" s="167">
        <v>-1.01</v>
      </c>
      <c r="HH199" s="167">
        <v>0.85</v>
      </c>
      <c r="HI199" s="167">
        <v>3.14</v>
      </c>
    </row>
    <row r="200" spans="1:217" ht="15" x14ac:dyDescent="0.2">
      <c r="A200" s="153">
        <v>190</v>
      </c>
      <c r="B200" s="212"/>
      <c r="V200" s="163">
        <f t="shared" si="345"/>
        <v>0</v>
      </c>
      <c r="W200" s="163">
        <f t="shared" si="346"/>
        <v>0</v>
      </c>
      <c r="X200" s="163">
        <f t="shared" si="347"/>
        <v>0</v>
      </c>
      <c r="Y200" s="163">
        <f t="shared" si="348"/>
        <v>0</v>
      </c>
      <c r="Z200" s="163">
        <f t="shared" si="349"/>
        <v>0</v>
      </c>
      <c r="AA200" s="163">
        <f t="shared" si="350"/>
        <v>0</v>
      </c>
      <c r="AB200" s="163">
        <f t="shared" si="351"/>
        <v>0</v>
      </c>
      <c r="AC200" s="163">
        <f t="shared" si="352"/>
        <v>0</v>
      </c>
      <c r="AD200" s="164">
        <f t="shared" si="353"/>
        <v>-1.4641977937706968E-2</v>
      </c>
      <c r="AE200" s="164">
        <f t="shared" si="354"/>
        <v>2.4910512713808348E-2</v>
      </c>
      <c r="AF200" s="164">
        <f t="shared" si="355"/>
        <v>4.5595616594547202E-2</v>
      </c>
      <c r="AG200" s="165">
        <f t="shared" si="356"/>
        <v>65.3</v>
      </c>
      <c r="AH200" s="165">
        <f t="shared" si="357"/>
        <v>75.400000000000006</v>
      </c>
      <c r="AI200" s="165">
        <f t="shared" si="358"/>
        <v>82.9</v>
      </c>
      <c r="AJ200" s="165">
        <f t="shared" si="359"/>
        <v>88.3</v>
      </c>
      <c r="AK200" s="165">
        <f t="shared" si="360"/>
        <v>91.5</v>
      </c>
      <c r="AL200" s="165">
        <f t="shared" si="361"/>
        <v>92.7</v>
      </c>
      <c r="AM200" s="165">
        <f t="shared" si="362"/>
        <v>92.5</v>
      </c>
      <c r="AN200" s="165">
        <f t="shared" si="363"/>
        <v>90.4</v>
      </c>
      <c r="AO200" s="164">
        <f t="shared" si="364"/>
        <v>1.5128685188023212</v>
      </c>
      <c r="AP200" s="166">
        <v>1</v>
      </c>
      <c r="AQ200" s="167">
        <v>51.4</v>
      </c>
      <c r="AR200" s="167">
        <v>62.6</v>
      </c>
      <c r="AS200" s="167">
        <v>70.8</v>
      </c>
      <c r="AT200" s="167">
        <v>81</v>
      </c>
      <c r="AU200" s="167">
        <v>90.4</v>
      </c>
      <c r="AV200" s="167">
        <v>96.2</v>
      </c>
      <c r="AW200" s="167">
        <v>94.7</v>
      </c>
      <c r="AX200" s="167">
        <v>92.3</v>
      </c>
      <c r="AY200" s="166">
        <v>2</v>
      </c>
      <c r="AZ200" s="167">
        <v>59.5</v>
      </c>
      <c r="BA200" s="167">
        <v>68.900000000000006</v>
      </c>
      <c r="BB200" s="167">
        <v>78.3</v>
      </c>
      <c r="BC200" s="167">
        <v>84.3</v>
      </c>
      <c r="BD200" s="167">
        <v>92.8</v>
      </c>
      <c r="BE200" s="167">
        <v>96.3</v>
      </c>
      <c r="BF200" s="167">
        <v>94</v>
      </c>
      <c r="BG200" s="167">
        <v>90</v>
      </c>
      <c r="BH200" s="166">
        <v>3</v>
      </c>
      <c r="BI200" s="167">
        <v>59.8</v>
      </c>
      <c r="BJ200" s="167">
        <v>71.099999999999994</v>
      </c>
      <c r="BK200" s="167">
        <v>80.8</v>
      </c>
      <c r="BL200" s="167">
        <v>88</v>
      </c>
      <c r="BM200" s="167">
        <v>95</v>
      </c>
      <c r="BN200" s="167">
        <v>94.4</v>
      </c>
      <c r="BO200" s="167">
        <v>94.1</v>
      </c>
      <c r="BP200" s="167">
        <v>89</v>
      </c>
      <c r="BQ200" s="166">
        <v>4</v>
      </c>
      <c r="BR200" s="167">
        <v>65.400000000000006</v>
      </c>
      <c r="BS200" s="167">
        <v>77.2</v>
      </c>
      <c r="BT200" s="167">
        <v>84.5</v>
      </c>
      <c r="BU200" s="167">
        <v>89.8</v>
      </c>
      <c r="BV200" s="167">
        <v>95.5</v>
      </c>
      <c r="BW200" s="167">
        <v>94.3</v>
      </c>
      <c r="BX200" s="167">
        <v>92.5</v>
      </c>
      <c r="BY200" s="167">
        <v>88.8</v>
      </c>
      <c r="BZ200" s="166">
        <v>5</v>
      </c>
      <c r="CA200" s="167">
        <v>65.3</v>
      </c>
      <c r="CB200" s="167">
        <v>77.400000000000006</v>
      </c>
      <c r="CC200" s="167">
        <v>86.5</v>
      </c>
      <c r="CD200" s="167">
        <v>92.5</v>
      </c>
      <c r="CE200" s="167">
        <v>96.4</v>
      </c>
      <c r="CF200" s="167">
        <v>93</v>
      </c>
      <c r="CG200" s="167">
        <v>90.4</v>
      </c>
      <c r="CH200" s="167">
        <v>83.7</v>
      </c>
      <c r="CI200" s="166">
        <v>6</v>
      </c>
      <c r="CJ200" s="167">
        <v>70.7</v>
      </c>
      <c r="CK200" s="167">
        <v>82</v>
      </c>
      <c r="CL200" s="167">
        <v>89.3</v>
      </c>
      <c r="CM200" s="167">
        <v>93.3</v>
      </c>
      <c r="CN200" s="167">
        <v>95.5</v>
      </c>
      <c r="CO200" s="167">
        <v>93</v>
      </c>
      <c r="CP200" s="167">
        <v>90.1</v>
      </c>
      <c r="CQ200" s="167">
        <v>83</v>
      </c>
      <c r="CR200" s="166">
        <v>7</v>
      </c>
      <c r="CS200" s="167">
        <v>75.599999999999994</v>
      </c>
      <c r="CT200" s="167">
        <v>84.2</v>
      </c>
      <c r="CU200" s="167">
        <v>90.1</v>
      </c>
      <c r="CV200" s="167">
        <v>93.6</v>
      </c>
      <c r="CW200" s="167">
        <v>96.2</v>
      </c>
      <c r="CX200" s="167">
        <v>91.3</v>
      </c>
      <c r="CY200" s="167">
        <v>87.9</v>
      </c>
      <c r="CZ200" s="167">
        <v>81.900000000000006</v>
      </c>
      <c r="DA200" s="166">
        <v>8</v>
      </c>
      <c r="DB200" s="167">
        <v>77.599999999999994</v>
      </c>
      <c r="DC200" s="167">
        <v>88</v>
      </c>
      <c r="DD200" s="167">
        <v>93.4</v>
      </c>
      <c r="DE200" s="167">
        <v>93.8</v>
      </c>
      <c r="DF200" s="167">
        <v>94.2</v>
      </c>
      <c r="DG200" s="167">
        <v>91.4</v>
      </c>
      <c r="DH200" s="167">
        <v>87.9</v>
      </c>
      <c r="DI200" s="167">
        <v>79.900000000000006</v>
      </c>
      <c r="DJ200" s="167">
        <v>1</v>
      </c>
      <c r="DK200" s="168">
        <f t="shared" si="365"/>
        <v>51.4</v>
      </c>
      <c r="DL200" s="168">
        <f t="shared" si="366"/>
        <v>62.6</v>
      </c>
      <c r="DM200" s="168">
        <f t="shared" si="367"/>
        <v>70.8</v>
      </c>
      <c r="DN200" s="168">
        <f t="shared" si="368"/>
        <v>81</v>
      </c>
      <c r="DO200" s="168">
        <f t="shared" si="369"/>
        <v>90.4</v>
      </c>
      <c r="DP200" s="168">
        <f t="shared" si="370"/>
        <v>96.2</v>
      </c>
      <c r="DQ200" s="168">
        <f t="shared" si="371"/>
        <v>94.7</v>
      </c>
      <c r="DR200" s="168">
        <f t="shared" si="372"/>
        <v>92.3</v>
      </c>
      <c r="DS200" s="167">
        <v>131</v>
      </c>
      <c r="DT200" s="168">
        <f t="shared" si="373"/>
        <v>59.5</v>
      </c>
      <c r="DU200" s="168">
        <f t="shared" si="374"/>
        <v>68.900000000000006</v>
      </c>
      <c r="DV200" s="168">
        <f t="shared" si="375"/>
        <v>78.3</v>
      </c>
      <c r="DW200" s="168">
        <f t="shared" si="376"/>
        <v>84.3</v>
      </c>
      <c r="DX200" s="168">
        <f t="shared" si="377"/>
        <v>92.8</v>
      </c>
      <c r="DY200" s="168">
        <f t="shared" si="378"/>
        <v>96.3</v>
      </c>
      <c r="DZ200" s="168">
        <f t="shared" si="379"/>
        <v>94</v>
      </c>
      <c r="EA200" s="168">
        <f t="shared" si="380"/>
        <v>90</v>
      </c>
      <c r="EB200" s="167">
        <v>132</v>
      </c>
      <c r="EC200" s="168">
        <f t="shared" si="381"/>
        <v>59.8</v>
      </c>
      <c r="ED200" s="168">
        <f t="shared" si="382"/>
        <v>71.099999999999994</v>
      </c>
      <c r="EE200" s="168">
        <f t="shared" si="383"/>
        <v>80.8</v>
      </c>
      <c r="EF200" s="168">
        <f t="shared" si="384"/>
        <v>88</v>
      </c>
      <c r="EG200" s="168">
        <f t="shared" si="385"/>
        <v>95</v>
      </c>
      <c r="EH200" s="168">
        <f t="shared" si="386"/>
        <v>94.4</v>
      </c>
      <c r="EI200" s="168">
        <f t="shared" si="387"/>
        <v>94.1</v>
      </c>
      <c r="EJ200" s="168">
        <f t="shared" si="388"/>
        <v>89</v>
      </c>
      <c r="EK200" s="167">
        <v>133</v>
      </c>
      <c r="EL200" s="168">
        <f t="shared" si="389"/>
        <v>65.400000000000006</v>
      </c>
      <c r="EM200" s="168">
        <f t="shared" si="390"/>
        <v>77.2</v>
      </c>
      <c r="EN200" s="168">
        <f t="shared" si="391"/>
        <v>84.5</v>
      </c>
      <c r="EO200" s="168">
        <f t="shared" si="392"/>
        <v>89.8</v>
      </c>
      <c r="EP200" s="168">
        <f t="shared" si="393"/>
        <v>95.5</v>
      </c>
      <c r="EQ200" s="168">
        <f t="shared" si="394"/>
        <v>94.3</v>
      </c>
      <c r="ER200" s="168">
        <f t="shared" si="395"/>
        <v>92.5</v>
      </c>
      <c r="ES200" s="168">
        <f t="shared" si="396"/>
        <v>88.8</v>
      </c>
      <c r="ET200" s="167">
        <v>134</v>
      </c>
      <c r="EU200" s="168">
        <f t="shared" si="397"/>
        <v>65.3</v>
      </c>
      <c r="EV200" s="168">
        <f t="shared" si="398"/>
        <v>77.400000000000006</v>
      </c>
      <c r="EW200" s="168">
        <f t="shared" si="399"/>
        <v>86.5</v>
      </c>
      <c r="EX200" s="168">
        <f t="shared" si="400"/>
        <v>92.5</v>
      </c>
      <c r="EY200" s="168">
        <f t="shared" si="401"/>
        <v>96.4</v>
      </c>
      <c r="EZ200" s="168">
        <f t="shared" si="402"/>
        <v>93</v>
      </c>
      <c r="FA200" s="168">
        <f t="shared" si="403"/>
        <v>90.4</v>
      </c>
      <c r="FB200" s="168">
        <f t="shared" si="404"/>
        <v>83.7</v>
      </c>
      <c r="FC200" s="167">
        <v>135</v>
      </c>
      <c r="FD200" s="168">
        <f t="shared" si="405"/>
        <v>70.7</v>
      </c>
      <c r="FE200" s="168">
        <f t="shared" si="406"/>
        <v>82</v>
      </c>
      <c r="FF200" s="168">
        <f t="shared" si="407"/>
        <v>89.3</v>
      </c>
      <c r="FG200" s="168">
        <f t="shared" si="408"/>
        <v>93.3</v>
      </c>
      <c r="FH200" s="168">
        <f t="shared" si="409"/>
        <v>95.5</v>
      </c>
      <c r="FI200" s="168">
        <f t="shared" si="410"/>
        <v>93</v>
      </c>
      <c r="FJ200" s="168">
        <f t="shared" si="411"/>
        <v>90.1</v>
      </c>
      <c r="FK200" s="168">
        <f t="shared" si="412"/>
        <v>83</v>
      </c>
      <c r="FL200" s="167">
        <v>136</v>
      </c>
      <c r="FM200" s="168">
        <f t="shared" si="413"/>
        <v>75.599999999999994</v>
      </c>
      <c r="FN200" s="168">
        <f t="shared" si="414"/>
        <v>84.2</v>
      </c>
      <c r="FO200" s="168">
        <f t="shared" si="415"/>
        <v>90.1</v>
      </c>
      <c r="FP200" s="168">
        <f t="shared" si="416"/>
        <v>93.6</v>
      </c>
      <c r="FQ200" s="168">
        <f t="shared" si="417"/>
        <v>96.2</v>
      </c>
      <c r="FR200" s="168">
        <f t="shared" si="418"/>
        <v>91.3</v>
      </c>
      <c r="FS200" s="168">
        <f t="shared" si="419"/>
        <v>87.9</v>
      </c>
      <c r="FT200" s="168">
        <f t="shared" si="420"/>
        <v>81.900000000000006</v>
      </c>
      <c r="FU200" s="167">
        <v>137</v>
      </c>
      <c r="FV200" s="168">
        <f t="shared" si="421"/>
        <v>77.599999999999994</v>
      </c>
      <c r="FW200" s="168">
        <f t="shared" si="422"/>
        <v>88</v>
      </c>
      <c r="FX200" s="168">
        <f t="shared" si="423"/>
        <v>93.4</v>
      </c>
      <c r="FY200" s="168">
        <f t="shared" si="424"/>
        <v>93.8</v>
      </c>
      <c r="FZ200" s="168">
        <f t="shared" si="425"/>
        <v>94.2</v>
      </c>
      <c r="GA200" s="168">
        <f t="shared" si="426"/>
        <v>91.4</v>
      </c>
      <c r="GB200" s="168">
        <f t="shared" si="427"/>
        <v>87.9</v>
      </c>
      <c r="GC200" s="168">
        <f t="shared" si="428"/>
        <v>79.900000000000006</v>
      </c>
      <c r="GD200" s="167">
        <v>130</v>
      </c>
      <c r="GE200" s="168">
        <f t="shared" si="429"/>
        <v>-2.3603849250278586E-2</v>
      </c>
      <c r="GF200" s="168">
        <f t="shared" si="430"/>
        <v>-2.3544224454084883E-2</v>
      </c>
      <c r="GG200" s="167">
        <v>131</v>
      </c>
      <c r="GH200" s="168">
        <f t="shared" si="431"/>
        <v>-1.2384835451356935E-2</v>
      </c>
      <c r="GI200" s="168">
        <f t="shared" si="432"/>
        <v>-1.1998855162644873E-2</v>
      </c>
      <c r="GJ200" s="167">
        <v>132</v>
      </c>
      <c r="GK200" s="168">
        <f t="shared" si="433"/>
        <v>-2.0040529691527809E-2</v>
      </c>
      <c r="GL200" s="168">
        <f t="shared" si="434"/>
        <v>-1.9627671504537147E-2</v>
      </c>
      <c r="GM200" s="167">
        <v>133</v>
      </c>
      <c r="GN200" s="168">
        <f t="shared" si="435"/>
        <v>-2.9994818512207644E-2</v>
      </c>
      <c r="GO200" s="168">
        <f t="shared" si="436"/>
        <v>-2.8499066434065412E-2</v>
      </c>
      <c r="GP200" s="167">
        <v>134</v>
      </c>
      <c r="GQ200" s="168">
        <f t="shared" si="437"/>
        <v>1.1033250097071345E-2</v>
      </c>
      <c r="GR200" s="168">
        <f t="shared" si="438"/>
        <v>1.2508825519844891E-2</v>
      </c>
      <c r="GS200" s="167">
        <v>135</v>
      </c>
      <c r="GT200" s="168">
        <f t="shared" si="439"/>
        <v>3.2452499206684138E-2</v>
      </c>
      <c r="GU200" s="168">
        <f t="shared" si="440"/>
        <v>3.7596330632538866E-2</v>
      </c>
      <c r="GV200" s="167">
        <v>136</v>
      </c>
      <c r="GW200" s="168">
        <f t="shared" si="441"/>
        <v>4.2495075939370963E-2</v>
      </c>
      <c r="GX200" s="168">
        <f t="shared" si="442"/>
        <v>5.8447665967733542E-2</v>
      </c>
      <c r="GY200" s="167">
        <v>137</v>
      </c>
      <c r="GZ200" s="168">
        <f t="shared" si="443"/>
        <v>-2.9037543498589002E-5</v>
      </c>
      <c r="HA200" s="168">
        <f t="shared" si="444"/>
        <v>2.5034014590687548E-2</v>
      </c>
      <c r="HB200" s="167">
        <v>-1.2</v>
      </c>
      <c r="HC200" s="167">
        <v>-0.49</v>
      </c>
      <c r="HD200" s="167">
        <v>0.14000000000000001</v>
      </c>
      <c r="HE200" s="167">
        <v>1.56</v>
      </c>
      <c r="HF200" s="167">
        <v>-2.98</v>
      </c>
      <c r="HG200" s="167">
        <v>-1.01</v>
      </c>
      <c r="HH200" s="167">
        <v>0.85</v>
      </c>
      <c r="HI200" s="167">
        <v>3.14</v>
      </c>
    </row>
    <row r="201" spans="1:217" ht="15" x14ac:dyDescent="0.2">
      <c r="A201" s="153">
        <v>191</v>
      </c>
      <c r="B201" s="212"/>
      <c r="V201" s="163">
        <f t="shared" si="345"/>
        <v>0</v>
      </c>
      <c r="W201" s="163">
        <f t="shared" si="346"/>
        <v>0</v>
      </c>
      <c r="X201" s="163">
        <f t="shared" si="347"/>
        <v>0</v>
      </c>
      <c r="Y201" s="163">
        <f t="shared" si="348"/>
        <v>0</v>
      </c>
      <c r="Z201" s="163">
        <f t="shared" si="349"/>
        <v>0</v>
      </c>
      <c r="AA201" s="163">
        <f t="shared" si="350"/>
        <v>0</v>
      </c>
      <c r="AB201" s="163">
        <f t="shared" si="351"/>
        <v>0</v>
      </c>
      <c r="AC201" s="163">
        <f t="shared" si="352"/>
        <v>0</v>
      </c>
      <c r="AD201" s="164">
        <f t="shared" si="353"/>
        <v>-1.4641977937706968E-2</v>
      </c>
      <c r="AE201" s="164">
        <f t="shared" si="354"/>
        <v>2.4910512713808348E-2</v>
      </c>
      <c r="AF201" s="164">
        <f t="shared" si="355"/>
        <v>4.5595616594547202E-2</v>
      </c>
      <c r="AG201" s="165">
        <f t="shared" si="356"/>
        <v>65.3</v>
      </c>
      <c r="AH201" s="165">
        <f t="shared" si="357"/>
        <v>75.400000000000006</v>
      </c>
      <c r="AI201" s="165">
        <f t="shared" si="358"/>
        <v>82.9</v>
      </c>
      <c r="AJ201" s="165">
        <f t="shared" si="359"/>
        <v>88.3</v>
      </c>
      <c r="AK201" s="165">
        <f t="shared" si="360"/>
        <v>91.5</v>
      </c>
      <c r="AL201" s="165">
        <f t="shared" si="361"/>
        <v>92.7</v>
      </c>
      <c r="AM201" s="165">
        <f t="shared" si="362"/>
        <v>92.5</v>
      </c>
      <c r="AN201" s="165">
        <f t="shared" si="363"/>
        <v>90.4</v>
      </c>
      <c r="AO201" s="164">
        <f t="shared" si="364"/>
        <v>1.5128685188023212</v>
      </c>
      <c r="AP201" s="166">
        <v>1</v>
      </c>
      <c r="AQ201" s="167">
        <v>51.4</v>
      </c>
      <c r="AR201" s="167">
        <v>62.6</v>
      </c>
      <c r="AS201" s="167">
        <v>70.8</v>
      </c>
      <c r="AT201" s="167">
        <v>81</v>
      </c>
      <c r="AU201" s="167">
        <v>90.4</v>
      </c>
      <c r="AV201" s="167">
        <v>96.2</v>
      </c>
      <c r="AW201" s="167">
        <v>94.7</v>
      </c>
      <c r="AX201" s="167">
        <v>92.3</v>
      </c>
      <c r="AY201" s="166">
        <v>2</v>
      </c>
      <c r="AZ201" s="167">
        <v>59.5</v>
      </c>
      <c r="BA201" s="167">
        <v>68.900000000000006</v>
      </c>
      <c r="BB201" s="167">
        <v>78.3</v>
      </c>
      <c r="BC201" s="167">
        <v>84.3</v>
      </c>
      <c r="BD201" s="167">
        <v>92.8</v>
      </c>
      <c r="BE201" s="167">
        <v>96.3</v>
      </c>
      <c r="BF201" s="167">
        <v>94</v>
      </c>
      <c r="BG201" s="167">
        <v>90</v>
      </c>
      <c r="BH201" s="166">
        <v>3</v>
      </c>
      <c r="BI201" s="167">
        <v>59.8</v>
      </c>
      <c r="BJ201" s="167">
        <v>71.099999999999994</v>
      </c>
      <c r="BK201" s="167">
        <v>80.8</v>
      </c>
      <c r="BL201" s="167">
        <v>88</v>
      </c>
      <c r="BM201" s="167">
        <v>95</v>
      </c>
      <c r="BN201" s="167">
        <v>94.4</v>
      </c>
      <c r="BO201" s="167">
        <v>94.1</v>
      </c>
      <c r="BP201" s="167">
        <v>89</v>
      </c>
      <c r="BQ201" s="166">
        <v>4</v>
      </c>
      <c r="BR201" s="167">
        <v>65.400000000000006</v>
      </c>
      <c r="BS201" s="167">
        <v>77.2</v>
      </c>
      <c r="BT201" s="167">
        <v>84.5</v>
      </c>
      <c r="BU201" s="167">
        <v>89.8</v>
      </c>
      <c r="BV201" s="167">
        <v>95.5</v>
      </c>
      <c r="BW201" s="167">
        <v>94.3</v>
      </c>
      <c r="BX201" s="167">
        <v>92.5</v>
      </c>
      <c r="BY201" s="167">
        <v>88.8</v>
      </c>
      <c r="BZ201" s="166">
        <v>5</v>
      </c>
      <c r="CA201" s="167">
        <v>65.3</v>
      </c>
      <c r="CB201" s="167">
        <v>77.400000000000006</v>
      </c>
      <c r="CC201" s="167">
        <v>86.5</v>
      </c>
      <c r="CD201" s="167">
        <v>92.5</v>
      </c>
      <c r="CE201" s="167">
        <v>96.4</v>
      </c>
      <c r="CF201" s="167">
        <v>93</v>
      </c>
      <c r="CG201" s="167">
        <v>90.4</v>
      </c>
      <c r="CH201" s="167">
        <v>83.7</v>
      </c>
      <c r="CI201" s="166">
        <v>6</v>
      </c>
      <c r="CJ201" s="167">
        <v>70.7</v>
      </c>
      <c r="CK201" s="167">
        <v>82</v>
      </c>
      <c r="CL201" s="167">
        <v>89.3</v>
      </c>
      <c r="CM201" s="167">
        <v>93.3</v>
      </c>
      <c r="CN201" s="167">
        <v>95.5</v>
      </c>
      <c r="CO201" s="167">
        <v>93</v>
      </c>
      <c r="CP201" s="167">
        <v>90.1</v>
      </c>
      <c r="CQ201" s="167">
        <v>83</v>
      </c>
      <c r="CR201" s="166">
        <v>7</v>
      </c>
      <c r="CS201" s="167">
        <v>75.599999999999994</v>
      </c>
      <c r="CT201" s="167">
        <v>84.2</v>
      </c>
      <c r="CU201" s="167">
        <v>90.1</v>
      </c>
      <c r="CV201" s="167">
        <v>93.6</v>
      </c>
      <c r="CW201" s="167">
        <v>96.2</v>
      </c>
      <c r="CX201" s="167">
        <v>91.3</v>
      </c>
      <c r="CY201" s="167">
        <v>87.9</v>
      </c>
      <c r="CZ201" s="167">
        <v>81.900000000000006</v>
      </c>
      <c r="DA201" s="166">
        <v>8</v>
      </c>
      <c r="DB201" s="167">
        <v>77.599999999999994</v>
      </c>
      <c r="DC201" s="167">
        <v>88</v>
      </c>
      <c r="DD201" s="167">
        <v>93.4</v>
      </c>
      <c r="DE201" s="167">
        <v>93.8</v>
      </c>
      <c r="DF201" s="167">
        <v>94.2</v>
      </c>
      <c r="DG201" s="167">
        <v>91.4</v>
      </c>
      <c r="DH201" s="167">
        <v>87.9</v>
      </c>
      <c r="DI201" s="167">
        <v>79.900000000000006</v>
      </c>
      <c r="DJ201" s="167">
        <v>1</v>
      </c>
      <c r="DK201" s="168">
        <f t="shared" si="365"/>
        <v>51.4</v>
      </c>
      <c r="DL201" s="168">
        <f t="shared" si="366"/>
        <v>62.6</v>
      </c>
      <c r="DM201" s="168">
        <f t="shared" si="367"/>
        <v>70.8</v>
      </c>
      <c r="DN201" s="168">
        <f t="shared" si="368"/>
        <v>81</v>
      </c>
      <c r="DO201" s="168">
        <f t="shared" si="369"/>
        <v>90.4</v>
      </c>
      <c r="DP201" s="168">
        <f t="shared" si="370"/>
        <v>96.2</v>
      </c>
      <c r="DQ201" s="168">
        <f t="shared" si="371"/>
        <v>94.7</v>
      </c>
      <c r="DR201" s="168">
        <f t="shared" si="372"/>
        <v>92.3</v>
      </c>
      <c r="DS201" s="167">
        <v>131</v>
      </c>
      <c r="DT201" s="168">
        <f t="shared" si="373"/>
        <v>59.5</v>
      </c>
      <c r="DU201" s="168">
        <f t="shared" si="374"/>
        <v>68.900000000000006</v>
      </c>
      <c r="DV201" s="168">
        <f t="shared" si="375"/>
        <v>78.3</v>
      </c>
      <c r="DW201" s="168">
        <f t="shared" si="376"/>
        <v>84.3</v>
      </c>
      <c r="DX201" s="168">
        <f t="shared" si="377"/>
        <v>92.8</v>
      </c>
      <c r="DY201" s="168">
        <f t="shared" si="378"/>
        <v>96.3</v>
      </c>
      <c r="DZ201" s="168">
        <f t="shared" si="379"/>
        <v>94</v>
      </c>
      <c r="EA201" s="168">
        <f t="shared" si="380"/>
        <v>90</v>
      </c>
      <c r="EB201" s="167">
        <v>132</v>
      </c>
      <c r="EC201" s="168">
        <f t="shared" si="381"/>
        <v>59.8</v>
      </c>
      <c r="ED201" s="168">
        <f t="shared" si="382"/>
        <v>71.099999999999994</v>
      </c>
      <c r="EE201" s="168">
        <f t="shared" si="383"/>
        <v>80.8</v>
      </c>
      <c r="EF201" s="168">
        <f t="shared" si="384"/>
        <v>88</v>
      </c>
      <c r="EG201" s="168">
        <f t="shared" si="385"/>
        <v>95</v>
      </c>
      <c r="EH201" s="168">
        <f t="shared" si="386"/>
        <v>94.4</v>
      </c>
      <c r="EI201" s="168">
        <f t="shared" si="387"/>
        <v>94.1</v>
      </c>
      <c r="EJ201" s="168">
        <f t="shared" si="388"/>
        <v>89</v>
      </c>
      <c r="EK201" s="167">
        <v>133</v>
      </c>
      <c r="EL201" s="168">
        <f t="shared" si="389"/>
        <v>65.400000000000006</v>
      </c>
      <c r="EM201" s="168">
        <f t="shared" si="390"/>
        <v>77.2</v>
      </c>
      <c r="EN201" s="168">
        <f t="shared" si="391"/>
        <v>84.5</v>
      </c>
      <c r="EO201" s="168">
        <f t="shared" si="392"/>
        <v>89.8</v>
      </c>
      <c r="EP201" s="168">
        <f t="shared" si="393"/>
        <v>95.5</v>
      </c>
      <c r="EQ201" s="168">
        <f t="shared" si="394"/>
        <v>94.3</v>
      </c>
      <c r="ER201" s="168">
        <f t="shared" si="395"/>
        <v>92.5</v>
      </c>
      <c r="ES201" s="168">
        <f t="shared" si="396"/>
        <v>88.8</v>
      </c>
      <c r="ET201" s="167">
        <v>134</v>
      </c>
      <c r="EU201" s="168">
        <f t="shared" si="397"/>
        <v>65.3</v>
      </c>
      <c r="EV201" s="168">
        <f t="shared" si="398"/>
        <v>77.400000000000006</v>
      </c>
      <c r="EW201" s="168">
        <f t="shared" si="399"/>
        <v>86.5</v>
      </c>
      <c r="EX201" s="168">
        <f t="shared" si="400"/>
        <v>92.5</v>
      </c>
      <c r="EY201" s="168">
        <f t="shared" si="401"/>
        <v>96.4</v>
      </c>
      <c r="EZ201" s="168">
        <f t="shared" si="402"/>
        <v>93</v>
      </c>
      <c r="FA201" s="168">
        <f t="shared" si="403"/>
        <v>90.4</v>
      </c>
      <c r="FB201" s="168">
        <f t="shared" si="404"/>
        <v>83.7</v>
      </c>
      <c r="FC201" s="167">
        <v>135</v>
      </c>
      <c r="FD201" s="168">
        <f t="shared" si="405"/>
        <v>70.7</v>
      </c>
      <c r="FE201" s="168">
        <f t="shared" si="406"/>
        <v>82</v>
      </c>
      <c r="FF201" s="168">
        <f t="shared" si="407"/>
        <v>89.3</v>
      </c>
      <c r="FG201" s="168">
        <f t="shared" si="408"/>
        <v>93.3</v>
      </c>
      <c r="FH201" s="168">
        <f t="shared" si="409"/>
        <v>95.5</v>
      </c>
      <c r="FI201" s="168">
        <f t="shared" si="410"/>
        <v>93</v>
      </c>
      <c r="FJ201" s="168">
        <f t="shared" si="411"/>
        <v>90.1</v>
      </c>
      <c r="FK201" s="168">
        <f t="shared" si="412"/>
        <v>83</v>
      </c>
      <c r="FL201" s="167">
        <v>136</v>
      </c>
      <c r="FM201" s="168">
        <f t="shared" si="413"/>
        <v>75.599999999999994</v>
      </c>
      <c r="FN201" s="168">
        <f t="shared" si="414"/>
        <v>84.2</v>
      </c>
      <c r="FO201" s="168">
        <f t="shared" si="415"/>
        <v>90.1</v>
      </c>
      <c r="FP201" s="168">
        <f t="shared" si="416"/>
        <v>93.6</v>
      </c>
      <c r="FQ201" s="168">
        <f t="shared" si="417"/>
        <v>96.2</v>
      </c>
      <c r="FR201" s="168">
        <f t="shared" si="418"/>
        <v>91.3</v>
      </c>
      <c r="FS201" s="168">
        <f t="shared" si="419"/>
        <v>87.9</v>
      </c>
      <c r="FT201" s="168">
        <f t="shared" si="420"/>
        <v>81.900000000000006</v>
      </c>
      <c r="FU201" s="167">
        <v>137</v>
      </c>
      <c r="FV201" s="168">
        <f t="shared" si="421"/>
        <v>77.599999999999994</v>
      </c>
      <c r="FW201" s="168">
        <f t="shared" si="422"/>
        <v>88</v>
      </c>
      <c r="FX201" s="168">
        <f t="shared" si="423"/>
        <v>93.4</v>
      </c>
      <c r="FY201" s="168">
        <f t="shared" si="424"/>
        <v>93.8</v>
      </c>
      <c r="FZ201" s="168">
        <f t="shared" si="425"/>
        <v>94.2</v>
      </c>
      <c r="GA201" s="168">
        <f t="shared" si="426"/>
        <v>91.4</v>
      </c>
      <c r="GB201" s="168">
        <f t="shared" si="427"/>
        <v>87.9</v>
      </c>
      <c r="GC201" s="168">
        <f t="shared" si="428"/>
        <v>79.900000000000006</v>
      </c>
      <c r="GD201" s="167">
        <v>130</v>
      </c>
      <c r="GE201" s="168">
        <f t="shared" si="429"/>
        <v>-2.3603849250278586E-2</v>
      </c>
      <c r="GF201" s="168">
        <f t="shared" si="430"/>
        <v>-2.3544224454084883E-2</v>
      </c>
      <c r="GG201" s="167">
        <v>131</v>
      </c>
      <c r="GH201" s="168">
        <f t="shared" si="431"/>
        <v>-1.2384835451356935E-2</v>
      </c>
      <c r="GI201" s="168">
        <f t="shared" si="432"/>
        <v>-1.1998855162644873E-2</v>
      </c>
      <c r="GJ201" s="167">
        <v>132</v>
      </c>
      <c r="GK201" s="168">
        <f t="shared" si="433"/>
        <v>-2.0040529691527809E-2</v>
      </c>
      <c r="GL201" s="168">
        <f t="shared" si="434"/>
        <v>-1.9627671504537147E-2</v>
      </c>
      <c r="GM201" s="167">
        <v>133</v>
      </c>
      <c r="GN201" s="168">
        <f t="shared" si="435"/>
        <v>-2.9994818512207644E-2</v>
      </c>
      <c r="GO201" s="168">
        <f t="shared" si="436"/>
        <v>-2.8499066434065412E-2</v>
      </c>
      <c r="GP201" s="167">
        <v>134</v>
      </c>
      <c r="GQ201" s="168">
        <f t="shared" si="437"/>
        <v>1.1033250097071345E-2</v>
      </c>
      <c r="GR201" s="168">
        <f t="shared" si="438"/>
        <v>1.2508825519844891E-2</v>
      </c>
      <c r="GS201" s="167">
        <v>135</v>
      </c>
      <c r="GT201" s="168">
        <f t="shared" si="439"/>
        <v>3.2452499206684138E-2</v>
      </c>
      <c r="GU201" s="168">
        <f t="shared" si="440"/>
        <v>3.7596330632538866E-2</v>
      </c>
      <c r="GV201" s="167">
        <v>136</v>
      </c>
      <c r="GW201" s="168">
        <f t="shared" si="441"/>
        <v>4.2495075939370963E-2</v>
      </c>
      <c r="GX201" s="168">
        <f t="shared" si="442"/>
        <v>5.8447665967733542E-2</v>
      </c>
      <c r="GY201" s="167">
        <v>137</v>
      </c>
      <c r="GZ201" s="168">
        <f t="shared" si="443"/>
        <v>-2.9037543498589002E-5</v>
      </c>
      <c r="HA201" s="168">
        <f t="shared" si="444"/>
        <v>2.5034014590687548E-2</v>
      </c>
      <c r="HB201" s="167">
        <v>-1.2</v>
      </c>
      <c r="HC201" s="167">
        <v>-0.49</v>
      </c>
      <c r="HD201" s="167">
        <v>0.14000000000000001</v>
      </c>
      <c r="HE201" s="167">
        <v>1.56</v>
      </c>
      <c r="HF201" s="167">
        <v>-2.98</v>
      </c>
      <c r="HG201" s="167">
        <v>-1.01</v>
      </c>
      <c r="HH201" s="167">
        <v>0.85</v>
      </c>
      <c r="HI201" s="167">
        <v>3.14</v>
      </c>
    </row>
    <row r="202" spans="1:217" ht="15" x14ac:dyDescent="0.2">
      <c r="A202" s="153">
        <v>192</v>
      </c>
      <c r="B202" s="212"/>
      <c r="V202" s="163">
        <f t="shared" si="345"/>
        <v>0</v>
      </c>
      <c r="W202" s="163">
        <f t="shared" si="346"/>
        <v>0</v>
      </c>
      <c r="X202" s="163">
        <f t="shared" si="347"/>
        <v>0</v>
      </c>
      <c r="Y202" s="163">
        <f t="shared" si="348"/>
        <v>0</v>
      </c>
      <c r="Z202" s="163">
        <f t="shared" si="349"/>
        <v>0</v>
      </c>
      <c r="AA202" s="163">
        <f t="shared" si="350"/>
        <v>0</v>
      </c>
      <c r="AB202" s="163">
        <f t="shared" si="351"/>
        <v>0</v>
      </c>
      <c r="AC202" s="163">
        <f t="shared" si="352"/>
        <v>0</v>
      </c>
      <c r="AD202" s="164">
        <f t="shared" si="353"/>
        <v>-1.4641977937706968E-2</v>
      </c>
      <c r="AE202" s="164">
        <f t="shared" si="354"/>
        <v>2.4910512713808348E-2</v>
      </c>
      <c r="AF202" s="164">
        <f t="shared" si="355"/>
        <v>4.5595616594547202E-2</v>
      </c>
      <c r="AG202" s="165">
        <f t="shared" si="356"/>
        <v>65.3</v>
      </c>
      <c r="AH202" s="165">
        <f t="shared" si="357"/>
        <v>75.400000000000006</v>
      </c>
      <c r="AI202" s="165">
        <f t="shared" si="358"/>
        <v>82.9</v>
      </c>
      <c r="AJ202" s="165">
        <f t="shared" si="359"/>
        <v>88.3</v>
      </c>
      <c r="AK202" s="165">
        <f t="shared" si="360"/>
        <v>91.5</v>
      </c>
      <c r="AL202" s="165">
        <f t="shared" si="361"/>
        <v>92.7</v>
      </c>
      <c r="AM202" s="165">
        <f t="shared" si="362"/>
        <v>92.5</v>
      </c>
      <c r="AN202" s="165">
        <f t="shared" si="363"/>
        <v>90.4</v>
      </c>
      <c r="AO202" s="164">
        <f t="shared" si="364"/>
        <v>1.5128685188023212</v>
      </c>
      <c r="AP202" s="166">
        <v>1</v>
      </c>
      <c r="AQ202" s="167">
        <v>51.4</v>
      </c>
      <c r="AR202" s="167">
        <v>62.6</v>
      </c>
      <c r="AS202" s="167">
        <v>70.8</v>
      </c>
      <c r="AT202" s="167">
        <v>81</v>
      </c>
      <c r="AU202" s="167">
        <v>90.4</v>
      </c>
      <c r="AV202" s="167">
        <v>96.2</v>
      </c>
      <c r="AW202" s="167">
        <v>94.7</v>
      </c>
      <c r="AX202" s="167">
        <v>92.3</v>
      </c>
      <c r="AY202" s="166">
        <v>2</v>
      </c>
      <c r="AZ202" s="167">
        <v>59.5</v>
      </c>
      <c r="BA202" s="167">
        <v>68.900000000000006</v>
      </c>
      <c r="BB202" s="167">
        <v>78.3</v>
      </c>
      <c r="BC202" s="167">
        <v>84.3</v>
      </c>
      <c r="BD202" s="167">
        <v>92.8</v>
      </c>
      <c r="BE202" s="167">
        <v>96.3</v>
      </c>
      <c r="BF202" s="167">
        <v>94</v>
      </c>
      <c r="BG202" s="167">
        <v>90</v>
      </c>
      <c r="BH202" s="166">
        <v>3</v>
      </c>
      <c r="BI202" s="167">
        <v>59.8</v>
      </c>
      <c r="BJ202" s="167">
        <v>71.099999999999994</v>
      </c>
      <c r="BK202" s="167">
        <v>80.8</v>
      </c>
      <c r="BL202" s="167">
        <v>88</v>
      </c>
      <c r="BM202" s="167">
        <v>95</v>
      </c>
      <c r="BN202" s="167">
        <v>94.4</v>
      </c>
      <c r="BO202" s="167">
        <v>94.1</v>
      </c>
      <c r="BP202" s="167">
        <v>89</v>
      </c>
      <c r="BQ202" s="166">
        <v>4</v>
      </c>
      <c r="BR202" s="167">
        <v>65.400000000000006</v>
      </c>
      <c r="BS202" s="167">
        <v>77.2</v>
      </c>
      <c r="BT202" s="167">
        <v>84.5</v>
      </c>
      <c r="BU202" s="167">
        <v>89.8</v>
      </c>
      <c r="BV202" s="167">
        <v>95.5</v>
      </c>
      <c r="BW202" s="167">
        <v>94.3</v>
      </c>
      <c r="BX202" s="167">
        <v>92.5</v>
      </c>
      <c r="BY202" s="167">
        <v>88.8</v>
      </c>
      <c r="BZ202" s="166">
        <v>5</v>
      </c>
      <c r="CA202" s="167">
        <v>65.3</v>
      </c>
      <c r="CB202" s="167">
        <v>77.400000000000006</v>
      </c>
      <c r="CC202" s="167">
        <v>86.5</v>
      </c>
      <c r="CD202" s="167">
        <v>92.5</v>
      </c>
      <c r="CE202" s="167">
        <v>96.4</v>
      </c>
      <c r="CF202" s="167">
        <v>93</v>
      </c>
      <c r="CG202" s="167">
        <v>90.4</v>
      </c>
      <c r="CH202" s="167">
        <v>83.7</v>
      </c>
      <c r="CI202" s="166">
        <v>6</v>
      </c>
      <c r="CJ202" s="167">
        <v>70.7</v>
      </c>
      <c r="CK202" s="167">
        <v>82</v>
      </c>
      <c r="CL202" s="167">
        <v>89.3</v>
      </c>
      <c r="CM202" s="167">
        <v>93.3</v>
      </c>
      <c r="CN202" s="167">
        <v>95.5</v>
      </c>
      <c r="CO202" s="167">
        <v>93</v>
      </c>
      <c r="CP202" s="167">
        <v>90.1</v>
      </c>
      <c r="CQ202" s="167">
        <v>83</v>
      </c>
      <c r="CR202" s="166">
        <v>7</v>
      </c>
      <c r="CS202" s="167">
        <v>75.599999999999994</v>
      </c>
      <c r="CT202" s="167">
        <v>84.2</v>
      </c>
      <c r="CU202" s="167">
        <v>90.1</v>
      </c>
      <c r="CV202" s="167">
        <v>93.6</v>
      </c>
      <c r="CW202" s="167">
        <v>96.2</v>
      </c>
      <c r="CX202" s="167">
        <v>91.3</v>
      </c>
      <c r="CY202" s="167">
        <v>87.9</v>
      </c>
      <c r="CZ202" s="167">
        <v>81.900000000000006</v>
      </c>
      <c r="DA202" s="166">
        <v>8</v>
      </c>
      <c r="DB202" s="167">
        <v>77.599999999999994</v>
      </c>
      <c r="DC202" s="167">
        <v>88</v>
      </c>
      <c r="DD202" s="167">
        <v>93.4</v>
      </c>
      <c r="DE202" s="167">
        <v>93.8</v>
      </c>
      <c r="DF202" s="167">
        <v>94.2</v>
      </c>
      <c r="DG202" s="167">
        <v>91.4</v>
      </c>
      <c r="DH202" s="167">
        <v>87.9</v>
      </c>
      <c r="DI202" s="167">
        <v>79.900000000000006</v>
      </c>
      <c r="DJ202" s="167">
        <v>1</v>
      </c>
      <c r="DK202" s="168">
        <f t="shared" si="365"/>
        <v>51.4</v>
      </c>
      <c r="DL202" s="168">
        <f t="shared" si="366"/>
        <v>62.6</v>
      </c>
      <c r="DM202" s="168">
        <f t="shared" si="367"/>
        <v>70.8</v>
      </c>
      <c r="DN202" s="168">
        <f t="shared" si="368"/>
        <v>81</v>
      </c>
      <c r="DO202" s="168">
        <f t="shared" si="369"/>
        <v>90.4</v>
      </c>
      <c r="DP202" s="168">
        <f t="shared" si="370"/>
        <v>96.2</v>
      </c>
      <c r="DQ202" s="168">
        <f t="shared" si="371"/>
        <v>94.7</v>
      </c>
      <c r="DR202" s="168">
        <f t="shared" si="372"/>
        <v>92.3</v>
      </c>
      <c r="DS202" s="167">
        <v>131</v>
      </c>
      <c r="DT202" s="168">
        <f t="shared" si="373"/>
        <v>59.5</v>
      </c>
      <c r="DU202" s="168">
        <f t="shared" si="374"/>
        <v>68.900000000000006</v>
      </c>
      <c r="DV202" s="168">
        <f t="shared" si="375"/>
        <v>78.3</v>
      </c>
      <c r="DW202" s="168">
        <f t="shared" si="376"/>
        <v>84.3</v>
      </c>
      <c r="DX202" s="168">
        <f t="shared" si="377"/>
        <v>92.8</v>
      </c>
      <c r="DY202" s="168">
        <f t="shared" si="378"/>
        <v>96.3</v>
      </c>
      <c r="DZ202" s="168">
        <f t="shared" si="379"/>
        <v>94</v>
      </c>
      <c r="EA202" s="168">
        <f t="shared" si="380"/>
        <v>90</v>
      </c>
      <c r="EB202" s="167">
        <v>132</v>
      </c>
      <c r="EC202" s="168">
        <f t="shared" si="381"/>
        <v>59.8</v>
      </c>
      <c r="ED202" s="168">
        <f t="shared" si="382"/>
        <v>71.099999999999994</v>
      </c>
      <c r="EE202" s="168">
        <f t="shared" si="383"/>
        <v>80.8</v>
      </c>
      <c r="EF202" s="168">
        <f t="shared" si="384"/>
        <v>88</v>
      </c>
      <c r="EG202" s="168">
        <f t="shared" si="385"/>
        <v>95</v>
      </c>
      <c r="EH202" s="168">
        <f t="shared" si="386"/>
        <v>94.4</v>
      </c>
      <c r="EI202" s="168">
        <f t="shared" si="387"/>
        <v>94.1</v>
      </c>
      <c r="EJ202" s="168">
        <f t="shared" si="388"/>
        <v>89</v>
      </c>
      <c r="EK202" s="167">
        <v>133</v>
      </c>
      <c r="EL202" s="168">
        <f t="shared" si="389"/>
        <v>65.400000000000006</v>
      </c>
      <c r="EM202" s="168">
        <f t="shared" si="390"/>
        <v>77.2</v>
      </c>
      <c r="EN202" s="168">
        <f t="shared" si="391"/>
        <v>84.5</v>
      </c>
      <c r="EO202" s="168">
        <f t="shared" si="392"/>
        <v>89.8</v>
      </c>
      <c r="EP202" s="168">
        <f t="shared" si="393"/>
        <v>95.5</v>
      </c>
      <c r="EQ202" s="168">
        <f t="shared" si="394"/>
        <v>94.3</v>
      </c>
      <c r="ER202" s="168">
        <f t="shared" si="395"/>
        <v>92.5</v>
      </c>
      <c r="ES202" s="168">
        <f t="shared" si="396"/>
        <v>88.8</v>
      </c>
      <c r="ET202" s="167">
        <v>134</v>
      </c>
      <c r="EU202" s="168">
        <f t="shared" si="397"/>
        <v>65.3</v>
      </c>
      <c r="EV202" s="168">
        <f t="shared" si="398"/>
        <v>77.400000000000006</v>
      </c>
      <c r="EW202" s="168">
        <f t="shared" si="399"/>
        <v>86.5</v>
      </c>
      <c r="EX202" s="168">
        <f t="shared" si="400"/>
        <v>92.5</v>
      </c>
      <c r="EY202" s="168">
        <f t="shared" si="401"/>
        <v>96.4</v>
      </c>
      <c r="EZ202" s="168">
        <f t="shared" si="402"/>
        <v>93</v>
      </c>
      <c r="FA202" s="168">
        <f t="shared" si="403"/>
        <v>90.4</v>
      </c>
      <c r="FB202" s="168">
        <f t="shared" si="404"/>
        <v>83.7</v>
      </c>
      <c r="FC202" s="167">
        <v>135</v>
      </c>
      <c r="FD202" s="168">
        <f t="shared" si="405"/>
        <v>70.7</v>
      </c>
      <c r="FE202" s="168">
        <f t="shared" si="406"/>
        <v>82</v>
      </c>
      <c r="FF202" s="168">
        <f t="shared" si="407"/>
        <v>89.3</v>
      </c>
      <c r="FG202" s="168">
        <f t="shared" si="408"/>
        <v>93.3</v>
      </c>
      <c r="FH202" s="168">
        <f t="shared" si="409"/>
        <v>95.5</v>
      </c>
      <c r="FI202" s="168">
        <f t="shared" si="410"/>
        <v>93</v>
      </c>
      <c r="FJ202" s="168">
        <f t="shared" si="411"/>
        <v>90.1</v>
      </c>
      <c r="FK202" s="168">
        <f t="shared" si="412"/>
        <v>83</v>
      </c>
      <c r="FL202" s="167">
        <v>136</v>
      </c>
      <c r="FM202" s="168">
        <f t="shared" si="413"/>
        <v>75.599999999999994</v>
      </c>
      <c r="FN202" s="168">
        <f t="shared" si="414"/>
        <v>84.2</v>
      </c>
      <c r="FO202" s="168">
        <f t="shared" si="415"/>
        <v>90.1</v>
      </c>
      <c r="FP202" s="168">
        <f t="shared" si="416"/>
        <v>93.6</v>
      </c>
      <c r="FQ202" s="168">
        <f t="shared" si="417"/>
        <v>96.2</v>
      </c>
      <c r="FR202" s="168">
        <f t="shared" si="418"/>
        <v>91.3</v>
      </c>
      <c r="FS202" s="168">
        <f t="shared" si="419"/>
        <v>87.9</v>
      </c>
      <c r="FT202" s="168">
        <f t="shared" si="420"/>
        <v>81.900000000000006</v>
      </c>
      <c r="FU202" s="167">
        <v>137</v>
      </c>
      <c r="FV202" s="168">
        <f t="shared" si="421"/>
        <v>77.599999999999994</v>
      </c>
      <c r="FW202" s="168">
        <f t="shared" si="422"/>
        <v>88</v>
      </c>
      <c r="FX202" s="168">
        <f t="shared" si="423"/>
        <v>93.4</v>
      </c>
      <c r="FY202" s="168">
        <f t="shared" si="424"/>
        <v>93.8</v>
      </c>
      <c r="FZ202" s="168">
        <f t="shared" si="425"/>
        <v>94.2</v>
      </c>
      <c r="GA202" s="168">
        <f t="shared" si="426"/>
        <v>91.4</v>
      </c>
      <c r="GB202" s="168">
        <f t="shared" si="427"/>
        <v>87.9</v>
      </c>
      <c r="GC202" s="168">
        <f t="shared" si="428"/>
        <v>79.900000000000006</v>
      </c>
      <c r="GD202" s="167">
        <v>130</v>
      </c>
      <c r="GE202" s="168">
        <f t="shared" si="429"/>
        <v>-2.3603849250278586E-2</v>
      </c>
      <c r="GF202" s="168">
        <f t="shared" si="430"/>
        <v>-2.3544224454084883E-2</v>
      </c>
      <c r="GG202" s="167">
        <v>131</v>
      </c>
      <c r="GH202" s="168">
        <f t="shared" si="431"/>
        <v>-1.2384835451356935E-2</v>
      </c>
      <c r="GI202" s="168">
        <f t="shared" si="432"/>
        <v>-1.1998855162644873E-2</v>
      </c>
      <c r="GJ202" s="167">
        <v>132</v>
      </c>
      <c r="GK202" s="168">
        <f t="shared" si="433"/>
        <v>-2.0040529691527809E-2</v>
      </c>
      <c r="GL202" s="168">
        <f t="shared" si="434"/>
        <v>-1.9627671504537147E-2</v>
      </c>
      <c r="GM202" s="167">
        <v>133</v>
      </c>
      <c r="GN202" s="168">
        <f t="shared" si="435"/>
        <v>-2.9994818512207644E-2</v>
      </c>
      <c r="GO202" s="168">
        <f t="shared" si="436"/>
        <v>-2.8499066434065412E-2</v>
      </c>
      <c r="GP202" s="167">
        <v>134</v>
      </c>
      <c r="GQ202" s="168">
        <f t="shared" si="437"/>
        <v>1.1033250097071345E-2</v>
      </c>
      <c r="GR202" s="168">
        <f t="shared" si="438"/>
        <v>1.2508825519844891E-2</v>
      </c>
      <c r="GS202" s="167">
        <v>135</v>
      </c>
      <c r="GT202" s="168">
        <f t="shared" si="439"/>
        <v>3.2452499206684138E-2</v>
      </c>
      <c r="GU202" s="168">
        <f t="shared" si="440"/>
        <v>3.7596330632538866E-2</v>
      </c>
      <c r="GV202" s="167">
        <v>136</v>
      </c>
      <c r="GW202" s="168">
        <f t="shared" si="441"/>
        <v>4.2495075939370963E-2</v>
      </c>
      <c r="GX202" s="168">
        <f t="shared" si="442"/>
        <v>5.8447665967733542E-2</v>
      </c>
      <c r="GY202" s="167">
        <v>137</v>
      </c>
      <c r="GZ202" s="168">
        <f t="shared" si="443"/>
        <v>-2.9037543498589002E-5</v>
      </c>
      <c r="HA202" s="168">
        <f t="shared" si="444"/>
        <v>2.5034014590687548E-2</v>
      </c>
      <c r="HB202" s="167">
        <v>-1.2</v>
      </c>
      <c r="HC202" s="167">
        <v>-0.49</v>
      </c>
      <c r="HD202" s="167">
        <v>0.14000000000000001</v>
      </c>
      <c r="HE202" s="167">
        <v>1.56</v>
      </c>
      <c r="HF202" s="167">
        <v>-2.98</v>
      </c>
      <c r="HG202" s="167">
        <v>-1.01</v>
      </c>
      <c r="HH202" s="167">
        <v>0.85</v>
      </c>
      <c r="HI202" s="167">
        <v>3.14</v>
      </c>
    </row>
    <row r="203" spans="1:217" ht="15" x14ac:dyDescent="0.2">
      <c r="A203" s="153">
        <v>193</v>
      </c>
      <c r="B203" s="212"/>
      <c r="V203" s="163">
        <f t="shared" si="345"/>
        <v>0</v>
      </c>
      <c r="W203" s="163">
        <f t="shared" si="346"/>
        <v>0</v>
      </c>
      <c r="X203" s="163">
        <f t="shared" si="347"/>
        <v>0</v>
      </c>
      <c r="Y203" s="163">
        <f t="shared" si="348"/>
        <v>0</v>
      </c>
      <c r="Z203" s="163">
        <f t="shared" si="349"/>
        <v>0</v>
      </c>
      <c r="AA203" s="163">
        <f t="shared" si="350"/>
        <v>0</v>
      </c>
      <c r="AB203" s="163">
        <f t="shared" si="351"/>
        <v>0</v>
      </c>
      <c r="AC203" s="163">
        <f t="shared" si="352"/>
        <v>0</v>
      </c>
      <c r="AD203" s="164">
        <f t="shared" si="353"/>
        <v>-1.4641977937706968E-2</v>
      </c>
      <c r="AE203" s="164">
        <f t="shared" si="354"/>
        <v>2.4910512713808348E-2</v>
      </c>
      <c r="AF203" s="164">
        <f t="shared" si="355"/>
        <v>4.5595616594547202E-2</v>
      </c>
      <c r="AG203" s="165">
        <f t="shared" si="356"/>
        <v>65.3</v>
      </c>
      <c r="AH203" s="165">
        <f t="shared" si="357"/>
        <v>75.400000000000006</v>
      </c>
      <c r="AI203" s="165">
        <f t="shared" si="358"/>
        <v>82.9</v>
      </c>
      <c r="AJ203" s="165">
        <f t="shared" si="359"/>
        <v>88.3</v>
      </c>
      <c r="AK203" s="165">
        <f t="shared" si="360"/>
        <v>91.5</v>
      </c>
      <c r="AL203" s="165">
        <f t="shared" si="361"/>
        <v>92.7</v>
      </c>
      <c r="AM203" s="165">
        <f t="shared" si="362"/>
        <v>92.5</v>
      </c>
      <c r="AN203" s="165">
        <f t="shared" si="363"/>
        <v>90.4</v>
      </c>
      <c r="AO203" s="164">
        <f t="shared" si="364"/>
        <v>1.5128685188023212</v>
      </c>
      <c r="AP203" s="166">
        <v>1</v>
      </c>
      <c r="AQ203" s="167">
        <v>51.4</v>
      </c>
      <c r="AR203" s="167">
        <v>62.6</v>
      </c>
      <c r="AS203" s="167">
        <v>70.8</v>
      </c>
      <c r="AT203" s="167">
        <v>81</v>
      </c>
      <c r="AU203" s="167">
        <v>90.4</v>
      </c>
      <c r="AV203" s="167">
        <v>96.2</v>
      </c>
      <c r="AW203" s="167">
        <v>94.7</v>
      </c>
      <c r="AX203" s="167">
        <v>92.3</v>
      </c>
      <c r="AY203" s="166">
        <v>2</v>
      </c>
      <c r="AZ203" s="167">
        <v>59.5</v>
      </c>
      <c r="BA203" s="167">
        <v>68.900000000000006</v>
      </c>
      <c r="BB203" s="167">
        <v>78.3</v>
      </c>
      <c r="BC203" s="167">
        <v>84.3</v>
      </c>
      <c r="BD203" s="167">
        <v>92.8</v>
      </c>
      <c r="BE203" s="167">
        <v>96.3</v>
      </c>
      <c r="BF203" s="167">
        <v>94</v>
      </c>
      <c r="BG203" s="167">
        <v>90</v>
      </c>
      <c r="BH203" s="166">
        <v>3</v>
      </c>
      <c r="BI203" s="167">
        <v>59.8</v>
      </c>
      <c r="BJ203" s="167">
        <v>71.099999999999994</v>
      </c>
      <c r="BK203" s="167">
        <v>80.8</v>
      </c>
      <c r="BL203" s="167">
        <v>88</v>
      </c>
      <c r="BM203" s="167">
        <v>95</v>
      </c>
      <c r="BN203" s="167">
        <v>94.4</v>
      </c>
      <c r="BO203" s="167">
        <v>94.1</v>
      </c>
      <c r="BP203" s="167">
        <v>89</v>
      </c>
      <c r="BQ203" s="166">
        <v>4</v>
      </c>
      <c r="BR203" s="167">
        <v>65.400000000000006</v>
      </c>
      <c r="BS203" s="167">
        <v>77.2</v>
      </c>
      <c r="BT203" s="167">
        <v>84.5</v>
      </c>
      <c r="BU203" s="167">
        <v>89.8</v>
      </c>
      <c r="BV203" s="167">
        <v>95.5</v>
      </c>
      <c r="BW203" s="167">
        <v>94.3</v>
      </c>
      <c r="BX203" s="167">
        <v>92.5</v>
      </c>
      <c r="BY203" s="167">
        <v>88.8</v>
      </c>
      <c r="BZ203" s="166">
        <v>5</v>
      </c>
      <c r="CA203" s="167">
        <v>65.3</v>
      </c>
      <c r="CB203" s="167">
        <v>77.400000000000006</v>
      </c>
      <c r="CC203" s="167">
        <v>86.5</v>
      </c>
      <c r="CD203" s="167">
        <v>92.5</v>
      </c>
      <c r="CE203" s="167">
        <v>96.4</v>
      </c>
      <c r="CF203" s="167">
        <v>93</v>
      </c>
      <c r="CG203" s="167">
        <v>90.4</v>
      </c>
      <c r="CH203" s="167">
        <v>83.7</v>
      </c>
      <c r="CI203" s="166">
        <v>6</v>
      </c>
      <c r="CJ203" s="167">
        <v>70.7</v>
      </c>
      <c r="CK203" s="167">
        <v>82</v>
      </c>
      <c r="CL203" s="167">
        <v>89.3</v>
      </c>
      <c r="CM203" s="167">
        <v>93.3</v>
      </c>
      <c r="CN203" s="167">
        <v>95.5</v>
      </c>
      <c r="CO203" s="167">
        <v>93</v>
      </c>
      <c r="CP203" s="167">
        <v>90.1</v>
      </c>
      <c r="CQ203" s="167">
        <v>83</v>
      </c>
      <c r="CR203" s="166">
        <v>7</v>
      </c>
      <c r="CS203" s="167">
        <v>75.599999999999994</v>
      </c>
      <c r="CT203" s="167">
        <v>84.2</v>
      </c>
      <c r="CU203" s="167">
        <v>90.1</v>
      </c>
      <c r="CV203" s="167">
        <v>93.6</v>
      </c>
      <c r="CW203" s="167">
        <v>96.2</v>
      </c>
      <c r="CX203" s="167">
        <v>91.3</v>
      </c>
      <c r="CY203" s="167">
        <v>87.9</v>
      </c>
      <c r="CZ203" s="167">
        <v>81.900000000000006</v>
      </c>
      <c r="DA203" s="166">
        <v>8</v>
      </c>
      <c r="DB203" s="167">
        <v>77.599999999999994</v>
      </c>
      <c r="DC203" s="167">
        <v>88</v>
      </c>
      <c r="DD203" s="167">
        <v>93.4</v>
      </c>
      <c r="DE203" s="167">
        <v>93.8</v>
      </c>
      <c r="DF203" s="167">
        <v>94.2</v>
      </c>
      <c r="DG203" s="167">
        <v>91.4</v>
      </c>
      <c r="DH203" s="167">
        <v>87.9</v>
      </c>
      <c r="DI203" s="167">
        <v>79.900000000000006</v>
      </c>
      <c r="DJ203" s="167">
        <v>1</v>
      </c>
      <c r="DK203" s="168">
        <f t="shared" si="365"/>
        <v>51.4</v>
      </c>
      <c r="DL203" s="168">
        <f t="shared" si="366"/>
        <v>62.6</v>
      </c>
      <c r="DM203" s="168">
        <f t="shared" si="367"/>
        <v>70.8</v>
      </c>
      <c r="DN203" s="168">
        <f t="shared" si="368"/>
        <v>81</v>
      </c>
      <c r="DO203" s="168">
        <f t="shared" si="369"/>
        <v>90.4</v>
      </c>
      <c r="DP203" s="168">
        <f t="shared" si="370"/>
        <v>96.2</v>
      </c>
      <c r="DQ203" s="168">
        <f t="shared" si="371"/>
        <v>94.7</v>
      </c>
      <c r="DR203" s="168">
        <f t="shared" si="372"/>
        <v>92.3</v>
      </c>
      <c r="DS203" s="167">
        <v>131</v>
      </c>
      <c r="DT203" s="168">
        <f t="shared" si="373"/>
        <v>59.5</v>
      </c>
      <c r="DU203" s="168">
        <f t="shared" si="374"/>
        <v>68.900000000000006</v>
      </c>
      <c r="DV203" s="168">
        <f t="shared" si="375"/>
        <v>78.3</v>
      </c>
      <c r="DW203" s="168">
        <f t="shared" si="376"/>
        <v>84.3</v>
      </c>
      <c r="DX203" s="168">
        <f t="shared" si="377"/>
        <v>92.8</v>
      </c>
      <c r="DY203" s="168">
        <f t="shared" si="378"/>
        <v>96.3</v>
      </c>
      <c r="DZ203" s="168">
        <f t="shared" si="379"/>
        <v>94</v>
      </c>
      <c r="EA203" s="168">
        <f t="shared" si="380"/>
        <v>90</v>
      </c>
      <c r="EB203" s="167">
        <v>132</v>
      </c>
      <c r="EC203" s="168">
        <f t="shared" si="381"/>
        <v>59.8</v>
      </c>
      <c r="ED203" s="168">
        <f t="shared" si="382"/>
        <v>71.099999999999994</v>
      </c>
      <c r="EE203" s="168">
        <f t="shared" si="383"/>
        <v>80.8</v>
      </c>
      <c r="EF203" s="168">
        <f t="shared" si="384"/>
        <v>88</v>
      </c>
      <c r="EG203" s="168">
        <f t="shared" si="385"/>
        <v>95</v>
      </c>
      <c r="EH203" s="168">
        <f t="shared" si="386"/>
        <v>94.4</v>
      </c>
      <c r="EI203" s="168">
        <f t="shared" si="387"/>
        <v>94.1</v>
      </c>
      <c r="EJ203" s="168">
        <f t="shared" si="388"/>
        <v>89</v>
      </c>
      <c r="EK203" s="167">
        <v>133</v>
      </c>
      <c r="EL203" s="168">
        <f t="shared" si="389"/>
        <v>65.400000000000006</v>
      </c>
      <c r="EM203" s="168">
        <f t="shared" si="390"/>
        <v>77.2</v>
      </c>
      <c r="EN203" s="168">
        <f t="shared" si="391"/>
        <v>84.5</v>
      </c>
      <c r="EO203" s="168">
        <f t="shared" si="392"/>
        <v>89.8</v>
      </c>
      <c r="EP203" s="168">
        <f t="shared" si="393"/>
        <v>95.5</v>
      </c>
      <c r="EQ203" s="168">
        <f t="shared" si="394"/>
        <v>94.3</v>
      </c>
      <c r="ER203" s="168">
        <f t="shared" si="395"/>
        <v>92.5</v>
      </c>
      <c r="ES203" s="168">
        <f t="shared" si="396"/>
        <v>88.8</v>
      </c>
      <c r="ET203" s="167">
        <v>134</v>
      </c>
      <c r="EU203" s="168">
        <f t="shared" si="397"/>
        <v>65.3</v>
      </c>
      <c r="EV203" s="168">
        <f t="shared" si="398"/>
        <v>77.400000000000006</v>
      </c>
      <c r="EW203" s="168">
        <f t="shared" si="399"/>
        <v>86.5</v>
      </c>
      <c r="EX203" s="168">
        <f t="shared" si="400"/>
        <v>92.5</v>
      </c>
      <c r="EY203" s="168">
        <f t="shared" si="401"/>
        <v>96.4</v>
      </c>
      <c r="EZ203" s="168">
        <f t="shared" si="402"/>
        <v>93</v>
      </c>
      <c r="FA203" s="168">
        <f t="shared" si="403"/>
        <v>90.4</v>
      </c>
      <c r="FB203" s="168">
        <f t="shared" si="404"/>
        <v>83.7</v>
      </c>
      <c r="FC203" s="167">
        <v>135</v>
      </c>
      <c r="FD203" s="168">
        <f t="shared" si="405"/>
        <v>70.7</v>
      </c>
      <c r="FE203" s="168">
        <f t="shared" si="406"/>
        <v>82</v>
      </c>
      <c r="FF203" s="168">
        <f t="shared" si="407"/>
        <v>89.3</v>
      </c>
      <c r="FG203" s="168">
        <f t="shared" si="408"/>
        <v>93.3</v>
      </c>
      <c r="FH203" s="168">
        <f t="shared" si="409"/>
        <v>95.5</v>
      </c>
      <c r="FI203" s="168">
        <f t="shared" si="410"/>
        <v>93</v>
      </c>
      <c r="FJ203" s="168">
        <f t="shared" si="411"/>
        <v>90.1</v>
      </c>
      <c r="FK203" s="168">
        <f t="shared" si="412"/>
        <v>83</v>
      </c>
      <c r="FL203" s="167">
        <v>136</v>
      </c>
      <c r="FM203" s="168">
        <f t="shared" si="413"/>
        <v>75.599999999999994</v>
      </c>
      <c r="FN203" s="168">
        <f t="shared" si="414"/>
        <v>84.2</v>
      </c>
      <c r="FO203" s="168">
        <f t="shared" si="415"/>
        <v>90.1</v>
      </c>
      <c r="FP203" s="168">
        <f t="shared" si="416"/>
        <v>93.6</v>
      </c>
      <c r="FQ203" s="168">
        <f t="shared" si="417"/>
        <v>96.2</v>
      </c>
      <c r="FR203" s="168">
        <f t="shared" si="418"/>
        <v>91.3</v>
      </c>
      <c r="FS203" s="168">
        <f t="shared" si="419"/>
        <v>87.9</v>
      </c>
      <c r="FT203" s="168">
        <f t="shared" si="420"/>
        <v>81.900000000000006</v>
      </c>
      <c r="FU203" s="167">
        <v>137</v>
      </c>
      <c r="FV203" s="168">
        <f t="shared" si="421"/>
        <v>77.599999999999994</v>
      </c>
      <c r="FW203" s="168">
        <f t="shared" si="422"/>
        <v>88</v>
      </c>
      <c r="FX203" s="168">
        <f t="shared" si="423"/>
        <v>93.4</v>
      </c>
      <c r="FY203" s="168">
        <f t="shared" si="424"/>
        <v>93.8</v>
      </c>
      <c r="FZ203" s="168">
        <f t="shared" si="425"/>
        <v>94.2</v>
      </c>
      <c r="GA203" s="168">
        <f t="shared" si="426"/>
        <v>91.4</v>
      </c>
      <c r="GB203" s="168">
        <f t="shared" si="427"/>
        <v>87.9</v>
      </c>
      <c r="GC203" s="168">
        <f t="shared" si="428"/>
        <v>79.900000000000006</v>
      </c>
      <c r="GD203" s="167">
        <v>130</v>
      </c>
      <c r="GE203" s="168">
        <f t="shared" si="429"/>
        <v>-2.3603849250278586E-2</v>
      </c>
      <c r="GF203" s="168">
        <f t="shared" si="430"/>
        <v>-2.3544224454084883E-2</v>
      </c>
      <c r="GG203" s="167">
        <v>131</v>
      </c>
      <c r="GH203" s="168">
        <f t="shared" si="431"/>
        <v>-1.2384835451356935E-2</v>
      </c>
      <c r="GI203" s="168">
        <f t="shared" si="432"/>
        <v>-1.1998855162644873E-2</v>
      </c>
      <c r="GJ203" s="167">
        <v>132</v>
      </c>
      <c r="GK203" s="168">
        <f t="shared" si="433"/>
        <v>-2.0040529691527809E-2</v>
      </c>
      <c r="GL203" s="168">
        <f t="shared" si="434"/>
        <v>-1.9627671504537147E-2</v>
      </c>
      <c r="GM203" s="167">
        <v>133</v>
      </c>
      <c r="GN203" s="168">
        <f t="shared" si="435"/>
        <v>-2.9994818512207644E-2</v>
      </c>
      <c r="GO203" s="168">
        <f t="shared" si="436"/>
        <v>-2.8499066434065412E-2</v>
      </c>
      <c r="GP203" s="167">
        <v>134</v>
      </c>
      <c r="GQ203" s="168">
        <f t="shared" si="437"/>
        <v>1.1033250097071345E-2</v>
      </c>
      <c r="GR203" s="168">
        <f t="shared" si="438"/>
        <v>1.2508825519844891E-2</v>
      </c>
      <c r="GS203" s="167">
        <v>135</v>
      </c>
      <c r="GT203" s="168">
        <f t="shared" si="439"/>
        <v>3.2452499206684138E-2</v>
      </c>
      <c r="GU203" s="168">
        <f t="shared" si="440"/>
        <v>3.7596330632538866E-2</v>
      </c>
      <c r="GV203" s="167">
        <v>136</v>
      </c>
      <c r="GW203" s="168">
        <f t="shared" si="441"/>
        <v>4.2495075939370963E-2</v>
      </c>
      <c r="GX203" s="168">
        <f t="shared" si="442"/>
        <v>5.8447665967733542E-2</v>
      </c>
      <c r="GY203" s="167">
        <v>137</v>
      </c>
      <c r="GZ203" s="168">
        <f t="shared" si="443"/>
        <v>-2.9037543498589002E-5</v>
      </c>
      <c r="HA203" s="168">
        <f t="shared" si="444"/>
        <v>2.5034014590687548E-2</v>
      </c>
      <c r="HB203" s="167">
        <v>-1.2</v>
      </c>
      <c r="HC203" s="167">
        <v>-0.49</v>
      </c>
      <c r="HD203" s="167">
        <v>0.14000000000000001</v>
      </c>
      <c r="HE203" s="167">
        <v>1.56</v>
      </c>
      <c r="HF203" s="167">
        <v>-2.98</v>
      </c>
      <c r="HG203" s="167">
        <v>-1.01</v>
      </c>
      <c r="HH203" s="167">
        <v>0.85</v>
      </c>
      <c r="HI203" s="167">
        <v>3.14</v>
      </c>
    </row>
    <row r="204" spans="1:217" ht="15" x14ac:dyDescent="0.2">
      <c r="A204" s="153">
        <v>194</v>
      </c>
      <c r="B204" s="212"/>
      <c r="V204" s="163">
        <f t="shared" si="345"/>
        <v>0</v>
      </c>
      <c r="W204" s="163">
        <f t="shared" si="346"/>
        <v>0</v>
      </c>
      <c r="X204" s="163">
        <f t="shared" si="347"/>
        <v>0</v>
      </c>
      <c r="Y204" s="163">
        <f t="shared" si="348"/>
        <v>0</v>
      </c>
      <c r="Z204" s="163">
        <f t="shared" si="349"/>
        <v>0</v>
      </c>
      <c r="AA204" s="163">
        <f t="shared" si="350"/>
        <v>0</v>
      </c>
      <c r="AB204" s="163">
        <f t="shared" si="351"/>
        <v>0</v>
      </c>
      <c r="AC204" s="163">
        <f t="shared" si="352"/>
        <v>0</v>
      </c>
      <c r="AD204" s="164">
        <f t="shared" si="353"/>
        <v>-1.4641977937706968E-2</v>
      </c>
      <c r="AE204" s="164">
        <f t="shared" si="354"/>
        <v>2.4910512713808348E-2</v>
      </c>
      <c r="AF204" s="164">
        <f t="shared" si="355"/>
        <v>4.5595616594547202E-2</v>
      </c>
      <c r="AG204" s="165">
        <f t="shared" si="356"/>
        <v>65.3</v>
      </c>
      <c r="AH204" s="165">
        <f t="shared" si="357"/>
        <v>75.400000000000006</v>
      </c>
      <c r="AI204" s="165">
        <f t="shared" si="358"/>
        <v>82.9</v>
      </c>
      <c r="AJ204" s="165">
        <f t="shared" si="359"/>
        <v>88.3</v>
      </c>
      <c r="AK204" s="165">
        <f t="shared" si="360"/>
        <v>91.5</v>
      </c>
      <c r="AL204" s="165">
        <f t="shared" si="361"/>
        <v>92.7</v>
      </c>
      <c r="AM204" s="165">
        <f t="shared" si="362"/>
        <v>92.5</v>
      </c>
      <c r="AN204" s="165">
        <f t="shared" si="363"/>
        <v>90.4</v>
      </c>
      <c r="AO204" s="164">
        <f t="shared" si="364"/>
        <v>1.5128685188023212</v>
      </c>
      <c r="AP204" s="166">
        <v>1</v>
      </c>
      <c r="AQ204" s="167">
        <v>51.4</v>
      </c>
      <c r="AR204" s="167">
        <v>62.6</v>
      </c>
      <c r="AS204" s="167">
        <v>70.8</v>
      </c>
      <c r="AT204" s="167">
        <v>81</v>
      </c>
      <c r="AU204" s="167">
        <v>90.4</v>
      </c>
      <c r="AV204" s="167">
        <v>96.2</v>
      </c>
      <c r="AW204" s="167">
        <v>94.7</v>
      </c>
      <c r="AX204" s="167">
        <v>92.3</v>
      </c>
      <c r="AY204" s="166">
        <v>2</v>
      </c>
      <c r="AZ204" s="167">
        <v>59.5</v>
      </c>
      <c r="BA204" s="167">
        <v>68.900000000000006</v>
      </c>
      <c r="BB204" s="167">
        <v>78.3</v>
      </c>
      <c r="BC204" s="167">
        <v>84.3</v>
      </c>
      <c r="BD204" s="167">
        <v>92.8</v>
      </c>
      <c r="BE204" s="167">
        <v>96.3</v>
      </c>
      <c r="BF204" s="167">
        <v>94</v>
      </c>
      <c r="BG204" s="167">
        <v>90</v>
      </c>
      <c r="BH204" s="166">
        <v>3</v>
      </c>
      <c r="BI204" s="167">
        <v>59.8</v>
      </c>
      <c r="BJ204" s="167">
        <v>71.099999999999994</v>
      </c>
      <c r="BK204" s="167">
        <v>80.8</v>
      </c>
      <c r="BL204" s="167">
        <v>88</v>
      </c>
      <c r="BM204" s="167">
        <v>95</v>
      </c>
      <c r="BN204" s="167">
        <v>94.4</v>
      </c>
      <c r="BO204" s="167">
        <v>94.1</v>
      </c>
      <c r="BP204" s="167">
        <v>89</v>
      </c>
      <c r="BQ204" s="166">
        <v>4</v>
      </c>
      <c r="BR204" s="167">
        <v>65.400000000000006</v>
      </c>
      <c r="BS204" s="167">
        <v>77.2</v>
      </c>
      <c r="BT204" s="167">
        <v>84.5</v>
      </c>
      <c r="BU204" s="167">
        <v>89.8</v>
      </c>
      <c r="BV204" s="167">
        <v>95.5</v>
      </c>
      <c r="BW204" s="167">
        <v>94.3</v>
      </c>
      <c r="BX204" s="167">
        <v>92.5</v>
      </c>
      <c r="BY204" s="167">
        <v>88.8</v>
      </c>
      <c r="BZ204" s="166">
        <v>5</v>
      </c>
      <c r="CA204" s="167">
        <v>65.3</v>
      </c>
      <c r="CB204" s="167">
        <v>77.400000000000006</v>
      </c>
      <c r="CC204" s="167">
        <v>86.5</v>
      </c>
      <c r="CD204" s="167">
        <v>92.5</v>
      </c>
      <c r="CE204" s="167">
        <v>96.4</v>
      </c>
      <c r="CF204" s="167">
        <v>93</v>
      </c>
      <c r="CG204" s="167">
        <v>90.4</v>
      </c>
      <c r="CH204" s="167">
        <v>83.7</v>
      </c>
      <c r="CI204" s="166">
        <v>6</v>
      </c>
      <c r="CJ204" s="167">
        <v>70.7</v>
      </c>
      <c r="CK204" s="167">
        <v>82</v>
      </c>
      <c r="CL204" s="167">
        <v>89.3</v>
      </c>
      <c r="CM204" s="167">
        <v>93.3</v>
      </c>
      <c r="CN204" s="167">
        <v>95.5</v>
      </c>
      <c r="CO204" s="167">
        <v>93</v>
      </c>
      <c r="CP204" s="167">
        <v>90.1</v>
      </c>
      <c r="CQ204" s="167">
        <v>83</v>
      </c>
      <c r="CR204" s="166">
        <v>7</v>
      </c>
      <c r="CS204" s="167">
        <v>75.599999999999994</v>
      </c>
      <c r="CT204" s="167">
        <v>84.2</v>
      </c>
      <c r="CU204" s="167">
        <v>90.1</v>
      </c>
      <c r="CV204" s="167">
        <v>93.6</v>
      </c>
      <c r="CW204" s="167">
        <v>96.2</v>
      </c>
      <c r="CX204" s="167">
        <v>91.3</v>
      </c>
      <c r="CY204" s="167">
        <v>87.9</v>
      </c>
      <c r="CZ204" s="167">
        <v>81.900000000000006</v>
      </c>
      <c r="DA204" s="166">
        <v>8</v>
      </c>
      <c r="DB204" s="167">
        <v>77.599999999999994</v>
      </c>
      <c r="DC204" s="167">
        <v>88</v>
      </c>
      <c r="DD204" s="167">
        <v>93.4</v>
      </c>
      <c r="DE204" s="167">
        <v>93.8</v>
      </c>
      <c r="DF204" s="167">
        <v>94.2</v>
      </c>
      <c r="DG204" s="167">
        <v>91.4</v>
      </c>
      <c r="DH204" s="167">
        <v>87.9</v>
      </c>
      <c r="DI204" s="167">
        <v>79.900000000000006</v>
      </c>
      <c r="DJ204" s="167">
        <v>1</v>
      </c>
      <c r="DK204" s="168">
        <f t="shared" si="365"/>
        <v>51.4</v>
      </c>
      <c r="DL204" s="168">
        <f t="shared" si="366"/>
        <v>62.6</v>
      </c>
      <c r="DM204" s="168">
        <f t="shared" si="367"/>
        <v>70.8</v>
      </c>
      <c r="DN204" s="168">
        <f t="shared" si="368"/>
        <v>81</v>
      </c>
      <c r="DO204" s="168">
        <f t="shared" si="369"/>
        <v>90.4</v>
      </c>
      <c r="DP204" s="168">
        <f t="shared" si="370"/>
        <v>96.2</v>
      </c>
      <c r="DQ204" s="168">
        <f t="shared" si="371"/>
        <v>94.7</v>
      </c>
      <c r="DR204" s="168">
        <f t="shared" si="372"/>
        <v>92.3</v>
      </c>
      <c r="DS204" s="167">
        <v>131</v>
      </c>
      <c r="DT204" s="168">
        <f t="shared" si="373"/>
        <v>59.5</v>
      </c>
      <c r="DU204" s="168">
        <f t="shared" si="374"/>
        <v>68.900000000000006</v>
      </c>
      <c r="DV204" s="168">
        <f t="shared" si="375"/>
        <v>78.3</v>
      </c>
      <c r="DW204" s="168">
        <f t="shared" si="376"/>
        <v>84.3</v>
      </c>
      <c r="DX204" s="168">
        <f t="shared" si="377"/>
        <v>92.8</v>
      </c>
      <c r="DY204" s="168">
        <f t="shared" si="378"/>
        <v>96.3</v>
      </c>
      <c r="DZ204" s="168">
        <f t="shared" si="379"/>
        <v>94</v>
      </c>
      <c r="EA204" s="168">
        <f t="shared" si="380"/>
        <v>90</v>
      </c>
      <c r="EB204" s="167">
        <v>132</v>
      </c>
      <c r="EC204" s="168">
        <f t="shared" si="381"/>
        <v>59.8</v>
      </c>
      <c r="ED204" s="168">
        <f t="shared" si="382"/>
        <v>71.099999999999994</v>
      </c>
      <c r="EE204" s="168">
        <f t="shared" si="383"/>
        <v>80.8</v>
      </c>
      <c r="EF204" s="168">
        <f t="shared" si="384"/>
        <v>88</v>
      </c>
      <c r="EG204" s="168">
        <f t="shared" si="385"/>
        <v>95</v>
      </c>
      <c r="EH204" s="168">
        <f t="shared" si="386"/>
        <v>94.4</v>
      </c>
      <c r="EI204" s="168">
        <f t="shared" si="387"/>
        <v>94.1</v>
      </c>
      <c r="EJ204" s="168">
        <f t="shared" si="388"/>
        <v>89</v>
      </c>
      <c r="EK204" s="167">
        <v>133</v>
      </c>
      <c r="EL204" s="168">
        <f t="shared" si="389"/>
        <v>65.400000000000006</v>
      </c>
      <c r="EM204" s="168">
        <f t="shared" si="390"/>
        <v>77.2</v>
      </c>
      <c r="EN204" s="168">
        <f t="shared" si="391"/>
        <v>84.5</v>
      </c>
      <c r="EO204" s="168">
        <f t="shared" si="392"/>
        <v>89.8</v>
      </c>
      <c r="EP204" s="168">
        <f t="shared" si="393"/>
        <v>95.5</v>
      </c>
      <c r="EQ204" s="168">
        <f t="shared" si="394"/>
        <v>94.3</v>
      </c>
      <c r="ER204" s="168">
        <f t="shared" si="395"/>
        <v>92.5</v>
      </c>
      <c r="ES204" s="168">
        <f t="shared" si="396"/>
        <v>88.8</v>
      </c>
      <c r="ET204" s="167">
        <v>134</v>
      </c>
      <c r="EU204" s="168">
        <f t="shared" si="397"/>
        <v>65.3</v>
      </c>
      <c r="EV204" s="168">
        <f t="shared" si="398"/>
        <v>77.400000000000006</v>
      </c>
      <c r="EW204" s="168">
        <f t="shared" si="399"/>
        <v>86.5</v>
      </c>
      <c r="EX204" s="168">
        <f t="shared" si="400"/>
        <v>92.5</v>
      </c>
      <c r="EY204" s="168">
        <f t="shared" si="401"/>
        <v>96.4</v>
      </c>
      <c r="EZ204" s="168">
        <f t="shared" si="402"/>
        <v>93</v>
      </c>
      <c r="FA204" s="168">
        <f t="shared" si="403"/>
        <v>90.4</v>
      </c>
      <c r="FB204" s="168">
        <f t="shared" si="404"/>
        <v>83.7</v>
      </c>
      <c r="FC204" s="167">
        <v>135</v>
      </c>
      <c r="FD204" s="168">
        <f t="shared" si="405"/>
        <v>70.7</v>
      </c>
      <c r="FE204" s="168">
        <f t="shared" si="406"/>
        <v>82</v>
      </c>
      <c r="FF204" s="168">
        <f t="shared" si="407"/>
        <v>89.3</v>
      </c>
      <c r="FG204" s="168">
        <f t="shared" si="408"/>
        <v>93.3</v>
      </c>
      <c r="FH204" s="168">
        <f t="shared" si="409"/>
        <v>95.5</v>
      </c>
      <c r="FI204" s="168">
        <f t="shared" si="410"/>
        <v>93</v>
      </c>
      <c r="FJ204" s="168">
        <f t="shared" si="411"/>
        <v>90.1</v>
      </c>
      <c r="FK204" s="168">
        <f t="shared" si="412"/>
        <v>83</v>
      </c>
      <c r="FL204" s="167">
        <v>136</v>
      </c>
      <c r="FM204" s="168">
        <f t="shared" si="413"/>
        <v>75.599999999999994</v>
      </c>
      <c r="FN204" s="168">
        <f t="shared" si="414"/>
        <v>84.2</v>
      </c>
      <c r="FO204" s="168">
        <f t="shared" si="415"/>
        <v>90.1</v>
      </c>
      <c r="FP204" s="168">
        <f t="shared" si="416"/>
        <v>93.6</v>
      </c>
      <c r="FQ204" s="168">
        <f t="shared" si="417"/>
        <v>96.2</v>
      </c>
      <c r="FR204" s="168">
        <f t="shared" si="418"/>
        <v>91.3</v>
      </c>
      <c r="FS204" s="168">
        <f t="shared" si="419"/>
        <v>87.9</v>
      </c>
      <c r="FT204" s="168">
        <f t="shared" si="420"/>
        <v>81.900000000000006</v>
      </c>
      <c r="FU204" s="167">
        <v>137</v>
      </c>
      <c r="FV204" s="168">
        <f t="shared" si="421"/>
        <v>77.599999999999994</v>
      </c>
      <c r="FW204" s="168">
        <f t="shared" si="422"/>
        <v>88</v>
      </c>
      <c r="FX204" s="168">
        <f t="shared" si="423"/>
        <v>93.4</v>
      </c>
      <c r="FY204" s="168">
        <f t="shared" si="424"/>
        <v>93.8</v>
      </c>
      <c r="FZ204" s="168">
        <f t="shared" si="425"/>
        <v>94.2</v>
      </c>
      <c r="GA204" s="168">
        <f t="shared" si="426"/>
        <v>91.4</v>
      </c>
      <c r="GB204" s="168">
        <f t="shared" si="427"/>
        <v>87.9</v>
      </c>
      <c r="GC204" s="168">
        <f t="shared" si="428"/>
        <v>79.900000000000006</v>
      </c>
      <c r="GD204" s="167">
        <v>130</v>
      </c>
      <c r="GE204" s="168">
        <f t="shared" si="429"/>
        <v>-2.3603849250278586E-2</v>
      </c>
      <c r="GF204" s="168">
        <f t="shared" si="430"/>
        <v>-2.3544224454084883E-2</v>
      </c>
      <c r="GG204" s="167">
        <v>131</v>
      </c>
      <c r="GH204" s="168">
        <f t="shared" si="431"/>
        <v>-1.2384835451356935E-2</v>
      </c>
      <c r="GI204" s="168">
        <f t="shared" si="432"/>
        <v>-1.1998855162644873E-2</v>
      </c>
      <c r="GJ204" s="167">
        <v>132</v>
      </c>
      <c r="GK204" s="168">
        <f t="shared" si="433"/>
        <v>-2.0040529691527809E-2</v>
      </c>
      <c r="GL204" s="168">
        <f t="shared" si="434"/>
        <v>-1.9627671504537147E-2</v>
      </c>
      <c r="GM204" s="167">
        <v>133</v>
      </c>
      <c r="GN204" s="168">
        <f t="shared" si="435"/>
        <v>-2.9994818512207644E-2</v>
      </c>
      <c r="GO204" s="168">
        <f t="shared" si="436"/>
        <v>-2.8499066434065412E-2</v>
      </c>
      <c r="GP204" s="167">
        <v>134</v>
      </c>
      <c r="GQ204" s="168">
        <f t="shared" si="437"/>
        <v>1.1033250097071345E-2</v>
      </c>
      <c r="GR204" s="168">
        <f t="shared" si="438"/>
        <v>1.2508825519844891E-2</v>
      </c>
      <c r="GS204" s="167">
        <v>135</v>
      </c>
      <c r="GT204" s="168">
        <f t="shared" si="439"/>
        <v>3.2452499206684138E-2</v>
      </c>
      <c r="GU204" s="168">
        <f t="shared" si="440"/>
        <v>3.7596330632538866E-2</v>
      </c>
      <c r="GV204" s="167">
        <v>136</v>
      </c>
      <c r="GW204" s="168">
        <f t="shared" si="441"/>
        <v>4.2495075939370963E-2</v>
      </c>
      <c r="GX204" s="168">
        <f t="shared" si="442"/>
        <v>5.8447665967733542E-2</v>
      </c>
      <c r="GY204" s="167">
        <v>137</v>
      </c>
      <c r="GZ204" s="168">
        <f t="shared" si="443"/>
        <v>-2.9037543498589002E-5</v>
      </c>
      <c r="HA204" s="168">
        <f t="shared" si="444"/>
        <v>2.5034014590687548E-2</v>
      </c>
      <c r="HB204" s="167">
        <v>-1.2</v>
      </c>
      <c r="HC204" s="167">
        <v>-0.49</v>
      </c>
      <c r="HD204" s="167">
        <v>0.14000000000000001</v>
      </c>
      <c r="HE204" s="167">
        <v>1.56</v>
      </c>
      <c r="HF204" s="167">
        <v>-2.98</v>
      </c>
      <c r="HG204" s="167">
        <v>-1.01</v>
      </c>
      <c r="HH204" s="167">
        <v>0.85</v>
      </c>
      <c r="HI204" s="167">
        <v>3.14</v>
      </c>
    </row>
    <row r="205" spans="1:217" ht="15" x14ac:dyDescent="0.2">
      <c r="A205" s="153">
        <v>195</v>
      </c>
      <c r="B205" s="212"/>
      <c r="V205" s="163">
        <f t="shared" si="345"/>
        <v>0</v>
      </c>
      <c r="W205" s="163">
        <f t="shared" si="346"/>
        <v>0</v>
      </c>
      <c r="X205" s="163">
        <f t="shared" si="347"/>
        <v>0</v>
      </c>
      <c r="Y205" s="163">
        <f t="shared" si="348"/>
        <v>0</v>
      </c>
      <c r="Z205" s="163">
        <f t="shared" si="349"/>
        <v>0</v>
      </c>
      <c r="AA205" s="163">
        <f t="shared" si="350"/>
        <v>0</v>
      </c>
      <c r="AB205" s="163">
        <f t="shared" si="351"/>
        <v>0</v>
      </c>
      <c r="AC205" s="163">
        <f t="shared" si="352"/>
        <v>0</v>
      </c>
      <c r="AD205" s="164">
        <f t="shared" si="353"/>
        <v>-1.4641977937706968E-2</v>
      </c>
      <c r="AE205" s="164">
        <f t="shared" si="354"/>
        <v>2.4910512713808348E-2</v>
      </c>
      <c r="AF205" s="164">
        <f t="shared" si="355"/>
        <v>4.5595616594547202E-2</v>
      </c>
      <c r="AG205" s="165">
        <f t="shared" si="356"/>
        <v>65.3</v>
      </c>
      <c r="AH205" s="165">
        <f t="shared" si="357"/>
        <v>75.400000000000006</v>
      </c>
      <c r="AI205" s="165">
        <f t="shared" si="358"/>
        <v>82.9</v>
      </c>
      <c r="AJ205" s="165">
        <f t="shared" si="359"/>
        <v>88.3</v>
      </c>
      <c r="AK205" s="165">
        <f t="shared" si="360"/>
        <v>91.5</v>
      </c>
      <c r="AL205" s="165">
        <f t="shared" si="361"/>
        <v>92.7</v>
      </c>
      <c r="AM205" s="165">
        <f t="shared" si="362"/>
        <v>92.5</v>
      </c>
      <c r="AN205" s="165">
        <f t="shared" si="363"/>
        <v>90.4</v>
      </c>
      <c r="AO205" s="164">
        <f t="shared" si="364"/>
        <v>1.5128685188023212</v>
      </c>
      <c r="AP205" s="166">
        <v>1</v>
      </c>
      <c r="AQ205" s="167">
        <v>51.4</v>
      </c>
      <c r="AR205" s="167">
        <v>62.6</v>
      </c>
      <c r="AS205" s="167">
        <v>70.8</v>
      </c>
      <c r="AT205" s="167">
        <v>81</v>
      </c>
      <c r="AU205" s="167">
        <v>90.4</v>
      </c>
      <c r="AV205" s="167">
        <v>96.2</v>
      </c>
      <c r="AW205" s="167">
        <v>94.7</v>
      </c>
      <c r="AX205" s="167">
        <v>92.3</v>
      </c>
      <c r="AY205" s="166">
        <v>2</v>
      </c>
      <c r="AZ205" s="167">
        <v>59.5</v>
      </c>
      <c r="BA205" s="167">
        <v>68.900000000000006</v>
      </c>
      <c r="BB205" s="167">
        <v>78.3</v>
      </c>
      <c r="BC205" s="167">
        <v>84.3</v>
      </c>
      <c r="BD205" s="167">
        <v>92.8</v>
      </c>
      <c r="BE205" s="167">
        <v>96.3</v>
      </c>
      <c r="BF205" s="167">
        <v>94</v>
      </c>
      <c r="BG205" s="167">
        <v>90</v>
      </c>
      <c r="BH205" s="166">
        <v>3</v>
      </c>
      <c r="BI205" s="167">
        <v>59.8</v>
      </c>
      <c r="BJ205" s="167">
        <v>71.099999999999994</v>
      </c>
      <c r="BK205" s="167">
        <v>80.8</v>
      </c>
      <c r="BL205" s="167">
        <v>88</v>
      </c>
      <c r="BM205" s="167">
        <v>95</v>
      </c>
      <c r="BN205" s="167">
        <v>94.4</v>
      </c>
      <c r="BO205" s="167">
        <v>94.1</v>
      </c>
      <c r="BP205" s="167">
        <v>89</v>
      </c>
      <c r="BQ205" s="166">
        <v>4</v>
      </c>
      <c r="BR205" s="167">
        <v>65.400000000000006</v>
      </c>
      <c r="BS205" s="167">
        <v>77.2</v>
      </c>
      <c r="BT205" s="167">
        <v>84.5</v>
      </c>
      <c r="BU205" s="167">
        <v>89.8</v>
      </c>
      <c r="BV205" s="167">
        <v>95.5</v>
      </c>
      <c r="BW205" s="167">
        <v>94.3</v>
      </c>
      <c r="BX205" s="167">
        <v>92.5</v>
      </c>
      <c r="BY205" s="167">
        <v>88.8</v>
      </c>
      <c r="BZ205" s="166">
        <v>5</v>
      </c>
      <c r="CA205" s="167">
        <v>65.3</v>
      </c>
      <c r="CB205" s="167">
        <v>77.400000000000006</v>
      </c>
      <c r="CC205" s="167">
        <v>86.5</v>
      </c>
      <c r="CD205" s="167">
        <v>92.5</v>
      </c>
      <c r="CE205" s="167">
        <v>96.4</v>
      </c>
      <c r="CF205" s="167">
        <v>93</v>
      </c>
      <c r="CG205" s="167">
        <v>90.4</v>
      </c>
      <c r="CH205" s="167">
        <v>83.7</v>
      </c>
      <c r="CI205" s="166">
        <v>6</v>
      </c>
      <c r="CJ205" s="167">
        <v>70.7</v>
      </c>
      <c r="CK205" s="167">
        <v>82</v>
      </c>
      <c r="CL205" s="167">
        <v>89.3</v>
      </c>
      <c r="CM205" s="167">
        <v>93.3</v>
      </c>
      <c r="CN205" s="167">
        <v>95.5</v>
      </c>
      <c r="CO205" s="167">
        <v>93</v>
      </c>
      <c r="CP205" s="167">
        <v>90.1</v>
      </c>
      <c r="CQ205" s="167">
        <v>83</v>
      </c>
      <c r="CR205" s="166">
        <v>7</v>
      </c>
      <c r="CS205" s="167">
        <v>75.599999999999994</v>
      </c>
      <c r="CT205" s="167">
        <v>84.2</v>
      </c>
      <c r="CU205" s="167">
        <v>90.1</v>
      </c>
      <c r="CV205" s="167">
        <v>93.6</v>
      </c>
      <c r="CW205" s="167">
        <v>96.2</v>
      </c>
      <c r="CX205" s="167">
        <v>91.3</v>
      </c>
      <c r="CY205" s="167">
        <v>87.9</v>
      </c>
      <c r="CZ205" s="167">
        <v>81.900000000000006</v>
      </c>
      <c r="DA205" s="166">
        <v>8</v>
      </c>
      <c r="DB205" s="167">
        <v>77.599999999999994</v>
      </c>
      <c r="DC205" s="167">
        <v>88</v>
      </c>
      <c r="DD205" s="167">
        <v>93.4</v>
      </c>
      <c r="DE205" s="167">
        <v>93.8</v>
      </c>
      <c r="DF205" s="167">
        <v>94.2</v>
      </c>
      <c r="DG205" s="167">
        <v>91.4</v>
      </c>
      <c r="DH205" s="167">
        <v>87.9</v>
      </c>
      <c r="DI205" s="167">
        <v>79.900000000000006</v>
      </c>
      <c r="DJ205" s="167">
        <v>1</v>
      </c>
      <c r="DK205" s="168">
        <f t="shared" si="365"/>
        <v>51.4</v>
      </c>
      <c r="DL205" s="168">
        <f t="shared" si="366"/>
        <v>62.6</v>
      </c>
      <c r="DM205" s="168">
        <f t="shared" si="367"/>
        <v>70.8</v>
      </c>
      <c r="DN205" s="168">
        <f t="shared" si="368"/>
        <v>81</v>
      </c>
      <c r="DO205" s="168">
        <f t="shared" si="369"/>
        <v>90.4</v>
      </c>
      <c r="DP205" s="168">
        <f t="shared" si="370"/>
        <v>96.2</v>
      </c>
      <c r="DQ205" s="168">
        <f t="shared" si="371"/>
        <v>94.7</v>
      </c>
      <c r="DR205" s="168">
        <f t="shared" si="372"/>
        <v>92.3</v>
      </c>
      <c r="DS205" s="167">
        <v>131</v>
      </c>
      <c r="DT205" s="168">
        <f t="shared" si="373"/>
        <v>59.5</v>
      </c>
      <c r="DU205" s="168">
        <f t="shared" si="374"/>
        <v>68.900000000000006</v>
      </c>
      <c r="DV205" s="168">
        <f t="shared" si="375"/>
        <v>78.3</v>
      </c>
      <c r="DW205" s="168">
        <f t="shared" si="376"/>
        <v>84.3</v>
      </c>
      <c r="DX205" s="168">
        <f t="shared" si="377"/>
        <v>92.8</v>
      </c>
      <c r="DY205" s="168">
        <f t="shared" si="378"/>
        <v>96.3</v>
      </c>
      <c r="DZ205" s="168">
        <f t="shared" si="379"/>
        <v>94</v>
      </c>
      <c r="EA205" s="168">
        <f t="shared" si="380"/>
        <v>90</v>
      </c>
      <c r="EB205" s="167">
        <v>132</v>
      </c>
      <c r="EC205" s="168">
        <f t="shared" si="381"/>
        <v>59.8</v>
      </c>
      <c r="ED205" s="168">
        <f t="shared" si="382"/>
        <v>71.099999999999994</v>
      </c>
      <c r="EE205" s="168">
        <f t="shared" si="383"/>
        <v>80.8</v>
      </c>
      <c r="EF205" s="168">
        <f t="shared" si="384"/>
        <v>88</v>
      </c>
      <c r="EG205" s="168">
        <f t="shared" si="385"/>
        <v>95</v>
      </c>
      <c r="EH205" s="168">
        <f t="shared" si="386"/>
        <v>94.4</v>
      </c>
      <c r="EI205" s="168">
        <f t="shared" si="387"/>
        <v>94.1</v>
      </c>
      <c r="EJ205" s="168">
        <f t="shared" si="388"/>
        <v>89</v>
      </c>
      <c r="EK205" s="167">
        <v>133</v>
      </c>
      <c r="EL205" s="168">
        <f t="shared" si="389"/>
        <v>65.400000000000006</v>
      </c>
      <c r="EM205" s="168">
        <f t="shared" si="390"/>
        <v>77.2</v>
      </c>
      <c r="EN205" s="168">
        <f t="shared" si="391"/>
        <v>84.5</v>
      </c>
      <c r="EO205" s="168">
        <f t="shared" si="392"/>
        <v>89.8</v>
      </c>
      <c r="EP205" s="168">
        <f t="shared" si="393"/>
        <v>95.5</v>
      </c>
      <c r="EQ205" s="168">
        <f t="shared" si="394"/>
        <v>94.3</v>
      </c>
      <c r="ER205" s="168">
        <f t="shared" si="395"/>
        <v>92.5</v>
      </c>
      <c r="ES205" s="168">
        <f t="shared" si="396"/>
        <v>88.8</v>
      </c>
      <c r="ET205" s="167">
        <v>134</v>
      </c>
      <c r="EU205" s="168">
        <f t="shared" si="397"/>
        <v>65.3</v>
      </c>
      <c r="EV205" s="168">
        <f t="shared" si="398"/>
        <v>77.400000000000006</v>
      </c>
      <c r="EW205" s="168">
        <f t="shared" si="399"/>
        <v>86.5</v>
      </c>
      <c r="EX205" s="168">
        <f t="shared" si="400"/>
        <v>92.5</v>
      </c>
      <c r="EY205" s="168">
        <f t="shared" si="401"/>
        <v>96.4</v>
      </c>
      <c r="EZ205" s="168">
        <f t="shared" si="402"/>
        <v>93</v>
      </c>
      <c r="FA205" s="168">
        <f t="shared" si="403"/>
        <v>90.4</v>
      </c>
      <c r="FB205" s="168">
        <f t="shared" si="404"/>
        <v>83.7</v>
      </c>
      <c r="FC205" s="167">
        <v>135</v>
      </c>
      <c r="FD205" s="168">
        <f t="shared" si="405"/>
        <v>70.7</v>
      </c>
      <c r="FE205" s="168">
        <f t="shared" si="406"/>
        <v>82</v>
      </c>
      <c r="FF205" s="168">
        <f t="shared" si="407"/>
        <v>89.3</v>
      </c>
      <c r="FG205" s="168">
        <f t="shared" si="408"/>
        <v>93.3</v>
      </c>
      <c r="FH205" s="168">
        <f t="shared" si="409"/>
        <v>95.5</v>
      </c>
      <c r="FI205" s="168">
        <f t="shared" si="410"/>
        <v>93</v>
      </c>
      <c r="FJ205" s="168">
        <f t="shared" si="411"/>
        <v>90.1</v>
      </c>
      <c r="FK205" s="168">
        <f t="shared" si="412"/>
        <v>83</v>
      </c>
      <c r="FL205" s="167">
        <v>136</v>
      </c>
      <c r="FM205" s="168">
        <f t="shared" si="413"/>
        <v>75.599999999999994</v>
      </c>
      <c r="FN205" s="168">
        <f t="shared" si="414"/>
        <v>84.2</v>
      </c>
      <c r="FO205" s="168">
        <f t="shared" si="415"/>
        <v>90.1</v>
      </c>
      <c r="FP205" s="168">
        <f t="shared" si="416"/>
        <v>93.6</v>
      </c>
      <c r="FQ205" s="168">
        <f t="shared" si="417"/>
        <v>96.2</v>
      </c>
      <c r="FR205" s="168">
        <f t="shared" si="418"/>
        <v>91.3</v>
      </c>
      <c r="FS205" s="168">
        <f t="shared" si="419"/>
        <v>87.9</v>
      </c>
      <c r="FT205" s="168">
        <f t="shared" si="420"/>
        <v>81.900000000000006</v>
      </c>
      <c r="FU205" s="167">
        <v>137</v>
      </c>
      <c r="FV205" s="168">
        <f t="shared" si="421"/>
        <v>77.599999999999994</v>
      </c>
      <c r="FW205" s="168">
        <f t="shared" si="422"/>
        <v>88</v>
      </c>
      <c r="FX205" s="168">
        <f t="shared" si="423"/>
        <v>93.4</v>
      </c>
      <c r="FY205" s="168">
        <f t="shared" si="424"/>
        <v>93.8</v>
      </c>
      <c r="FZ205" s="168">
        <f t="shared" si="425"/>
        <v>94.2</v>
      </c>
      <c r="GA205" s="168">
        <f t="shared" si="426"/>
        <v>91.4</v>
      </c>
      <c r="GB205" s="168">
        <f t="shared" si="427"/>
        <v>87.9</v>
      </c>
      <c r="GC205" s="168">
        <f t="shared" si="428"/>
        <v>79.900000000000006</v>
      </c>
      <c r="GD205" s="167">
        <v>130</v>
      </c>
      <c r="GE205" s="168">
        <f t="shared" si="429"/>
        <v>-2.3603849250278586E-2</v>
      </c>
      <c r="GF205" s="168">
        <f t="shared" si="430"/>
        <v>-2.3544224454084883E-2</v>
      </c>
      <c r="GG205" s="167">
        <v>131</v>
      </c>
      <c r="GH205" s="168">
        <f t="shared" si="431"/>
        <v>-1.2384835451356935E-2</v>
      </c>
      <c r="GI205" s="168">
        <f t="shared" si="432"/>
        <v>-1.1998855162644873E-2</v>
      </c>
      <c r="GJ205" s="167">
        <v>132</v>
      </c>
      <c r="GK205" s="168">
        <f t="shared" si="433"/>
        <v>-2.0040529691527809E-2</v>
      </c>
      <c r="GL205" s="168">
        <f t="shared" si="434"/>
        <v>-1.9627671504537147E-2</v>
      </c>
      <c r="GM205" s="167">
        <v>133</v>
      </c>
      <c r="GN205" s="168">
        <f t="shared" si="435"/>
        <v>-2.9994818512207644E-2</v>
      </c>
      <c r="GO205" s="168">
        <f t="shared" si="436"/>
        <v>-2.8499066434065412E-2</v>
      </c>
      <c r="GP205" s="167">
        <v>134</v>
      </c>
      <c r="GQ205" s="168">
        <f t="shared" si="437"/>
        <v>1.1033250097071345E-2</v>
      </c>
      <c r="GR205" s="168">
        <f t="shared" si="438"/>
        <v>1.2508825519844891E-2</v>
      </c>
      <c r="GS205" s="167">
        <v>135</v>
      </c>
      <c r="GT205" s="168">
        <f t="shared" si="439"/>
        <v>3.2452499206684138E-2</v>
      </c>
      <c r="GU205" s="168">
        <f t="shared" si="440"/>
        <v>3.7596330632538866E-2</v>
      </c>
      <c r="GV205" s="167">
        <v>136</v>
      </c>
      <c r="GW205" s="168">
        <f t="shared" si="441"/>
        <v>4.2495075939370963E-2</v>
      </c>
      <c r="GX205" s="168">
        <f t="shared" si="442"/>
        <v>5.8447665967733542E-2</v>
      </c>
      <c r="GY205" s="167">
        <v>137</v>
      </c>
      <c r="GZ205" s="168">
        <f t="shared" si="443"/>
        <v>-2.9037543498589002E-5</v>
      </c>
      <c r="HA205" s="168">
        <f t="shared" si="444"/>
        <v>2.5034014590687548E-2</v>
      </c>
      <c r="HB205" s="167">
        <v>-1.2</v>
      </c>
      <c r="HC205" s="167">
        <v>-0.49</v>
      </c>
      <c r="HD205" s="167">
        <v>0.14000000000000001</v>
      </c>
      <c r="HE205" s="167">
        <v>1.56</v>
      </c>
      <c r="HF205" s="167">
        <v>-2.98</v>
      </c>
      <c r="HG205" s="167">
        <v>-1.01</v>
      </c>
      <c r="HH205" s="167">
        <v>0.85</v>
      </c>
      <c r="HI205" s="167">
        <v>3.14</v>
      </c>
    </row>
    <row r="206" spans="1:217" ht="15" x14ac:dyDescent="0.2">
      <c r="A206" s="153">
        <v>196</v>
      </c>
      <c r="B206" s="212"/>
      <c r="V206" s="163">
        <f t="shared" si="345"/>
        <v>0</v>
      </c>
      <c r="W206" s="163">
        <f t="shared" si="346"/>
        <v>0</v>
      </c>
      <c r="X206" s="163">
        <f t="shared" si="347"/>
        <v>0</v>
      </c>
      <c r="Y206" s="163">
        <f t="shared" si="348"/>
        <v>0</v>
      </c>
      <c r="Z206" s="163">
        <f t="shared" si="349"/>
        <v>0</v>
      </c>
      <c r="AA206" s="163">
        <f t="shared" si="350"/>
        <v>0</v>
      </c>
      <c r="AB206" s="163">
        <f t="shared" si="351"/>
        <v>0</v>
      </c>
      <c r="AC206" s="163">
        <f t="shared" si="352"/>
        <v>0</v>
      </c>
      <c r="AD206" s="164">
        <f t="shared" si="353"/>
        <v>-1.4641977937706968E-2</v>
      </c>
      <c r="AE206" s="164">
        <f t="shared" si="354"/>
        <v>2.4910512713808348E-2</v>
      </c>
      <c r="AF206" s="164">
        <f t="shared" si="355"/>
        <v>4.5595616594547202E-2</v>
      </c>
      <c r="AG206" s="165">
        <f t="shared" si="356"/>
        <v>65.3</v>
      </c>
      <c r="AH206" s="165">
        <f t="shared" si="357"/>
        <v>75.400000000000006</v>
      </c>
      <c r="AI206" s="165">
        <f t="shared" si="358"/>
        <v>82.9</v>
      </c>
      <c r="AJ206" s="165">
        <f t="shared" si="359"/>
        <v>88.3</v>
      </c>
      <c r="AK206" s="165">
        <f t="shared" si="360"/>
        <v>91.5</v>
      </c>
      <c r="AL206" s="165">
        <f t="shared" si="361"/>
        <v>92.7</v>
      </c>
      <c r="AM206" s="165">
        <f t="shared" si="362"/>
        <v>92.5</v>
      </c>
      <c r="AN206" s="165">
        <f t="shared" si="363"/>
        <v>90.4</v>
      </c>
      <c r="AO206" s="164">
        <f t="shared" si="364"/>
        <v>1.5128685188023212</v>
      </c>
      <c r="AP206" s="166">
        <v>1</v>
      </c>
      <c r="AQ206" s="167">
        <v>51.4</v>
      </c>
      <c r="AR206" s="167">
        <v>62.6</v>
      </c>
      <c r="AS206" s="167">
        <v>70.8</v>
      </c>
      <c r="AT206" s="167">
        <v>81</v>
      </c>
      <c r="AU206" s="167">
        <v>90.4</v>
      </c>
      <c r="AV206" s="167">
        <v>96.2</v>
      </c>
      <c r="AW206" s="167">
        <v>94.7</v>
      </c>
      <c r="AX206" s="167">
        <v>92.3</v>
      </c>
      <c r="AY206" s="166">
        <v>2</v>
      </c>
      <c r="AZ206" s="167">
        <v>59.5</v>
      </c>
      <c r="BA206" s="167">
        <v>68.900000000000006</v>
      </c>
      <c r="BB206" s="167">
        <v>78.3</v>
      </c>
      <c r="BC206" s="167">
        <v>84.3</v>
      </c>
      <c r="BD206" s="167">
        <v>92.8</v>
      </c>
      <c r="BE206" s="167">
        <v>96.3</v>
      </c>
      <c r="BF206" s="167">
        <v>94</v>
      </c>
      <c r="BG206" s="167">
        <v>90</v>
      </c>
      <c r="BH206" s="166">
        <v>3</v>
      </c>
      <c r="BI206" s="167">
        <v>59.8</v>
      </c>
      <c r="BJ206" s="167">
        <v>71.099999999999994</v>
      </c>
      <c r="BK206" s="167">
        <v>80.8</v>
      </c>
      <c r="BL206" s="167">
        <v>88</v>
      </c>
      <c r="BM206" s="167">
        <v>95</v>
      </c>
      <c r="BN206" s="167">
        <v>94.4</v>
      </c>
      <c r="BO206" s="167">
        <v>94.1</v>
      </c>
      <c r="BP206" s="167">
        <v>89</v>
      </c>
      <c r="BQ206" s="166">
        <v>4</v>
      </c>
      <c r="BR206" s="167">
        <v>65.400000000000006</v>
      </c>
      <c r="BS206" s="167">
        <v>77.2</v>
      </c>
      <c r="BT206" s="167">
        <v>84.5</v>
      </c>
      <c r="BU206" s="167">
        <v>89.8</v>
      </c>
      <c r="BV206" s="167">
        <v>95.5</v>
      </c>
      <c r="BW206" s="167">
        <v>94.3</v>
      </c>
      <c r="BX206" s="167">
        <v>92.5</v>
      </c>
      <c r="BY206" s="167">
        <v>88.8</v>
      </c>
      <c r="BZ206" s="166">
        <v>5</v>
      </c>
      <c r="CA206" s="167">
        <v>65.3</v>
      </c>
      <c r="CB206" s="167">
        <v>77.400000000000006</v>
      </c>
      <c r="CC206" s="167">
        <v>86.5</v>
      </c>
      <c r="CD206" s="167">
        <v>92.5</v>
      </c>
      <c r="CE206" s="167">
        <v>96.4</v>
      </c>
      <c r="CF206" s="167">
        <v>93</v>
      </c>
      <c r="CG206" s="167">
        <v>90.4</v>
      </c>
      <c r="CH206" s="167">
        <v>83.7</v>
      </c>
      <c r="CI206" s="166">
        <v>6</v>
      </c>
      <c r="CJ206" s="167">
        <v>70.7</v>
      </c>
      <c r="CK206" s="167">
        <v>82</v>
      </c>
      <c r="CL206" s="167">
        <v>89.3</v>
      </c>
      <c r="CM206" s="167">
        <v>93.3</v>
      </c>
      <c r="CN206" s="167">
        <v>95.5</v>
      </c>
      <c r="CO206" s="167">
        <v>93</v>
      </c>
      <c r="CP206" s="167">
        <v>90.1</v>
      </c>
      <c r="CQ206" s="167">
        <v>83</v>
      </c>
      <c r="CR206" s="166">
        <v>7</v>
      </c>
      <c r="CS206" s="167">
        <v>75.599999999999994</v>
      </c>
      <c r="CT206" s="167">
        <v>84.2</v>
      </c>
      <c r="CU206" s="167">
        <v>90.1</v>
      </c>
      <c r="CV206" s="167">
        <v>93.6</v>
      </c>
      <c r="CW206" s="167">
        <v>96.2</v>
      </c>
      <c r="CX206" s="167">
        <v>91.3</v>
      </c>
      <c r="CY206" s="167">
        <v>87.9</v>
      </c>
      <c r="CZ206" s="167">
        <v>81.900000000000006</v>
      </c>
      <c r="DA206" s="166">
        <v>8</v>
      </c>
      <c r="DB206" s="167">
        <v>77.599999999999994</v>
      </c>
      <c r="DC206" s="167">
        <v>88</v>
      </c>
      <c r="DD206" s="167">
        <v>93.4</v>
      </c>
      <c r="DE206" s="167">
        <v>93.8</v>
      </c>
      <c r="DF206" s="167">
        <v>94.2</v>
      </c>
      <c r="DG206" s="167">
        <v>91.4</v>
      </c>
      <c r="DH206" s="167">
        <v>87.9</v>
      </c>
      <c r="DI206" s="167">
        <v>79.900000000000006</v>
      </c>
      <c r="DJ206" s="167">
        <v>1</v>
      </c>
      <c r="DK206" s="168">
        <f t="shared" si="365"/>
        <v>51.4</v>
      </c>
      <c r="DL206" s="168">
        <f t="shared" si="366"/>
        <v>62.6</v>
      </c>
      <c r="DM206" s="168">
        <f t="shared" si="367"/>
        <v>70.8</v>
      </c>
      <c r="DN206" s="168">
        <f t="shared" si="368"/>
        <v>81</v>
      </c>
      <c r="DO206" s="168">
        <f t="shared" si="369"/>
        <v>90.4</v>
      </c>
      <c r="DP206" s="168">
        <f t="shared" si="370"/>
        <v>96.2</v>
      </c>
      <c r="DQ206" s="168">
        <f t="shared" si="371"/>
        <v>94.7</v>
      </c>
      <c r="DR206" s="168">
        <f t="shared" si="372"/>
        <v>92.3</v>
      </c>
      <c r="DS206" s="167">
        <v>131</v>
      </c>
      <c r="DT206" s="168">
        <f t="shared" si="373"/>
        <v>59.5</v>
      </c>
      <c r="DU206" s="168">
        <f t="shared" si="374"/>
        <v>68.900000000000006</v>
      </c>
      <c r="DV206" s="168">
        <f t="shared" si="375"/>
        <v>78.3</v>
      </c>
      <c r="DW206" s="168">
        <f t="shared" si="376"/>
        <v>84.3</v>
      </c>
      <c r="DX206" s="168">
        <f t="shared" si="377"/>
        <v>92.8</v>
      </c>
      <c r="DY206" s="168">
        <f t="shared" si="378"/>
        <v>96.3</v>
      </c>
      <c r="DZ206" s="168">
        <f t="shared" si="379"/>
        <v>94</v>
      </c>
      <c r="EA206" s="168">
        <f t="shared" si="380"/>
        <v>90</v>
      </c>
      <c r="EB206" s="167">
        <v>132</v>
      </c>
      <c r="EC206" s="168">
        <f t="shared" si="381"/>
        <v>59.8</v>
      </c>
      <c r="ED206" s="168">
        <f t="shared" si="382"/>
        <v>71.099999999999994</v>
      </c>
      <c r="EE206" s="168">
        <f t="shared" si="383"/>
        <v>80.8</v>
      </c>
      <c r="EF206" s="168">
        <f t="shared" si="384"/>
        <v>88</v>
      </c>
      <c r="EG206" s="168">
        <f t="shared" si="385"/>
        <v>95</v>
      </c>
      <c r="EH206" s="168">
        <f t="shared" si="386"/>
        <v>94.4</v>
      </c>
      <c r="EI206" s="168">
        <f t="shared" si="387"/>
        <v>94.1</v>
      </c>
      <c r="EJ206" s="168">
        <f t="shared" si="388"/>
        <v>89</v>
      </c>
      <c r="EK206" s="167">
        <v>133</v>
      </c>
      <c r="EL206" s="168">
        <f t="shared" si="389"/>
        <v>65.400000000000006</v>
      </c>
      <c r="EM206" s="168">
        <f t="shared" si="390"/>
        <v>77.2</v>
      </c>
      <c r="EN206" s="168">
        <f t="shared" si="391"/>
        <v>84.5</v>
      </c>
      <c r="EO206" s="168">
        <f t="shared" si="392"/>
        <v>89.8</v>
      </c>
      <c r="EP206" s="168">
        <f t="shared" si="393"/>
        <v>95.5</v>
      </c>
      <c r="EQ206" s="168">
        <f t="shared" si="394"/>
        <v>94.3</v>
      </c>
      <c r="ER206" s="168">
        <f t="shared" si="395"/>
        <v>92.5</v>
      </c>
      <c r="ES206" s="168">
        <f t="shared" si="396"/>
        <v>88.8</v>
      </c>
      <c r="ET206" s="167">
        <v>134</v>
      </c>
      <c r="EU206" s="168">
        <f t="shared" si="397"/>
        <v>65.3</v>
      </c>
      <c r="EV206" s="168">
        <f t="shared" si="398"/>
        <v>77.400000000000006</v>
      </c>
      <c r="EW206" s="168">
        <f t="shared" si="399"/>
        <v>86.5</v>
      </c>
      <c r="EX206" s="168">
        <f t="shared" si="400"/>
        <v>92.5</v>
      </c>
      <c r="EY206" s="168">
        <f t="shared" si="401"/>
        <v>96.4</v>
      </c>
      <c r="EZ206" s="168">
        <f t="shared" si="402"/>
        <v>93</v>
      </c>
      <c r="FA206" s="168">
        <f t="shared" si="403"/>
        <v>90.4</v>
      </c>
      <c r="FB206" s="168">
        <f t="shared" si="404"/>
        <v>83.7</v>
      </c>
      <c r="FC206" s="167">
        <v>135</v>
      </c>
      <c r="FD206" s="168">
        <f t="shared" si="405"/>
        <v>70.7</v>
      </c>
      <c r="FE206" s="168">
        <f t="shared" si="406"/>
        <v>82</v>
      </c>
      <c r="FF206" s="168">
        <f t="shared" si="407"/>
        <v>89.3</v>
      </c>
      <c r="FG206" s="168">
        <f t="shared" si="408"/>
        <v>93.3</v>
      </c>
      <c r="FH206" s="168">
        <f t="shared" si="409"/>
        <v>95.5</v>
      </c>
      <c r="FI206" s="168">
        <f t="shared" si="410"/>
        <v>93</v>
      </c>
      <c r="FJ206" s="168">
        <f t="shared" si="411"/>
        <v>90.1</v>
      </c>
      <c r="FK206" s="168">
        <f t="shared" si="412"/>
        <v>83</v>
      </c>
      <c r="FL206" s="167">
        <v>136</v>
      </c>
      <c r="FM206" s="168">
        <f t="shared" si="413"/>
        <v>75.599999999999994</v>
      </c>
      <c r="FN206" s="168">
        <f t="shared" si="414"/>
        <v>84.2</v>
      </c>
      <c r="FO206" s="168">
        <f t="shared" si="415"/>
        <v>90.1</v>
      </c>
      <c r="FP206" s="168">
        <f t="shared" si="416"/>
        <v>93.6</v>
      </c>
      <c r="FQ206" s="168">
        <f t="shared" si="417"/>
        <v>96.2</v>
      </c>
      <c r="FR206" s="168">
        <f t="shared" si="418"/>
        <v>91.3</v>
      </c>
      <c r="FS206" s="168">
        <f t="shared" si="419"/>
        <v>87.9</v>
      </c>
      <c r="FT206" s="168">
        <f t="shared" si="420"/>
        <v>81.900000000000006</v>
      </c>
      <c r="FU206" s="167">
        <v>137</v>
      </c>
      <c r="FV206" s="168">
        <f t="shared" si="421"/>
        <v>77.599999999999994</v>
      </c>
      <c r="FW206" s="168">
        <f t="shared" si="422"/>
        <v>88</v>
      </c>
      <c r="FX206" s="168">
        <f t="shared" si="423"/>
        <v>93.4</v>
      </c>
      <c r="FY206" s="168">
        <f t="shared" si="424"/>
        <v>93.8</v>
      </c>
      <c r="FZ206" s="168">
        <f t="shared" si="425"/>
        <v>94.2</v>
      </c>
      <c r="GA206" s="168">
        <f t="shared" si="426"/>
        <v>91.4</v>
      </c>
      <c r="GB206" s="168">
        <f t="shared" si="427"/>
        <v>87.9</v>
      </c>
      <c r="GC206" s="168">
        <f t="shared" si="428"/>
        <v>79.900000000000006</v>
      </c>
      <c r="GD206" s="167">
        <v>130</v>
      </c>
      <c r="GE206" s="168">
        <f t="shared" si="429"/>
        <v>-2.3603849250278586E-2</v>
      </c>
      <c r="GF206" s="168">
        <f t="shared" si="430"/>
        <v>-2.3544224454084883E-2</v>
      </c>
      <c r="GG206" s="167">
        <v>131</v>
      </c>
      <c r="GH206" s="168">
        <f t="shared" si="431"/>
        <v>-1.2384835451356935E-2</v>
      </c>
      <c r="GI206" s="168">
        <f t="shared" si="432"/>
        <v>-1.1998855162644873E-2</v>
      </c>
      <c r="GJ206" s="167">
        <v>132</v>
      </c>
      <c r="GK206" s="168">
        <f t="shared" si="433"/>
        <v>-2.0040529691527809E-2</v>
      </c>
      <c r="GL206" s="168">
        <f t="shared" si="434"/>
        <v>-1.9627671504537147E-2</v>
      </c>
      <c r="GM206" s="167">
        <v>133</v>
      </c>
      <c r="GN206" s="168">
        <f t="shared" si="435"/>
        <v>-2.9994818512207644E-2</v>
      </c>
      <c r="GO206" s="168">
        <f t="shared" si="436"/>
        <v>-2.8499066434065412E-2</v>
      </c>
      <c r="GP206" s="167">
        <v>134</v>
      </c>
      <c r="GQ206" s="168">
        <f t="shared" si="437"/>
        <v>1.1033250097071345E-2</v>
      </c>
      <c r="GR206" s="168">
        <f t="shared" si="438"/>
        <v>1.2508825519844891E-2</v>
      </c>
      <c r="GS206" s="167">
        <v>135</v>
      </c>
      <c r="GT206" s="168">
        <f t="shared" si="439"/>
        <v>3.2452499206684138E-2</v>
      </c>
      <c r="GU206" s="168">
        <f t="shared" si="440"/>
        <v>3.7596330632538866E-2</v>
      </c>
      <c r="GV206" s="167">
        <v>136</v>
      </c>
      <c r="GW206" s="168">
        <f t="shared" si="441"/>
        <v>4.2495075939370963E-2</v>
      </c>
      <c r="GX206" s="168">
        <f t="shared" si="442"/>
        <v>5.8447665967733542E-2</v>
      </c>
      <c r="GY206" s="167">
        <v>137</v>
      </c>
      <c r="GZ206" s="168">
        <f t="shared" si="443"/>
        <v>-2.9037543498589002E-5</v>
      </c>
      <c r="HA206" s="168">
        <f t="shared" si="444"/>
        <v>2.5034014590687548E-2</v>
      </c>
      <c r="HB206" s="167">
        <v>-1.2</v>
      </c>
      <c r="HC206" s="167">
        <v>-0.49</v>
      </c>
      <c r="HD206" s="167">
        <v>0.14000000000000001</v>
      </c>
      <c r="HE206" s="167">
        <v>1.56</v>
      </c>
      <c r="HF206" s="167">
        <v>-2.98</v>
      </c>
      <c r="HG206" s="167">
        <v>-1.01</v>
      </c>
      <c r="HH206" s="167">
        <v>0.85</v>
      </c>
      <c r="HI206" s="167">
        <v>3.14</v>
      </c>
    </row>
    <row r="207" spans="1:217" ht="15" x14ac:dyDescent="0.2">
      <c r="A207" s="153">
        <v>197</v>
      </c>
      <c r="B207" s="212"/>
      <c r="V207" s="163">
        <f t="shared" si="345"/>
        <v>0</v>
      </c>
      <c r="W207" s="163">
        <f t="shared" si="346"/>
        <v>0</v>
      </c>
      <c r="X207" s="163">
        <f t="shared" si="347"/>
        <v>0</v>
      </c>
      <c r="Y207" s="163">
        <f t="shared" si="348"/>
        <v>0</v>
      </c>
      <c r="Z207" s="163">
        <f t="shared" si="349"/>
        <v>0</v>
      </c>
      <c r="AA207" s="163">
        <f t="shared" si="350"/>
        <v>0</v>
      </c>
      <c r="AB207" s="163">
        <f t="shared" si="351"/>
        <v>0</v>
      </c>
      <c r="AC207" s="163">
        <f t="shared" si="352"/>
        <v>0</v>
      </c>
      <c r="AD207" s="164">
        <f t="shared" si="353"/>
        <v>-1.4641977937706968E-2</v>
      </c>
      <c r="AE207" s="164">
        <f t="shared" si="354"/>
        <v>2.4910512713808348E-2</v>
      </c>
      <c r="AF207" s="164">
        <f t="shared" si="355"/>
        <v>4.5595616594547202E-2</v>
      </c>
      <c r="AG207" s="165">
        <f t="shared" si="356"/>
        <v>65.3</v>
      </c>
      <c r="AH207" s="165">
        <f t="shared" si="357"/>
        <v>75.400000000000006</v>
      </c>
      <c r="AI207" s="165">
        <f t="shared" si="358"/>
        <v>82.9</v>
      </c>
      <c r="AJ207" s="165">
        <f t="shared" si="359"/>
        <v>88.3</v>
      </c>
      <c r="AK207" s="165">
        <f t="shared" si="360"/>
        <v>91.5</v>
      </c>
      <c r="AL207" s="165">
        <f t="shared" si="361"/>
        <v>92.7</v>
      </c>
      <c r="AM207" s="165">
        <f t="shared" si="362"/>
        <v>92.5</v>
      </c>
      <c r="AN207" s="165">
        <f t="shared" si="363"/>
        <v>90.4</v>
      </c>
      <c r="AO207" s="164">
        <f t="shared" si="364"/>
        <v>1.5128685188023212</v>
      </c>
      <c r="AP207" s="166">
        <v>1</v>
      </c>
      <c r="AQ207" s="167">
        <v>51.4</v>
      </c>
      <c r="AR207" s="167">
        <v>62.6</v>
      </c>
      <c r="AS207" s="167">
        <v>70.8</v>
      </c>
      <c r="AT207" s="167">
        <v>81</v>
      </c>
      <c r="AU207" s="167">
        <v>90.4</v>
      </c>
      <c r="AV207" s="167">
        <v>96.2</v>
      </c>
      <c r="AW207" s="167">
        <v>94.7</v>
      </c>
      <c r="AX207" s="167">
        <v>92.3</v>
      </c>
      <c r="AY207" s="166">
        <v>2</v>
      </c>
      <c r="AZ207" s="167">
        <v>59.5</v>
      </c>
      <c r="BA207" s="167">
        <v>68.900000000000006</v>
      </c>
      <c r="BB207" s="167">
        <v>78.3</v>
      </c>
      <c r="BC207" s="167">
        <v>84.3</v>
      </c>
      <c r="BD207" s="167">
        <v>92.8</v>
      </c>
      <c r="BE207" s="167">
        <v>96.3</v>
      </c>
      <c r="BF207" s="167">
        <v>94</v>
      </c>
      <c r="BG207" s="167">
        <v>90</v>
      </c>
      <c r="BH207" s="166">
        <v>3</v>
      </c>
      <c r="BI207" s="167">
        <v>59.8</v>
      </c>
      <c r="BJ207" s="167">
        <v>71.099999999999994</v>
      </c>
      <c r="BK207" s="167">
        <v>80.8</v>
      </c>
      <c r="BL207" s="167">
        <v>88</v>
      </c>
      <c r="BM207" s="167">
        <v>95</v>
      </c>
      <c r="BN207" s="167">
        <v>94.4</v>
      </c>
      <c r="BO207" s="167">
        <v>94.1</v>
      </c>
      <c r="BP207" s="167">
        <v>89</v>
      </c>
      <c r="BQ207" s="166">
        <v>4</v>
      </c>
      <c r="BR207" s="167">
        <v>65.400000000000006</v>
      </c>
      <c r="BS207" s="167">
        <v>77.2</v>
      </c>
      <c r="BT207" s="167">
        <v>84.5</v>
      </c>
      <c r="BU207" s="167">
        <v>89.8</v>
      </c>
      <c r="BV207" s="167">
        <v>95.5</v>
      </c>
      <c r="BW207" s="167">
        <v>94.3</v>
      </c>
      <c r="BX207" s="167">
        <v>92.5</v>
      </c>
      <c r="BY207" s="167">
        <v>88.8</v>
      </c>
      <c r="BZ207" s="166">
        <v>5</v>
      </c>
      <c r="CA207" s="167">
        <v>65.3</v>
      </c>
      <c r="CB207" s="167">
        <v>77.400000000000006</v>
      </c>
      <c r="CC207" s="167">
        <v>86.5</v>
      </c>
      <c r="CD207" s="167">
        <v>92.5</v>
      </c>
      <c r="CE207" s="167">
        <v>96.4</v>
      </c>
      <c r="CF207" s="167">
        <v>93</v>
      </c>
      <c r="CG207" s="167">
        <v>90.4</v>
      </c>
      <c r="CH207" s="167">
        <v>83.7</v>
      </c>
      <c r="CI207" s="166">
        <v>6</v>
      </c>
      <c r="CJ207" s="167">
        <v>70.7</v>
      </c>
      <c r="CK207" s="167">
        <v>82</v>
      </c>
      <c r="CL207" s="167">
        <v>89.3</v>
      </c>
      <c r="CM207" s="167">
        <v>93.3</v>
      </c>
      <c r="CN207" s="167">
        <v>95.5</v>
      </c>
      <c r="CO207" s="167">
        <v>93</v>
      </c>
      <c r="CP207" s="167">
        <v>90.1</v>
      </c>
      <c r="CQ207" s="167">
        <v>83</v>
      </c>
      <c r="CR207" s="166">
        <v>7</v>
      </c>
      <c r="CS207" s="167">
        <v>75.599999999999994</v>
      </c>
      <c r="CT207" s="167">
        <v>84.2</v>
      </c>
      <c r="CU207" s="167">
        <v>90.1</v>
      </c>
      <c r="CV207" s="167">
        <v>93.6</v>
      </c>
      <c r="CW207" s="167">
        <v>96.2</v>
      </c>
      <c r="CX207" s="167">
        <v>91.3</v>
      </c>
      <c r="CY207" s="167">
        <v>87.9</v>
      </c>
      <c r="CZ207" s="167">
        <v>81.900000000000006</v>
      </c>
      <c r="DA207" s="166">
        <v>8</v>
      </c>
      <c r="DB207" s="167">
        <v>77.599999999999994</v>
      </c>
      <c r="DC207" s="167">
        <v>88</v>
      </c>
      <c r="DD207" s="167">
        <v>93.4</v>
      </c>
      <c r="DE207" s="167">
        <v>93.8</v>
      </c>
      <c r="DF207" s="167">
        <v>94.2</v>
      </c>
      <c r="DG207" s="167">
        <v>91.4</v>
      </c>
      <c r="DH207" s="167">
        <v>87.9</v>
      </c>
      <c r="DI207" s="167">
        <v>79.900000000000006</v>
      </c>
      <c r="DJ207" s="167">
        <v>1</v>
      </c>
      <c r="DK207" s="168">
        <f t="shared" si="365"/>
        <v>51.4</v>
      </c>
      <c r="DL207" s="168">
        <f t="shared" si="366"/>
        <v>62.6</v>
      </c>
      <c r="DM207" s="168">
        <f t="shared" si="367"/>
        <v>70.8</v>
      </c>
      <c r="DN207" s="168">
        <f t="shared" si="368"/>
        <v>81</v>
      </c>
      <c r="DO207" s="168">
        <f t="shared" si="369"/>
        <v>90.4</v>
      </c>
      <c r="DP207" s="168">
        <f t="shared" si="370"/>
        <v>96.2</v>
      </c>
      <c r="DQ207" s="168">
        <f t="shared" si="371"/>
        <v>94.7</v>
      </c>
      <c r="DR207" s="168">
        <f t="shared" si="372"/>
        <v>92.3</v>
      </c>
      <c r="DS207" s="167">
        <v>131</v>
      </c>
      <c r="DT207" s="168">
        <f t="shared" si="373"/>
        <v>59.5</v>
      </c>
      <c r="DU207" s="168">
        <f t="shared" si="374"/>
        <v>68.900000000000006</v>
      </c>
      <c r="DV207" s="168">
        <f t="shared" si="375"/>
        <v>78.3</v>
      </c>
      <c r="DW207" s="168">
        <f t="shared" si="376"/>
        <v>84.3</v>
      </c>
      <c r="DX207" s="168">
        <f t="shared" si="377"/>
        <v>92.8</v>
      </c>
      <c r="DY207" s="168">
        <f t="shared" si="378"/>
        <v>96.3</v>
      </c>
      <c r="DZ207" s="168">
        <f t="shared" si="379"/>
        <v>94</v>
      </c>
      <c r="EA207" s="168">
        <f t="shared" si="380"/>
        <v>90</v>
      </c>
      <c r="EB207" s="167">
        <v>132</v>
      </c>
      <c r="EC207" s="168">
        <f t="shared" si="381"/>
        <v>59.8</v>
      </c>
      <c r="ED207" s="168">
        <f t="shared" si="382"/>
        <v>71.099999999999994</v>
      </c>
      <c r="EE207" s="168">
        <f t="shared" si="383"/>
        <v>80.8</v>
      </c>
      <c r="EF207" s="168">
        <f t="shared" si="384"/>
        <v>88</v>
      </c>
      <c r="EG207" s="168">
        <f t="shared" si="385"/>
        <v>95</v>
      </c>
      <c r="EH207" s="168">
        <f t="shared" si="386"/>
        <v>94.4</v>
      </c>
      <c r="EI207" s="168">
        <f t="shared" si="387"/>
        <v>94.1</v>
      </c>
      <c r="EJ207" s="168">
        <f t="shared" si="388"/>
        <v>89</v>
      </c>
      <c r="EK207" s="167">
        <v>133</v>
      </c>
      <c r="EL207" s="168">
        <f t="shared" si="389"/>
        <v>65.400000000000006</v>
      </c>
      <c r="EM207" s="168">
        <f t="shared" si="390"/>
        <v>77.2</v>
      </c>
      <c r="EN207" s="168">
        <f t="shared" si="391"/>
        <v>84.5</v>
      </c>
      <c r="EO207" s="168">
        <f t="shared" si="392"/>
        <v>89.8</v>
      </c>
      <c r="EP207" s="168">
        <f t="shared" si="393"/>
        <v>95.5</v>
      </c>
      <c r="EQ207" s="168">
        <f t="shared" si="394"/>
        <v>94.3</v>
      </c>
      <c r="ER207" s="168">
        <f t="shared" si="395"/>
        <v>92.5</v>
      </c>
      <c r="ES207" s="168">
        <f t="shared" si="396"/>
        <v>88.8</v>
      </c>
      <c r="ET207" s="167">
        <v>134</v>
      </c>
      <c r="EU207" s="168">
        <f t="shared" si="397"/>
        <v>65.3</v>
      </c>
      <c r="EV207" s="168">
        <f t="shared" si="398"/>
        <v>77.400000000000006</v>
      </c>
      <c r="EW207" s="168">
        <f t="shared" si="399"/>
        <v>86.5</v>
      </c>
      <c r="EX207" s="168">
        <f t="shared" si="400"/>
        <v>92.5</v>
      </c>
      <c r="EY207" s="168">
        <f t="shared" si="401"/>
        <v>96.4</v>
      </c>
      <c r="EZ207" s="168">
        <f t="shared" si="402"/>
        <v>93</v>
      </c>
      <c r="FA207" s="168">
        <f t="shared" si="403"/>
        <v>90.4</v>
      </c>
      <c r="FB207" s="168">
        <f t="shared" si="404"/>
        <v>83.7</v>
      </c>
      <c r="FC207" s="167">
        <v>135</v>
      </c>
      <c r="FD207" s="168">
        <f t="shared" si="405"/>
        <v>70.7</v>
      </c>
      <c r="FE207" s="168">
        <f t="shared" si="406"/>
        <v>82</v>
      </c>
      <c r="FF207" s="168">
        <f t="shared" si="407"/>
        <v>89.3</v>
      </c>
      <c r="FG207" s="168">
        <f t="shared" si="408"/>
        <v>93.3</v>
      </c>
      <c r="FH207" s="168">
        <f t="shared" si="409"/>
        <v>95.5</v>
      </c>
      <c r="FI207" s="168">
        <f t="shared" si="410"/>
        <v>93</v>
      </c>
      <c r="FJ207" s="168">
        <f t="shared" si="411"/>
        <v>90.1</v>
      </c>
      <c r="FK207" s="168">
        <f t="shared" si="412"/>
        <v>83</v>
      </c>
      <c r="FL207" s="167">
        <v>136</v>
      </c>
      <c r="FM207" s="168">
        <f t="shared" si="413"/>
        <v>75.599999999999994</v>
      </c>
      <c r="FN207" s="168">
        <f t="shared" si="414"/>
        <v>84.2</v>
      </c>
      <c r="FO207" s="168">
        <f t="shared" si="415"/>
        <v>90.1</v>
      </c>
      <c r="FP207" s="168">
        <f t="shared" si="416"/>
        <v>93.6</v>
      </c>
      <c r="FQ207" s="168">
        <f t="shared" si="417"/>
        <v>96.2</v>
      </c>
      <c r="FR207" s="168">
        <f t="shared" si="418"/>
        <v>91.3</v>
      </c>
      <c r="FS207" s="168">
        <f t="shared" si="419"/>
        <v>87.9</v>
      </c>
      <c r="FT207" s="168">
        <f t="shared" si="420"/>
        <v>81.900000000000006</v>
      </c>
      <c r="FU207" s="167">
        <v>137</v>
      </c>
      <c r="FV207" s="168">
        <f t="shared" si="421"/>
        <v>77.599999999999994</v>
      </c>
      <c r="FW207" s="168">
        <f t="shared" si="422"/>
        <v>88</v>
      </c>
      <c r="FX207" s="168">
        <f t="shared" si="423"/>
        <v>93.4</v>
      </c>
      <c r="FY207" s="168">
        <f t="shared" si="424"/>
        <v>93.8</v>
      </c>
      <c r="FZ207" s="168">
        <f t="shared" si="425"/>
        <v>94.2</v>
      </c>
      <c r="GA207" s="168">
        <f t="shared" si="426"/>
        <v>91.4</v>
      </c>
      <c r="GB207" s="168">
        <f t="shared" si="427"/>
        <v>87.9</v>
      </c>
      <c r="GC207" s="168">
        <f t="shared" si="428"/>
        <v>79.900000000000006</v>
      </c>
      <c r="GD207" s="167">
        <v>130</v>
      </c>
      <c r="GE207" s="168">
        <f t="shared" si="429"/>
        <v>-2.3603849250278586E-2</v>
      </c>
      <c r="GF207" s="168">
        <f t="shared" si="430"/>
        <v>-2.3544224454084883E-2</v>
      </c>
      <c r="GG207" s="167">
        <v>131</v>
      </c>
      <c r="GH207" s="168">
        <f t="shared" si="431"/>
        <v>-1.2384835451356935E-2</v>
      </c>
      <c r="GI207" s="168">
        <f t="shared" si="432"/>
        <v>-1.1998855162644873E-2</v>
      </c>
      <c r="GJ207" s="167">
        <v>132</v>
      </c>
      <c r="GK207" s="168">
        <f t="shared" si="433"/>
        <v>-2.0040529691527809E-2</v>
      </c>
      <c r="GL207" s="168">
        <f t="shared" si="434"/>
        <v>-1.9627671504537147E-2</v>
      </c>
      <c r="GM207" s="167">
        <v>133</v>
      </c>
      <c r="GN207" s="168">
        <f t="shared" si="435"/>
        <v>-2.9994818512207644E-2</v>
      </c>
      <c r="GO207" s="168">
        <f t="shared" si="436"/>
        <v>-2.8499066434065412E-2</v>
      </c>
      <c r="GP207" s="167">
        <v>134</v>
      </c>
      <c r="GQ207" s="168">
        <f t="shared" si="437"/>
        <v>1.1033250097071345E-2</v>
      </c>
      <c r="GR207" s="168">
        <f t="shared" si="438"/>
        <v>1.2508825519844891E-2</v>
      </c>
      <c r="GS207" s="167">
        <v>135</v>
      </c>
      <c r="GT207" s="168">
        <f t="shared" si="439"/>
        <v>3.2452499206684138E-2</v>
      </c>
      <c r="GU207" s="168">
        <f t="shared" si="440"/>
        <v>3.7596330632538866E-2</v>
      </c>
      <c r="GV207" s="167">
        <v>136</v>
      </c>
      <c r="GW207" s="168">
        <f t="shared" si="441"/>
        <v>4.2495075939370963E-2</v>
      </c>
      <c r="GX207" s="168">
        <f t="shared" si="442"/>
        <v>5.8447665967733542E-2</v>
      </c>
      <c r="GY207" s="167">
        <v>137</v>
      </c>
      <c r="GZ207" s="168">
        <f t="shared" si="443"/>
        <v>-2.9037543498589002E-5</v>
      </c>
      <c r="HA207" s="168">
        <f t="shared" si="444"/>
        <v>2.5034014590687548E-2</v>
      </c>
      <c r="HB207" s="167">
        <v>-1.2</v>
      </c>
      <c r="HC207" s="167">
        <v>-0.49</v>
      </c>
      <c r="HD207" s="167">
        <v>0.14000000000000001</v>
      </c>
      <c r="HE207" s="167">
        <v>1.56</v>
      </c>
      <c r="HF207" s="167">
        <v>-2.98</v>
      </c>
      <c r="HG207" s="167">
        <v>-1.01</v>
      </c>
      <c r="HH207" s="167">
        <v>0.85</v>
      </c>
      <c r="HI207" s="167">
        <v>3.14</v>
      </c>
    </row>
    <row r="208" spans="1:217" ht="15" x14ac:dyDescent="0.2">
      <c r="A208" s="153">
        <v>198</v>
      </c>
      <c r="B208" s="212"/>
      <c r="V208" s="163">
        <f t="shared" si="345"/>
        <v>0</v>
      </c>
      <c r="W208" s="163">
        <f t="shared" si="346"/>
        <v>0</v>
      </c>
      <c r="X208" s="163">
        <f t="shared" si="347"/>
        <v>0</v>
      </c>
      <c r="Y208" s="163">
        <f t="shared" si="348"/>
        <v>0</v>
      </c>
      <c r="Z208" s="163">
        <f t="shared" si="349"/>
        <v>0</v>
      </c>
      <c r="AA208" s="163">
        <f t="shared" si="350"/>
        <v>0</v>
      </c>
      <c r="AB208" s="163">
        <f t="shared" si="351"/>
        <v>0</v>
      </c>
      <c r="AC208" s="163">
        <f t="shared" si="352"/>
        <v>0</v>
      </c>
      <c r="AD208" s="164">
        <f t="shared" si="353"/>
        <v>-1.4641977937706968E-2</v>
      </c>
      <c r="AE208" s="164">
        <f t="shared" si="354"/>
        <v>2.4910512713808348E-2</v>
      </c>
      <c r="AF208" s="164">
        <f t="shared" si="355"/>
        <v>4.5595616594547202E-2</v>
      </c>
      <c r="AG208" s="165">
        <f t="shared" si="356"/>
        <v>65.3</v>
      </c>
      <c r="AH208" s="165">
        <f t="shared" si="357"/>
        <v>75.400000000000006</v>
      </c>
      <c r="AI208" s="165">
        <f t="shared" si="358"/>
        <v>82.9</v>
      </c>
      <c r="AJ208" s="165">
        <f t="shared" si="359"/>
        <v>88.3</v>
      </c>
      <c r="AK208" s="165">
        <f t="shared" si="360"/>
        <v>91.5</v>
      </c>
      <c r="AL208" s="165">
        <f t="shared" si="361"/>
        <v>92.7</v>
      </c>
      <c r="AM208" s="165">
        <f t="shared" si="362"/>
        <v>92.5</v>
      </c>
      <c r="AN208" s="165">
        <f t="shared" si="363"/>
        <v>90.4</v>
      </c>
      <c r="AO208" s="164">
        <f t="shared" si="364"/>
        <v>1.5128685188023212</v>
      </c>
      <c r="AP208" s="166">
        <v>1</v>
      </c>
      <c r="AQ208" s="167">
        <v>51.4</v>
      </c>
      <c r="AR208" s="167">
        <v>62.6</v>
      </c>
      <c r="AS208" s="167">
        <v>70.8</v>
      </c>
      <c r="AT208" s="167">
        <v>81</v>
      </c>
      <c r="AU208" s="167">
        <v>90.4</v>
      </c>
      <c r="AV208" s="167">
        <v>96.2</v>
      </c>
      <c r="AW208" s="167">
        <v>94.7</v>
      </c>
      <c r="AX208" s="167">
        <v>92.3</v>
      </c>
      <c r="AY208" s="166">
        <v>2</v>
      </c>
      <c r="AZ208" s="167">
        <v>59.5</v>
      </c>
      <c r="BA208" s="167">
        <v>68.900000000000006</v>
      </c>
      <c r="BB208" s="167">
        <v>78.3</v>
      </c>
      <c r="BC208" s="167">
        <v>84.3</v>
      </c>
      <c r="BD208" s="167">
        <v>92.8</v>
      </c>
      <c r="BE208" s="167">
        <v>96.3</v>
      </c>
      <c r="BF208" s="167">
        <v>94</v>
      </c>
      <c r="BG208" s="167">
        <v>90</v>
      </c>
      <c r="BH208" s="166">
        <v>3</v>
      </c>
      <c r="BI208" s="167">
        <v>59.8</v>
      </c>
      <c r="BJ208" s="167">
        <v>71.099999999999994</v>
      </c>
      <c r="BK208" s="167">
        <v>80.8</v>
      </c>
      <c r="BL208" s="167">
        <v>88</v>
      </c>
      <c r="BM208" s="167">
        <v>95</v>
      </c>
      <c r="BN208" s="167">
        <v>94.4</v>
      </c>
      <c r="BO208" s="167">
        <v>94.1</v>
      </c>
      <c r="BP208" s="167">
        <v>89</v>
      </c>
      <c r="BQ208" s="166">
        <v>4</v>
      </c>
      <c r="BR208" s="167">
        <v>65.400000000000006</v>
      </c>
      <c r="BS208" s="167">
        <v>77.2</v>
      </c>
      <c r="BT208" s="167">
        <v>84.5</v>
      </c>
      <c r="BU208" s="167">
        <v>89.8</v>
      </c>
      <c r="BV208" s="167">
        <v>95.5</v>
      </c>
      <c r="BW208" s="167">
        <v>94.3</v>
      </c>
      <c r="BX208" s="167">
        <v>92.5</v>
      </c>
      <c r="BY208" s="167">
        <v>88.8</v>
      </c>
      <c r="BZ208" s="166">
        <v>5</v>
      </c>
      <c r="CA208" s="167">
        <v>65.3</v>
      </c>
      <c r="CB208" s="167">
        <v>77.400000000000006</v>
      </c>
      <c r="CC208" s="167">
        <v>86.5</v>
      </c>
      <c r="CD208" s="167">
        <v>92.5</v>
      </c>
      <c r="CE208" s="167">
        <v>96.4</v>
      </c>
      <c r="CF208" s="167">
        <v>93</v>
      </c>
      <c r="CG208" s="167">
        <v>90.4</v>
      </c>
      <c r="CH208" s="167">
        <v>83.7</v>
      </c>
      <c r="CI208" s="166">
        <v>6</v>
      </c>
      <c r="CJ208" s="167">
        <v>70.7</v>
      </c>
      <c r="CK208" s="167">
        <v>82</v>
      </c>
      <c r="CL208" s="167">
        <v>89.3</v>
      </c>
      <c r="CM208" s="167">
        <v>93.3</v>
      </c>
      <c r="CN208" s="167">
        <v>95.5</v>
      </c>
      <c r="CO208" s="167">
        <v>93</v>
      </c>
      <c r="CP208" s="167">
        <v>90.1</v>
      </c>
      <c r="CQ208" s="167">
        <v>83</v>
      </c>
      <c r="CR208" s="166">
        <v>7</v>
      </c>
      <c r="CS208" s="167">
        <v>75.599999999999994</v>
      </c>
      <c r="CT208" s="167">
        <v>84.2</v>
      </c>
      <c r="CU208" s="167">
        <v>90.1</v>
      </c>
      <c r="CV208" s="167">
        <v>93.6</v>
      </c>
      <c r="CW208" s="167">
        <v>96.2</v>
      </c>
      <c r="CX208" s="167">
        <v>91.3</v>
      </c>
      <c r="CY208" s="167">
        <v>87.9</v>
      </c>
      <c r="CZ208" s="167">
        <v>81.900000000000006</v>
      </c>
      <c r="DA208" s="166">
        <v>8</v>
      </c>
      <c r="DB208" s="167">
        <v>77.599999999999994</v>
      </c>
      <c r="DC208" s="167">
        <v>88</v>
      </c>
      <c r="DD208" s="167">
        <v>93.4</v>
      </c>
      <c r="DE208" s="167">
        <v>93.8</v>
      </c>
      <c r="DF208" s="167">
        <v>94.2</v>
      </c>
      <c r="DG208" s="167">
        <v>91.4</v>
      </c>
      <c r="DH208" s="167">
        <v>87.9</v>
      </c>
      <c r="DI208" s="167">
        <v>79.900000000000006</v>
      </c>
      <c r="DJ208" s="167">
        <v>1</v>
      </c>
      <c r="DK208" s="168">
        <f t="shared" si="365"/>
        <v>51.4</v>
      </c>
      <c r="DL208" s="168">
        <f t="shared" si="366"/>
        <v>62.6</v>
      </c>
      <c r="DM208" s="168">
        <f t="shared" si="367"/>
        <v>70.8</v>
      </c>
      <c r="DN208" s="168">
        <f t="shared" si="368"/>
        <v>81</v>
      </c>
      <c r="DO208" s="168">
        <f t="shared" si="369"/>
        <v>90.4</v>
      </c>
      <c r="DP208" s="168">
        <f t="shared" si="370"/>
        <v>96.2</v>
      </c>
      <c r="DQ208" s="168">
        <f t="shared" si="371"/>
        <v>94.7</v>
      </c>
      <c r="DR208" s="168">
        <f t="shared" si="372"/>
        <v>92.3</v>
      </c>
      <c r="DS208" s="167">
        <v>131</v>
      </c>
      <c r="DT208" s="168">
        <f t="shared" si="373"/>
        <v>59.5</v>
      </c>
      <c r="DU208" s="168">
        <f t="shared" si="374"/>
        <v>68.900000000000006</v>
      </c>
      <c r="DV208" s="168">
        <f t="shared" si="375"/>
        <v>78.3</v>
      </c>
      <c r="DW208" s="168">
        <f t="shared" si="376"/>
        <v>84.3</v>
      </c>
      <c r="DX208" s="168">
        <f t="shared" si="377"/>
        <v>92.8</v>
      </c>
      <c r="DY208" s="168">
        <f t="shared" si="378"/>
        <v>96.3</v>
      </c>
      <c r="DZ208" s="168">
        <f t="shared" si="379"/>
        <v>94</v>
      </c>
      <c r="EA208" s="168">
        <f t="shared" si="380"/>
        <v>90</v>
      </c>
      <c r="EB208" s="167">
        <v>132</v>
      </c>
      <c r="EC208" s="168">
        <f t="shared" si="381"/>
        <v>59.8</v>
      </c>
      <c r="ED208" s="168">
        <f t="shared" si="382"/>
        <v>71.099999999999994</v>
      </c>
      <c r="EE208" s="168">
        <f t="shared" si="383"/>
        <v>80.8</v>
      </c>
      <c r="EF208" s="168">
        <f t="shared" si="384"/>
        <v>88</v>
      </c>
      <c r="EG208" s="168">
        <f t="shared" si="385"/>
        <v>95</v>
      </c>
      <c r="EH208" s="168">
        <f t="shared" si="386"/>
        <v>94.4</v>
      </c>
      <c r="EI208" s="168">
        <f t="shared" si="387"/>
        <v>94.1</v>
      </c>
      <c r="EJ208" s="168">
        <f t="shared" si="388"/>
        <v>89</v>
      </c>
      <c r="EK208" s="167">
        <v>133</v>
      </c>
      <c r="EL208" s="168">
        <f t="shared" si="389"/>
        <v>65.400000000000006</v>
      </c>
      <c r="EM208" s="168">
        <f t="shared" si="390"/>
        <v>77.2</v>
      </c>
      <c r="EN208" s="168">
        <f t="shared" si="391"/>
        <v>84.5</v>
      </c>
      <c r="EO208" s="168">
        <f t="shared" si="392"/>
        <v>89.8</v>
      </c>
      <c r="EP208" s="168">
        <f t="shared" si="393"/>
        <v>95.5</v>
      </c>
      <c r="EQ208" s="168">
        <f t="shared" si="394"/>
        <v>94.3</v>
      </c>
      <c r="ER208" s="168">
        <f t="shared" si="395"/>
        <v>92.5</v>
      </c>
      <c r="ES208" s="168">
        <f t="shared" si="396"/>
        <v>88.8</v>
      </c>
      <c r="ET208" s="167">
        <v>134</v>
      </c>
      <c r="EU208" s="168">
        <f t="shared" si="397"/>
        <v>65.3</v>
      </c>
      <c r="EV208" s="168">
        <f t="shared" si="398"/>
        <v>77.400000000000006</v>
      </c>
      <c r="EW208" s="168">
        <f t="shared" si="399"/>
        <v>86.5</v>
      </c>
      <c r="EX208" s="168">
        <f t="shared" si="400"/>
        <v>92.5</v>
      </c>
      <c r="EY208" s="168">
        <f t="shared" si="401"/>
        <v>96.4</v>
      </c>
      <c r="EZ208" s="168">
        <f t="shared" si="402"/>
        <v>93</v>
      </c>
      <c r="FA208" s="168">
        <f t="shared" si="403"/>
        <v>90.4</v>
      </c>
      <c r="FB208" s="168">
        <f t="shared" si="404"/>
        <v>83.7</v>
      </c>
      <c r="FC208" s="167">
        <v>135</v>
      </c>
      <c r="FD208" s="168">
        <f t="shared" si="405"/>
        <v>70.7</v>
      </c>
      <c r="FE208" s="168">
        <f t="shared" si="406"/>
        <v>82</v>
      </c>
      <c r="FF208" s="168">
        <f t="shared" si="407"/>
        <v>89.3</v>
      </c>
      <c r="FG208" s="168">
        <f t="shared" si="408"/>
        <v>93.3</v>
      </c>
      <c r="FH208" s="168">
        <f t="shared" si="409"/>
        <v>95.5</v>
      </c>
      <c r="FI208" s="168">
        <f t="shared" si="410"/>
        <v>93</v>
      </c>
      <c r="FJ208" s="168">
        <f t="shared" si="411"/>
        <v>90.1</v>
      </c>
      <c r="FK208" s="168">
        <f t="shared" si="412"/>
        <v>83</v>
      </c>
      <c r="FL208" s="167">
        <v>136</v>
      </c>
      <c r="FM208" s="168">
        <f t="shared" si="413"/>
        <v>75.599999999999994</v>
      </c>
      <c r="FN208" s="168">
        <f t="shared" si="414"/>
        <v>84.2</v>
      </c>
      <c r="FO208" s="168">
        <f t="shared" si="415"/>
        <v>90.1</v>
      </c>
      <c r="FP208" s="168">
        <f t="shared" si="416"/>
        <v>93.6</v>
      </c>
      <c r="FQ208" s="168">
        <f t="shared" si="417"/>
        <v>96.2</v>
      </c>
      <c r="FR208" s="168">
        <f t="shared" si="418"/>
        <v>91.3</v>
      </c>
      <c r="FS208" s="168">
        <f t="shared" si="419"/>
        <v>87.9</v>
      </c>
      <c r="FT208" s="168">
        <f t="shared" si="420"/>
        <v>81.900000000000006</v>
      </c>
      <c r="FU208" s="167">
        <v>137</v>
      </c>
      <c r="FV208" s="168">
        <f t="shared" si="421"/>
        <v>77.599999999999994</v>
      </c>
      <c r="FW208" s="168">
        <f t="shared" si="422"/>
        <v>88</v>
      </c>
      <c r="FX208" s="168">
        <f t="shared" si="423"/>
        <v>93.4</v>
      </c>
      <c r="FY208" s="168">
        <f t="shared" si="424"/>
        <v>93.8</v>
      </c>
      <c r="FZ208" s="168">
        <f t="shared" si="425"/>
        <v>94.2</v>
      </c>
      <c r="GA208" s="168">
        <f t="shared" si="426"/>
        <v>91.4</v>
      </c>
      <c r="GB208" s="168">
        <f t="shared" si="427"/>
        <v>87.9</v>
      </c>
      <c r="GC208" s="168">
        <f t="shared" si="428"/>
        <v>79.900000000000006</v>
      </c>
      <c r="GD208" s="167">
        <v>130</v>
      </c>
      <c r="GE208" s="168">
        <f t="shared" si="429"/>
        <v>-2.3603849250278586E-2</v>
      </c>
      <c r="GF208" s="168">
        <f t="shared" si="430"/>
        <v>-2.3544224454084883E-2</v>
      </c>
      <c r="GG208" s="167">
        <v>131</v>
      </c>
      <c r="GH208" s="168">
        <f t="shared" si="431"/>
        <v>-1.2384835451356935E-2</v>
      </c>
      <c r="GI208" s="168">
        <f t="shared" si="432"/>
        <v>-1.1998855162644873E-2</v>
      </c>
      <c r="GJ208" s="167">
        <v>132</v>
      </c>
      <c r="GK208" s="168">
        <f t="shared" si="433"/>
        <v>-2.0040529691527809E-2</v>
      </c>
      <c r="GL208" s="168">
        <f t="shared" si="434"/>
        <v>-1.9627671504537147E-2</v>
      </c>
      <c r="GM208" s="167">
        <v>133</v>
      </c>
      <c r="GN208" s="168">
        <f t="shared" si="435"/>
        <v>-2.9994818512207644E-2</v>
      </c>
      <c r="GO208" s="168">
        <f t="shared" si="436"/>
        <v>-2.8499066434065412E-2</v>
      </c>
      <c r="GP208" s="167">
        <v>134</v>
      </c>
      <c r="GQ208" s="168">
        <f t="shared" si="437"/>
        <v>1.1033250097071345E-2</v>
      </c>
      <c r="GR208" s="168">
        <f t="shared" si="438"/>
        <v>1.2508825519844891E-2</v>
      </c>
      <c r="GS208" s="167">
        <v>135</v>
      </c>
      <c r="GT208" s="168">
        <f t="shared" si="439"/>
        <v>3.2452499206684138E-2</v>
      </c>
      <c r="GU208" s="168">
        <f t="shared" si="440"/>
        <v>3.7596330632538866E-2</v>
      </c>
      <c r="GV208" s="167">
        <v>136</v>
      </c>
      <c r="GW208" s="168">
        <f t="shared" si="441"/>
        <v>4.2495075939370963E-2</v>
      </c>
      <c r="GX208" s="168">
        <f t="shared" si="442"/>
        <v>5.8447665967733542E-2</v>
      </c>
      <c r="GY208" s="167">
        <v>137</v>
      </c>
      <c r="GZ208" s="168">
        <f t="shared" si="443"/>
        <v>-2.9037543498589002E-5</v>
      </c>
      <c r="HA208" s="168">
        <f t="shared" si="444"/>
        <v>2.5034014590687548E-2</v>
      </c>
      <c r="HB208" s="167">
        <v>-1.2</v>
      </c>
      <c r="HC208" s="167">
        <v>-0.49</v>
      </c>
      <c r="HD208" s="167">
        <v>0.14000000000000001</v>
      </c>
      <c r="HE208" s="167">
        <v>1.56</v>
      </c>
      <c r="HF208" s="167">
        <v>-2.98</v>
      </c>
      <c r="HG208" s="167">
        <v>-1.01</v>
      </c>
      <c r="HH208" s="167">
        <v>0.85</v>
      </c>
      <c r="HI208" s="167">
        <v>3.14</v>
      </c>
    </row>
    <row r="209" spans="1:217" ht="15" x14ac:dyDescent="0.2">
      <c r="A209" s="153">
        <v>199</v>
      </c>
      <c r="B209" s="212"/>
      <c r="V209" s="163">
        <f t="shared" si="345"/>
        <v>0</v>
      </c>
      <c r="W209" s="163">
        <f t="shared" si="346"/>
        <v>0</v>
      </c>
      <c r="X209" s="163">
        <f t="shared" si="347"/>
        <v>0</v>
      </c>
      <c r="Y209" s="163">
        <f t="shared" si="348"/>
        <v>0</v>
      </c>
      <c r="Z209" s="163">
        <f t="shared" si="349"/>
        <v>0</v>
      </c>
      <c r="AA209" s="163">
        <f t="shared" si="350"/>
        <v>0</v>
      </c>
      <c r="AB209" s="163">
        <f t="shared" si="351"/>
        <v>0</v>
      </c>
      <c r="AC209" s="163">
        <f t="shared" si="352"/>
        <v>0</v>
      </c>
      <c r="AD209" s="164">
        <f t="shared" si="353"/>
        <v>-1.4641977937706968E-2</v>
      </c>
      <c r="AE209" s="164">
        <f t="shared" si="354"/>
        <v>2.4910512713808348E-2</v>
      </c>
      <c r="AF209" s="164">
        <f t="shared" si="355"/>
        <v>4.5595616594547202E-2</v>
      </c>
      <c r="AG209" s="165">
        <f t="shared" si="356"/>
        <v>65.3</v>
      </c>
      <c r="AH209" s="165">
        <f t="shared" si="357"/>
        <v>75.400000000000006</v>
      </c>
      <c r="AI209" s="165">
        <f t="shared" si="358"/>
        <v>82.9</v>
      </c>
      <c r="AJ209" s="165">
        <f t="shared" si="359"/>
        <v>88.3</v>
      </c>
      <c r="AK209" s="165">
        <f t="shared" si="360"/>
        <v>91.5</v>
      </c>
      <c r="AL209" s="165">
        <f t="shared" si="361"/>
        <v>92.7</v>
      </c>
      <c r="AM209" s="165">
        <f t="shared" si="362"/>
        <v>92.5</v>
      </c>
      <c r="AN209" s="165">
        <f t="shared" si="363"/>
        <v>90.4</v>
      </c>
      <c r="AO209" s="164">
        <f t="shared" si="364"/>
        <v>1.5128685188023212</v>
      </c>
      <c r="AP209" s="166">
        <v>1</v>
      </c>
      <c r="AQ209" s="167">
        <v>51.4</v>
      </c>
      <c r="AR209" s="167">
        <v>62.6</v>
      </c>
      <c r="AS209" s="167">
        <v>70.8</v>
      </c>
      <c r="AT209" s="167">
        <v>81</v>
      </c>
      <c r="AU209" s="167">
        <v>90.4</v>
      </c>
      <c r="AV209" s="167">
        <v>96.2</v>
      </c>
      <c r="AW209" s="167">
        <v>94.7</v>
      </c>
      <c r="AX209" s="167">
        <v>92.3</v>
      </c>
      <c r="AY209" s="166">
        <v>2</v>
      </c>
      <c r="AZ209" s="167">
        <v>59.5</v>
      </c>
      <c r="BA209" s="167">
        <v>68.900000000000006</v>
      </c>
      <c r="BB209" s="167">
        <v>78.3</v>
      </c>
      <c r="BC209" s="167">
        <v>84.3</v>
      </c>
      <c r="BD209" s="167">
        <v>92.8</v>
      </c>
      <c r="BE209" s="167">
        <v>96.3</v>
      </c>
      <c r="BF209" s="167">
        <v>94</v>
      </c>
      <c r="BG209" s="167">
        <v>90</v>
      </c>
      <c r="BH209" s="166">
        <v>3</v>
      </c>
      <c r="BI209" s="167">
        <v>59.8</v>
      </c>
      <c r="BJ209" s="167">
        <v>71.099999999999994</v>
      </c>
      <c r="BK209" s="167">
        <v>80.8</v>
      </c>
      <c r="BL209" s="167">
        <v>88</v>
      </c>
      <c r="BM209" s="167">
        <v>95</v>
      </c>
      <c r="BN209" s="167">
        <v>94.4</v>
      </c>
      <c r="BO209" s="167">
        <v>94.1</v>
      </c>
      <c r="BP209" s="167">
        <v>89</v>
      </c>
      <c r="BQ209" s="166">
        <v>4</v>
      </c>
      <c r="BR209" s="167">
        <v>65.400000000000006</v>
      </c>
      <c r="BS209" s="167">
        <v>77.2</v>
      </c>
      <c r="BT209" s="167">
        <v>84.5</v>
      </c>
      <c r="BU209" s="167">
        <v>89.8</v>
      </c>
      <c r="BV209" s="167">
        <v>95.5</v>
      </c>
      <c r="BW209" s="167">
        <v>94.3</v>
      </c>
      <c r="BX209" s="167">
        <v>92.5</v>
      </c>
      <c r="BY209" s="167">
        <v>88.8</v>
      </c>
      <c r="BZ209" s="166">
        <v>5</v>
      </c>
      <c r="CA209" s="167">
        <v>65.3</v>
      </c>
      <c r="CB209" s="167">
        <v>77.400000000000006</v>
      </c>
      <c r="CC209" s="167">
        <v>86.5</v>
      </c>
      <c r="CD209" s="167">
        <v>92.5</v>
      </c>
      <c r="CE209" s="167">
        <v>96.4</v>
      </c>
      <c r="CF209" s="167">
        <v>93</v>
      </c>
      <c r="CG209" s="167">
        <v>90.4</v>
      </c>
      <c r="CH209" s="167">
        <v>83.7</v>
      </c>
      <c r="CI209" s="166">
        <v>6</v>
      </c>
      <c r="CJ209" s="167">
        <v>70.7</v>
      </c>
      <c r="CK209" s="167">
        <v>82</v>
      </c>
      <c r="CL209" s="167">
        <v>89.3</v>
      </c>
      <c r="CM209" s="167">
        <v>93.3</v>
      </c>
      <c r="CN209" s="167">
        <v>95.5</v>
      </c>
      <c r="CO209" s="167">
        <v>93</v>
      </c>
      <c r="CP209" s="167">
        <v>90.1</v>
      </c>
      <c r="CQ209" s="167">
        <v>83</v>
      </c>
      <c r="CR209" s="166">
        <v>7</v>
      </c>
      <c r="CS209" s="167">
        <v>75.599999999999994</v>
      </c>
      <c r="CT209" s="167">
        <v>84.2</v>
      </c>
      <c r="CU209" s="167">
        <v>90.1</v>
      </c>
      <c r="CV209" s="167">
        <v>93.6</v>
      </c>
      <c r="CW209" s="167">
        <v>96.2</v>
      </c>
      <c r="CX209" s="167">
        <v>91.3</v>
      </c>
      <c r="CY209" s="167">
        <v>87.9</v>
      </c>
      <c r="CZ209" s="167">
        <v>81.900000000000006</v>
      </c>
      <c r="DA209" s="166">
        <v>8</v>
      </c>
      <c r="DB209" s="167">
        <v>77.599999999999994</v>
      </c>
      <c r="DC209" s="167">
        <v>88</v>
      </c>
      <c r="DD209" s="167">
        <v>93.4</v>
      </c>
      <c r="DE209" s="167">
        <v>93.8</v>
      </c>
      <c r="DF209" s="167">
        <v>94.2</v>
      </c>
      <c r="DG209" s="167">
        <v>91.4</v>
      </c>
      <c r="DH209" s="167">
        <v>87.9</v>
      </c>
      <c r="DI209" s="167">
        <v>79.900000000000006</v>
      </c>
      <c r="DJ209" s="167">
        <v>1</v>
      </c>
      <c r="DK209" s="168">
        <f t="shared" si="365"/>
        <v>51.4</v>
      </c>
      <c r="DL209" s="168">
        <f t="shared" si="366"/>
        <v>62.6</v>
      </c>
      <c r="DM209" s="168">
        <f t="shared" si="367"/>
        <v>70.8</v>
      </c>
      <c r="DN209" s="168">
        <f t="shared" si="368"/>
        <v>81</v>
      </c>
      <c r="DO209" s="168">
        <f t="shared" si="369"/>
        <v>90.4</v>
      </c>
      <c r="DP209" s="168">
        <f t="shared" si="370"/>
        <v>96.2</v>
      </c>
      <c r="DQ209" s="168">
        <f t="shared" si="371"/>
        <v>94.7</v>
      </c>
      <c r="DR209" s="168">
        <f t="shared" si="372"/>
        <v>92.3</v>
      </c>
      <c r="DS209" s="167">
        <v>131</v>
      </c>
      <c r="DT209" s="168">
        <f t="shared" si="373"/>
        <v>59.5</v>
      </c>
      <c r="DU209" s="168">
        <f t="shared" si="374"/>
        <v>68.900000000000006</v>
      </c>
      <c r="DV209" s="168">
        <f t="shared" si="375"/>
        <v>78.3</v>
      </c>
      <c r="DW209" s="168">
        <f t="shared" si="376"/>
        <v>84.3</v>
      </c>
      <c r="DX209" s="168">
        <f t="shared" si="377"/>
        <v>92.8</v>
      </c>
      <c r="DY209" s="168">
        <f t="shared" si="378"/>
        <v>96.3</v>
      </c>
      <c r="DZ209" s="168">
        <f t="shared" si="379"/>
        <v>94</v>
      </c>
      <c r="EA209" s="168">
        <f t="shared" si="380"/>
        <v>90</v>
      </c>
      <c r="EB209" s="167">
        <v>132</v>
      </c>
      <c r="EC209" s="168">
        <f t="shared" si="381"/>
        <v>59.8</v>
      </c>
      <c r="ED209" s="168">
        <f t="shared" si="382"/>
        <v>71.099999999999994</v>
      </c>
      <c r="EE209" s="168">
        <f t="shared" si="383"/>
        <v>80.8</v>
      </c>
      <c r="EF209" s="168">
        <f t="shared" si="384"/>
        <v>88</v>
      </c>
      <c r="EG209" s="168">
        <f t="shared" si="385"/>
        <v>95</v>
      </c>
      <c r="EH209" s="168">
        <f t="shared" si="386"/>
        <v>94.4</v>
      </c>
      <c r="EI209" s="168">
        <f t="shared" si="387"/>
        <v>94.1</v>
      </c>
      <c r="EJ209" s="168">
        <f t="shared" si="388"/>
        <v>89</v>
      </c>
      <c r="EK209" s="167">
        <v>133</v>
      </c>
      <c r="EL209" s="168">
        <f t="shared" si="389"/>
        <v>65.400000000000006</v>
      </c>
      <c r="EM209" s="168">
        <f t="shared" si="390"/>
        <v>77.2</v>
      </c>
      <c r="EN209" s="168">
        <f t="shared" si="391"/>
        <v>84.5</v>
      </c>
      <c r="EO209" s="168">
        <f t="shared" si="392"/>
        <v>89.8</v>
      </c>
      <c r="EP209" s="168">
        <f t="shared" si="393"/>
        <v>95.5</v>
      </c>
      <c r="EQ209" s="168">
        <f t="shared" si="394"/>
        <v>94.3</v>
      </c>
      <c r="ER209" s="168">
        <f t="shared" si="395"/>
        <v>92.5</v>
      </c>
      <c r="ES209" s="168">
        <f t="shared" si="396"/>
        <v>88.8</v>
      </c>
      <c r="ET209" s="167">
        <v>134</v>
      </c>
      <c r="EU209" s="168">
        <f t="shared" si="397"/>
        <v>65.3</v>
      </c>
      <c r="EV209" s="168">
        <f t="shared" si="398"/>
        <v>77.400000000000006</v>
      </c>
      <c r="EW209" s="168">
        <f t="shared" si="399"/>
        <v>86.5</v>
      </c>
      <c r="EX209" s="168">
        <f t="shared" si="400"/>
        <v>92.5</v>
      </c>
      <c r="EY209" s="168">
        <f t="shared" si="401"/>
        <v>96.4</v>
      </c>
      <c r="EZ209" s="168">
        <f t="shared" si="402"/>
        <v>93</v>
      </c>
      <c r="FA209" s="168">
        <f t="shared" si="403"/>
        <v>90.4</v>
      </c>
      <c r="FB209" s="168">
        <f t="shared" si="404"/>
        <v>83.7</v>
      </c>
      <c r="FC209" s="167">
        <v>135</v>
      </c>
      <c r="FD209" s="168">
        <f t="shared" si="405"/>
        <v>70.7</v>
      </c>
      <c r="FE209" s="168">
        <f t="shared" si="406"/>
        <v>82</v>
      </c>
      <c r="FF209" s="168">
        <f t="shared" si="407"/>
        <v>89.3</v>
      </c>
      <c r="FG209" s="168">
        <f t="shared" si="408"/>
        <v>93.3</v>
      </c>
      <c r="FH209" s="168">
        <f t="shared" si="409"/>
        <v>95.5</v>
      </c>
      <c r="FI209" s="168">
        <f t="shared" si="410"/>
        <v>93</v>
      </c>
      <c r="FJ209" s="168">
        <f t="shared" si="411"/>
        <v>90.1</v>
      </c>
      <c r="FK209" s="168">
        <f t="shared" si="412"/>
        <v>83</v>
      </c>
      <c r="FL209" s="167">
        <v>136</v>
      </c>
      <c r="FM209" s="168">
        <f t="shared" si="413"/>
        <v>75.599999999999994</v>
      </c>
      <c r="FN209" s="168">
        <f t="shared" si="414"/>
        <v>84.2</v>
      </c>
      <c r="FO209" s="168">
        <f t="shared" si="415"/>
        <v>90.1</v>
      </c>
      <c r="FP209" s="168">
        <f t="shared" si="416"/>
        <v>93.6</v>
      </c>
      <c r="FQ209" s="168">
        <f t="shared" si="417"/>
        <v>96.2</v>
      </c>
      <c r="FR209" s="168">
        <f t="shared" si="418"/>
        <v>91.3</v>
      </c>
      <c r="FS209" s="168">
        <f t="shared" si="419"/>
        <v>87.9</v>
      </c>
      <c r="FT209" s="168">
        <f t="shared" si="420"/>
        <v>81.900000000000006</v>
      </c>
      <c r="FU209" s="167">
        <v>137</v>
      </c>
      <c r="FV209" s="168">
        <f t="shared" si="421"/>
        <v>77.599999999999994</v>
      </c>
      <c r="FW209" s="168">
        <f t="shared" si="422"/>
        <v>88</v>
      </c>
      <c r="FX209" s="168">
        <f t="shared" si="423"/>
        <v>93.4</v>
      </c>
      <c r="FY209" s="168">
        <f t="shared" si="424"/>
        <v>93.8</v>
      </c>
      <c r="FZ209" s="168">
        <f t="shared" si="425"/>
        <v>94.2</v>
      </c>
      <c r="GA209" s="168">
        <f t="shared" si="426"/>
        <v>91.4</v>
      </c>
      <c r="GB209" s="168">
        <f t="shared" si="427"/>
        <v>87.9</v>
      </c>
      <c r="GC209" s="168">
        <f t="shared" si="428"/>
        <v>79.900000000000006</v>
      </c>
      <c r="GD209" s="167">
        <v>130</v>
      </c>
      <c r="GE209" s="168">
        <f t="shared" si="429"/>
        <v>-2.3603849250278586E-2</v>
      </c>
      <c r="GF209" s="168">
        <f t="shared" si="430"/>
        <v>-2.3544224454084883E-2</v>
      </c>
      <c r="GG209" s="167">
        <v>131</v>
      </c>
      <c r="GH209" s="168">
        <f t="shared" si="431"/>
        <v>-1.2384835451356935E-2</v>
      </c>
      <c r="GI209" s="168">
        <f t="shared" si="432"/>
        <v>-1.1998855162644873E-2</v>
      </c>
      <c r="GJ209" s="167">
        <v>132</v>
      </c>
      <c r="GK209" s="168">
        <f t="shared" si="433"/>
        <v>-2.0040529691527809E-2</v>
      </c>
      <c r="GL209" s="168">
        <f t="shared" si="434"/>
        <v>-1.9627671504537147E-2</v>
      </c>
      <c r="GM209" s="167">
        <v>133</v>
      </c>
      <c r="GN209" s="168">
        <f t="shared" si="435"/>
        <v>-2.9994818512207644E-2</v>
      </c>
      <c r="GO209" s="168">
        <f t="shared" si="436"/>
        <v>-2.8499066434065412E-2</v>
      </c>
      <c r="GP209" s="167">
        <v>134</v>
      </c>
      <c r="GQ209" s="168">
        <f t="shared" si="437"/>
        <v>1.1033250097071345E-2</v>
      </c>
      <c r="GR209" s="168">
        <f t="shared" si="438"/>
        <v>1.2508825519844891E-2</v>
      </c>
      <c r="GS209" s="167">
        <v>135</v>
      </c>
      <c r="GT209" s="168">
        <f t="shared" si="439"/>
        <v>3.2452499206684138E-2</v>
      </c>
      <c r="GU209" s="168">
        <f t="shared" si="440"/>
        <v>3.7596330632538866E-2</v>
      </c>
      <c r="GV209" s="167">
        <v>136</v>
      </c>
      <c r="GW209" s="168">
        <f t="shared" si="441"/>
        <v>4.2495075939370963E-2</v>
      </c>
      <c r="GX209" s="168">
        <f t="shared" si="442"/>
        <v>5.8447665967733542E-2</v>
      </c>
      <c r="GY209" s="167">
        <v>137</v>
      </c>
      <c r="GZ209" s="168">
        <f t="shared" si="443"/>
        <v>-2.9037543498589002E-5</v>
      </c>
      <c r="HA209" s="168">
        <f t="shared" si="444"/>
        <v>2.5034014590687548E-2</v>
      </c>
      <c r="HB209" s="167">
        <v>-1.2</v>
      </c>
      <c r="HC209" s="167">
        <v>-0.49</v>
      </c>
      <c r="HD209" s="167">
        <v>0.14000000000000001</v>
      </c>
      <c r="HE209" s="167">
        <v>1.56</v>
      </c>
      <c r="HF209" s="167">
        <v>-2.98</v>
      </c>
      <c r="HG209" s="167">
        <v>-1.01</v>
      </c>
      <c r="HH209" s="167">
        <v>0.85</v>
      </c>
      <c r="HI209" s="167">
        <v>3.14</v>
      </c>
    </row>
    <row r="210" spans="1:217" ht="15" x14ac:dyDescent="0.2">
      <c r="A210" s="153">
        <v>200</v>
      </c>
      <c r="B210" s="212"/>
      <c r="V210" s="163">
        <f t="shared" si="345"/>
        <v>0</v>
      </c>
      <c r="W210" s="163">
        <f t="shared" si="346"/>
        <v>0</v>
      </c>
      <c r="X210" s="163">
        <f t="shared" si="347"/>
        <v>0</v>
      </c>
      <c r="Y210" s="163">
        <f t="shared" si="348"/>
        <v>0</v>
      </c>
      <c r="Z210" s="163">
        <f t="shared" si="349"/>
        <v>0</v>
      </c>
      <c r="AA210" s="163">
        <f t="shared" si="350"/>
        <v>0</v>
      </c>
      <c r="AB210" s="163">
        <f t="shared" si="351"/>
        <v>0</v>
      </c>
      <c r="AC210" s="163">
        <f t="shared" si="352"/>
        <v>0</v>
      </c>
      <c r="AD210" s="164">
        <f t="shared" si="353"/>
        <v>-1.4641977937706968E-2</v>
      </c>
      <c r="AE210" s="164">
        <f t="shared" si="354"/>
        <v>2.4910512713808348E-2</v>
      </c>
      <c r="AF210" s="164">
        <f t="shared" si="355"/>
        <v>4.5595616594547202E-2</v>
      </c>
      <c r="AG210" s="165">
        <f t="shared" si="356"/>
        <v>65.3</v>
      </c>
      <c r="AH210" s="165">
        <f t="shared" si="357"/>
        <v>75.400000000000006</v>
      </c>
      <c r="AI210" s="165">
        <f t="shared" si="358"/>
        <v>82.9</v>
      </c>
      <c r="AJ210" s="165">
        <f t="shared" si="359"/>
        <v>88.3</v>
      </c>
      <c r="AK210" s="165">
        <f t="shared" si="360"/>
        <v>91.5</v>
      </c>
      <c r="AL210" s="165">
        <f t="shared" si="361"/>
        <v>92.7</v>
      </c>
      <c r="AM210" s="165">
        <f t="shared" si="362"/>
        <v>92.5</v>
      </c>
      <c r="AN210" s="165">
        <f t="shared" si="363"/>
        <v>90.4</v>
      </c>
      <c r="AO210" s="164">
        <f t="shared" si="364"/>
        <v>1.5128685188023212</v>
      </c>
      <c r="AP210" s="166">
        <v>1</v>
      </c>
      <c r="AQ210" s="167">
        <v>51.4</v>
      </c>
      <c r="AR210" s="167">
        <v>62.6</v>
      </c>
      <c r="AS210" s="167">
        <v>70.8</v>
      </c>
      <c r="AT210" s="167">
        <v>81</v>
      </c>
      <c r="AU210" s="167">
        <v>90.4</v>
      </c>
      <c r="AV210" s="167">
        <v>96.2</v>
      </c>
      <c r="AW210" s="167">
        <v>94.7</v>
      </c>
      <c r="AX210" s="167">
        <v>92.3</v>
      </c>
      <c r="AY210" s="166">
        <v>2</v>
      </c>
      <c r="AZ210" s="167">
        <v>59.5</v>
      </c>
      <c r="BA210" s="167">
        <v>68.900000000000006</v>
      </c>
      <c r="BB210" s="167">
        <v>78.3</v>
      </c>
      <c r="BC210" s="167">
        <v>84.3</v>
      </c>
      <c r="BD210" s="167">
        <v>92.8</v>
      </c>
      <c r="BE210" s="167">
        <v>96.3</v>
      </c>
      <c r="BF210" s="167">
        <v>94</v>
      </c>
      <c r="BG210" s="167">
        <v>90</v>
      </c>
      <c r="BH210" s="166">
        <v>3</v>
      </c>
      <c r="BI210" s="167">
        <v>59.8</v>
      </c>
      <c r="BJ210" s="167">
        <v>71.099999999999994</v>
      </c>
      <c r="BK210" s="167">
        <v>80.8</v>
      </c>
      <c r="BL210" s="167">
        <v>88</v>
      </c>
      <c r="BM210" s="167">
        <v>95</v>
      </c>
      <c r="BN210" s="167">
        <v>94.4</v>
      </c>
      <c r="BO210" s="167">
        <v>94.1</v>
      </c>
      <c r="BP210" s="167">
        <v>89</v>
      </c>
      <c r="BQ210" s="166">
        <v>4</v>
      </c>
      <c r="BR210" s="167">
        <v>65.400000000000006</v>
      </c>
      <c r="BS210" s="167">
        <v>77.2</v>
      </c>
      <c r="BT210" s="167">
        <v>84.5</v>
      </c>
      <c r="BU210" s="167">
        <v>89.8</v>
      </c>
      <c r="BV210" s="167">
        <v>95.5</v>
      </c>
      <c r="BW210" s="167">
        <v>94.3</v>
      </c>
      <c r="BX210" s="167">
        <v>92.5</v>
      </c>
      <c r="BY210" s="167">
        <v>88.8</v>
      </c>
      <c r="BZ210" s="166">
        <v>5</v>
      </c>
      <c r="CA210" s="167">
        <v>65.3</v>
      </c>
      <c r="CB210" s="167">
        <v>77.400000000000006</v>
      </c>
      <c r="CC210" s="167">
        <v>86.5</v>
      </c>
      <c r="CD210" s="167">
        <v>92.5</v>
      </c>
      <c r="CE210" s="167">
        <v>96.4</v>
      </c>
      <c r="CF210" s="167">
        <v>93</v>
      </c>
      <c r="CG210" s="167">
        <v>90.4</v>
      </c>
      <c r="CH210" s="167">
        <v>83.7</v>
      </c>
      <c r="CI210" s="166">
        <v>6</v>
      </c>
      <c r="CJ210" s="167">
        <v>70.7</v>
      </c>
      <c r="CK210" s="167">
        <v>82</v>
      </c>
      <c r="CL210" s="167">
        <v>89.3</v>
      </c>
      <c r="CM210" s="167">
        <v>93.3</v>
      </c>
      <c r="CN210" s="167">
        <v>95.5</v>
      </c>
      <c r="CO210" s="167">
        <v>93</v>
      </c>
      <c r="CP210" s="167">
        <v>90.1</v>
      </c>
      <c r="CQ210" s="167">
        <v>83</v>
      </c>
      <c r="CR210" s="166">
        <v>7</v>
      </c>
      <c r="CS210" s="167">
        <v>75.599999999999994</v>
      </c>
      <c r="CT210" s="167">
        <v>84.2</v>
      </c>
      <c r="CU210" s="167">
        <v>90.1</v>
      </c>
      <c r="CV210" s="167">
        <v>93.6</v>
      </c>
      <c r="CW210" s="167">
        <v>96.2</v>
      </c>
      <c r="CX210" s="167">
        <v>91.3</v>
      </c>
      <c r="CY210" s="167">
        <v>87.9</v>
      </c>
      <c r="CZ210" s="167">
        <v>81.900000000000006</v>
      </c>
      <c r="DA210" s="166">
        <v>8</v>
      </c>
      <c r="DB210" s="167">
        <v>77.599999999999994</v>
      </c>
      <c r="DC210" s="167">
        <v>88</v>
      </c>
      <c r="DD210" s="167">
        <v>93.4</v>
      </c>
      <c r="DE210" s="167">
        <v>93.8</v>
      </c>
      <c r="DF210" s="167">
        <v>94.2</v>
      </c>
      <c r="DG210" s="167">
        <v>91.4</v>
      </c>
      <c r="DH210" s="167">
        <v>87.9</v>
      </c>
      <c r="DI210" s="167">
        <v>79.900000000000006</v>
      </c>
      <c r="DJ210" s="167">
        <v>1</v>
      </c>
      <c r="DK210" s="168">
        <f t="shared" si="365"/>
        <v>51.4</v>
      </c>
      <c r="DL210" s="168">
        <f t="shared" si="366"/>
        <v>62.6</v>
      </c>
      <c r="DM210" s="168">
        <f t="shared" si="367"/>
        <v>70.8</v>
      </c>
      <c r="DN210" s="168">
        <f t="shared" si="368"/>
        <v>81</v>
      </c>
      <c r="DO210" s="168">
        <f t="shared" si="369"/>
        <v>90.4</v>
      </c>
      <c r="DP210" s="168">
        <f t="shared" si="370"/>
        <v>96.2</v>
      </c>
      <c r="DQ210" s="168">
        <f t="shared" si="371"/>
        <v>94.7</v>
      </c>
      <c r="DR210" s="168">
        <f t="shared" si="372"/>
        <v>92.3</v>
      </c>
      <c r="DS210" s="167">
        <v>131</v>
      </c>
      <c r="DT210" s="168">
        <f t="shared" si="373"/>
        <v>59.5</v>
      </c>
      <c r="DU210" s="168">
        <f t="shared" si="374"/>
        <v>68.900000000000006</v>
      </c>
      <c r="DV210" s="168">
        <f t="shared" si="375"/>
        <v>78.3</v>
      </c>
      <c r="DW210" s="168">
        <f t="shared" si="376"/>
        <v>84.3</v>
      </c>
      <c r="DX210" s="168">
        <f t="shared" si="377"/>
        <v>92.8</v>
      </c>
      <c r="DY210" s="168">
        <f t="shared" si="378"/>
        <v>96.3</v>
      </c>
      <c r="DZ210" s="168">
        <f t="shared" si="379"/>
        <v>94</v>
      </c>
      <c r="EA210" s="168">
        <f t="shared" si="380"/>
        <v>90</v>
      </c>
      <c r="EB210" s="167">
        <v>132</v>
      </c>
      <c r="EC210" s="168">
        <f t="shared" si="381"/>
        <v>59.8</v>
      </c>
      <c r="ED210" s="168">
        <f t="shared" si="382"/>
        <v>71.099999999999994</v>
      </c>
      <c r="EE210" s="168">
        <f t="shared" si="383"/>
        <v>80.8</v>
      </c>
      <c r="EF210" s="168">
        <f t="shared" si="384"/>
        <v>88</v>
      </c>
      <c r="EG210" s="168">
        <f t="shared" si="385"/>
        <v>95</v>
      </c>
      <c r="EH210" s="168">
        <f t="shared" si="386"/>
        <v>94.4</v>
      </c>
      <c r="EI210" s="168">
        <f t="shared" si="387"/>
        <v>94.1</v>
      </c>
      <c r="EJ210" s="168">
        <f t="shared" si="388"/>
        <v>89</v>
      </c>
      <c r="EK210" s="167">
        <v>133</v>
      </c>
      <c r="EL210" s="168">
        <f t="shared" si="389"/>
        <v>65.400000000000006</v>
      </c>
      <c r="EM210" s="168">
        <f t="shared" si="390"/>
        <v>77.2</v>
      </c>
      <c r="EN210" s="168">
        <f t="shared" si="391"/>
        <v>84.5</v>
      </c>
      <c r="EO210" s="168">
        <f t="shared" si="392"/>
        <v>89.8</v>
      </c>
      <c r="EP210" s="168">
        <f t="shared" si="393"/>
        <v>95.5</v>
      </c>
      <c r="EQ210" s="168">
        <f t="shared" si="394"/>
        <v>94.3</v>
      </c>
      <c r="ER210" s="168">
        <f t="shared" si="395"/>
        <v>92.5</v>
      </c>
      <c r="ES210" s="168">
        <f t="shared" si="396"/>
        <v>88.8</v>
      </c>
      <c r="ET210" s="167">
        <v>134</v>
      </c>
      <c r="EU210" s="168">
        <f t="shared" si="397"/>
        <v>65.3</v>
      </c>
      <c r="EV210" s="168">
        <f t="shared" si="398"/>
        <v>77.400000000000006</v>
      </c>
      <c r="EW210" s="168">
        <f t="shared" si="399"/>
        <v>86.5</v>
      </c>
      <c r="EX210" s="168">
        <f t="shared" si="400"/>
        <v>92.5</v>
      </c>
      <c r="EY210" s="168">
        <f t="shared" si="401"/>
        <v>96.4</v>
      </c>
      <c r="EZ210" s="168">
        <f t="shared" si="402"/>
        <v>93</v>
      </c>
      <c r="FA210" s="168">
        <f t="shared" si="403"/>
        <v>90.4</v>
      </c>
      <c r="FB210" s="168">
        <f t="shared" si="404"/>
        <v>83.7</v>
      </c>
      <c r="FC210" s="167">
        <v>135</v>
      </c>
      <c r="FD210" s="168">
        <f t="shared" si="405"/>
        <v>70.7</v>
      </c>
      <c r="FE210" s="168">
        <f t="shared" si="406"/>
        <v>82</v>
      </c>
      <c r="FF210" s="168">
        <f t="shared" si="407"/>
        <v>89.3</v>
      </c>
      <c r="FG210" s="168">
        <f t="shared" si="408"/>
        <v>93.3</v>
      </c>
      <c r="FH210" s="168">
        <f t="shared" si="409"/>
        <v>95.5</v>
      </c>
      <c r="FI210" s="168">
        <f t="shared" si="410"/>
        <v>93</v>
      </c>
      <c r="FJ210" s="168">
        <f t="shared" si="411"/>
        <v>90.1</v>
      </c>
      <c r="FK210" s="168">
        <f t="shared" si="412"/>
        <v>83</v>
      </c>
      <c r="FL210" s="167">
        <v>136</v>
      </c>
      <c r="FM210" s="168">
        <f t="shared" si="413"/>
        <v>75.599999999999994</v>
      </c>
      <c r="FN210" s="168">
        <f t="shared" si="414"/>
        <v>84.2</v>
      </c>
      <c r="FO210" s="168">
        <f t="shared" si="415"/>
        <v>90.1</v>
      </c>
      <c r="FP210" s="168">
        <f t="shared" si="416"/>
        <v>93.6</v>
      </c>
      <c r="FQ210" s="168">
        <f t="shared" si="417"/>
        <v>96.2</v>
      </c>
      <c r="FR210" s="168">
        <f t="shared" si="418"/>
        <v>91.3</v>
      </c>
      <c r="FS210" s="168">
        <f t="shared" si="419"/>
        <v>87.9</v>
      </c>
      <c r="FT210" s="168">
        <f t="shared" si="420"/>
        <v>81.900000000000006</v>
      </c>
      <c r="FU210" s="167">
        <v>137</v>
      </c>
      <c r="FV210" s="168">
        <f t="shared" si="421"/>
        <v>77.599999999999994</v>
      </c>
      <c r="FW210" s="168">
        <f t="shared" si="422"/>
        <v>88</v>
      </c>
      <c r="FX210" s="168">
        <f t="shared" si="423"/>
        <v>93.4</v>
      </c>
      <c r="FY210" s="168">
        <f t="shared" si="424"/>
        <v>93.8</v>
      </c>
      <c r="FZ210" s="168">
        <f t="shared" si="425"/>
        <v>94.2</v>
      </c>
      <c r="GA210" s="168">
        <f t="shared" si="426"/>
        <v>91.4</v>
      </c>
      <c r="GB210" s="168">
        <f t="shared" si="427"/>
        <v>87.9</v>
      </c>
      <c r="GC210" s="168">
        <f t="shared" si="428"/>
        <v>79.900000000000006</v>
      </c>
      <c r="GD210" s="167">
        <v>130</v>
      </c>
      <c r="GE210" s="168">
        <f t="shared" si="429"/>
        <v>-2.3603849250278586E-2</v>
      </c>
      <c r="GF210" s="168">
        <f t="shared" si="430"/>
        <v>-2.3544224454084883E-2</v>
      </c>
      <c r="GG210" s="167">
        <v>131</v>
      </c>
      <c r="GH210" s="168">
        <f t="shared" si="431"/>
        <v>-1.2384835451356935E-2</v>
      </c>
      <c r="GI210" s="168">
        <f t="shared" si="432"/>
        <v>-1.1998855162644873E-2</v>
      </c>
      <c r="GJ210" s="167">
        <v>132</v>
      </c>
      <c r="GK210" s="168">
        <f t="shared" si="433"/>
        <v>-2.0040529691527809E-2</v>
      </c>
      <c r="GL210" s="168">
        <f t="shared" si="434"/>
        <v>-1.9627671504537147E-2</v>
      </c>
      <c r="GM210" s="167">
        <v>133</v>
      </c>
      <c r="GN210" s="168">
        <f t="shared" si="435"/>
        <v>-2.9994818512207644E-2</v>
      </c>
      <c r="GO210" s="168">
        <f t="shared" si="436"/>
        <v>-2.8499066434065412E-2</v>
      </c>
      <c r="GP210" s="167">
        <v>134</v>
      </c>
      <c r="GQ210" s="168">
        <f t="shared" si="437"/>
        <v>1.1033250097071345E-2</v>
      </c>
      <c r="GR210" s="168">
        <f t="shared" si="438"/>
        <v>1.2508825519844891E-2</v>
      </c>
      <c r="GS210" s="167">
        <v>135</v>
      </c>
      <c r="GT210" s="168">
        <f t="shared" si="439"/>
        <v>3.2452499206684138E-2</v>
      </c>
      <c r="GU210" s="168">
        <f t="shared" si="440"/>
        <v>3.7596330632538866E-2</v>
      </c>
      <c r="GV210" s="167">
        <v>136</v>
      </c>
      <c r="GW210" s="168">
        <f t="shared" si="441"/>
        <v>4.2495075939370963E-2</v>
      </c>
      <c r="GX210" s="168">
        <f t="shared" si="442"/>
        <v>5.8447665967733542E-2</v>
      </c>
      <c r="GY210" s="167">
        <v>137</v>
      </c>
      <c r="GZ210" s="168">
        <f t="shared" si="443"/>
        <v>-2.9037543498589002E-5</v>
      </c>
      <c r="HA210" s="168">
        <f t="shared" si="444"/>
        <v>2.5034014590687548E-2</v>
      </c>
      <c r="HB210" s="167">
        <v>-1.2</v>
      </c>
      <c r="HC210" s="167">
        <v>-0.49</v>
      </c>
      <c r="HD210" s="167">
        <v>0.14000000000000001</v>
      </c>
      <c r="HE210" s="167">
        <v>1.56</v>
      </c>
      <c r="HF210" s="167">
        <v>-2.98</v>
      </c>
      <c r="HG210" s="167">
        <v>-1.01</v>
      </c>
      <c r="HH210" s="167">
        <v>0.85</v>
      </c>
      <c r="HI210" s="167">
        <v>3.14</v>
      </c>
    </row>
    <row r="211" spans="1:217" ht="15" x14ac:dyDescent="0.2">
      <c r="A211" s="153">
        <v>201</v>
      </c>
      <c r="B211" s="212"/>
      <c r="V211" s="163">
        <f t="shared" si="345"/>
        <v>0</v>
      </c>
      <c r="W211" s="163">
        <f t="shared" si="346"/>
        <v>0</v>
      </c>
      <c r="X211" s="163">
        <f t="shared" si="347"/>
        <v>0</v>
      </c>
      <c r="Y211" s="163">
        <f t="shared" si="348"/>
        <v>0</v>
      </c>
      <c r="Z211" s="163">
        <f t="shared" si="349"/>
        <v>0</v>
      </c>
      <c r="AA211" s="163">
        <f t="shared" si="350"/>
        <v>0</v>
      </c>
      <c r="AB211" s="163">
        <f t="shared" si="351"/>
        <v>0</v>
      </c>
      <c r="AC211" s="163">
        <f t="shared" si="352"/>
        <v>0</v>
      </c>
      <c r="AD211" s="164">
        <f t="shared" si="353"/>
        <v>-1.4641977937706968E-2</v>
      </c>
      <c r="AE211" s="164">
        <f t="shared" si="354"/>
        <v>2.4910512713808348E-2</v>
      </c>
      <c r="AF211" s="164">
        <f t="shared" si="355"/>
        <v>4.5595616594547202E-2</v>
      </c>
      <c r="AG211" s="165">
        <f t="shared" si="356"/>
        <v>65.3</v>
      </c>
      <c r="AH211" s="165">
        <f t="shared" si="357"/>
        <v>75.400000000000006</v>
      </c>
      <c r="AI211" s="165">
        <f t="shared" si="358"/>
        <v>82.9</v>
      </c>
      <c r="AJ211" s="165">
        <f t="shared" si="359"/>
        <v>88.3</v>
      </c>
      <c r="AK211" s="165">
        <f t="shared" si="360"/>
        <v>91.5</v>
      </c>
      <c r="AL211" s="165">
        <f t="shared" si="361"/>
        <v>92.7</v>
      </c>
      <c r="AM211" s="165">
        <f t="shared" si="362"/>
        <v>92.5</v>
      </c>
      <c r="AN211" s="165">
        <f t="shared" si="363"/>
        <v>90.4</v>
      </c>
      <c r="AO211" s="164">
        <f t="shared" si="364"/>
        <v>1.5128685188023212</v>
      </c>
      <c r="AP211" s="166">
        <v>1</v>
      </c>
      <c r="AQ211" s="167">
        <v>51.4</v>
      </c>
      <c r="AR211" s="167">
        <v>62.6</v>
      </c>
      <c r="AS211" s="167">
        <v>70.8</v>
      </c>
      <c r="AT211" s="167">
        <v>81</v>
      </c>
      <c r="AU211" s="167">
        <v>90.4</v>
      </c>
      <c r="AV211" s="167">
        <v>96.2</v>
      </c>
      <c r="AW211" s="167">
        <v>94.7</v>
      </c>
      <c r="AX211" s="167">
        <v>92.3</v>
      </c>
      <c r="AY211" s="166">
        <v>2</v>
      </c>
      <c r="AZ211" s="167">
        <v>59.5</v>
      </c>
      <c r="BA211" s="167">
        <v>68.900000000000006</v>
      </c>
      <c r="BB211" s="167">
        <v>78.3</v>
      </c>
      <c r="BC211" s="167">
        <v>84.3</v>
      </c>
      <c r="BD211" s="167">
        <v>92.8</v>
      </c>
      <c r="BE211" s="167">
        <v>96.3</v>
      </c>
      <c r="BF211" s="167">
        <v>94</v>
      </c>
      <c r="BG211" s="167">
        <v>90</v>
      </c>
      <c r="BH211" s="166">
        <v>3</v>
      </c>
      <c r="BI211" s="167">
        <v>59.8</v>
      </c>
      <c r="BJ211" s="167">
        <v>71.099999999999994</v>
      </c>
      <c r="BK211" s="167">
        <v>80.8</v>
      </c>
      <c r="BL211" s="167">
        <v>88</v>
      </c>
      <c r="BM211" s="167">
        <v>95</v>
      </c>
      <c r="BN211" s="167">
        <v>94.4</v>
      </c>
      <c r="BO211" s="167">
        <v>94.1</v>
      </c>
      <c r="BP211" s="167">
        <v>89</v>
      </c>
      <c r="BQ211" s="166">
        <v>4</v>
      </c>
      <c r="BR211" s="167">
        <v>65.400000000000006</v>
      </c>
      <c r="BS211" s="167">
        <v>77.2</v>
      </c>
      <c r="BT211" s="167">
        <v>84.5</v>
      </c>
      <c r="BU211" s="167">
        <v>89.8</v>
      </c>
      <c r="BV211" s="167">
        <v>95.5</v>
      </c>
      <c r="BW211" s="167">
        <v>94.3</v>
      </c>
      <c r="BX211" s="167">
        <v>92.5</v>
      </c>
      <c r="BY211" s="167">
        <v>88.8</v>
      </c>
      <c r="BZ211" s="166">
        <v>5</v>
      </c>
      <c r="CA211" s="167">
        <v>65.3</v>
      </c>
      <c r="CB211" s="167">
        <v>77.400000000000006</v>
      </c>
      <c r="CC211" s="167">
        <v>86.5</v>
      </c>
      <c r="CD211" s="167">
        <v>92.5</v>
      </c>
      <c r="CE211" s="167">
        <v>96.4</v>
      </c>
      <c r="CF211" s="167">
        <v>93</v>
      </c>
      <c r="CG211" s="167">
        <v>90.4</v>
      </c>
      <c r="CH211" s="167">
        <v>83.7</v>
      </c>
      <c r="CI211" s="166">
        <v>6</v>
      </c>
      <c r="CJ211" s="167">
        <v>70.7</v>
      </c>
      <c r="CK211" s="167">
        <v>82</v>
      </c>
      <c r="CL211" s="167">
        <v>89.3</v>
      </c>
      <c r="CM211" s="167">
        <v>93.3</v>
      </c>
      <c r="CN211" s="167">
        <v>95.5</v>
      </c>
      <c r="CO211" s="167">
        <v>93</v>
      </c>
      <c r="CP211" s="167">
        <v>90.1</v>
      </c>
      <c r="CQ211" s="167">
        <v>83</v>
      </c>
      <c r="CR211" s="166">
        <v>7</v>
      </c>
      <c r="CS211" s="167">
        <v>75.599999999999994</v>
      </c>
      <c r="CT211" s="167">
        <v>84.2</v>
      </c>
      <c r="CU211" s="167">
        <v>90.1</v>
      </c>
      <c r="CV211" s="167">
        <v>93.6</v>
      </c>
      <c r="CW211" s="167">
        <v>96.2</v>
      </c>
      <c r="CX211" s="167">
        <v>91.3</v>
      </c>
      <c r="CY211" s="167">
        <v>87.9</v>
      </c>
      <c r="CZ211" s="167">
        <v>81.900000000000006</v>
      </c>
      <c r="DA211" s="166">
        <v>8</v>
      </c>
      <c r="DB211" s="167">
        <v>77.599999999999994</v>
      </c>
      <c r="DC211" s="167">
        <v>88</v>
      </c>
      <c r="DD211" s="167">
        <v>93.4</v>
      </c>
      <c r="DE211" s="167">
        <v>93.8</v>
      </c>
      <c r="DF211" s="167">
        <v>94.2</v>
      </c>
      <c r="DG211" s="167">
        <v>91.4</v>
      </c>
      <c r="DH211" s="167">
        <v>87.9</v>
      </c>
      <c r="DI211" s="167">
        <v>79.900000000000006</v>
      </c>
      <c r="DJ211" s="167">
        <v>1</v>
      </c>
      <c r="DK211" s="168">
        <f t="shared" si="365"/>
        <v>51.4</v>
      </c>
      <c r="DL211" s="168">
        <f t="shared" si="366"/>
        <v>62.6</v>
      </c>
      <c r="DM211" s="168">
        <f t="shared" si="367"/>
        <v>70.8</v>
      </c>
      <c r="DN211" s="168">
        <f t="shared" si="368"/>
        <v>81</v>
      </c>
      <c r="DO211" s="168">
        <f t="shared" si="369"/>
        <v>90.4</v>
      </c>
      <c r="DP211" s="168">
        <f t="shared" si="370"/>
        <v>96.2</v>
      </c>
      <c r="DQ211" s="168">
        <f t="shared" si="371"/>
        <v>94.7</v>
      </c>
      <c r="DR211" s="168">
        <f t="shared" si="372"/>
        <v>92.3</v>
      </c>
      <c r="DS211" s="167">
        <v>131</v>
      </c>
      <c r="DT211" s="168">
        <f t="shared" si="373"/>
        <v>59.5</v>
      </c>
      <c r="DU211" s="168">
        <f t="shared" si="374"/>
        <v>68.900000000000006</v>
      </c>
      <c r="DV211" s="168">
        <f t="shared" si="375"/>
        <v>78.3</v>
      </c>
      <c r="DW211" s="168">
        <f t="shared" si="376"/>
        <v>84.3</v>
      </c>
      <c r="DX211" s="168">
        <f t="shared" si="377"/>
        <v>92.8</v>
      </c>
      <c r="DY211" s="168">
        <f t="shared" si="378"/>
        <v>96.3</v>
      </c>
      <c r="DZ211" s="168">
        <f t="shared" si="379"/>
        <v>94</v>
      </c>
      <c r="EA211" s="168">
        <f t="shared" si="380"/>
        <v>90</v>
      </c>
      <c r="EB211" s="167">
        <v>132</v>
      </c>
      <c r="EC211" s="168">
        <f t="shared" si="381"/>
        <v>59.8</v>
      </c>
      <c r="ED211" s="168">
        <f t="shared" si="382"/>
        <v>71.099999999999994</v>
      </c>
      <c r="EE211" s="168">
        <f t="shared" si="383"/>
        <v>80.8</v>
      </c>
      <c r="EF211" s="168">
        <f t="shared" si="384"/>
        <v>88</v>
      </c>
      <c r="EG211" s="168">
        <f t="shared" si="385"/>
        <v>95</v>
      </c>
      <c r="EH211" s="168">
        <f t="shared" si="386"/>
        <v>94.4</v>
      </c>
      <c r="EI211" s="168">
        <f t="shared" si="387"/>
        <v>94.1</v>
      </c>
      <c r="EJ211" s="168">
        <f t="shared" si="388"/>
        <v>89</v>
      </c>
      <c r="EK211" s="167">
        <v>133</v>
      </c>
      <c r="EL211" s="168">
        <f t="shared" si="389"/>
        <v>65.400000000000006</v>
      </c>
      <c r="EM211" s="168">
        <f t="shared" si="390"/>
        <v>77.2</v>
      </c>
      <c r="EN211" s="168">
        <f t="shared" si="391"/>
        <v>84.5</v>
      </c>
      <c r="EO211" s="168">
        <f t="shared" si="392"/>
        <v>89.8</v>
      </c>
      <c r="EP211" s="168">
        <f t="shared" si="393"/>
        <v>95.5</v>
      </c>
      <c r="EQ211" s="168">
        <f t="shared" si="394"/>
        <v>94.3</v>
      </c>
      <c r="ER211" s="168">
        <f t="shared" si="395"/>
        <v>92.5</v>
      </c>
      <c r="ES211" s="168">
        <f t="shared" si="396"/>
        <v>88.8</v>
      </c>
      <c r="ET211" s="167">
        <v>134</v>
      </c>
      <c r="EU211" s="168">
        <f t="shared" si="397"/>
        <v>65.3</v>
      </c>
      <c r="EV211" s="168">
        <f t="shared" si="398"/>
        <v>77.400000000000006</v>
      </c>
      <c r="EW211" s="168">
        <f t="shared" si="399"/>
        <v>86.5</v>
      </c>
      <c r="EX211" s="168">
        <f t="shared" si="400"/>
        <v>92.5</v>
      </c>
      <c r="EY211" s="168">
        <f t="shared" si="401"/>
        <v>96.4</v>
      </c>
      <c r="EZ211" s="168">
        <f t="shared" si="402"/>
        <v>93</v>
      </c>
      <c r="FA211" s="168">
        <f t="shared" si="403"/>
        <v>90.4</v>
      </c>
      <c r="FB211" s="168">
        <f t="shared" si="404"/>
        <v>83.7</v>
      </c>
      <c r="FC211" s="167">
        <v>135</v>
      </c>
      <c r="FD211" s="168">
        <f t="shared" si="405"/>
        <v>70.7</v>
      </c>
      <c r="FE211" s="168">
        <f t="shared" si="406"/>
        <v>82</v>
      </c>
      <c r="FF211" s="168">
        <f t="shared" si="407"/>
        <v>89.3</v>
      </c>
      <c r="FG211" s="168">
        <f t="shared" si="408"/>
        <v>93.3</v>
      </c>
      <c r="FH211" s="168">
        <f t="shared" si="409"/>
        <v>95.5</v>
      </c>
      <c r="FI211" s="168">
        <f t="shared" si="410"/>
        <v>93</v>
      </c>
      <c r="FJ211" s="168">
        <f t="shared" si="411"/>
        <v>90.1</v>
      </c>
      <c r="FK211" s="168">
        <f t="shared" si="412"/>
        <v>83</v>
      </c>
      <c r="FL211" s="167">
        <v>136</v>
      </c>
      <c r="FM211" s="168">
        <f t="shared" si="413"/>
        <v>75.599999999999994</v>
      </c>
      <c r="FN211" s="168">
        <f t="shared" si="414"/>
        <v>84.2</v>
      </c>
      <c r="FO211" s="168">
        <f t="shared" si="415"/>
        <v>90.1</v>
      </c>
      <c r="FP211" s="168">
        <f t="shared" si="416"/>
        <v>93.6</v>
      </c>
      <c r="FQ211" s="168">
        <f t="shared" si="417"/>
        <v>96.2</v>
      </c>
      <c r="FR211" s="168">
        <f t="shared" si="418"/>
        <v>91.3</v>
      </c>
      <c r="FS211" s="168">
        <f t="shared" si="419"/>
        <v>87.9</v>
      </c>
      <c r="FT211" s="168">
        <f t="shared" si="420"/>
        <v>81.900000000000006</v>
      </c>
      <c r="FU211" s="167">
        <v>137</v>
      </c>
      <c r="FV211" s="168">
        <f t="shared" si="421"/>
        <v>77.599999999999994</v>
      </c>
      <c r="FW211" s="168">
        <f t="shared" si="422"/>
        <v>88</v>
      </c>
      <c r="FX211" s="168">
        <f t="shared" si="423"/>
        <v>93.4</v>
      </c>
      <c r="FY211" s="168">
        <f t="shared" si="424"/>
        <v>93.8</v>
      </c>
      <c r="FZ211" s="168">
        <f t="shared" si="425"/>
        <v>94.2</v>
      </c>
      <c r="GA211" s="168">
        <f t="shared" si="426"/>
        <v>91.4</v>
      </c>
      <c r="GB211" s="168">
        <f t="shared" si="427"/>
        <v>87.9</v>
      </c>
      <c r="GC211" s="168">
        <f t="shared" si="428"/>
        <v>79.900000000000006</v>
      </c>
      <c r="GD211" s="167">
        <v>130</v>
      </c>
      <c r="GE211" s="168">
        <f t="shared" si="429"/>
        <v>-2.3603849250278586E-2</v>
      </c>
      <c r="GF211" s="168">
        <f t="shared" si="430"/>
        <v>-2.3544224454084883E-2</v>
      </c>
      <c r="GG211" s="167">
        <v>131</v>
      </c>
      <c r="GH211" s="168">
        <f t="shared" si="431"/>
        <v>-1.2384835451356935E-2</v>
      </c>
      <c r="GI211" s="168">
        <f t="shared" si="432"/>
        <v>-1.1998855162644873E-2</v>
      </c>
      <c r="GJ211" s="167">
        <v>132</v>
      </c>
      <c r="GK211" s="168">
        <f t="shared" si="433"/>
        <v>-2.0040529691527809E-2</v>
      </c>
      <c r="GL211" s="168">
        <f t="shared" si="434"/>
        <v>-1.9627671504537147E-2</v>
      </c>
      <c r="GM211" s="167">
        <v>133</v>
      </c>
      <c r="GN211" s="168">
        <f t="shared" si="435"/>
        <v>-2.9994818512207644E-2</v>
      </c>
      <c r="GO211" s="168">
        <f t="shared" si="436"/>
        <v>-2.8499066434065412E-2</v>
      </c>
      <c r="GP211" s="167">
        <v>134</v>
      </c>
      <c r="GQ211" s="168">
        <f t="shared" si="437"/>
        <v>1.1033250097071345E-2</v>
      </c>
      <c r="GR211" s="168">
        <f t="shared" si="438"/>
        <v>1.2508825519844891E-2</v>
      </c>
      <c r="GS211" s="167">
        <v>135</v>
      </c>
      <c r="GT211" s="168">
        <f t="shared" si="439"/>
        <v>3.2452499206684138E-2</v>
      </c>
      <c r="GU211" s="168">
        <f t="shared" si="440"/>
        <v>3.7596330632538866E-2</v>
      </c>
      <c r="GV211" s="167">
        <v>136</v>
      </c>
      <c r="GW211" s="168">
        <f t="shared" si="441"/>
        <v>4.2495075939370963E-2</v>
      </c>
      <c r="GX211" s="168">
        <f t="shared" si="442"/>
        <v>5.8447665967733542E-2</v>
      </c>
      <c r="GY211" s="167">
        <v>137</v>
      </c>
      <c r="GZ211" s="168">
        <f t="shared" si="443"/>
        <v>-2.9037543498589002E-5</v>
      </c>
      <c r="HA211" s="168">
        <f t="shared" si="444"/>
        <v>2.5034014590687548E-2</v>
      </c>
      <c r="HB211" s="167">
        <v>-1.2</v>
      </c>
      <c r="HC211" s="167">
        <v>-0.49</v>
      </c>
      <c r="HD211" s="167">
        <v>0.14000000000000001</v>
      </c>
      <c r="HE211" s="167">
        <v>1.56</v>
      </c>
      <c r="HF211" s="167">
        <v>-2.98</v>
      </c>
      <c r="HG211" s="167">
        <v>-1.01</v>
      </c>
      <c r="HH211" s="167">
        <v>0.85</v>
      </c>
      <c r="HI211" s="167">
        <v>3.14</v>
      </c>
    </row>
    <row r="212" spans="1:217" ht="15" x14ac:dyDescent="0.2">
      <c r="A212" s="153">
        <v>202</v>
      </c>
      <c r="B212" s="212"/>
      <c r="V212" s="163">
        <f t="shared" si="345"/>
        <v>0</v>
      </c>
      <c r="W212" s="163">
        <f t="shared" si="346"/>
        <v>0</v>
      </c>
      <c r="X212" s="163">
        <f t="shared" si="347"/>
        <v>0</v>
      </c>
      <c r="Y212" s="163">
        <f t="shared" si="348"/>
        <v>0</v>
      </c>
      <c r="Z212" s="163">
        <f t="shared" si="349"/>
        <v>0</v>
      </c>
      <c r="AA212" s="163">
        <f t="shared" si="350"/>
        <v>0</v>
      </c>
      <c r="AB212" s="163">
        <f t="shared" si="351"/>
        <v>0</v>
      </c>
      <c r="AC212" s="163">
        <f t="shared" si="352"/>
        <v>0</v>
      </c>
      <c r="AD212" s="164">
        <f t="shared" si="353"/>
        <v>-1.4641977937706968E-2</v>
      </c>
      <c r="AE212" s="164">
        <f t="shared" si="354"/>
        <v>2.4910512713808348E-2</v>
      </c>
      <c r="AF212" s="164">
        <f t="shared" si="355"/>
        <v>4.5595616594547202E-2</v>
      </c>
      <c r="AG212" s="165">
        <f t="shared" si="356"/>
        <v>65.3</v>
      </c>
      <c r="AH212" s="165">
        <f t="shared" si="357"/>
        <v>75.400000000000006</v>
      </c>
      <c r="AI212" s="165">
        <f t="shared" si="358"/>
        <v>82.9</v>
      </c>
      <c r="AJ212" s="165">
        <f t="shared" si="359"/>
        <v>88.3</v>
      </c>
      <c r="AK212" s="165">
        <f t="shared" si="360"/>
        <v>91.5</v>
      </c>
      <c r="AL212" s="165">
        <f t="shared" si="361"/>
        <v>92.7</v>
      </c>
      <c r="AM212" s="165">
        <f t="shared" si="362"/>
        <v>92.5</v>
      </c>
      <c r="AN212" s="165">
        <f t="shared" si="363"/>
        <v>90.4</v>
      </c>
      <c r="AO212" s="164">
        <f t="shared" si="364"/>
        <v>1.5128685188023212</v>
      </c>
      <c r="AP212" s="166">
        <v>1</v>
      </c>
      <c r="AQ212" s="167">
        <v>51.4</v>
      </c>
      <c r="AR212" s="167">
        <v>62.6</v>
      </c>
      <c r="AS212" s="167">
        <v>70.8</v>
      </c>
      <c r="AT212" s="167">
        <v>81</v>
      </c>
      <c r="AU212" s="167">
        <v>90.4</v>
      </c>
      <c r="AV212" s="167">
        <v>96.2</v>
      </c>
      <c r="AW212" s="167">
        <v>94.7</v>
      </c>
      <c r="AX212" s="167">
        <v>92.3</v>
      </c>
      <c r="AY212" s="166">
        <v>2</v>
      </c>
      <c r="AZ212" s="167">
        <v>59.5</v>
      </c>
      <c r="BA212" s="167">
        <v>68.900000000000006</v>
      </c>
      <c r="BB212" s="167">
        <v>78.3</v>
      </c>
      <c r="BC212" s="167">
        <v>84.3</v>
      </c>
      <c r="BD212" s="167">
        <v>92.8</v>
      </c>
      <c r="BE212" s="167">
        <v>96.3</v>
      </c>
      <c r="BF212" s="167">
        <v>94</v>
      </c>
      <c r="BG212" s="167">
        <v>90</v>
      </c>
      <c r="BH212" s="166">
        <v>3</v>
      </c>
      <c r="BI212" s="167">
        <v>59.8</v>
      </c>
      <c r="BJ212" s="167">
        <v>71.099999999999994</v>
      </c>
      <c r="BK212" s="167">
        <v>80.8</v>
      </c>
      <c r="BL212" s="167">
        <v>88</v>
      </c>
      <c r="BM212" s="167">
        <v>95</v>
      </c>
      <c r="BN212" s="167">
        <v>94.4</v>
      </c>
      <c r="BO212" s="167">
        <v>94.1</v>
      </c>
      <c r="BP212" s="167">
        <v>89</v>
      </c>
      <c r="BQ212" s="166">
        <v>4</v>
      </c>
      <c r="BR212" s="167">
        <v>65.400000000000006</v>
      </c>
      <c r="BS212" s="167">
        <v>77.2</v>
      </c>
      <c r="BT212" s="167">
        <v>84.5</v>
      </c>
      <c r="BU212" s="167">
        <v>89.8</v>
      </c>
      <c r="BV212" s="167">
        <v>95.5</v>
      </c>
      <c r="BW212" s="167">
        <v>94.3</v>
      </c>
      <c r="BX212" s="167">
        <v>92.5</v>
      </c>
      <c r="BY212" s="167">
        <v>88.8</v>
      </c>
      <c r="BZ212" s="166">
        <v>5</v>
      </c>
      <c r="CA212" s="167">
        <v>65.3</v>
      </c>
      <c r="CB212" s="167">
        <v>77.400000000000006</v>
      </c>
      <c r="CC212" s="167">
        <v>86.5</v>
      </c>
      <c r="CD212" s="167">
        <v>92.5</v>
      </c>
      <c r="CE212" s="167">
        <v>96.4</v>
      </c>
      <c r="CF212" s="167">
        <v>93</v>
      </c>
      <c r="CG212" s="167">
        <v>90.4</v>
      </c>
      <c r="CH212" s="167">
        <v>83.7</v>
      </c>
      <c r="CI212" s="166">
        <v>6</v>
      </c>
      <c r="CJ212" s="167">
        <v>70.7</v>
      </c>
      <c r="CK212" s="167">
        <v>82</v>
      </c>
      <c r="CL212" s="167">
        <v>89.3</v>
      </c>
      <c r="CM212" s="167">
        <v>93.3</v>
      </c>
      <c r="CN212" s="167">
        <v>95.5</v>
      </c>
      <c r="CO212" s="167">
        <v>93</v>
      </c>
      <c r="CP212" s="167">
        <v>90.1</v>
      </c>
      <c r="CQ212" s="167">
        <v>83</v>
      </c>
      <c r="CR212" s="166">
        <v>7</v>
      </c>
      <c r="CS212" s="167">
        <v>75.599999999999994</v>
      </c>
      <c r="CT212" s="167">
        <v>84.2</v>
      </c>
      <c r="CU212" s="167">
        <v>90.1</v>
      </c>
      <c r="CV212" s="167">
        <v>93.6</v>
      </c>
      <c r="CW212" s="167">
        <v>96.2</v>
      </c>
      <c r="CX212" s="167">
        <v>91.3</v>
      </c>
      <c r="CY212" s="167">
        <v>87.9</v>
      </c>
      <c r="CZ212" s="167">
        <v>81.900000000000006</v>
      </c>
      <c r="DA212" s="166">
        <v>8</v>
      </c>
      <c r="DB212" s="167">
        <v>77.599999999999994</v>
      </c>
      <c r="DC212" s="167">
        <v>88</v>
      </c>
      <c r="DD212" s="167">
        <v>93.4</v>
      </c>
      <c r="DE212" s="167">
        <v>93.8</v>
      </c>
      <c r="DF212" s="167">
        <v>94.2</v>
      </c>
      <c r="DG212" s="167">
        <v>91.4</v>
      </c>
      <c r="DH212" s="167">
        <v>87.9</v>
      </c>
      <c r="DI212" s="167">
        <v>79.900000000000006</v>
      </c>
      <c r="DJ212" s="167">
        <v>1</v>
      </c>
      <c r="DK212" s="168">
        <f t="shared" si="365"/>
        <v>51.4</v>
      </c>
      <c r="DL212" s="168">
        <f t="shared" si="366"/>
        <v>62.6</v>
      </c>
      <c r="DM212" s="168">
        <f t="shared" si="367"/>
        <v>70.8</v>
      </c>
      <c r="DN212" s="168">
        <f t="shared" si="368"/>
        <v>81</v>
      </c>
      <c r="DO212" s="168">
        <f t="shared" si="369"/>
        <v>90.4</v>
      </c>
      <c r="DP212" s="168">
        <f t="shared" si="370"/>
        <v>96.2</v>
      </c>
      <c r="DQ212" s="168">
        <f t="shared" si="371"/>
        <v>94.7</v>
      </c>
      <c r="DR212" s="168">
        <f t="shared" si="372"/>
        <v>92.3</v>
      </c>
      <c r="DS212" s="167">
        <v>131</v>
      </c>
      <c r="DT212" s="168">
        <f t="shared" si="373"/>
        <v>59.5</v>
      </c>
      <c r="DU212" s="168">
        <f t="shared" si="374"/>
        <v>68.900000000000006</v>
      </c>
      <c r="DV212" s="168">
        <f t="shared" si="375"/>
        <v>78.3</v>
      </c>
      <c r="DW212" s="168">
        <f t="shared" si="376"/>
        <v>84.3</v>
      </c>
      <c r="DX212" s="168">
        <f t="shared" si="377"/>
        <v>92.8</v>
      </c>
      <c r="DY212" s="168">
        <f t="shared" si="378"/>
        <v>96.3</v>
      </c>
      <c r="DZ212" s="168">
        <f t="shared" si="379"/>
        <v>94</v>
      </c>
      <c r="EA212" s="168">
        <f t="shared" si="380"/>
        <v>90</v>
      </c>
      <c r="EB212" s="167">
        <v>132</v>
      </c>
      <c r="EC212" s="168">
        <f t="shared" si="381"/>
        <v>59.8</v>
      </c>
      <c r="ED212" s="168">
        <f t="shared" si="382"/>
        <v>71.099999999999994</v>
      </c>
      <c r="EE212" s="168">
        <f t="shared" si="383"/>
        <v>80.8</v>
      </c>
      <c r="EF212" s="168">
        <f t="shared" si="384"/>
        <v>88</v>
      </c>
      <c r="EG212" s="168">
        <f t="shared" si="385"/>
        <v>95</v>
      </c>
      <c r="EH212" s="168">
        <f t="shared" si="386"/>
        <v>94.4</v>
      </c>
      <c r="EI212" s="168">
        <f t="shared" si="387"/>
        <v>94.1</v>
      </c>
      <c r="EJ212" s="168">
        <f t="shared" si="388"/>
        <v>89</v>
      </c>
      <c r="EK212" s="167">
        <v>133</v>
      </c>
      <c r="EL212" s="168">
        <f t="shared" si="389"/>
        <v>65.400000000000006</v>
      </c>
      <c r="EM212" s="168">
        <f t="shared" si="390"/>
        <v>77.2</v>
      </c>
      <c r="EN212" s="168">
        <f t="shared" si="391"/>
        <v>84.5</v>
      </c>
      <c r="EO212" s="168">
        <f t="shared" si="392"/>
        <v>89.8</v>
      </c>
      <c r="EP212" s="168">
        <f t="shared" si="393"/>
        <v>95.5</v>
      </c>
      <c r="EQ212" s="168">
        <f t="shared" si="394"/>
        <v>94.3</v>
      </c>
      <c r="ER212" s="168">
        <f t="shared" si="395"/>
        <v>92.5</v>
      </c>
      <c r="ES212" s="168">
        <f t="shared" si="396"/>
        <v>88.8</v>
      </c>
      <c r="ET212" s="167">
        <v>134</v>
      </c>
      <c r="EU212" s="168">
        <f t="shared" si="397"/>
        <v>65.3</v>
      </c>
      <c r="EV212" s="168">
        <f t="shared" si="398"/>
        <v>77.400000000000006</v>
      </c>
      <c r="EW212" s="168">
        <f t="shared" si="399"/>
        <v>86.5</v>
      </c>
      <c r="EX212" s="168">
        <f t="shared" si="400"/>
        <v>92.5</v>
      </c>
      <c r="EY212" s="168">
        <f t="shared" si="401"/>
        <v>96.4</v>
      </c>
      <c r="EZ212" s="168">
        <f t="shared" si="402"/>
        <v>93</v>
      </c>
      <c r="FA212" s="168">
        <f t="shared" si="403"/>
        <v>90.4</v>
      </c>
      <c r="FB212" s="168">
        <f t="shared" si="404"/>
        <v>83.7</v>
      </c>
      <c r="FC212" s="167">
        <v>135</v>
      </c>
      <c r="FD212" s="168">
        <f t="shared" si="405"/>
        <v>70.7</v>
      </c>
      <c r="FE212" s="168">
        <f t="shared" si="406"/>
        <v>82</v>
      </c>
      <c r="FF212" s="168">
        <f t="shared" si="407"/>
        <v>89.3</v>
      </c>
      <c r="FG212" s="168">
        <f t="shared" si="408"/>
        <v>93.3</v>
      </c>
      <c r="FH212" s="168">
        <f t="shared" si="409"/>
        <v>95.5</v>
      </c>
      <c r="FI212" s="168">
        <f t="shared" si="410"/>
        <v>93</v>
      </c>
      <c r="FJ212" s="168">
        <f t="shared" si="411"/>
        <v>90.1</v>
      </c>
      <c r="FK212" s="168">
        <f t="shared" si="412"/>
        <v>83</v>
      </c>
      <c r="FL212" s="167">
        <v>136</v>
      </c>
      <c r="FM212" s="168">
        <f t="shared" si="413"/>
        <v>75.599999999999994</v>
      </c>
      <c r="FN212" s="168">
        <f t="shared" si="414"/>
        <v>84.2</v>
      </c>
      <c r="FO212" s="168">
        <f t="shared" si="415"/>
        <v>90.1</v>
      </c>
      <c r="FP212" s="168">
        <f t="shared" si="416"/>
        <v>93.6</v>
      </c>
      <c r="FQ212" s="168">
        <f t="shared" si="417"/>
        <v>96.2</v>
      </c>
      <c r="FR212" s="168">
        <f t="shared" si="418"/>
        <v>91.3</v>
      </c>
      <c r="FS212" s="168">
        <f t="shared" si="419"/>
        <v>87.9</v>
      </c>
      <c r="FT212" s="168">
        <f t="shared" si="420"/>
        <v>81.900000000000006</v>
      </c>
      <c r="FU212" s="167">
        <v>137</v>
      </c>
      <c r="FV212" s="168">
        <f t="shared" si="421"/>
        <v>77.599999999999994</v>
      </c>
      <c r="FW212" s="168">
        <f t="shared" si="422"/>
        <v>88</v>
      </c>
      <c r="FX212" s="168">
        <f t="shared" si="423"/>
        <v>93.4</v>
      </c>
      <c r="FY212" s="168">
        <f t="shared" si="424"/>
        <v>93.8</v>
      </c>
      <c r="FZ212" s="168">
        <f t="shared" si="425"/>
        <v>94.2</v>
      </c>
      <c r="GA212" s="168">
        <f t="shared" si="426"/>
        <v>91.4</v>
      </c>
      <c r="GB212" s="168">
        <f t="shared" si="427"/>
        <v>87.9</v>
      </c>
      <c r="GC212" s="168">
        <f t="shared" si="428"/>
        <v>79.900000000000006</v>
      </c>
      <c r="GD212" s="167">
        <v>130</v>
      </c>
      <c r="GE212" s="168">
        <f t="shared" si="429"/>
        <v>-2.3603849250278586E-2</v>
      </c>
      <c r="GF212" s="168">
        <f t="shared" si="430"/>
        <v>-2.3544224454084883E-2</v>
      </c>
      <c r="GG212" s="167">
        <v>131</v>
      </c>
      <c r="GH212" s="168">
        <f t="shared" si="431"/>
        <v>-1.2384835451356935E-2</v>
      </c>
      <c r="GI212" s="168">
        <f t="shared" si="432"/>
        <v>-1.1998855162644873E-2</v>
      </c>
      <c r="GJ212" s="167">
        <v>132</v>
      </c>
      <c r="GK212" s="168">
        <f t="shared" si="433"/>
        <v>-2.0040529691527809E-2</v>
      </c>
      <c r="GL212" s="168">
        <f t="shared" si="434"/>
        <v>-1.9627671504537147E-2</v>
      </c>
      <c r="GM212" s="167">
        <v>133</v>
      </c>
      <c r="GN212" s="168">
        <f t="shared" si="435"/>
        <v>-2.9994818512207644E-2</v>
      </c>
      <c r="GO212" s="168">
        <f t="shared" si="436"/>
        <v>-2.8499066434065412E-2</v>
      </c>
      <c r="GP212" s="167">
        <v>134</v>
      </c>
      <c r="GQ212" s="168">
        <f t="shared" si="437"/>
        <v>1.1033250097071345E-2</v>
      </c>
      <c r="GR212" s="168">
        <f t="shared" si="438"/>
        <v>1.2508825519844891E-2</v>
      </c>
      <c r="GS212" s="167">
        <v>135</v>
      </c>
      <c r="GT212" s="168">
        <f t="shared" si="439"/>
        <v>3.2452499206684138E-2</v>
      </c>
      <c r="GU212" s="168">
        <f t="shared" si="440"/>
        <v>3.7596330632538866E-2</v>
      </c>
      <c r="GV212" s="167">
        <v>136</v>
      </c>
      <c r="GW212" s="168">
        <f t="shared" si="441"/>
        <v>4.2495075939370963E-2</v>
      </c>
      <c r="GX212" s="168">
        <f t="shared" si="442"/>
        <v>5.8447665967733542E-2</v>
      </c>
      <c r="GY212" s="167">
        <v>137</v>
      </c>
      <c r="GZ212" s="168">
        <f t="shared" si="443"/>
        <v>-2.9037543498589002E-5</v>
      </c>
      <c r="HA212" s="168">
        <f t="shared" si="444"/>
        <v>2.5034014590687548E-2</v>
      </c>
      <c r="HB212" s="167">
        <v>-1.2</v>
      </c>
      <c r="HC212" s="167">
        <v>-0.49</v>
      </c>
      <c r="HD212" s="167">
        <v>0.14000000000000001</v>
      </c>
      <c r="HE212" s="167">
        <v>1.56</v>
      </c>
      <c r="HF212" s="167">
        <v>-2.98</v>
      </c>
      <c r="HG212" s="167">
        <v>-1.01</v>
      </c>
      <c r="HH212" s="167">
        <v>0.85</v>
      </c>
      <c r="HI212" s="167">
        <v>3.14</v>
      </c>
    </row>
    <row r="213" spans="1:217" ht="15" x14ac:dyDescent="0.2">
      <c r="A213" s="153">
        <v>203</v>
      </c>
      <c r="B213" s="212"/>
      <c r="V213" s="163">
        <f t="shared" si="345"/>
        <v>0</v>
      </c>
      <c r="W213" s="163">
        <f t="shared" si="346"/>
        <v>0</v>
      </c>
      <c r="X213" s="163">
        <f t="shared" si="347"/>
        <v>0</v>
      </c>
      <c r="Y213" s="163">
        <f t="shared" si="348"/>
        <v>0</v>
      </c>
      <c r="Z213" s="163">
        <f t="shared" si="349"/>
        <v>0</v>
      </c>
      <c r="AA213" s="163">
        <f t="shared" si="350"/>
        <v>0</v>
      </c>
      <c r="AB213" s="163">
        <f t="shared" si="351"/>
        <v>0</v>
      </c>
      <c r="AC213" s="163">
        <f t="shared" si="352"/>
        <v>0</v>
      </c>
      <c r="AD213" s="164">
        <f t="shared" si="353"/>
        <v>-1.4641977937706968E-2</v>
      </c>
      <c r="AE213" s="164">
        <f t="shared" si="354"/>
        <v>2.4910512713808348E-2</v>
      </c>
      <c r="AF213" s="164">
        <f t="shared" si="355"/>
        <v>4.5595616594547202E-2</v>
      </c>
      <c r="AG213" s="165">
        <f t="shared" si="356"/>
        <v>65.3</v>
      </c>
      <c r="AH213" s="165">
        <f t="shared" si="357"/>
        <v>75.400000000000006</v>
      </c>
      <c r="AI213" s="165">
        <f t="shared" si="358"/>
        <v>82.9</v>
      </c>
      <c r="AJ213" s="165">
        <f t="shared" si="359"/>
        <v>88.3</v>
      </c>
      <c r="AK213" s="165">
        <f t="shared" si="360"/>
        <v>91.5</v>
      </c>
      <c r="AL213" s="165">
        <f t="shared" si="361"/>
        <v>92.7</v>
      </c>
      <c r="AM213" s="165">
        <f t="shared" si="362"/>
        <v>92.5</v>
      </c>
      <c r="AN213" s="165">
        <f t="shared" si="363"/>
        <v>90.4</v>
      </c>
      <c r="AO213" s="164">
        <f t="shared" si="364"/>
        <v>1.5128685188023212</v>
      </c>
      <c r="AP213" s="166">
        <v>1</v>
      </c>
      <c r="AQ213" s="167">
        <v>51.4</v>
      </c>
      <c r="AR213" s="167">
        <v>62.6</v>
      </c>
      <c r="AS213" s="167">
        <v>70.8</v>
      </c>
      <c r="AT213" s="167">
        <v>81</v>
      </c>
      <c r="AU213" s="167">
        <v>90.4</v>
      </c>
      <c r="AV213" s="167">
        <v>96.2</v>
      </c>
      <c r="AW213" s="167">
        <v>94.7</v>
      </c>
      <c r="AX213" s="167">
        <v>92.3</v>
      </c>
      <c r="AY213" s="166">
        <v>2</v>
      </c>
      <c r="AZ213" s="167">
        <v>59.5</v>
      </c>
      <c r="BA213" s="167">
        <v>68.900000000000006</v>
      </c>
      <c r="BB213" s="167">
        <v>78.3</v>
      </c>
      <c r="BC213" s="167">
        <v>84.3</v>
      </c>
      <c r="BD213" s="167">
        <v>92.8</v>
      </c>
      <c r="BE213" s="167">
        <v>96.3</v>
      </c>
      <c r="BF213" s="167">
        <v>94</v>
      </c>
      <c r="BG213" s="167">
        <v>90</v>
      </c>
      <c r="BH213" s="166">
        <v>3</v>
      </c>
      <c r="BI213" s="167">
        <v>59.8</v>
      </c>
      <c r="BJ213" s="167">
        <v>71.099999999999994</v>
      </c>
      <c r="BK213" s="167">
        <v>80.8</v>
      </c>
      <c r="BL213" s="167">
        <v>88</v>
      </c>
      <c r="BM213" s="167">
        <v>95</v>
      </c>
      <c r="BN213" s="167">
        <v>94.4</v>
      </c>
      <c r="BO213" s="167">
        <v>94.1</v>
      </c>
      <c r="BP213" s="167">
        <v>89</v>
      </c>
      <c r="BQ213" s="166">
        <v>4</v>
      </c>
      <c r="BR213" s="167">
        <v>65.400000000000006</v>
      </c>
      <c r="BS213" s="167">
        <v>77.2</v>
      </c>
      <c r="BT213" s="167">
        <v>84.5</v>
      </c>
      <c r="BU213" s="167">
        <v>89.8</v>
      </c>
      <c r="BV213" s="167">
        <v>95.5</v>
      </c>
      <c r="BW213" s="167">
        <v>94.3</v>
      </c>
      <c r="BX213" s="167">
        <v>92.5</v>
      </c>
      <c r="BY213" s="167">
        <v>88.8</v>
      </c>
      <c r="BZ213" s="166">
        <v>5</v>
      </c>
      <c r="CA213" s="167">
        <v>65.3</v>
      </c>
      <c r="CB213" s="167">
        <v>77.400000000000006</v>
      </c>
      <c r="CC213" s="167">
        <v>86.5</v>
      </c>
      <c r="CD213" s="167">
        <v>92.5</v>
      </c>
      <c r="CE213" s="167">
        <v>96.4</v>
      </c>
      <c r="CF213" s="167">
        <v>93</v>
      </c>
      <c r="CG213" s="167">
        <v>90.4</v>
      </c>
      <c r="CH213" s="167">
        <v>83.7</v>
      </c>
      <c r="CI213" s="166">
        <v>6</v>
      </c>
      <c r="CJ213" s="167">
        <v>70.7</v>
      </c>
      <c r="CK213" s="167">
        <v>82</v>
      </c>
      <c r="CL213" s="167">
        <v>89.3</v>
      </c>
      <c r="CM213" s="167">
        <v>93.3</v>
      </c>
      <c r="CN213" s="167">
        <v>95.5</v>
      </c>
      <c r="CO213" s="167">
        <v>93</v>
      </c>
      <c r="CP213" s="167">
        <v>90.1</v>
      </c>
      <c r="CQ213" s="167">
        <v>83</v>
      </c>
      <c r="CR213" s="166">
        <v>7</v>
      </c>
      <c r="CS213" s="167">
        <v>75.599999999999994</v>
      </c>
      <c r="CT213" s="167">
        <v>84.2</v>
      </c>
      <c r="CU213" s="167">
        <v>90.1</v>
      </c>
      <c r="CV213" s="167">
        <v>93.6</v>
      </c>
      <c r="CW213" s="167">
        <v>96.2</v>
      </c>
      <c r="CX213" s="167">
        <v>91.3</v>
      </c>
      <c r="CY213" s="167">
        <v>87.9</v>
      </c>
      <c r="CZ213" s="167">
        <v>81.900000000000006</v>
      </c>
      <c r="DA213" s="166">
        <v>8</v>
      </c>
      <c r="DB213" s="167">
        <v>77.599999999999994</v>
      </c>
      <c r="DC213" s="167">
        <v>88</v>
      </c>
      <c r="DD213" s="167">
        <v>93.4</v>
      </c>
      <c r="DE213" s="167">
        <v>93.8</v>
      </c>
      <c r="DF213" s="167">
        <v>94.2</v>
      </c>
      <c r="DG213" s="167">
        <v>91.4</v>
      </c>
      <c r="DH213" s="167">
        <v>87.9</v>
      </c>
      <c r="DI213" s="167">
        <v>79.900000000000006</v>
      </c>
      <c r="DJ213" s="167">
        <v>1</v>
      </c>
      <c r="DK213" s="168">
        <f t="shared" si="365"/>
        <v>51.4</v>
      </c>
      <c r="DL213" s="168">
        <f t="shared" si="366"/>
        <v>62.6</v>
      </c>
      <c r="DM213" s="168">
        <f t="shared" si="367"/>
        <v>70.8</v>
      </c>
      <c r="DN213" s="168">
        <f t="shared" si="368"/>
        <v>81</v>
      </c>
      <c r="DO213" s="168">
        <f t="shared" si="369"/>
        <v>90.4</v>
      </c>
      <c r="DP213" s="168">
        <f t="shared" si="370"/>
        <v>96.2</v>
      </c>
      <c r="DQ213" s="168">
        <f t="shared" si="371"/>
        <v>94.7</v>
      </c>
      <c r="DR213" s="168">
        <f t="shared" si="372"/>
        <v>92.3</v>
      </c>
      <c r="DS213" s="167">
        <v>131</v>
      </c>
      <c r="DT213" s="168">
        <f t="shared" si="373"/>
        <v>59.5</v>
      </c>
      <c r="DU213" s="168">
        <f t="shared" si="374"/>
        <v>68.900000000000006</v>
      </c>
      <c r="DV213" s="168">
        <f t="shared" si="375"/>
        <v>78.3</v>
      </c>
      <c r="DW213" s="168">
        <f t="shared" si="376"/>
        <v>84.3</v>
      </c>
      <c r="DX213" s="168">
        <f t="shared" si="377"/>
        <v>92.8</v>
      </c>
      <c r="DY213" s="168">
        <f t="shared" si="378"/>
        <v>96.3</v>
      </c>
      <c r="DZ213" s="168">
        <f t="shared" si="379"/>
        <v>94</v>
      </c>
      <c r="EA213" s="168">
        <f t="shared" si="380"/>
        <v>90</v>
      </c>
      <c r="EB213" s="167">
        <v>132</v>
      </c>
      <c r="EC213" s="168">
        <f t="shared" si="381"/>
        <v>59.8</v>
      </c>
      <c r="ED213" s="168">
        <f t="shared" si="382"/>
        <v>71.099999999999994</v>
      </c>
      <c r="EE213" s="168">
        <f t="shared" si="383"/>
        <v>80.8</v>
      </c>
      <c r="EF213" s="168">
        <f t="shared" si="384"/>
        <v>88</v>
      </c>
      <c r="EG213" s="168">
        <f t="shared" si="385"/>
        <v>95</v>
      </c>
      <c r="EH213" s="168">
        <f t="shared" si="386"/>
        <v>94.4</v>
      </c>
      <c r="EI213" s="168">
        <f t="shared" si="387"/>
        <v>94.1</v>
      </c>
      <c r="EJ213" s="168">
        <f t="shared" si="388"/>
        <v>89</v>
      </c>
      <c r="EK213" s="167">
        <v>133</v>
      </c>
      <c r="EL213" s="168">
        <f t="shared" si="389"/>
        <v>65.400000000000006</v>
      </c>
      <c r="EM213" s="168">
        <f t="shared" si="390"/>
        <v>77.2</v>
      </c>
      <c r="EN213" s="168">
        <f t="shared" si="391"/>
        <v>84.5</v>
      </c>
      <c r="EO213" s="168">
        <f t="shared" si="392"/>
        <v>89.8</v>
      </c>
      <c r="EP213" s="168">
        <f t="shared" si="393"/>
        <v>95.5</v>
      </c>
      <c r="EQ213" s="168">
        <f t="shared" si="394"/>
        <v>94.3</v>
      </c>
      <c r="ER213" s="168">
        <f t="shared" si="395"/>
        <v>92.5</v>
      </c>
      <c r="ES213" s="168">
        <f t="shared" si="396"/>
        <v>88.8</v>
      </c>
      <c r="ET213" s="167">
        <v>134</v>
      </c>
      <c r="EU213" s="168">
        <f t="shared" si="397"/>
        <v>65.3</v>
      </c>
      <c r="EV213" s="168">
        <f t="shared" si="398"/>
        <v>77.400000000000006</v>
      </c>
      <c r="EW213" s="168">
        <f t="shared" si="399"/>
        <v>86.5</v>
      </c>
      <c r="EX213" s="168">
        <f t="shared" si="400"/>
        <v>92.5</v>
      </c>
      <c r="EY213" s="168">
        <f t="shared" si="401"/>
        <v>96.4</v>
      </c>
      <c r="EZ213" s="168">
        <f t="shared" si="402"/>
        <v>93</v>
      </c>
      <c r="FA213" s="168">
        <f t="shared" si="403"/>
        <v>90.4</v>
      </c>
      <c r="FB213" s="168">
        <f t="shared" si="404"/>
        <v>83.7</v>
      </c>
      <c r="FC213" s="167">
        <v>135</v>
      </c>
      <c r="FD213" s="168">
        <f t="shared" si="405"/>
        <v>70.7</v>
      </c>
      <c r="FE213" s="168">
        <f t="shared" si="406"/>
        <v>82</v>
      </c>
      <c r="FF213" s="168">
        <f t="shared" si="407"/>
        <v>89.3</v>
      </c>
      <c r="FG213" s="168">
        <f t="shared" si="408"/>
        <v>93.3</v>
      </c>
      <c r="FH213" s="168">
        <f t="shared" si="409"/>
        <v>95.5</v>
      </c>
      <c r="FI213" s="168">
        <f t="shared" si="410"/>
        <v>93</v>
      </c>
      <c r="FJ213" s="168">
        <f t="shared" si="411"/>
        <v>90.1</v>
      </c>
      <c r="FK213" s="168">
        <f t="shared" si="412"/>
        <v>83</v>
      </c>
      <c r="FL213" s="167">
        <v>136</v>
      </c>
      <c r="FM213" s="168">
        <f t="shared" si="413"/>
        <v>75.599999999999994</v>
      </c>
      <c r="FN213" s="168">
        <f t="shared" si="414"/>
        <v>84.2</v>
      </c>
      <c r="FO213" s="168">
        <f t="shared" si="415"/>
        <v>90.1</v>
      </c>
      <c r="FP213" s="168">
        <f t="shared" si="416"/>
        <v>93.6</v>
      </c>
      <c r="FQ213" s="168">
        <f t="shared" si="417"/>
        <v>96.2</v>
      </c>
      <c r="FR213" s="168">
        <f t="shared" si="418"/>
        <v>91.3</v>
      </c>
      <c r="FS213" s="168">
        <f t="shared" si="419"/>
        <v>87.9</v>
      </c>
      <c r="FT213" s="168">
        <f t="shared" si="420"/>
        <v>81.900000000000006</v>
      </c>
      <c r="FU213" s="167">
        <v>137</v>
      </c>
      <c r="FV213" s="168">
        <f t="shared" si="421"/>
        <v>77.599999999999994</v>
      </c>
      <c r="FW213" s="168">
        <f t="shared" si="422"/>
        <v>88</v>
      </c>
      <c r="FX213" s="168">
        <f t="shared" si="423"/>
        <v>93.4</v>
      </c>
      <c r="FY213" s="168">
        <f t="shared" si="424"/>
        <v>93.8</v>
      </c>
      <c r="FZ213" s="168">
        <f t="shared" si="425"/>
        <v>94.2</v>
      </c>
      <c r="GA213" s="168">
        <f t="shared" si="426"/>
        <v>91.4</v>
      </c>
      <c r="GB213" s="168">
        <f t="shared" si="427"/>
        <v>87.9</v>
      </c>
      <c r="GC213" s="168">
        <f t="shared" si="428"/>
        <v>79.900000000000006</v>
      </c>
      <c r="GD213" s="167">
        <v>130</v>
      </c>
      <c r="GE213" s="168">
        <f t="shared" si="429"/>
        <v>-2.3603849250278586E-2</v>
      </c>
      <c r="GF213" s="168">
        <f t="shared" si="430"/>
        <v>-2.3544224454084883E-2</v>
      </c>
      <c r="GG213" s="167">
        <v>131</v>
      </c>
      <c r="GH213" s="168">
        <f t="shared" si="431"/>
        <v>-1.2384835451356935E-2</v>
      </c>
      <c r="GI213" s="168">
        <f t="shared" si="432"/>
        <v>-1.1998855162644873E-2</v>
      </c>
      <c r="GJ213" s="167">
        <v>132</v>
      </c>
      <c r="GK213" s="168">
        <f t="shared" si="433"/>
        <v>-2.0040529691527809E-2</v>
      </c>
      <c r="GL213" s="168">
        <f t="shared" si="434"/>
        <v>-1.9627671504537147E-2</v>
      </c>
      <c r="GM213" s="167">
        <v>133</v>
      </c>
      <c r="GN213" s="168">
        <f t="shared" si="435"/>
        <v>-2.9994818512207644E-2</v>
      </c>
      <c r="GO213" s="168">
        <f t="shared" si="436"/>
        <v>-2.8499066434065412E-2</v>
      </c>
      <c r="GP213" s="167">
        <v>134</v>
      </c>
      <c r="GQ213" s="168">
        <f t="shared" si="437"/>
        <v>1.1033250097071345E-2</v>
      </c>
      <c r="GR213" s="168">
        <f t="shared" si="438"/>
        <v>1.2508825519844891E-2</v>
      </c>
      <c r="GS213" s="167">
        <v>135</v>
      </c>
      <c r="GT213" s="168">
        <f t="shared" si="439"/>
        <v>3.2452499206684138E-2</v>
      </c>
      <c r="GU213" s="168">
        <f t="shared" si="440"/>
        <v>3.7596330632538866E-2</v>
      </c>
      <c r="GV213" s="167">
        <v>136</v>
      </c>
      <c r="GW213" s="168">
        <f t="shared" si="441"/>
        <v>4.2495075939370963E-2</v>
      </c>
      <c r="GX213" s="168">
        <f t="shared" si="442"/>
        <v>5.8447665967733542E-2</v>
      </c>
      <c r="GY213" s="167">
        <v>137</v>
      </c>
      <c r="GZ213" s="168">
        <f t="shared" si="443"/>
        <v>-2.9037543498589002E-5</v>
      </c>
      <c r="HA213" s="168">
        <f t="shared" si="444"/>
        <v>2.5034014590687548E-2</v>
      </c>
      <c r="HB213" s="167">
        <v>-1.2</v>
      </c>
      <c r="HC213" s="167">
        <v>-0.49</v>
      </c>
      <c r="HD213" s="167">
        <v>0.14000000000000001</v>
      </c>
      <c r="HE213" s="167">
        <v>1.56</v>
      </c>
      <c r="HF213" s="167">
        <v>-2.98</v>
      </c>
      <c r="HG213" s="167">
        <v>-1.01</v>
      </c>
      <c r="HH213" s="167">
        <v>0.85</v>
      </c>
      <c r="HI213" s="167">
        <v>3.14</v>
      </c>
    </row>
    <row r="214" spans="1:217" ht="15" x14ac:dyDescent="0.2">
      <c r="A214" s="153">
        <v>204</v>
      </c>
      <c r="B214" s="212"/>
      <c r="V214" s="163">
        <f t="shared" si="345"/>
        <v>0</v>
      </c>
      <c r="W214" s="163">
        <f t="shared" si="346"/>
        <v>0</v>
      </c>
      <c r="X214" s="163">
        <f t="shared" si="347"/>
        <v>0</v>
      </c>
      <c r="Y214" s="163">
        <f t="shared" si="348"/>
        <v>0</v>
      </c>
      <c r="Z214" s="163">
        <f t="shared" si="349"/>
        <v>0</v>
      </c>
      <c r="AA214" s="163">
        <f t="shared" si="350"/>
        <v>0</v>
      </c>
      <c r="AB214" s="163">
        <f t="shared" si="351"/>
        <v>0</v>
      </c>
      <c r="AC214" s="163">
        <f t="shared" si="352"/>
        <v>0</v>
      </c>
      <c r="AD214" s="164">
        <f t="shared" si="353"/>
        <v>-1.4641977937706968E-2</v>
      </c>
      <c r="AE214" s="164">
        <f t="shared" si="354"/>
        <v>2.4910512713808348E-2</v>
      </c>
      <c r="AF214" s="164">
        <f t="shared" si="355"/>
        <v>4.5595616594547202E-2</v>
      </c>
      <c r="AG214" s="165">
        <f t="shared" si="356"/>
        <v>65.3</v>
      </c>
      <c r="AH214" s="165">
        <f t="shared" si="357"/>
        <v>75.400000000000006</v>
      </c>
      <c r="AI214" s="165">
        <f t="shared" si="358"/>
        <v>82.9</v>
      </c>
      <c r="AJ214" s="165">
        <f t="shared" si="359"/>
        <v>88.3</v>
      </c>
      <c r="AK214" s="165">
        <f t="shared" si="360"/>
        <v>91.5</v>
      </c>
      <c r="AL214" s="165">
        <f t="shared" si="361"/>
        <v>92.7</v>
      </c>
      <c r="AM214" s="165">
        <f t="shared" si="362"/>
        <v>92.5</v>
      </c>
      <c r="AN214" s="165">
        <f t="shared" si="363"/>
        <v>90.4</v>
      </c>
      <c r="AO214" s="164">
        <f t="shared" si="364"/>
        <v>1.5128685188023212</v>
      </c>
      <c r="AP214" s="166">
        <v>1</v>
      </c>
      <c r="AQ214" s="167">
        <v>51.4</v>
      </c>
      <c r="AR214" s="167">
        <v>62.6</v>
      </c>
      <c r="AS214" s="167">
        <v>70.8</v>
      </c>
      <c r="AT214" s="167">
        <v>81</v>
      </c>
      <c r="AU214" s="167">
        <v>90.4</v>
      </c>
      <c r="AV214" s="167">
        <v>96.2</v>
      </c>
      <c r="AW214" s="167">
        <v>94.7</v>
      </c>
      <c r="AX214" s="167">
        <v>92.3</v>
      </c>
      <c r="AY214" s="166">
        <v>2</v>
      </c>
      <c r="AZ214" s="167">
        <v>59.5</v>
      </c>
      <c r="BA214" s="167">
        <v>68.900000000000006</v>
      </c>
      <c r="BB214" s="167">
        <v>78.3</v>
      </c>
      <c r="BC214" s="167">
        <v>84.3</v>
      </c>
      <c r="BD214" s="167">
        <v>92.8</v>
      </c>
      <c r="BE214" s="167">
        <v>96.3</v>
      </c>
      <c r="BF214" s="167">
        <v>94</v>
      </c>
      <c r="BG214" s="167">
        <v>90</v>
      </c>
      <c r="BH214" s="166">
        <v>3</v>
      </c>
      <c r="BI214" s="167">
        <v>59.8</v>
      </c>
      <c r="BJ214" s="167">
        <v>71.099999999999994</v>
      </c>
      <c r="BK214" s="167">
        <v>80.8</v>
      </c>
      <c r="BL214" s="167">
        <v>88</v>
      </c>
      <c r="BM214" s="167">
        <v>95</v>
      </c>
      <c r="BN214" s="167">
        <v>94.4</v>
      </c>
      <c r="BO214" s="167">
        <v>94.1</v>
      </c>
      <c r="BP214" s="167">
        <v>89</v>
      </c>
      <c r="BQ214" s="166">
        <v>4</v>
      </c>
      <c r="BR214" s="167">
        <v>65.400000000000006</v>
      </c>
      <c r="BS214" s="167">
        <v>77.2</v>
      </c>
      <c r="BT214" s="167">
        <v>84.5</v>
      </c>
      <c r="BU214" s="167">
        <v>89.8</v>
      </c>
      <c r="BV214" s="167">
        <v>95.5</v>
      </c>
      <c r="BW214" s="167">
        <v>94.3</v>
      </c>
      <c r="BX214" s="167">
        <v>92.5</v>
      </c>
      <c r="BY214" s="167">
        <v>88.8</v>
      </c>
      <c r="BZ214" s="166">
        <v>5</v>
      </c>
      <c r="CA214" s="167">
        <v>65.3</v>
      </c>
      <c r="CB214" s="167">
        <v>77.400000000000006</v>
      </c>
      <c r="CC214" s="167">
        <v>86.5</v>
      </c>
      <c r="CD214" s="167">
        <v>92.5</v>
      </c>
      <c r="CE214" s="167">
        <v>96.4</v>
      </c>
      <c r="CF214" s="167">
        <v>93</v>
      </c>
      <c r="CG214" s="167">
        <v>90.4</v>
      </c>
      <c r="CH214" s="167">
        <v>83.7</v>
      </c>
      <c r="CI214" s="166">
        <v>6</v>
      </c>
      <c r="CJ214" s="167">
        <v>70.7</v>
      </c>
      <c r="CK214" s="167">
        <v>82</v>
      </c>
      <c r="CL214" s="167">
        <v>89.3</v>
      </c>
      <c r="CM214" s="167">
        <v>93.3</v>
      </c>
      <c r="CN214" s="167">
        <v>95.5</v>
      </c>
      <c r="CO214" s="167">
        <v>93</v>
      </c>
      <c r="CP214" s="167">
        <v>90.1</v>
      </c>
      <c r="CQ214" s="167">
        <v>83</v>
      </c>
      <c r="CR214" s="166">
        <v>7</v>
      </c>
      <c r="CS214" s="167">
        <v>75.599999999999994</v>
      </c>
      <c r="CT214" s="167">
        <v>84.2</v>
      </c>
      <c r="CU214" s="167">
        <v>90.1</v>
      </c>
      <c r="CV214" s="167">
        <v>93.6</v>
      </c>
      <c r="CW214" s="167">
        <v>96.2</v>
      </c>
      <c r="CX214" s="167">
        <v>91.3</v>
      </c>
      <c r="CY214" s="167">
        <v>87.9</v>
      </c>
      <c r="CZ214" s="167">
        <v>81.900000000000006</v>
      </c>
      <c r="DA214" s="166">
        <v>8</v>
      </c>
      <c r="DB214" s="167">
        <v>77.599999999999994</v>
      </c>
      <c r="DC214" s="167">
        <v>88</v>
      </c>
      <c r="DD214" s="167">
        <v>93.4</v>
      </c>
      <c r="DE214" s="167">
        <v>93.8</v>
      </c>
      <c r="DF214" s="167">
        <v>94.2</v>
      </c>
      <c r="DG214" s="167">
        <v>91.4</v>
      </c>
      <c r="DH214" s="167">
        <v>87.9</v>
      </c>
      <c r="DI214" s="167">
        <v>79.900000000000006</v>
      </c>
      <c r="DJ214" s="167">
        <v>1</v>
      </c>
      <c r="DK214" s="168">
        <f t="shared" si="365"/>
        <v>51.4</v>
      </c>
      <c r="DL214" s="168">
        <f t="shared" si="366"/>
        <v>62.6</v>
      </c>
      <c r="DM214" s="168">
        <f t="shared" si="367"/>
        <v>70.8</v>
      </c>
      <c r="DN214" s="168">
        <f t="shared" si="368"/>
        <v>81</v>
      </c>
      <c r="DO214" s="168">
        <f t="shared" si="369"/>
        <v>90.4</v>
      </c>
      <c r="DP214" s="168">
        <f t="shared" si="370"/>
        <v>96.2</v>
      </c>
      <c r="DQ214" s="168">
        <f t="shared" si="371"/>
        <v>94.7</v>
      </c>
      <c r="DR214" s="168">
        <f t="shared" si="372"/>
        <v>92.3</v>
      </c>
      <c r="DS214" s="167">
        <v>131</v>
      </c>
      <c r="DT214" s="168">
        <f t="shared" si="373"/>
        <v>59.5</v>
      </c>
      <c r="DU214" s="168">
        <f t="shared" si="374"/>
        <v>68.900000000000006</v>
      </c>
      <c r="DV214" s="168">
        <f t="shared" si="375"/>
        <v>78.3</v>
      </c>
      <c r="DW214" s="168">
        <f t="shared" si="376"/>
        <v>84.3</v>
      </c>
      <c r="DX214" s="168">
        <f t="shared" si="377"/>
        <v>92.8</v>
      </c>
      <c r="DY214" s="168">
        <f t="shared" si="378"/>
        <v>96.3</v>
      </c>
      <c r="DZ214" s="168">
        <f t="shared" si="379"/>
        <v>94</v>
      </c>
      <c r="EA214" s="168">
        <f t="shared" si="380"/>
        <v>90</v>
      </c>
      <c r="EB214" s="167">
        <v>132</v>
      </c>
      <c r="EC214" s="168">
        <f t="shared" si="381"/>
        <v>59.8</v>
      </c>
      <c r="ED214" s="168">
        <f t="shared" si="382"/>
        <v>71.099999999999994</v>
      </c>
      <c r="EE214" s="168">
        <f t="shared" si="383"/>
        <v>80.8</v>
      </c>
      <c r="EF214" s="168">
        <f t="shared" si="384"/>
        <v>88</v>
      </c>
      <c r="EG214" s="168">
        <f t="shared" si="385"/>
        <v>95</v>
      </c>
      <c r="EH214" s="168">
        <f t="shared" si="386"/>
        <v>94.4</v>
      </c>
      <c r="EI214" s="168">
        <f t="shared" si="387"/>
        <v>94.1</v>
      </c>
      <c r="EJ214" s="168">
        <f t="shared" si="388"/>
        <v>89</v>
      </c>
      <c r="EK214" s="167">
        <v>133</v>
      </c>
      <c r="EL214" s="168">
        <f t="shared" si="389"/>
        <v>65.400000000000006</v>
      </c>
      <c r="EM214" s="168">
        <f t="shared" si="390"/>
        <v>77.2</v>
      </c>
      <c r="EN214" s="168">
        <f t="shared" si="391"/>
        <v>84.5</v>
      </c>
      <c r="EO214" s="168">
        <f t="shared" si="392"/>
        <v>89.8</v>
      </c>
      <c r="EP214" s="168">
        <f t="shared" si="393"/>
        <v>95.5</v>
      </c>
      <c r="EQ214" s="168">
        <f t="shared" si="394"/>
        <v>94.3</v>
      </c>
      <c r="ER214" s="168">
        <f t="shared" si="395"/>
        <v>92.5</v>
      </c>
      <c r="ES214" s="168">
        <f t="shared" si="396"/>
        <v>88.8</v>
      </c>
      <c r="ET214" s="167">
        <v>134</v>
      </c>
      <c r="EU214" s="168">
        <f t="shared" si="397"/>
        <v>65.3</v>
      </c>
      <c r="EV214" s="168">
        <f t="shared" si="398"/>
        <v>77.400000000000006</v>
      </c>
      <c r="EW214" s="168">
        <f t="shared" si="399"/>
        <v>86.5</v>
      </c>
      <c r="EX214" s="168">
        <f t="shared" si="400"/>
        <v>92.5</v>
      </c>
      <c r="EY214" s="168">
        <f t="shared" si="401"/>
        <v>96.4</v>
      </c>
      <c r="EZ214" s="168">
        <f t="shared" si="402"/>
        <v>93</v>
      </c>
      <c r="FA214" s="168">
        <f t="shared" si="403"/>
        <v>90.4</v>
      </c>
      <c r="FB214" s="168">
        <f t="shared" si="404"/>
        <v>83.7</v>
      </c>
      <c r="FC214" s="167">
        <v>135</v>
      </c>
      <c r="FD214" s="168">
        <f t="shared" si="405"/>
        <v>70.7</v>
      </c>
      <c r="FE214" s="168">
        <f t="shared" si="406"/>
        <v>82</v>
      </c>
      <c r="FF214" s="168">
        <f t="shared" si="407"/>
        <v>89.3</v>
      </c>
      <c r="FG214" s="168">
        <f t="shared" si="408"/>
        <v>93.3</v>
      </c>
      <c r="FH214" s="168">
        <f t="shared" si="409"/>
        <v>95.5</v>
      </c>
      <c r="FI214" s="168">
        <f t="shared" si="410"/>
        <v>93</v>
      </c>
      <c r="FJ214" s="168">
        <f t="shared" si="411"/>
        <v>90.1</v>
      </c>
      <c r="FK214" s="168">
        <f t="shared" si="412"/>
        <v>83</v>
      </c>
      <c r="FL214" s="167">
        <v>136</v>
      </c>
      <c r="FM214" s="168">
        <f t="shared" si="413"/>
        <v>75.599999999999994</v>
      </c>
      <c r="FN214" s="168">
        <f t="shared" si="414"/>
        <v>84.2</v>
      </c>
      <c r="FO214" s="168">
        <f t="shared" si="415"/>
        <v>90.1</v>
      </c>
      <c r="FP214" s="168">
        <f t="shared" si="416"/>
        <v>93.6</v>
      </c>
      <c r="FQ214" s="168">
        <f t="shared" si="417"/>
        <v>96.2</v>
      </c>
      <c r="FR214" s="168">
        <f t="shared" si="418"/>
        <v>91.3</v>
      </c>
      <c r="FS214" s="168">
        <f t="shared" si="419"/>
        <v>87.9</v>
      </c>
      <c r="FT214" s="168">
        <f t="shared" si="420"/>
        <v>81.900000000000006</v>
      </c>
      <c r="FU214" s="167">
        <v>137</v>
      </c>
      <c r="FV214" s="168">
        <f t="shared" si="421"/>
        <v>77.599999999999994</v>
      </c>
      <c r="FW214" s="168">
        <f t="shared" si="422"/>
        <v>88</v>
      </c>
      <c r="FX214" s="168">
        <f t="shared" si="423"/>
        <v>93.4</v>
      </c>
      <c r="FY214" s="168">
        <f t="shared" si="424"/>
        <v>93.8</v>
      </c>
      <c r="FZ214" s="168">
        <f t="shared" si="425"/>
        <v>94.2</v>
      </c>
      <c r="GA214" s="168">
        <f t="shared" si="426"/>
        <v>91.4</v>
      </c>
      <c r="GB214" s="168">
        <f t="shared" si="427"/>
        <v>87.9</v>
      </c>
      <c r="GC214" s="168">
        <f t="shared" si="428"/>
        <v>79.900000000000006</v>
      </c>
      <c r="GD214" s="167">
        <v>130</v>
      </c>
      <c r="GE214" s="168">
        <f t="shared" si="429"/>
        <v>-2.3603849250278586E-2</v>
      </c>
      <c r="GF214" s="168">
        <f t="shared" si="430"/>
        <v>-2.3544224454084883E-2</v>
      </c>
      <c r="GG214" s="167">
        <v>131</v>
      </c>
      <c r="GH214" s="168">
        <f t="shared" si="431"/>
        <v>-1.2384835451356935E-2</v>
      </c>
      <c r="GI214" s="168">
        <f t="shared" si="432"/>
        <v>-1.1998855162644873E-2</v>
      </c>
      <c r="GJ214" s="167">
        <v>132</v>
      </c>
      <c r="GK214" s="168">
        <f t="shared" si="433"/>
        <v>-2.0040529691527809E-2</v>
      </c>
      <c r="GL214" s="168">
        <f t="shared" si="434"/>
        <v>-1.9627671504537147E-2</v>
      </c>
      <c r="GM214" s="167">
        <v>133</v>
      </c>
      <c r="GN214" s="168">
        <f t="shared" si="435"/>
        <v>-2.9994818512207644E-2</v>
      </c>
      <c r="GO214" s="168">
        <f t="shared" si="436"/>
        <v>-2.8499066434065412E-2</v>
      </c>
      <c r="GP214" s="167">
        <v>134</v>
      </c>
      <c r="GQ214" s="168">
        <f t="shared" si="437"/>
        <v>1.1033250097071345E-2</v>
      </c>
      <c r="GR214" s="168">
        <f t="shared" si="438"/>
        <v>1.2508825519844891E-2</v>
      </c>
      <c r="GS214" s="167">
        <v>135</v>
      </c>
      <c r="GT214" s="168">
        <f t="shared" si="439"/>
        <v>3.2452499206684138E-2</v>
      </c>
      <c r="GU214" s="168">
        <f t="shared" si="440"/>
        <v>3.7596330632538866E-2</v>
      </c>
      <c r="GV214" s="167">
        <v>136</v>
      </c>
      <c r="GW214" s="168">
        <f t="shared" si="441"/>
        <v>4.2495075939370963E-2</v>
      </c>
      <c r="GX214" s="168">
        <f t="shared" si="442"/>
        <v>5.8447665967733542E-2</v>
      </c>
      <c r="GY214" s="167">
        <v>137</v>
      </c>
      <c r="GZ214" s="168">
        <f t="shared" si="443"/>
        <v>-2.9037543498589002E-5</v>
      </c>
      <c r="HA214" s="168">
        <f t="shared" si="444"/>
        <v>2.5034014590687548E-2</v>
      </c>
      <c r="HB214" s="167">
        <v>-1.2</v>
      </c>
      <c r="HC214" s="167">
        <v>-0.49</v>
      </c>
      <c r="HD214" s="167">
        <v>0.14000000000000001</v>
      </c>
      <c r="HE214" s="167">
        <v>1.56</v>
      </c>
      <c r="HF214" s="167">
        <v>-2.98</v>
      </c>
      <c r="HG214" s="167">
        <v>-1.01</v>
      </c>
      <c r="HH214" s="167">
        <v>0.85</v>
      </c>
      <c r="HI214" s="167">
        <v>3.14</v>
      </c>
    </row>
    <row r="215" spans="1:217" ht="15" x14ac:dyDescent="0.2">
      <c r="A215" s="153">
        <v>205</v>
      </c>
      <c r="B215" s="212"/>
      <c r="V215" s="163">
        <f t="shared" si="345"/>
        <v>0</v>
      </c>
      <c r="W215" s="163">
        <f t="shared" si="346"/>
        <v>0</v>
      </c>
      <c r="X215" s="163">
        <f t="shared" si="347"/>
        <v>0</v>
      </c>
      <c r="Y215" s="163">
        <f t="shared" si="348"/>
        <v>0</v>
      </c>
      <c r="Z215" s="163">
        <f t="shared" si="349"/>
        <v>0</v>
      </c>
      <c r="AA215" s="163">
        <f t="shared" si="350"/>
        <v>0</v>
      </c>
      <c r="AB215" s="163">
        <f t="shared" si="351"/>
        <v>0</v>
      </c>
      <c r="AC215" s="163">
        <f t="shared" si="352"/>
        <v>0</v>
      </c>
      <c r="AD215" s="164">
        <f t="shared" si="353"/>
        <v>-1.4641977937706968E-2</v>
      </c>
      <c r="AE215" s="164">
        <f t="shared" si="354"/>
        <v>2.4910512713808348E-2</v>
      </c>
      <c r="AF215" s="164">
        <f t="shared" si="355"/>
        <v>4.5595616594547202E-2</v>
      </c>
      <c r="AG215" s="165">
        <f t="shared" si="356"/>
        <v>65.3</v>
      </c>
      <c r="AH215" s="165">
        <f t="shared" si="357"/>
        <v>75.400000000000006</v>
      </c>
      <c r="AI215" s="165">
        <f t="shared" si="358"/>
        <v>82.9</v>
      </c>
      <c r="AJ215" s="165">
        <f t="shared" si="359"/>
        <v>88.3</v>
      </c>
      <c r="AK215" s="165">
        <f t="shared" si="360"/>
        <v>91.5</v>
      </c>
      <c r="AL215" s="165">
        <f t="shared" si="361"/>
        <v>92.7</v>
      </c>
      <c r="AM215" s="165">
        <f t="shared" si="362"/>
        <v>92.5</v>
      </c>
      <c r="AN215" s="165">
        <f t="shared" si="363"/>
        <v>90.4</v>
      </c>
      <c r="AO215" s="164">
        <f t="shared" si="364"/>
        <v>1.5128685188023212</v>
      </c>
      <c r="AP215" s="166">
        <v>1</v>
      </c>
      <c r="AQ215" s="167">
        <v>51.4</v>
      </c>
      <c r="AR215" s="167">
        <v>62.6</v>
      </c>
      <c r="AS215" s="167">
        <v>70.8</v>
      </c>
      <c r="AT215" s="167">
        <v>81</v>
      </c>
      <c r="AU215" s="167">
        <v>90.4</v>
      </c>
      <c r="AV215" s="167">
        <v>96.2</v>
      </c>
      <c r="AW215" s="167">
        <v>94.7</v>
      </c>
      <c r="AX215" s="167">
        <v>92.3</v>
      </c>
      <c r="AY215" s="166">
        <v>2</v>
      </c>
      <c r="AZ215" s="167">
        <v>59.5</v>
      </c>
      <c r="BA215" s="167">
        <v>68.900000000000006</v>
      </c>
      <c r="BB215" s="167">
        <v>78.3</v>
      </c>
      <c r="BC215" s="167">
        <v>84.3</v>
      </c>
      <c r="BD215" s="167">
        <v>92.8</v>
      </c>
      <c r="BE215" s="167">
        <v>96.3</v>
      </c>
      <c r="BF215" s="167">
        <v>94</v>
      </c>
      <c r="BG215" s="167">
        <v>90</v>
      </c>
      <c r="BH215" s="166">
        <v>3</v>
      </c>
      <c r="BI215" s="167">
        <v>59.8</v>
      </c>
      <c r="BJ215" s="167">
        <v>71.099999999999994</v>
      </c>
      <c r="BK215" s="167">
        <v>80.8</v>
      </c>
      <c r="BL215" s="167">
        <v>88</v>
      </c>
      <c r="BM215" s="167">
        <v>95</v>
      </c>
      <c r="BN215" s="167">
        <v>94.4</v>
      </c>
      <c r="BO215" s="167">
        <v>94.1</v>
      </c>
      <c r="BP215" s="167">
        <v>89</v>
      </c>
      <c r="BQ215" s="166">
        <v>4</v>
      </c>
      <c r="BR215" s="167">
        <v>65.400000000000006</v>
      </c>
      <c r="BS215" s="167">
        <v>77.2</v>
      </c>
      <c r="BT215" s="167">
        <v>84.5</v>
      </c>
      <c r="BU215" s="167">
        <v>89.8</v>
      </c>
      <c r="BV215" s="167">
        <v>95.5</v>
      </c>
      <c r="BW215" s="167">
        <v>94.3</v>
      </c>
      <c r="BX215" s="167">
        <v>92.5</v>
      </c>
      <c r="BY215" s="167">
        <v>88.8</v>
      </c>
      <c r="BZ215" s="166">
        <v>5</v>
      </c>
      <c r="CA215" s="167">
        <v>65.3</v>
      </c>
      <c r="CB215" s="167">
        <v>77.400000000000006</v>
      </c>
      <c r="CC215" s="167">
        <v>86.5</v>
      </c>
      <c r="CD215" s="167">
        <v>92.5</v>
      </c>
      <c r="CE215" s="167">
        <v>96.4</v>
      </c>
      <c r="CF215" s="167">
        <v>93</v>
      </c>
      <c r="CG215" s="167">
        <v>90.4</v>
      </c>
      <c r="CH215" s="167">
        <v>83.7</v>
      </c>
      <c r="CI215" s="166">
        <v>6</v>
      </c>
      <c r="CJ215" s="167">
        <v>70.7</v>
      </c>
      <c r="CK215" s="167">
        <v>82</v>
      </c>
      <c r="CL215" s="167">
        <v>89.3</v>
      </c>
      <c r="CM215" s="167">
        <v>93.3</v>
      </c>
      <c r="CN215" s="167">
        <v>95.5</v>
      </c>
      <c r="CO215" s="167">
        <v>93</v>
      </c>
      <c r="CP215" s="167">
        <v>90.1</v>
      </c>
      <c r="CQ215" s="167">
        <v>83</v>
      </c>
      <c r="CR215" s="166">
        <v>7</v>
      </c>
      <c r="CS215" s="167">
        <v>75.599999999999994</v>
      </c>
      <c r="CT215" s="167">
        <v>84.2</v>
      </c>
      <c r="CU215" s="167">
        <v>90.1</v>
      </c>
      <c r="CV215" s="167">
        <v>93.6</v>
      </c>
      <c r="CW215" s="167">
        <v>96.2</v>
      </c>
      <c r="CX215" s="167">
        <v>91.3</v>
      </c>
      <c r="CY215" s="167">
        <v>87.9</v>
      </c>
      <c r="CZ215" s="167">
        <v>81.900000000000006</v>
      </c>
      <c r="DA215" s="166">
        <v>8</v>
      </c>
      <c r="DB215" s="167">
        <v>77.599999999999994</v>
      </c>
      <c r="DC215" s="167">
        <v>88</v>
      </c>
      <c r="DD215" s="167">
        <v>93.4</v>
      </c>
      <c r="DE215" s="167">
        <v>93.8</v>
      </c>
      <c r="DF215" s="167">
        <v>94.2</v>
      </c>
      <c r="DG215" s="167">
        <v>91.4</v>
      </c>
      <c r="DH215" s="167">
        <v>87.9</v>
      </c>
      <c r="DI215" s="167">
        <v>79.900000000000006</v>
      </c>
      <c r="DJ215" s="167">
        <v>1</v>
      </c>
      <c r="DK215" s="168">
        <f t="shared" si="365"/>
        <v>51.4</v>
      </c>
      <c r="DL215" s="168">
        <f t="shared" si="366"/>
        <v>62.6</v>
      </c>
      <c r="DM215" s="168">
        <f t="shared" si="367"/>
        <v>70.8</v>
      </c>
      <c r="DN215" s="168">
        <f t="shared" si="368"/>
        <v>81</v>
      </c>
      <c r="DO215" s="168">
        <f t="shared" si="369"/>
        <v>90.4</v>
      </c>
      <c r="DP215" s="168">
        <f t="shared" si="370"/>
        <v>96.2</v>
      </c>
      <c r="DQ215" s="168">
        <f t="shared" si="371"/>
        <v>94.7</v>
      </c>
      <c r="DR215" s="168">
        <f t="shared" si="372"/>
        <v>92.3</v>
      </c>
      <c r="DS215" s="167">
        <v>131</v>
      </c>
      <c r="DT215" s="168">
        <f t="shared" si="373"/>
        <v>59.5</v>
      </c>
      <c r="DU215" s="168">
        <f t="shared" si="374"/>
        <v>68.900000000000006</v>
      </c>
      <c r="DV215" s="168">
        <f t="shared" si="375"/>
        <v>78.3</v>
      </c>
      <c r="DW215" s="168">
        <f t="shared" si="376"/>
        <v>84.3</v>
      </c>
      <c r="DX215" s="168">
        <f t="shared" si="377"/>
        <v>92.8</v>
      </c>
      <c r="DY215" s="168">
        <f t="shared" si="378"/>
        <v>96.3</v>
      </c>
      <c r="DZ215" s="168">
        <f t="shared" si="379"/>
        <v>94</v>
      </c>
      <c r="EA215" s="168">
        <f t="shared" si="380"/>
        <v>90</v>
      </c>
      <c r="EB215" s="167">
        <v>132</v>
      </c>
      <c r="EC215" s="168">
        <f t="shared" si="381"/>
        <v>59.8</v>
      </c>
      <c r="ED215" s="168">
        <f t="shared" si="382"/>
        <v>71.099999999999994</v>
      </c>
      <c r="EE215" s="168">
        <f t="shared" si="383"/>
        <v>80.8</v>
      </c>
      <c r="EF215" s="168">
        <f t="shared" si="384"/>
        <v>88</v>
      </c>
      <c r="EG215" s="168">
        <f t="shared" si="385"/>
        <v>95</v>
      </c>
      <c r="EH215" s="168">
        <f t="shared" si="386"/>
        <v>94.4</v>
      </c>
      <c r="EI215" s="168">
        <f t="shared" si="387"/>
        <v>94.1</v>
      </c>
      <c r="EJ215" s="168">
        <f t="shared" si="388"/>
        <v>89</v>
      </c>
      <c r="EK215" s="167">
        <v>133</v>
      </c>
      <c r="EL215" s="168">
        <f t="shared" si="389"/>
        <v>65.400000000000006</v>
      </c>
      <c r="EM215" s="168">
        <f t="shared" si="390"/>
        <v>77.2</v>
      </c>
      <c r="EN215" s="168">
        <f t="shared" si="391"/>
        <v>84.5</v>
      </c>
      <c r="EO215" s="168">
        <f t="shared" si="392"/>
        <v>89.8</v>
      </c>
      <c r="EP215" s="168">
        <f t="shared" si="393"/>
        <v>95.5</v>
      </c>
      <c r="EQ215" s="168">
        <f t="shared" si="394"/>
        <v>94.3</v>
      </c>
      <c r="ER215" s="168">
        <f t="shared" si="395"/>
        <v>92.5</v>
      </c>
      <c r="ES215" s="168">
        <f t="shared" si="396"/>
        <v>88.8</v>
      </c>
      <c r="ET215" s="167">
        <v>134</v>
      </c>
      <c r="EU215" s="168">
        <f t="shared" si="397"/>
        <v>65.3</v>
      </c>
      <c r="EV215" s="168">
        <f t="shared" si="398"/>
        <v>77.400000000000006</v>
      </c>
      <c r="EW215" s="168">
        <f t="shared" si="399"/>
        <v>86.5</v>
      </c>
      <c r="EX215" s="168">
        <f t="shared" si="400"/>
        <v>92.5</v>
      </c>
      <c r="EY215" s="168">
        <f t="shared" si="401"/>
        <v>96.4</v>
      </c>
      <c r="EZ215" s="168">
        <f t="shared" si="402"/>
        <v>93</v>
      </c>
      <c r="FA215" s="168">
        <f t="shared" si="403"/>
        <v>90.4</v>
      </c>
      <c r="FB215" s="168">
        <f t="shared" si="404"/>
        <v>83.7</v>
      </c>
      <c r="FC215" s="167">
        <v>135</v>
      </c>
      <c r="FD215" s="168">
        <f t="shared" si="405"/>
        <v>70.7</v>
      </c>
      <c r="FE215" s="168">
        <f t="shared" si="406"/>
        <v>82</v>
      </c>
      <c r="FF215" s="168">
        <f t="shared" si="407"/>
        <v>89.3</v>
      </c>
      <c r="FG215" s="168">
        <f t="shared" si="408"/>
        <v>93.3</v>
      </c>
      <c r="FH215" s="168">
        <f t="shared" si="409"/>
        <v>95.5</v>
      </c>
      <c r="FI215" s="168">
        <f t="shared" si="410"/>
        <v>93</v>
      </c>
      <c r="FJ215" s="168">
        <f t="shared" si="411"/>
        <v>90.1</v>
      </c>
      <c r="FK215" s="168">
        <f t="shared" si="412"/>
        <v>83</v>
      </c>
      <c r="FL215" s="167">
        <v>136</v>
      </c>
      <c r="FM215" s="168">
        <f t="shared" si="413"/>
        <v>75.599999999999994</v>
      </c>
      <c r="FN215" s="168">
        <f t="shared" si="414"/>
        <v>84.2</v>
      </c>
      <c r="FO215" s="168">
        <f t="shared" si="415"/>
        <v>90.1</v>
      </c>
      <c r="FP215" s="168">
        <f t="shared" si="416"/>
        <v>93.6</v>
      </c>
      <c r="FQ215" s="168">
        <f t="shared" si="417"/>
        <v>96.2</v>
      </c>
      <c r="FR215" s="168">
        <f t="shared" si="418"/>
        <v>91.3</v>
      </c>
      <c r="FS215" s="168">
        <f t="shared" si="419"/>
        <v>87.9</v>
      </c>
      <c r="FT215" s="168">
        <f t="shared" si="420"/>
        <v>81.900000000000006</v>
      </c>
      <c r="FU215" s="167">
        <v>137</v>
      </c>
      <c r="FV215" s="168">
        <f t="shared" si="421"/>
        <v>77.599999999999994</v>
      </c>
      <c r="FW215" s="168">
        <f t="shared" si="422"/>
        <v>88</v>
      </c>
      <c r="FX215" s="168">
        <f t="shared" si="423"/>
        <v>93.4</v>
      </c>
      <c r="FY215" s="168">
        <f t="shared" si="424"/>
        <v>93.8</v>
      </c>
      <c r="FZ215" s="168">
        <f t="shared" si="425"/>
        <v>94.2</v>
      </c>
      <c r="GA215" s="168">
        <f t="shared" si="426"/>
        <v>91.4</v>
      </c>
      <c r="GB215" s="168">
        <f t="shared" si="427"/>
        <v>87.9</v>
      </c>
      <c r="GC215" s="168">
        <f t="shared" si="428"/>
        <v>79.900000000000006</v>
      </c>
      <c r="GD215" s="167">
        <v>130</v>
      </c>
      <c r="GE215" s="168">
        <f t="shared" si="429"/>
        <v>-2.3603849250278586E-2</v>
      </c>
      <c r="GF215" s="168">
        <f t="shared" si="430"/>
        <v>-2.3544224454084883E-2</v>
      </c>
      <c r="GG215" s="167">
        <v>131</v>
      </c>
      <c r="GH215" s="168">
        <f t="shared" si="431"/>
        <v>-1.2384835451356935E-2</v>
      </c>
      <c r="GI215" s="168">
        <f t="shared" si="432"/>
        <v>-1.1998855162644873E-2</v>
      </c>
      <c r="GJ215" s="167">
        <v>132</v>
      </c>
      <c r="GK215" s="168">
        <f t="shared" si="433"/>
        <v>-2.0040529691527809E-2</v>
      </c>
      <c r="GL215" s="168">
        <f t="shared" si="434"/>
        <v>-1.9627671504537147E-2</v>
      </c>
      <c r="GM215" s="167">
        <v>133</v>
      </c>
      <c r="GN215" s="168">
        <f t="shared" si="435"/>
        <v>-2.9994818512207644E-2</v>
      </c>
      <c r="GO215" s="168">
        <f t="shared" si="436"/>
        <v>-2.8499066434065412E-2</v>
      </c>
      <c r="GP215" s="167">
        <v>134</v>
      </c>
      <c r="GQ215" s="168">
        <f t="shared" si="437"/>
        <v>1.1033250097071345E-2</v>
      </c>
      <c r="GR215" s="168">
        <f t="shared" si="438"/>
        <v>1.2508825519844891E-2</v>
      </c>
      <c r="GS215" s="167">
        <v>135</v>
      </c>
      <c r="GT215" s="168">
        <f t="shared" si="439"/>
        <v>3.2452499206684138E-2</v>
      </c>
      <c r="GU215" s="168">
        <f t="shared" si="440"/>
        <v>3.7596330632538866E-2</v>
      </c>
      <c r="GV215" s="167">
        <v>136</v>
      </c>
      <c r="GW215" s="168">
        <f t="shared" si="441"/>
        <v>4.2495075939370963E-2</v>
      </c>
      <c r="GX215" s="168">
        <f t="shared" si="442"/>
        <v>5.8447665967733542E-2</v>
      </c>
      <c r="GY215" s="167">
        <v>137</v>
      </c>
      <c r="GZ215" s="168">
        <f t="shared" si="443"/>
        <v>-2.9037543498589002E-5</v>
      </c>
      <c r="HA215" s="168">
        <f t="shared" si="444"/>
        <v>2.5034014590687548E-2</v>
      </c>
      <c r="HB215" s="167">
        <v>-1.2</v>
      </c>
      <c r="HC215" s="167">
        <v>-0.49</v>
      </c>
      <c r="HD215" s="167">
        <v>0.14000000000000001</v>
      </c>
      <c r="HE215" s="167">
        <v>1.56</v>
      </c>
      <c r="HF215" s="167">
        <v>-2.98</v>
      </c>
      <c r="HG215" s="167">
        <v>-1.01</v>
      </c>
      <c r="HH215" s="167">
        <v>0.85</v>
      </c>
      <c r="HI215" s="167">
        <v>3.14</v>
      </c>
    </row>
    <row r="216" spans="1:217" ht="15" x14ac:dyDescent="0.2">
      <c r="A216" s="153">
        <v>206</v>
      </c>
      <c r="B216" s="212"/>
      <c r="V216" s="163">
        <f t="shared" si="345"/>
        <v>0</v>
      </c>
      <c r="W216" s="163">
        <f t="shared" si="346"/>
        <v>0</v>
      </c>
      <c r="X216" s="163">
        <f t="shared" si="347"/>
        <v>0</v>
      </c>
      <c r="Y216" s="163">
        <f t="shared" si="348"/>
        <v>0</v>
      </c>
      <c r="Z216" s="163">
        <f t="shared" si="349"/>
        <v>0</v>
      </c>
      <c r="AA216" s="163">
        <f t="shared" si="350"/>
        <v>0</v>
      </c>
      <c r="AB216" s="163">
        <f t="shared" si="351"/>
        <v>0</v>
      </c>
      <c r="AC216" s="163">
        <f t="shared" si="352"/>
        <v>0</v>
      </c>
      <c r="AD216" s="164">
        <f t="shared" si="353"/>
        <v>-1.4641977937706968E-2</v>
      </c>
      <c r="AE216" s="164">
        <f t="shared" si="354"/>
        <v>2.4910512713808348E-2</v>
      </c>
      <c r="AF216" s="164">
        <f t="shared" si="355"/>
        <v>4.5595616594547202E-2</v>
      </c>
      <c r="AG216" s="165">
        <f t="shared" si="356"/>
        <v>65.3</v>
      </c>
      <c r="AH216" s="165">
        <f t="shared" si="357"/>
        <v>75.400000000000006</v>
      </c>
      <c r="AI216" s="165">
        <f t="shared" si="358"/>
        <v>82.9</v>
      </c>
      <c r="AJ216" s="165">
        <f t="shared" si="359"/>
        <v>88.3</v>
      </c>
      <c r="AK216" s="165">
        <f t="shared" si="360"/>
        <v>91.5</v>
      </c>
      <c r="AL216" s="165">
        <f t="shared" si="361"/>
        <v>92.7</v>
      </c>
      <c r="AM216" s="165">
        <f t="shared" si="362"/>
        <v>92.5</v>
      </c>
      <c r="AN216" s="165">
        <f t="shared" si="363"/>
        <v>90.4</v>
      </c>
      <c r="AO216" s="164">
        <f t="shared" si="364"/>
        <v>1.5128685188023212</v>
      </c>
      <c r="AP216" s="166">
        <v>1</v>
      </c>
      <c r="AQ216" s="167">
        <v>51.4</v>
      </c>
      <c r="AR216" s="167">
        <v>62.6</v>
      </c>
      <c r="AS216" s="167">
        <v>70.8</v>
      </c>
      <c r="AT216" s="167">
        <v>81</v>
      </c>
      <c r="AU216" s="167">
        <v>90.4</v>
      </c>
      <c r="AV216" s="167">
        <v>96.2</v>
      </c>
      <c r="AW216" s="167">
        <v>94.7</v>
      </c>
      <c r="AX216" s="167">
        <v>92.3</v>
      </c>
      <c r="AY216" s="166">
        <v>2</v>
      </c>
      <c r="AZ216" s="167">
        <v>59.5</v>
      </c>
      <c r="BA216" s="167">
        <v>68.900000000000006</v>
      </c>
      <c r="BB216" s="167">
        <v>78.3</v>
      </c>
      <c r="BC216" s="167">
        <v>84.3</v>
      </c>
      <c r="BD216" s="167">
        <v>92.8</v>
      </c>
      <c r="BE216" s="167">
        <v>96.3</v>
      </c>
      <c r="BF216" s="167">
        <v>94</v>
      </c>
      <c r="BG216" s="167">
        <v>90</v>
      </c>
      <c r="BH216" s="166">
        <v>3</v>
      </c>
      <c r="BI216" s="167">
        <v>59.8</v>
      </c>
      <c r="BJ216" s="167">
        <v>71.099999999999994</v>
      </c>
      <c r="BK216" s="167">
        <v>80.8</v>
      </c>
      <c r="BL216" s="167">
        <v>88</v>
      </c>
      <c r="BM216" s="167">
        <v>95</v>
      </c>
      <c r="BN216" s="167">
        <v>94.4</v>
      </c>
      <c r="BO216" s="167">
        <v>94.1</v>
      </c>
      <c r="BP216" s="167">
        <v>89</v>
      </c>
      <c r="BQ216" s="166">
        <v>4</v>
      </c>
      <c r="BR216" s="167">
        <v>65.400000000000006</v>
      </c>
      <c r="BS216" s="167">
        <v>77.2</v>
      </c>
      <c r="BT216" s="167">
        <v>84.5</v>
      </c>
      <c r="BU216" s="167">
        <v>89.8</v>
      </c>
      <c r="BV216" s="167">
        <v>95.5</v>
      </c>
      <c r="BW216" s="167">
        <v>94.3</v>
      </c>
      <c r="BX216" s="167">
        <v>92.5</v>
      </c>
      <c r="BY216" s="167">
        <v>88.8</v>
      </c>
      <c r="BZ216" s="166">
        <v>5</v>
      </c>
      <c r="CA216" s="167">
        <v>65.3</v>
      </c>
      <c r="CB216" s="167">
        <v>77.400000000000006</v>
      </c>
      <c r="CC216" s="167">
        <v>86.5</v>
      </c>
      <c r="CD216" s="167">
        <v>92.5</v>
      </c>
      <c r="CE216" s="167">
        <v>96.4</v>
      </c>
      <c r="CF216" s="167">
        <v>93</v>
      </c>
      <c r="CG216" s="167">
        <v>90.4</v>
      </c>
      <c r="CH216" s="167">
        <v>83.7</v>
      </c>
      <c r="CI216" s="166">
        <v>6</v>
      </c>
      <c r="CJ216" s="167">
        <v>70.7</v>
      </c>
      <c r="CK216" s="167">
        <v>82</v>
      </c>
      <c r="CL216" s="167">
        <v>89.3</v>
      </c>
      <c r="CM216" s="167">
        <v>93.3</v>
      </c>
      <c r="CN216" s="167">
        <v>95.5</v>
      </c>
      <c r="CO216" s="167">
        <v>93</v>
      </c>
      <c r="CP216" s="167">
        <v>90.1</v>
      </c>
      <c r="CQ216" s="167">
        <v>83</v>
      </c>
      <c r="CR216" s="166">
        <v>7</v>
      </c>
      <c r="CS216" s="167">
        <v>75.599999999999994</v>
      </c>
      <c r="CT216" s="167">
        <v>84.2</v>
      </c>
      <c r="CU216" s="167">
        <v>90.1</v>
      </c>
      <c r="CV216" s="167">
        <v>93.6</v>
      </c>
      <c r="CW216" s="167">
        <v>96.2</v>
      </c>
      <c r="CX216" s="167">
        <v>91.3</v>
      </c>
      <c r="CY216" s="167">
        <v>87.9</v>
      </c>
      <c r="CZ216" s="167">
        <v>81.900000000000006</v>
      </c>
      <c r="DA216" s="166">
        <v>8</v>
      </c>
      <c r="DB216" s="167">
        <v>77.599999999999994</v>
      </c>
      <c r="DC216" s="167">
        <v>88</v>
      </c>
      <c r="DD216" s="167">
        <v>93.4</v>
      </c>
      <c r="DE216" s="167">
        <v>93.8</v>
      </c>
      <c r="DF216" s="167">
        <v>94.2</v>
      </c>
      <c r="DG216" s="167">
        <v>91.4</v>
      </c>
      <c r="DH216" s="167">
        <v>87.9</v>
      </c>
      <c r="DI216" s="167">
        <v>79.900000000000006</v>
      </c>
      <c r="DJ216" s="167">
        <v>1</v>
      </c>
      <c r="DK216" s="168">
        <f t="shared" si="365"/>
        <v>51.4</v>
      </c>
      <c r="DL216" s="168">
        <f t="shared" si="366"/>
        <v>62.6</v>
      </c>
      <c r="DM216" s="168">
        <f t="shared" si="367"/>
        <v>70.8</v>
      </c>
      <c r="DN216" s="168">
        <f t="shared" si="368"/>
        <v>81</v>
      </c>
      <c r="DO216" s="168">
        <f t="shared" si="369"/>
        <v>90.4</v>
      </c>
      <c r="DP216" s="168">
        <f t="shared" si="370"/>
        <v>96.2</v>
      </c>
      <c r="DQ216" s="168">
        <f t="shared" si="371"/>
        <v>94.7</v>
      </c>
      <c r="DR216" s="168">
        <f t="shared" si="372"/>
        <v>92.3</v>
      </c>
      <c r="DS216" s="167">
        <v>131</v>
      </c>
      <c r="DT216" s="168">
        <f t="shared" si="373"/>
        <v>59.5</v>
      </c>
      <c r="DU216" s="168">
        <f t="shared" si="374"/>
        <v>68.900000000000006</v>
      </c>
      <c r="DV216" s="168">
        <f t="shared" si="375"/>
        <v>78.3</v>
      </c>
      <c r="DW216" s="168">
        <f t="shared" si="376"/>
        <v>84.3</v>
      </c>
      <c r="DX216" s="168">
        <f t="shared" si="377"/>
        <v>92.8</v>
      </c>
      <c r="DY216" s="168">
        <f t="shared" si="378"/>
        <v>96.3</v>
      </c>
      <c r="DZ216" s="168">
        <f t="shared" si="379"/>
        <v>94</v>
      </c>
      <c r="EA216" s="168">
        <f t="shared" si="380"/>
        <v>90</v>
      </c>
      <c r="EB216" s="167">
        <v>132</v>
      </c>
      <c r="EC216" s="168">
        <f t="shared" si="381"/>
        <v>59.8</v>
      </c>
      <c r="ED216" s="168">
        <f t="shared" si="382"/>
        <v>71.099999999999994</v>
      </c>
      <c r="EE216" s="168">
        <f t="shared" si="383"/>
        <v>80.8</v>
      </c>
      <c r="EF216" s="168">
        <f t="shared" si="384"/>
        <v>88</v>
      </c>
      <c r="EG216" s="168">
        <f t="shared" si="385"/>
        <v>95</v>
      </c>
      <c r="EH216" s="168">
        <f t="shared" si="386"/>
        <v>94.4</v>
      </c>
      <c r="EI216" s="168">
        <f t="shared" si="387"/>
        <v>94.1</v>
      </c>
      <c r="EJ216" s="168">
        <f t="shared" si="388"/>
        <v>89</v>
      </c>
      <c r="EK216" s="167">
        <v>133</v>
      </c>
      <c r="EL216" s="168">
        <f t="shared" si="389"/>
        <v>65.400000000000006</v>
      </c>
      <c r="EM216" s="168">
        <f t="shared" si="390"/>
        <v>77.2</v>
      </c>
      <c r="EN216" s="168">
        <f t="shared" si="391"/>
        <v>84.5</v>
      </c>
      <c r="EO216" s="168">
        <f t="shared" si="392"/>
        <v>89.8</v>
      </c>
      <c r="EP216" s="168">
        <f t="shared" si="393"/>
        <v>95.5</v>
      </c>
      <c r="EQ216" s="168">
        <f t="shared" si="394"/>
        <v>94.3</v>
      </c>
      <c r="ER216" s="168">
        <f t="shared" si="395"/>
        <v>92.5</v>
      </c>
      <c r="ES216" s="168">
        <f t="shared" si="396"/>
        <v>88.8</v>
      </c>
      <c r="ET216" s="167">
        <v>134</v>
      </c>
      <c r="EU216" s="168">
        <f t="shared" si="397"/>
        <v>65.3</v>
      </c>
      <c r="EV216" s="168">
        <f t="shared" si="398"/>
        <v>77.400000000000006</v>
      </c>
      <c r="EW216" s="168">
        <f t="shared" si="399"/>
        <v>86.5</v>
      </c>
      <c r="EX216" s="168">
        <f t="shared" si="400"/>
        <v>92.5</v>
      </c>
      <c r="EY216" s="168">
        <f t="shared" si="401"/>
        <v>96.4</v>
      </c>
      <c r="EZ216" s="168">
        <f t="shared" si="402"/>
        <v>93</v>
      </c>
      <c r="FA216" s="168">
        <f t="shared" si="403"/>
        <v>90.4</v>
      </c>
      <c r="FB216" s="168">
        <f t="shared" si="404"/>
        <v>83.7</v>
      </c>
      <c r="FC216" s="167">
        <v>135</v>
      </c>
      <c r="FD216" s="168">
        <f t="shared" si="405"/>
        <v>70.7</v>
      </c>
      <c r="FE216" s="168">
        <f t="shared" si="406"/>
        <v>82</v>
      </c>
      <c r="FF216" s="168">
        <f t="shared" si="407"/>
        <v>89.3</v>
      </c>
      <c r="FG216" s="168">
        <f t="shared" si="408"/>
        <v>93.3</v>
      </c>
      <c r="FH216" s="168">
        <f t="shared" si="409"/>
        <v>95.5</v>
      </c>
      <c r="FI216" s="168">
        <f t="shared" si="410"/>
        <v>93</v>
      </c>
      <c r="FJ216" s="168">
        <f t="shared" si="411"/>
        <v>90.1</v>
      </c>
      <c r="FK216" s="168">
        <f t="shared" si="412"/>
        <v>83</v>
      </c>
      <c r="FL216" s="167">
        <v>136</v>
      </c>
      <c r="FM216" s="168">
        <f t="shared" si="413"/>
        <v>75.599999999999994</v>
      </c>
      <c r="FN216" s="168">
        <f t="shared" si="414"/>
        <v>84.2</v>
      </c>
      <c r="FO216" s="168">
        <f t="shared" si="415"/>
        <v>90.1</v>
      </c>
      <c r="FP216" s="168">
        <f t="shared" si="416"/>
        <v>93.6</v>
      </c>
      <c r="FQ216" s="168">
        <f t="shared" si="417"/>
        <v>96.2</v>
      </c>
      <c r="FR216" s="168">
        <f t="shared" si="418"/>
        <v>91.3</v>
      </c>
      <c r="FS216" s="168">
        <f t="shared" si="419"/>
        <v>87.9</v>
      </c>
      <c r="FT216" s="168">
        <f t="shared" si="420"/>
        <v>81.900000000000006</v>
      </c>
      <c r="FU216" s="167">
        <v>137</v>
      </c>
      <c r="FV216" s="168">
        <f t="shared" si="421"/>
        <v>77.599999999999994</v>
      </c>
      <c r="FW216" s="168">
        <f t="shared" si="422"/>
        <v>88</v>
      </c>
      <c r="FX216" s="168">
        <f t="shared" si="423"/>
        <v>93.4</v>
      </c>
      <c r="FY216" s="168">
        <f t="shared" si="424"/>
        <v>93.8</v>
      </c>
      <c r="FZ216" s="168">
        <f t="shared" si="425"/>
        <v>94.2</v>
      </c>
      <c r="GA216" s="168">
        <f t="shared" si="426"/>
        <v>91.4</v>
      </c>
      <c r="GB216" s="168">
        <f t="shared" si="427"/>
        <v>87.9</v>
      </c>
      <c r="GC216" s="168">
        <f t="shared" si="428"/>
        <v>79.900000000000006</v>
      </c>
      <c r="GD216" s="167">
        <v>130</v>
      </c>
      <c r="GE216" s="168">
        <f t="shared" si="429"/>
        <v>-2.3603849250278586E-2</v>
      </c>
      <c r="GF216" s="168">
        <f t="shared" si="430"/>
        <v>-2.3544224454084883E-2</v>
      </c>
      <c r="GG216" s="167">
        <v>131</v>
      </c>
      <c r="GH216" s="168">
        <f t="shared" si="431"/>
        <v>-1.2384835451356935E-2</v>
      </c>
      <c r="GI216" s="168">
        <f t="shared" si="432"/>
        <v>-1.1998855162644873E-2</v>
      </c>
      <c r="GJ216" s="167">
        <v>132</v>
      </c>
      <c r="GK216" s="168">
        <f t="shared" si="433"/>
        <v>-2.0040529691527809E-2</v>
      </c>
      <c r="GL216" s="168">
        <f t="shared" si="434"/>
        <v>-1.9627671504537147E-2</v>
      </c>
      <c r="GM216" s="167">
        <v>133</v>
      </c>
      <c r="GN216" s="168">
        <f t="shared" si="435"/>
        <v>-2.9994818512207644E-2</v>
      </c>
      <c r="GO216" s="168">
        <f t="shared" si="436"/>
        <v>-2.8499066434065412E-2</v>
      </c>
      <c r="GP216" s="167">
        <v>134</v>
      </c>
      <c r="GQ216" s="168">
        <f t="shared" si="437"/>
        <v>1.1033250097071345E-2</v>
      </c>
      <c r="GR216" s="168">
        <f t="shared" si="438"/>
        <v>1.2508825519844891E-2</v>
      </c>
      <c r="GS216" s="167">
        <v>135</v>
      </c>
      <c r="GT216" s="168">
        <f t="shared" si="439"/>
        <v>3.2452499206684138E-2</v>
      </c>
      <c r="GU216" s="168">
        <f t="shared" si="440"/>
        <v>3.7596330632538866E-2</v>
      </c>
      <c r="GV216" s="167">
        <v>136</v>
      </c>
      <c r="GW216" s="168">
        <f t="shared" si="441"/>
        <v>4.2495075939370963E-2</v>
      </c>
      <c r="GX216" s="168">
        <f t="shared" si="442"/>
        <v>5.8447665967733542E-2</v>
      </c>
      <c r="GY216" s="167">
        <v>137</v>
      </c>
      <c r="GZ216" s="168">
        <f t="shared" si="443"/>
        <v>-2.9037543498589002E-5</v>
      </c>
      <c r="HA216" s="168">
        <f t="shared" si="444"/>
        <v>2.5034014590687548E-2</v>
      </c>
      <c r="HB216" s="167">
        <v>-1.2</v>
      </c>
      <c r="HC216" s="167">
        <v>-0.49</v>
      </c>
      <c r="HD216" s="167">
        <v>0.14000000000000001</v>
      </c>
      <c r="HE216" s="167">
        <v>1.56</v>
      </c>
      <c r="HF216" s="167">
        <v>-2.98</v>
      </c>
      <c r="HG216" s="167">
        <v>-1.01</v>
      </c>
      <c r="HH216" s="167">
        <v>0.85</v>
      </c>
      <c r="HI216" s="167">
        <v>3.14</v>
      </c>
    </row>
    <row r="217" spans="1:217" ht="15" x14ac:dyDescent="0.2">
      <c r="A217" s="153">
        <v>207</v>
      </c>
      <c r="B217" s="212"/>
      <c r="V217" s="163">
        <f t="shared" si="345"/>
        <v>0</v>
      </c>
      <c r="W217" s="163">
        <f t="shared" si="346"/>
        <v>0</v>
      </c>
      <c r="X217" s="163">
        <f t="shared" si="347"/>
        <v>0</v>
      </c>
      <c r="Y217" s="163">
        <f t="shared" si="348"/>
        <v>0</v>
      </c>
      <c r="Z217" s="163">
        <f t="shared" si="349"/>
        <v>0</v>
      </c>
      <c r="AA217" s="163">
        <f t="shared" si="350"/>
        <v>0</v>
      </c>
      <c r="AB217" s="163">
        <f t="shared" si="351"/>
        <v>0</v>
      </c>
      <c r="AC217" s="163">
        <f t="shared" si="352"/>
        <v>0</v>
      </c>
      <c r="AD217" s="164">
        <f t="shared" si="353"/>
        <v>-1.4641977937706968E-2</v>
      </c>
      <c r="AE217" s="164">
        <f t="shared" si="354"/>
        <v>2.4910512713808348E-2</v>
      </c>
      <c r="AF217" s="164">
        <f t="shared" si="355"/>
        <v>4.5595616594547202E-2</v>
      </c>
      <c r="AG217" s="165">
        <f t="shared" si="356"/>
        <v>65.3</v>
      </c>
      <c r="AH217" s="165">
        <f t="shared" si="357"/>
        <v>75.400000000000006</v>
      </c>
      <c r="AI217" s="165">
        <f t="shared" si="358"/>
        <v>82.9</v>
      </c>
      <c r="AJ217" s="165">
        <f t="shared" si="359"/>
        <v>88.3</v>
      </c>
      <c r="AK217" s="165">
        <f t="shared" si="360"/>
        <v>91.5</v>
      </c>
      <c r="AL217" s="165">
        <f t="shared" si="361"/>
        <v>92.7</v>
      </c>
      <c r="AM217" s="165">
        <f t="shared" si="362"/>
        <v>92.5</v>
      </c>
      <c r="AN217" s="165">
        <f t="shared" si="363"/>
        <v>90.4</v>
      </c>
      <c r="AO217" s="164">
        <f t="shared" si="364"/>
        <v>1.5128685188023212</v>
      </c>
      <c r="AP217" s="166">
        <v>1</v>
      </c>
      <c r="AQ217" s="167">
        <v>51.4</v>
      </c>
      <c r="AR217" s="167">
        <v>62.6</v>
      </c>
      <c r="AS217" s="167">
        <v>70.8</v>
      </c>
      <c r="AT217" s="167">
        <v>81</v>
      </c>
      <c r="AU217" s="167">
        <v>90.4</v>
      </c>
      <c r="AV217" s="167">
        <v>96.2</v>
      </c>
      <c r="AW217" s="167">
        <v>94.7</v>
      </c>
      <c r="AX217" s="167">
        <v>92.3</v>
      </c>
      <c r="AY217" s="166">
        <v>2</v>
      </c>
      <c r="AZ217" s="167">
        <v>59.5</v>
      </c>
      <c r="BA217" s="167">
        <v>68.900000000000006</v>
      </c>
      <c r="BB217" s="167">
        <v>78.3</v>
      </c>
      <c r="BC217" s="167">
        <v>84.3</v>
      </c>
      <c r="BD217" s="167">
        <v>92.8</v>
      </c>
      <c r="BE217" s="167">
        <v>96.3</v>
      </c>
      <c r="BF217" s="167">
        <v>94</v>
      </c>
      <c r="BG217" s="167">
        <v>90</v>
      </c>
      <c r="BH217" s="166">
        <v>3</v>
      </c>
      <c r="BI217" s="167">
        <v>59.8</v>
      </c>
      <c r="BJ217" s="167">
        <v>71.099999999999994</v>
      </c>
      <c r="BK217" s="167">
        <v>80.8</v>
      </c>
      <c r="BL217" s="167">
        <v>88</v>
      </c>
      <c r="BM217" s="167">
        <v>95</v>
      </c>
      <c r="BN217" s="167">
        <v>94.4</v>
      </c>
      <c r="BO217" s="167">
        <v>94.1</v>
      </c>
      <c r="BP217" s="167">
        <v>89</v>
      </c>
      <c r="BQ217" s="166">
        <v>4</v>
      </c>
      <c r="BR217" s="167">
        <v>65.400000000000006</v>
      </c>
      <c r="BS217" s="167">
        <v>77.2</v>
      </c>
      <c r="BT217" s="167">
        <v>84.5</v>
      </c>
      <c r="BU217" s="167">
        <v>89.8</v>
      </c>
      <c r="BV217" s="167">
        <v>95.5</v>
      </c>
      <c r="BW217" s="167">
        <v>94.3</v>
      </c>
      <c r="BX217" s="167">
        <v>92.5</v>
      </c>
      <c r="BY217" s="167">
        <v>88.8</v>
      </c>
      <c r="BZ217" s="166">
        <v>5</v>
      </c>
      <c r="CA217" s="167">
        <v>65.3</v>
      </c>
      <c r="CB217" s="167">
        <v>77.400000000000006</v>
      </c>
      <c r="CC217" s="167">
        <v>86.5</v>
      </c>
      <c r="CD217" s="167">
        <v>92.5</v>
      </c>
      <c r="CE217" s="167">
        <v>96.4</v>
      </c>
      <c r="CF217" s="167">
        <v>93</v>
      </c>
      <c r="CG217" s="167">
        <v>90.4</v>
      </c>
      <c r="CH217" s="167">
        <v>83.7</v>
      </c>
      <c r="CI217" s="166">
        <v>6</v>
      </c>
      <c r="CJ217" s="167">
        <v>70.7</v>
      </c>
      <c r="CK217" s="167">
        <v>82</v>
      </c>
      <c r="CL217" s="167">
        <v>89.3</v>
      </c>
      <c r="CM217" s="167">
        <v>93.3</v>
      </c>
      <c r="CN217" s="167">
        <v>95.5</v>
      </c>
      <c r="CO217" s="167">
        <v>93</v>
      </c>
      <c r="CP217" s="167">
        <v>90.1</v>
      </c>
      <c r="CQ217" s="167">
        <v>83</v>
      </c>
      <c r="CR217" s="166">
        <v>7</v>
      </c>
      <c r="CS217" s="167">
        <v>75.599999999999994</v>
      </c>
      <c r="CT217" s="167">
        <v>84.2</v>
      </c>
      <c r="CU217" s="167">
        <v>90.1</v>
      </c>
      <c r="CV217" s="167">
        <v>93.6</v>
      </c>
      <c r="CW217" s="167">
        <v>96.2</v>
      </c>
      <c r="CX217" s="167">
        <v>91.3</v>
      </c>
      <c r="CY217" s="167">
        <v>87.9</v>
      </c>
      <c r="CZ217" s="167">
        <v>81.900000000000006</v>
      </c>
      <c r="DA217" s="166">
        <v>8</v>
      </c>
      <c r="DB217" s="167">
        <v>77.599999999999994</v>
      </c>
      <c r="DC217" s="167">
        <v>88</v>
      </c>
      <c r="DD217" s="167">
        <v>93.4</v>
      </c>
      <c r="DE217" s="167">
        <v>93.8</v>
      </c>
      <c r="DF217" s="167">
        <v>94.2</v>
      </c>
      <c r="DG217" s="167">
        <v>91.4</v>
      </c>
      <c r="DH217" s="167">
        <v>87.9</v>
      </c>
      <c r="DI217" s="167">
        <v>79.900000000000006</v>
      </c>
      <c r="DJ217" s="167">
        <v>1</v>
      </c>
      <c r="DK217" s="168">
        <f t="shared" si="365"/>
        <v>51.4</v>
      </c>
      <c r="DL217" s="168">
        <f t="shared" si="366"/>
        <v>62.6</v>
      </c>
      <c r="DM217" s="168">
        <f t="shared" si="367"/>
        <v>70.8</v>
      </c>
      <c r="DN217" s="168">
        <f t="shared" si="368"/>
        <v>81</v>
      </c>
      <c r="DO217" s="168">
        <f t="shared" si="369"/>
        <v>90.4</v>
      </c>
      <c r="DP217" s="168">
        <f t="shared" si="370"/>
        <v>96.2</v>
      </c>
      <c r="DQ217" s="168">
        <f t="shared" si="371"/>
        <v>94.7</v>
      </c>
      <c r="DR217" s="168">
        <f t="shared" si="372"/>
        <v>92.3</v>
      </c>
      <c r="DS217" s="167">
        <v>131</v>
      </c>
      <c r="DT217" s="168">
        <f t="shared" si="373"/>
        <v>59.5</v>
      </c>
      <c r="DU217" s="168">
        <f t="shared" si="374"/>
        <v>68.900000000000006</v>
      </c>
      <c r="DV217" s="168">
        <f t="shared" si="375"/>
        <v>78.3</v>
      </c>
      <c r="DW217" s="168">
        <f t="shared" si="376"/>
        <v>84.3</v>
      </c>
      <c r="DX217" s="168">
        <f t="shared" si="377"/>
        <v>92.8</v>
      </c>
      <c r="DY217" s="168">
        <f t="shared" si="378"/>
        <v>96.3</v>
      </c>
      <c r="DZ217" s="168">
        <f t="shared" si="379"/>
        <v>94</v>
      </c>
      <c r="EA217" s="168">
        <f t="shared" si="380"/>
        <v>90</v>
      </c>
      <c r="EB217" s="167">
        <v>132</v>
      </c>
      <c r="EC217" s="168">
        <f t="shared" si="381"/>
        <v>59.8</v>
      </c>
      <c r="ED217" s="168">
        <f t="shared" si="382"/>
        <v>71.099999999999994</v>
      </c>
      <c r="EE217" s="168">
        <f t="shared" si="383"/>
        <v>80.8</v>
      </c>
      <c r="EF217" s="168">
        <f t="shared" si="384"/>
        <v>88</v>
      </c>
      <c r="EG217" s="168">
        <f t="shared" si="385"/>
        <v>95</v>
      </c>
      <c r="EH217" s="168">
        <f t="shared" si="386"/>
        <v>94.4</v>
      </c>
      <c r="EI217" s="168">
        <f t="shared" si="387"/>
        <v>94.1</v>
      </c>
      <c r="EJ217" s="168">
        <f t="shared" si="388"/>
        <v>89</v>
      </c>
      <c r="EK217" s="167">
        <v>133</v>
      </c>
      <c r="EL217" s="168">
        <f t="shared" si="389"/>
        <v>65.400000000000006</v>
      </c>
      <c r="EM217" s="168">
        <f t="shared" si="390"/>
        <v>77.2</v>
      </c>
      <c r="EN217" s="168">
        <f t="shared" si="391"/>
        <v>84.5</v>
      </c>
      <c r="EO217" s="168">
        <f t="shared" si="392"/>
        <v>89.8</v>
      </c>
      <c r="EP217" s="168">
        <f t="shared" si="393"/>
        <v>95.5</v>
      </c>
      <c r="EQ217" s="168">
        <f t="shared" si="394"/>
        <v>94.3</v>
      </c>
      <c r="ER217" s="168">
        <f t="shared" si="395"/>
        <v>92.5</v>
      </c>
      <c r="ES217" s="168">
        <f t="shared" si="396"/>
        <v>88.8</v>
      </c>
      <c r="ET217" s="167">
        <v>134</v>
      </c>
      <c r="EU217" s="168">
        <f t="shared" si="397"/>
        <v>65.3</v>
      </c>
      <c r="EV217" s="168">
        <f t="shared" si="398"/>
        <v>77.400000000000006</v>
      </c>
      <c r="EW217" s="168">
        <f t="shared" si="399"/>
        <v>86.5</v>
      </c>
      <c r="EX217" s="168">
        <f t="shared" si="400"/>
        <v>92.5</v>
      </c>
      <c r="EY217" s="168">
        <f t="shared" si="401"/>
        <v>96.4</v>
      </c>
      <c r="EZ217" s="168">
        <f t="shared" si="402"/>
        <v>93</v>
      </c>
      <c r="FA217" s="168">
        <f t="shared" si="403"/>
        <v>90.4</v>
      </c>
      <c r="FB217" s="168">
        <f t="shared" si="404"/>
        <v>83.7</v>
      </c>
      <c r="FC217" s="167">
        <v>135</v>
      </c>
      <c r="FD217" s="168">
        <f t="shared" si="405"/>
        <v>70.7</v>
      </c>
      <c r="FE217" s="168">
        <f t="shared" si="406"/>
        <v>82</v>
      </c>
      <c r="FF217" s="168">
        <f t="shared" si="407"/>
        <v>89.3</v>
      </c>
      <c r="FG217" s="168">
        <f t="shared" si="408"/>
        <v>93.3</v>
      </c>
      <c r="FH217" s="168">
        <f t="shared" si="409"/>
        <v>95.5</v>
      </c>
      <c r="FI217" s="168">
        <f t="shared" si="410"/>
        <v>93</v>
      </c>
      <c r="FJ217" s="168">
        <f t="shared" si="411"/>
        <v>90.1</v>
      </c>
      <c r="FK217" s="168">
        <f t="shared" si="412"/>
        <v>83</v>
      </c>
      <c r="FL217" s="167">
        <v>136</v>
      </c>
      <c r="FM217" s="168">
        <f t="shared" si="413"/>
        <v>75.599999999999994</v>
      </c>
      <c r="FN217" s="168">
        <f t="shared" si="414"/>
        <v>84.2</v>
      </c>
      <c r="FO217" s="168">
        <f t="shared" si="415"/>
        <v>90.1</v>
      </c>
      <c r="FP217" s="168">
        <f t="shared" si="416"/>
        <v>93.6</v>
      </c>
      <c r="FQ217" s="168">
        <f t="shared" si="417"/>
        <v>96.2</v>
      </c>
      <c r="FR217" s="168">
        <f t="shared" si="418"/>
        <v>91.3</v>
      </c>
      <c r="FS217" s="168">
        <f t="shared" si="419"/>
        <v>87.9</v>
      </c>
      <c r="FT217" s="168">
        <f t="shared" si="420"/>
        <v>81.900000000000006</v>
      </c>
      <c r="FU217" s="167">
        <v>137</v>
      </c>
      <c r="FV217" s="168">
        <f t="shared" si="421"/>
        <v>77.599999999999994</v>
      </c>
      <c r="FW217" s="168">
        <f t="shared" si="422"/>
        <v>88</v>
      </c>
      <c r="FX217" s="168">
        <f t="shared" si="423"/>
        <v>93.4</v>
      </c>
      <c r="FY217" s="168">
        <f t="shared" si="424"/>
        <v>93.8</v>
      </c>
      <c r="FZ217" s="168">
        <f t="shared" si="425"/>
        <v>94.2</v>
      </c>
      <c r="GA217" s="168">
        <f t="shared" si="426"/>
        <v>91.4</v>
      </c>
      <c r="GB217" s="168">
        <f t="shared" si="427"/>
        <v>87.9</v>
      </c>
      <c r="GC217" s="168">
        <f t="shared" si="428"/>
        <v>79.900000000000006</v>
      </c>
      <c r="GD217" s="167">
        <v>130</v>
      </c>
      <c r="GE217" s="168">
        <f t="shared" si="429"/>
        <v>-2.3603849250278586E-2</v>
      </c>
      <c r="GF217" s="168">
        <f t="shared" si="430"/>
        <v>-2.3544224454084883E-2</v>
      </c>
      <c r="GG217" s="167">
        <v>131</v>
      </c>
      <c r="GH217" s="168">
        <f t="shared" si="431"/>
        <v>-1.2384835451356935E-2</v>
      </c>
      <c r="GI217" s="168">
        <f t="shared" si="432"/>
        <v>-1.1998855162644873E-2</v>
      </c>
      <c r="GJ217" s="167">
        <v>132</v>
      </c>
      <c r="GK217" s="168">
        <f t="shared" si="433"/>
        <v>-2.0040529691527809E-2</v>
      </c>
      <c r="GL217" s="168">
        <f t="shared" si="434"/>
        <v>-1.9627671504537147E-2</v>
      </c>
      <c r="GM217" s="167">
        <v>133</v>
      </c>
      <c r="GN217" s="168">
        <f t="shared" si="435"/>
        <v>-2.9994818512207644E-2</v>
      </c>
      <c r="GO217" s="168">
        <f t="shared" si="436"/>
        <v>-2.8499066434065412E-2</v>
      </c>
      <c r="GP217" s="167">
        <v>134</v>
      </c>
      <c r="GQ217" s="168">
        <f t="shared" si="437"/>
        <v>1.1033250097071345E-2</v>
      </c>
      <c r="GR217" s="168">
        <f t="shared" si="438"/>
        <v>1.2508825519844891E-2</v>
      </c>
      <c r="GS217" s="167">
        <v>135</v>
      </c>
      <c r="GT217" s="168">
        <f t="shared" si="439"/>
        <v>3.2452499206684138E-2</v>
      </c>
      <c r="GU217" s="168">
        <f t="shared" si="440"/>
        <v>3.7596330632538866E-2</v>
      </c>
      <c r="GV217" s="167">
        <v>136</v>
      </c>
      <c r="GW217" s="168">
        <f t="shared" si="441"/>
        <v>4.2495075939370963E-2</v>
      </c>
      <c r="GX217" s="168">
        <f t="shared" si="442"/>
        <v>5.8447665967733542E-2</v>
      </c>
      <c r="GY217" s="167">
        <v>137</v>
      </c>
      <c r="GZ217" s="168">
        <f t="shared" si="443"/>
        <v>-2.9037543498589002E-5</v>
      </c>
      <c r="HA217" s="168">
        <f t="shared" si="444"/>
        <v>2.5034014590687548E-2</v>
      </c>
      <c r="HB217" s="167">
        <v>-1.2</v>
      </c>
      <c r="HC217" s="167">
        <v>-0.49</v>
      </c>
      <c r="HD217" s="167">
        <v>0.14000000000000001</v>
      </c>
      <c r="HE217" s="167">
        <v>1.56</v>
      </c>
      <c r="HF217" s="167">
        <v>-2.98</v>
      </c>
      <c r="HG217" s="167">
        <v>-1.01</v>
      </c>
      <c r="HH217" s="167">
        <v>0.85</v>
      </c>
      <c r="HI217" s="167">
        <v>3.14</v>
      </c>
    </row>
    <row r="218" spans="1:217" ht="15" x14ac:dyDescent="0.2">
      <c r="A218" s="153">
        <v>208</v>
      </c>
      <c r="B218" s="212"/>
      <c r="V218" s="163">
        <f t="shared" si="345"/>
        <v>0</v>
      </c>
      <c r="W218" s="163">
        <f t="shared" si="346"/>
        <v>0</v>
      </c>
      <c r="X218" s="163">
        <f t="shared" si="347"/>
        <v>0</v>
      </c>
      <c r="Y218" s="163">
        <f t="shared" si="348"/>
        <v>0</v>
      </c>
      <c r="Z218" s="163">
        <f t="shared" si="349"/>
        <v>0</v>
      </c>
      <c r="AA218" s="163">
        <f t="shared" si="350"/>
        <v>0</v>
      </c>
      <c r="AB218" s="163">
        <f t="shared" si="351"/>
        <v>0</v>
      </c>
      <c r="AC218" s="163">
        <f t="shared" si="352"/>
        <v>0</v>
      </c>
      <c r="AD218" s="164">
        <f t="shared" si="353"/>
        <v>-1.4641977937706968E-2</v>
      </c>
      <c r="AE218" s="164">
        <f t="shared" si="354"/>
        <v>2.4910512713808348E-2</v>
      </c>
      <c r="AF218" s="164">
        <f t="shared" si="355"/>
        <v>4.5595616594547202E-2</v>
      </c>
      <c r="AG218" s="165">
        <f t="shared" si="356"/>
        <v>65.3</v>
      </c>
      <c r="AH218" s="165">
        <f t="shared" si="357"/>
        <v>75.400000000000006</v>
      </c>
      <c r="AI218" s="165">
        <f t="shared" si="358"/>
        <v>82.9</v>
      </c>
      <c r="AJ218" s="165">
        <f t="shared" si="359"/>
        <v>88.3</v>
      </c>
      <c r="AK218" s="165">
        <f t="shared" si="360"/>
        <v>91.5</v>
      </c>
      <c r="AL218" s="165">
        <f t="shared" si="361"/>
        <v>92.7</v>
      </c>
      <c r="AM218" s="165">
        <f t="shared" si="362"/>
        <v>92.5</v>
      </c>
      <c r="AN218" s="165">
        <f t="shared" si="363"/>
        <v>90.4</v>
      </c>
      <c r="AO218" s="164">
        <f t="shared" si="364"/>
        <v>1.5128685188023212</v>
      </c>
      <c r="AP218" s="166">
        <v>1</v>
      </c>
      <c r="AQ218" s="167">
        <v>51.4</v>
      </c>
      <c r="AR218" s="167">
        <v>62.6</v>
      </c>
      <c r="AS218" s="167">
        <v>70.8</v>
      </c>
      <c r="AT218" s="167">
        <v>81</v>
      </c>
      <c r="AU218" s="167">
        <v>90.4</v>
      </c>
      <c r="AV218" s="167">
        <v>96.2</v>
      </c>
      <c r="AW218" s="167">
        <v>94.7</v>
      </c>
      <c r="AX218" s="167">
        <v>92.3</v>
      </c>
      <c r="AY218" s="166">
        <v>2</v>
      </c>
      <c r="AZ218" s="167">
        <v>59.5</v>
      </c>
      <c r="BA218" s="167">
        <v>68.900000000000006</v>
      </c>
      <c r="BB218" s="167">
        <v>78.3</v>
      </c>
      <c r="BC218" s="167">
        <v>84.3</v>
      </c>
      <c r="BD218" s="167">
        <v>92.8</v>
      </c>
      <c r="BE218" s="167">
        <v>96.3</v>
      </c>
      <c r="BF218" s="167">
        <v>94</v>
      </c>
      <c r="BG218" s="167">
        <v>90</v>
      </c>
      <c r="BH218" s="166">
        <v>3</v>
      </c>
      <c r="BI218" s="167">
        <v>59.8</v>
      </c>
      <c r="BJ218" s="167">
        <v>71.099999999999994</v>
      </c>
      <c r="BK218" s="167">
        <v>80.8</v>
      </c>
      <c r="BL218" s="167">
        <v>88</v>
      </c>
      <c r="BM218" s="167">
        <v>95</v>
      </c>
      <c r="BN218" s="167">
        <v>94.4</v>
      </c>
      <c r="BO218" s="167">
        <v>94.1</v>
      </c>
      <c r="BP218" s="167">
        <v>89</v>
      </c>
      <c r="BQ218" s="166">
        <v>4</v>
      </c>
      <c r="BR218" s="167">
        <v>65.400000000000006</v>
      </c>
      <c r="BS218" s="167">
        <v>77.2</v>
      </c>
      <c r="BT218" s="167">
        <v>84.5</v>
      </c>
      <c r="BU218" s="167">
        <v>89.8</v>
      </c>
      <c r="BV218" s="167">
        <v>95.5</v>
      </c>
      <c r="BW218" s="167">
        <v>94.3</v>
      </c>
      <c r="BX218" s="167">
        <v>92.5</v>
      </c>
      <c r="BY218" s="167">
        <v>88.8</v>
      </c>
      <c r="BZ218" s="166">
        <v>5</v>
      </c>
      <c r="CA218" s="167">
        <v>65.3</v>
      </c>
      <c r="CB218" s="167">
        <v>77.400000000000006</v>
      </c>
      <c r="CC218" s="167">
        <v>86.5</v>
      </c>
      <c r="CD218" s="167">
        <v>92.5</v>
      </c>
      <c r="CE218" s="167">
        <v>96.4</v>
      </c>
      <c r="CF218" s="167">
        <v>93</v>
      </c>
      <c r="CG218" s="167">
        <v>90.4</v>
      </c>
      <c r="CH218" s="167">
        <v>83.7</v>
      </c>
      <c r="CI218" s="166">
        <v>6</v>
      </c>
      <c r="CJ218" s="167">
        <v>70.7</v>
      </c>
      <c r="CK218" s="167">
        <v>82</v>
      </c>
      <c r="CL218" s="167">
        <v>89.3</v>
      </c>
      <c r="CM218" s="167">
        <v>93.3</v>
      </c>
      <c r="CN218" s="167">
        <v>95.5</v>
      </c>
      <c r="CO218" s="167">
        <v>93</v>
      </c>
      <c r="CP218" s="167">
        <v>90.1</v>
      </c>
      <c r="CQ218" s="167">
        <v>83</v>
      </c>
      <c r="CR218" s="166">
        <v>7</v>
      </c>
      <c r="CS218" s="167">
        <v>75.599999999999994</v>
      </c>
      <c r="CT218" s="167">
        <v>84.2</v>
      </c>
      <c r="CU218" s="167">
        <v>90.1</v>
      </c>
      <c r="CV218" s="167">
        <v>93.6</v>
      </c>
      <c r="CW218" s="167">
        <v>96.2</v>
      </c>
      <c r="CX218" s="167">
        <v>91.3</v>
      </c>
      <c r="CY218" s="167">
        <v>87.9</v>
      </c>
      <c r="CZ218" s="167">
        <v>81.900000000000006</v>
      </c>
      <c r="DA218" s="166">
        <v>8</v>
      </c>
      <c r="DB218" s="167">
        <v>77.599999999999994</v>
      </c>
      <c r="DC218" s="167">
        <v>88</v>
      </c>
      <c r="DD218" s="167">
        <v>93.4</v>
      </c>
      <c r="DE218" s="167">
        <v>93.8</v>
      </c>
      <c r="DF218" s="167">
        <v>94.2</v>
      </c>
      <c r="DG218" s="167">
        <v>91.4</v>
      </c>
      <c r="DH218" s="167">
        <v>87.9</v>
      </c>
      <c r="DI218" s="167">
        <v>79.900000000000006</v>
      </c>
      <c r="DJ218" s="167">
        <v>1</v>
      </c>
      <c r="DK218" s="168">
        <f t="shared" si="365"/>
        <v>51.4</v>
      </c>
      <c r="DL218" s="168">
        <f t="shared" si="366"/>
        <v>62.6</v>
      </c>
      <c r="DM218" s="168">
        <f t="shared" si="367"/>
        <v>70.8</v>
      </c>
      <c r="DN218" s="168">
        <f t="shared" si="368"/>
        <v>81</v>
      </c>
      <c r="DO218" s="168">
        <f t="shared" si="369"/>
        <v>90.4</v>
      </c>
      <c r="DP218" s="168">
        <f t="shared" si="370"/>
        <v>96.2</v>
      </c>
      <c r="DQ218" s="168">
        <f t="shared" si="371"/>
        <v>94.7</v>
      </c>
      <c r="DR218" s="168">
        <f t="shared" si="372"/>
        <v>92.3</v>
      </c>
      <c r="DS218" s="167">
        <v>131</v>
      </c>
      <c r="DT218" s="168">
        <f t="shared" si="373"/>
        <v>59.5</v>
      </c>
      <c r="DU218" s="168">
        <f t="shared" si="374"/>
        <v>68.900000000000006</v>
      </c>
      <c r="DV218" s="168">
        <f t="shared" si="375"/>
        <v>78.3</v>
      </c>
      <c r="DW218" s="168">
        <f t="shared" si="376"/>
        <v>84.3</v>
      </c>
      <c r="DX218" s="168">
        <f t="shared" si="377"/>
        <v>92.8</v>
      </c>
      <c r="DY218" s="168">
        <f t="shared" si="378"/>
        <v>96.3</v>
      </c>
      <c r="DZ218" s="168">
        <f t="shared" si="379"/>
        <v>94</v>
      </c>
      <c r="EA218" s="168">
        <f t="shared" si="380"/>
        <v>90</v>
      </c>
      <c r="EB218" s="167">
        <v>132</v>
      </c>
      <c r="EC218" s="168">
        <f t="shared" si="381"/>
        <v>59.8</v>
      </c>
      <c r="ED218" s="168">
        <f t="shared" si="382"/>
        <v>71.099999999999994</v>
      </c>
      <c r="EE218" s="168">
        <f t="shared" si="383"/>
        <v>80.8</v>
      </c>
      <c r="EF218" s="168">
        <f t="shared" si="384"/>
        <v>88</v>
      </c>
      <c r="EG218" s="168">
        <f t="shared" si="385"/>
        <v>95</v>
      </c>
      <c r="EH218" s="168">
        <f t="shared" si="386"/>
        <v>94.4</v>
      </c>
      <c r="EI218" s="168">
        <f t="shared" si="387"/>
        <v>94.1</v>
      </c>
      <c r="EJ218" s="168">
        <f t="shared" si="388"/>
        <v>89</v>
      </c>
      <c r="EK218" s="167">
        <v>133</v>
      </c>
      <c r="EL218" s="168">
        <f t="shared" si="389"/>
        <v>65.400000000000006</v>
      </c>
      <c r="EM218" s="168">
        <f t="shared" si="390"/>
        <v>77.2</v>
      </c>
      <c r="EN218" s="168">
        <f t="shared" si="391"/>
        <v>84.5</v>
      </c>
      <c r="EO218" s="168">
        <f t="shared" si="392"/>
        <v>89.8</v>
      </c>
      <c r="EP218" s="168">
        <f t="shared" si="393"/>
        <v>95.5</v>
      </c>
      <c r="EQ218" s="168">
        <f t="shared" si="394"/>
        <v>94.3</v>
      </c>
      <c r="ER218" s="168">
        <f t="shared" si="395"/>
        <v>92.5</v>
      </c>
      <c r="ES218" s="168">
        <f t="shared" si="396"/>
        <v>88.8</v>
      </c>
      <c r="ET218" s="167">
        <v>134</v>
      </c>
      <c r="EU218" s="168">
        <f t="shared" si="397"/>
        <v>65.3</v>
      </c>
      <c r="EV218" s="168">
        <f t="shared" si="398"/>
        <v>77.400000000000006</v>
      </c>
      <c r="EW218" s="168">
        <f t="shared" si="399"/>
        <v>86.5</v>
      </c>
      <c r="EX218" s="168">
        <f t="shared" si="400"/>
        <v>92.5</v>
      </c>
      <c r="EY218" s="168">
        <f t="shared" si="401"/>
        <v>96.4</v>
      </c>
      <c r="EZ218" s="168">
        <f t="shared" si="402"/>
        <v>93</v>
      </c>
      <c r="FA218" s="168">
        <f t="shared" si="403"/>
        <v>90.4</v>
      </c>
      <c r="FB218" s="168">
        <f t="shared" si="404"/>
        <v>83.7</v>
      </c>
      <c r="FC218" s="167">
        <v>135</v>
      </c>
      <c r="FD218" s="168">
        <f t="shared" si="405"/>
        <v>70.7</v>
      </c>
      <c r="FE218" s="168">
        <f t="shared" si="406"/>
        <v>82</v>
      </c>
      <c r="FF218" s="168">
        <f t="shared" si="407"/>
        <v>89.3</v>
      </c>
      <c r="FG218" s="168">
        <f t="shared" si="408"/>
        <v>93.3</v>
      </c>
      <c r="FH218" s="168">
        <f t="shared" si="409"/>
        <v>95.5</v>
      </c>
      <c r="FI218" s="168">
        <f t="shared" si="410"/>
        <v>93</v>
      </c>
      <c r="FJ218" s="168">
        <f t="shared" si="411"/>
        <v>90.1</v>
      </c>
      <c r="FK218" s="168">
        <f t="shared" si="412"/>
        <v>83</v>
      </c>
      <c r="FL218" s="167">
        <v>136</v>
      </c>
      <c r="FM218" s="168">
        <f t="shared" si="413"/>
        <v>75.599999999999994</v>
      </c>
      <c r="FN218" s="168">
        <f t="shared" si="414"/>
        <v>84.2</v>
      </c>
      <c r="FO218" s="168">
        <f t="shared" si="415"/>
        <v>90.1</v>
      </c>
      <c r="FP218" s="168">
        <f t="shared" si="416"/>
        <v>93.6</v>
      </c>
      <c r="FQ218" s="168">
        <f t="shared" si="417"/>
        <v>96.2</v>
      </c>
      <c r="FR218" s="168">
        <f t="shared" si="418"/>
        <v>91.3</v>
      </c>
      <c r="FS218" s="168">
        <f t="shared" si="419"/>
        <v>87.9</v>
      </c>
      <c r="FT218" s="168">
        <f t="shared" si="420"/>
        <v>81.900000000000006</v>
      </c>
      <c r="FU218" s="167">
        <v>137</v>
      </c>
      <c r="FV218" s="168">
        <f t="shared" si="421"/>
        <v>77.599999999999994</v>
      </c>
      <c r="FW218" s="168">
        <f t="shared" si="422"/>
        <v>88</v>
      </c>
      <c r="FX218" s="168">
        <f t="shared" si="423"/>
        <v>93.4</v>
      </c>
      <c r="FY218" s="168">
        <f t="shared" si="424"/>
        <v>93.8</v>
      </c>
      <c r="FZ218" s="168">
        <f t="shared" si="425"/>
        <v>94.2</v>
      </c>
      <c r="GA218" s="168">
        <f t="shared" si="426"/>
        <v>91.4</v>
      </c>
      <c r="GB218" s="168">
        <f t="shared" si="427"/>
        <v>87.9</v>
      </c>
      <c r="GC218" s="168">
        <f t="shared" si="428"/>
        <v>79.900000000000006</v>
      </c>
      <c r="GD218" s="167">
        <v>130</v>
      </c>
      <c r="GE218" s="168">
        <f t="shared" si="429"/>
        <v>-2.3603849250278586E-2</v>
      </c>
      <c r="GF218" s="168">
        <f t="shared" si="430"/>
        <v>-2.3544224454084883E-2</v>
      </c>
      <c r="GG218" s="167">
        <v>131</v>
      </c>
      <c r="GH218" s="168">
        <f t="shared" si="431"/>
        <v>-1.2384835451356935E-2</v>
      </c>
      <c r="GI218" s="168">
        <f t="shared" si="432"/>
        <v>-1.1998855162644873E-2</v>
      </c>
      <c r="GJ218" s="167">
        <v>132</v>
      </c>
      <c r="GK218" s="168">
        <f t="shared" si="433"/>
        <v>-2.0040529691527809E-2</v>
      </c>
      <c r="GL218" s="168">
        <f t="shared" si="434"/>
        <v>-1.9627671504537147E-2</v>
      </c>
      <c r="GM218" s="167">
        <v>133</v>
      </c>
      <c r="GN218" s="168">
        <f t="shared" si="435"/>
        <v>-2.9994818512207644E-2</v>
      </c>
      <c r="GO218" s="168">
        <f t="shared" si="436"/>
        <v>-2.8499066434065412E-2</v>
      </c>
      <c r="GP218" s="167">
        <v>134</v>
      </c>
      <c r="GQ218" s="168">
        <f t="shared" si="437"/>
        <v>1.1033250097071345E-2</v>
      </c>
      <c r="GR218" s="168">
        <f t="shared" si="438"/>
        <v>1.2508825519844891E-2</v>
      </c>
      <c r="GS218" s="167">
        <v>135</v>
      </c>
      <c r="GT218" s="168">
        <f t="shared" si="439"/>
        <v>3.2452499206684138E-2</v>
      </c>
      <c r="GU218" s="168">
        <f t="shared" si="440"/>
        <v>3.7596330632538866E-2</v>
      </c>
      <c r="GV218" s="167">
        <v>136</v>
      </c>
      <c r="GW218" s="168">
        <f t="shared" si="441"/>
        <v>4.2495075939370963E-2</v>
      </c>
      <c r="GX218" s="168">
        <f t="shared" si="442"/>
        <v>5.8447665967733542E-2</v>
      </c>
      <c r="GY218" s="167">
        <v>137</v>
      </c>
      <c r="GZ218" s="168">
        <f t="shared" si="443"/>
        <v>-2.9037543498589002E-5</v>
      </c>
      <c r="HA218" s="168">
        <f t="shared" si="444"/>
        <v>2.5034014590687548E-2</v>
      </c>
      <c r="HB218" s="167">
        <v>-1.2</v>
      </c>
      <c r="HC218" s="167">
        <v>-0.49</v>
      </c>
      <c r="HD218" s="167">
        <v>0.14000000000000001</v>
      </c>
      <c r="HE218" s="167">
        <v>1.56</v>
      </c>
      <c r="HF218" s="167">
        <v>-2.98</v>
      </c>
      <c r="HG218" s="167">
        <v>-1.01</v>
      </c>
      <c r="HH218" s="167">
        <v>0.85</v>
      </c>
      <c r="HI218" s="167">
        <v>3.14</v>
      </c>
    </row>
    <row r="219" spans="1:217" ht="15" x14ac:dyDescent="0.2">
      <c r="A219" s="153">
        <v>209</v>
      </c>
      <c r="B219" s="212"/>
      <c r="V219" s="163">
        <f t="shared" si="345"/>
        <v>0</v>
      </c>
      <c r="W219" s="163">
        <f t="shared" si="346"/>
        <v>0</v>
      </c>
      <c r="X219" s="163">
        <f t="shared" si="347"/>
        <v>0</v>
      </c>
      <c r="Y219" s="163">
        <f t="shared" si="348"/>
        <v>0</v>
      </c>
      <c r="Z219" s="163">
        <f t="shared" si="349"/>
        <v>0</v>
      </c>
      <c r="AA219" s="163">
        <f t="shared" si="350"/>
        <v>0</v>
      </c>
      <c r="AB219" s="163">
        <f t="shared" si="351"/>
        <v>0</v>
      </c>
      <c r="AC219" s="163">
        <f t="shared" si="352"/>
        <v>0</v>
      </c>
      <c r="AD219" s="164">
        <f t="shared" si="353"/>
        <v>-1.4641977937706968E-2</v>
      </c>
      <c r="AE219" s="164">
        <f t="shared" si="354"/>
        <v>2.4910512713808348E-2</v>
      </c>
      <c r="AF219" s="164">
        <f t="shared" si="355"/>
        <v>4.5595616594547202E-2</v>
      </c>
      <c r="AG219" s="165">
        <f t="shared" si="356"/>
        <v>65.3</v>
      </c>
      <c r="AH219" s="165">
        <f t="shared" si="357"/>
        <v>75.400000000000006</v>
      </c>
      <c r="AI219" s="165">
        <f t="shared" si="358"/>
        <v>82.9</v>
      </c>
      <c r="AJ219" s="165">
        <f t="shared" si="359"/>
        <v>88.3</v>
      </c>
      <c r="AK219" s="165">
        <f t="shared" si="360"/>
        <v>91.5</v>
      </c>
      <c r="AL219" s="165">
        <f t="shared" si="361"/>
        <v>92.7</v>
      </c>
      <c r="AM219" s="165">
        <f t="shared" si="362"/>
        <v>92.5</v>
      </c>
      <c r="AN219" s="165">
        <f t="shared" si="363"/>
        <v>90.4</v>
      </c>
      <c r="AO219" s="164">
        <f t="shared" si="364"/>
        <v>1.5128685188023212</v>
      </c>
      <c r="AP219" s="166">
        <v>1</v>
      </c>
      <c r="AQ219" s="167">
        <v>51.4</v>
      </c>
      <c r="AR219" s="167">
        <v>62.6</v>
      </c>
      <c r="AS219" s="167">
        <v>70.8</v>
      </c>
      <c r="AT219" s="167">
        <v>81</v>
      </c>
      <c r="AU219" s="167">
        <v>90.4</v>
      </c>
      <c r="AV219" s="167">
        <v>96.2</v>
      </c>
      <c r="AW219" s="167">
        <v>94.7</v>
      </c>
      <c r="AX219" s="167">
        <v>92.3</v>
      </c>
      <c r="AY219" s="166">
        <v>2</v>
      </c>
      <c r="AZ219" s="167">
        <v>59.5</v>
      </c>
      <c r="BA219" s="167">
        <v>68.900000000000006</v>
      </c>
      <c r="BB219" s="167">
        <v>78.3</v>
      </c>
      <c r="BC219" s="167">
        <v>84.3</v>
      </c>
      <c r="BD219" s="167">
        <v>92.8</v>
      </c>
      <c r="BE219" s="167">
        <v>96.3</v>
      </c>
      <c r="BF219" s="167">
        <v>94</v>
      </c>
      <c r="BG219" s="167">
        <v>90</v>
      </c>
      <c r="BH219" s="166">
        <v>3</v>
      </c>
      <c r="BI219" s="167">
        <v>59.8</v>
      </c>
      <c r="BJ219" s="167">
        <v>71.099999999999994</v>
      </c>
      <c r="BK219" s="167">
        <v>80.8</v>
      </c>
      <c r="BL219" s="167">
        <v>88</v>
      </c>
      <c r="BM219" s="167">
        <v>95</v>
      </c>
      <c r="BN219" s="167">
        <v>94.4</v>
      </c>
      <c r="BO219" s="167">
        <v>94.1</v>
      </c>
      <c r="BP219" s="167">
        <v>89</v>
      </c>
      <c r="BQ219" s="166">
        <v>4</v>
      </c>
      <c r="BR219" s="167">
        <v>65.400000000000006</v>
      </c>
      <c r="BS219" s="167">
        <v>77.2</v>
      </c>
      <c r="BT219" s="167">
        <v>84.5</v>
      </c>
      <c r="BU219" s="167">
        <v>89.8</v>
      </c>
      <c r="BV219" s="167">
        <v>95.5</v>
      </c>
      <c r="BW219" s="167">
        <v>94.3</v>
      </c>
      <c r="BX219" s="167">
        <v>92.5</v>
      </c>
      <c r="BY219" s="167">
        <v>88.8</v>
      </c>
      <c r="BZ219" s="166">
        <v>5</v>
      </c>
      <c r="CA219" s="167">
        <v>65.3</v>
      </c>
      <c r="CB219" s="167">
        <v>77.400000000000006</v>
      </c>
      <c r="CC219" s="167">
        <v>86.5</v>
      </c>
      <c r="CD219" s="167">
        <v>92.5</v>
      </c>
      <c r="CE219" s="167">
        <v>96.4</v>
      </c>
      <c r="CF219" s="167">
        <v>93</v>
      </c>
      <c r="CG219" s="167">
        <v>90.4</v>
      </c>
      <c r="CH219" s="167">
        <v>83.7</v>
      </c>
      <c r="CI219" s="166">
        <v>6</v>
      </c>
      <c r="CJ219" s="167">
        <v>70.7</v>
      </c>
      <c r="CK219" s="167">
        <v>82</v>
      </c>
      <c r="CL219" s="167">
        <v>89.3</v>
      </c>
      <c r="CM219" s="167">
        <v>93.3</v>
      </c>
      <c r="CN219" s="167">
        <v>95.5</v>
      </c>
      <c r="CO219" s="167">
        <v>93</v>
      </c>
      <c r="CP219" s="167">
        <v>90.1</v>
      </c>
      <c r="CQ219" s="167">
        <v>83</v>
      </c>
      <c r="CR219" s="166">
        <v>7</v>
      </c>
      <c r="CS219" s="167">
        <v>75.599999999999994</v>
      </c>
      <c r="CT219" s="167">
        <v>84.2</v>
      </c>
      <c r="CU219" s="167">
        <v>90.1</v>
      </c>
      <c r="CV219" s="167">
        <v>93.6</v>
      </c>
      <c r="CW219" s="167">
        <v>96.2</v>
      </c>
      <c r="CX219" s="167">
        <v>91.3</v>
      </c>
      <c r="CY219" s="167">
        <v>87.9</v>
      </c>
      <c r="CZ219" s="167">
        <v>81.900000000000006</v>
      </c>
      <c r="DA219" s="166">
        <v>8</v>
      </c>
      <c r="DB219" s="167">
        <v>77.599999999999994</v>
      </c>
      <c r="DC219" s="167">
        <v>88</v>
      </c>
      <c r="DD219" s="167">
        <v>93.4</v>
      </c>
      <c r="DE219" s="167">
        <v>93.8</v>
      </c>
      <c r="DF219" s="167">
        <v>94.2</v>
      </c>
      <c r="DG219" s="167">
        <v>91.4</v>
      </c>
      <c r="DH219" s="167">
        <v>87.9</v>
      </c>
      <c r="DI219" s="167">
        <v>79.900000000000006</v>
      </c>
      <c r="DJ219" s="167">
        <v>1</v>
      </c>
      <c r="DK219" s="168">
        <f t="shared" si="365"/>
        <v>51.4</v>
      </c>
      <c r="DL219" s="168">
        <f t="shared" si="366"/>
        <v>62.6</v>
      </c>
      <c r="DM219" s="168">
        <f t="shared" si="367"/>
        <v>70.8</v>
      </c>
      <c r="DN219" s="168">
        <f t="shared" si="368"/>
        <v>81</v>
      </c>
      <c r="DO219" s="168">
        <f t="shared" si="369"/>
        <v>90.4</v>
      </c>
      <c r="DP219" s="168">
        <f t="shared" si="370"/>
        <v>96.2</v>
      </c>
      <c r="DQ219" s="168">
        <f t="shared" si="371"/>
        <v>94.7</v>
      </c>
      <c r="DR219" s="168">
        <f t="shared" si="372"/>
        <v>92.3</v>
      </c>
      <c r="DS219" s="167">
        <v>131</v>
      </c>
      <c r="DT219" s="168">
        <f t="shared" si="373"/>
        <v>59.5</v>
      </c>
      <c r="DU219" s="168">
        <f t="shared" si="374"/>
        <v>68.900000000000006</v>
      </c>
      <c r="DV219" s="168">
        <f t="shared" si="375"/>
        <v>78.3</v>
      </c>
      <c r="DW219" s="168">
        <f t="shared" si="376"/>
        <v>84.3</v>
      </c>
      <c r="DX219" s="168">
        <f t="shared" si="377"/>
        <v>92.8</v>
      </c>
      <c r="DY219" s="168">
        <f t="shared" si="378"/>
        <v>96.3</v>
      </c>
      <c r="DZ219" s="168">
        <f t="shared" si="379"/>
        <v>94</v>
      </c>
      <c r="EA219" s="168">
        <f t="shared" si="380"/>
        <v>90</v>
      </c>
      <c r="EB219" s="167">
        <v>132</v>
      </c>
      <c r="EC219" s="168">
        <f t="shared" si="381"/>
        <v>59.8</v>
      </c>
      <c r="ED219" s="168">
        <f t="shared" si="382"/>
        <v>71.099999999999994</v>
      </c>
      <c r="EE219" s="168">
        <f t="shared" si="383"/>
        <v>80.8</v>
      </c>
      <c r="EF219" s="168">
        <f t="shared" si="384"/>
        <v>88</v>
      </c>
      <c r="EG219" s="168">
        <f t="shared" si="385"/>
        <v>95</v>
      </c>
      <c r="EH219" s="168">
        <f t="shared" si="386"/>
        <v>94.4</v>
      </c>
      <c r="EI219" s="168">
        <f t="shared" si="387"/>
        <v>94.1</v>
      </c>
      <c r="EJ219" s="168">
        <f t="shared" si="388"/>
        <v>89</v>
      </c>
      <c r="EK219" s="167">
        <v>133</v>
      </c>
      <c r="EL219" s="168">
        <f t="shared" si="389"/>
        <v>65.400000000000006</v>
      </c>
      <c r="EM219" s="168">
        <f t="shared" si="390"/>
        <v>77.2</v>
      </c>
      <c r="EN219" s="168">
        <f t="shared" si="391"/>
        <v>84.5</v>
      </c>
      <c r="EO219" s="168">
        <f t="shared" si="392"/>
        <v>89.8</v>
      </c>
      <c r="EP219" s="168">
        <f t="shared" si="393"/>
        <v>95.5</v>
      </c>
      <c r="EQ219" s="168">
        <f t="shared" si="394"/>
        <v>94.3</v>
      </c>
      <c r="ER219" s="168">
        <f t="shared" si="395"/>
        <v>92.5</v>
      </c>
      <c r="ES219" s="168">
        <f t="shared" si="396"/>
        <v>88.8</v>
      </c>
      <c r="ET219" s="167">
        <v>134</v>
      </c>
      <c r="EU219" s="168">
        <f t="shared" si="397"/>
        <v>65.3</v>
      </c>
      <c r="EV219" s="168">
        <f t="shared" si="398"/>
        <v>77.400000000000006</v>
      </c>
      <c r="EW219" s="168">
        <f t="shared" si="399"/>
        <v>86.5</v>
      </c>
      <c r="EX219" s="168">
        <f t="shared" si="400"/>
        <v>92.5</v>
      </c>
      <c r="EY219" s="168">
        <f t="shared" si="401"/>
        <v>96.4</v>
      </c>
      <c r="EZ219" s="168">
        <f t="shared" si="402"/>
        <v>93</v>
      </c>
      <c r="FA219" s="168">
        <f t="shared" si="403"/>
        <v>90.4</v>
      </c>
      <c r="FB219" s="168">
        <f t="shared" si="404"/>
        <v>83.7</v>
      </c>
      <c r="FC219" s="167">
        <v>135</v>
      </c>
      <c r="FD219" s="168">
        <f t="shared" si="405"/>
        <v>70.7</v>
      </c>
      <c r="FE219" s="168">
        <f t="shared" si="406"/>
        <v>82</v>
      </c>
      <c r="FF219" s="168">
        <f t="shared" si="407"/>
        <v>89.3</v>
      </c>
      <c r="FG219" s="168">
        <f t="shared" si="408"/>
        <v>93.3</v>
      </c>
      <c r="FH219" s="168">
        <f t="shared" si="409"/>
        <v>95.5</v>
      </c>
      <c r="FI219" s="168">
        <f t="shared" si="410"/>
        <v>93</v>
      </c>
      <c r="FJ219" s="168">
        <f t="shared" si="411"/>
        <v>90.1</v>
      </c>
      <c r="FK219" s="168">
        <f t="shared" si="412"/>
        <v>83</v>
      </c>
      <c r="FL219" s="167">
        <v>136</v>
      </c>
      <c r="FM219" s="168">
        <f t="shared" si="413"/>
        <v>75.599999999999994</v>
      </c>
      <c r="FN219" s="168">
        <f t="shared" si="414"/>
        <v>84.2</v>
      </c>
      <c r="FO219" s="168">
        <f t="shared" si="415"/>
        <v>90.1</v>
      </c>
      <c r="FP219" s="168">
        <f t="shared" si="416"/>
        <v>93.6</v>
      </c>
      <c r="FQ219" s="168">
        <f t="shared" si="417"/>
        <v>96.2</v>
      </c>
      <c r="FR219" s="168">
        <f t="shared" si="418"/>
        <v>91.3</v>
      </c>
      <c r="FS219" s="168">
        <f t="shared" si="419"/>
        <v>87.9</v>
      </c>
      <c r="FT219" s="168">
        <f t="shared" si="420"/>
        <v>81.900000000000006</v>
      </c>
      <c r="FU219" s="167">
        <v>137</v>
      </c>
      <c r="FV219" s="168">
        <f t="shared" si="421"/>
        <v>77.599999999999994</v>
      </c>
      <c r="FW219" s="168">
        <f t="shared" si="422"/>
        <v>88</v>
      </c>
      <c r="FX219" s="168">
        <f t="shared" si="423"/>
        <v>93.4</v>
      </c>
      <c r="FY219" s="168">
        <f t="shared" si="424"/>
        <v>93.8</v>
      </c>
      <c r="FZ219" s="168">
        <f t="shared" si="425"/>
        <v>94.2</v>
      </c>
      <c r="GA219" s="168">
        <f t="shared" si="426"/>
        <v>91.4</v>
      </c>
      <c r="GB219" s="168">
        <f t="shared" si="427"/>
        <v>87.9</v>
      </c>
      <c r="GC219" s="168">
        <f t="shared" si="428"/>
        <v>79.900000000000006</v>
      </c>
      <c r="GD219" s="167">
        <v>130</v>
      </c>
      <c r="GE219" s="168">
        <f t="shared" si="429"/>
        <v>-2.3603849250278586E-2</v>
      </c>
      <c r="GF219" s="168">
        <f t="shared" si="430"/>
        <v>-2.3544224454084883E-2</v>
      </c>
      <c r="GG219" s="167">
        <v>131</v>
      </c>
      <c r="GH219" s="168">
        <f t="shared" si="431"/>
        <v>-1.2384835451356935E-2</v>
      </c>
      <c r="GI219" s="168">
        <f t="shared" si="432"/>
        <v>-1.1998855162644873E-2</v>
      </c>
      <c r="GJ219" s="167">
        <v>132</v>
      </c>
      <c r="GK219" s="168">
        <f t="shared" si="433"/>
        <v>-2.0040529691527809E-2</v>
      </c>
      <c r="GL219" s="168">
        <f t="shared" si="434"/>
        <v>-1.9627671504537147E-2</v>
      </c>
      <c r="GM219" s="167">
        <v>133</v>
      </c>
      <c r="GN219" s="168">
        <f t="shared" si="435"/>
        <v>-2.9994818512207644E-2</v>
      </c>
      <c r="GO219" s="168">
        <f t="shared" si="436"/>
        <v>-2.8499066434065412E-2</v>
      </c>
      <c r="GP219" s="167">
        <v>134</v>
      </c>
      <c r="GQ219" s="168">
        <f t="shared" si="437"/>
        <v>1.1033250097071345E-2</v>
      </c>
      <c r="GR219" s="168">
        <f t="shared" si="438"/>
        <v>1.2508825519844891E-2</v>
      </c>
      <c r="GS219" s="167">
        <v>135</v>
      </c>
      <c r="GT219" s="168">
        <f t="shared" si="439"/>
        <v>3.2452499206684138E-2</v>
      </c>
      <c r="GU219" s="168">
        <f t="shared" si="440"/>
        <v>3.7596330632538866E-2</v>
      </c>
      <c r="GV219" s="167">
        <v>136</v>
      </c>
      <c r="GW219" s="168">
        <f t="shared" si="441"/>
        <v>4.2495075939370963E-2</v>
      </c>
      <c r="GX219" s="168">
        <f t="shared" si="442"/>
        <v>5.8447665967733542E-2</v>
      </c>
      <c r="GY219" s="167">
        <v>137</v>
      </c>
      <c r="GZ219" s="168">
        <f t="shared" si="443"/>
        <v>-2.9037543498589002E-5</v>
      </c>
      <c r="HA219" s="168">
        <f t="shared" si="444"/>
        <v>2.5034014590687548E-2</v>
      </c>
      <c r="HB219" s="167">
        <v>-1.2</v>
      </c>
      <c r="HC219" s="167">
        <v>-0.49</v>
      </c>
      <c r="HD219" s="167">
        <v>0.14000000000000001</v>
      </c>
      <c r="HE219" s="167">
        <v>1.56</v>
      </c>
      <c r="HF219" s="167">
        <v>-2.98</v>
      </c>
      <c r="HG219" s="167">
        <v>-1.01</v>
      </c>
      <c r="HH219" s="167">
        <v>0.85</v>
      </c>
      <c r="HI219" s="167">
        <v>3.14</v>
      </c>
    </row>
    <row r="220" spans="1:217" ht="15" x14ac:dyDescent="0.2">
      <c r="A220" s="153">
        <v>210</v>
      </c>
      <c r="B220" s="212"/>
      <c r="V220" s="163">
        <f t="shared" si="345"/>
        <v>0</v>
      </c>
      <c r="W220" s="163">
        <f t="shared" si="346"/>
        <v>0</v>
      </c>
      <c r="X220" s="163">
        <f t="shared" si="347"/>
        <v>0</v>
      </c>
      <c r="Y220" s="163">
        <f t="shared" si="348"/>
        <v>0</v>
      </c>
      <c r="Z220" s="163">
        <f t="shared" si="349"/>
        <v>0</v>
      </c>
      <c r="AA220" s="163">
        <f t="shared" si="350"/>
        <v>0</v>
      </c>
      <c r="AB220" s="163">
        <f t="shared" si="351"/>
        <v>0</v>
      </c>
      <c r="AC220" s="163">
        <f t="shared" si="352"/>
        <v>0</v>
      </c>
      <c r="AD220" s="164">
        <f t="shared" si="353"/>
        <v>-1.4641977937706968E-2</v>
      </c>
      <c r="AE220" s="164">
        <f t="shared" si="354"/>
        <v>2.4910512713808348E-2</v>
      </c>
      <c r="AF220" s="164">
        <f t="shared" si="355"/>
        <v>4.5595616594547202E-2</v>
      </c>
      <c r="AG220" s="165">
        <f t="shared" si="356"/>
        <v>65.3</v>
      </c>
      <c r="AH220" s="165">
        <f t="shared" si="357"/>
        <v>75.400000000000006</v>
      </c>
      <c r="AI220" s="165">
        <f t="shared" si="358"/>
        <v>82.9</v>
      </c>
      <c r="AJ220" s="165">
        <f t="shared" si="359"/>
        <v>88.3</v>
      </c>
      <c r="AK220" s="165">
        <f t="shared" si="360"/>
        <v>91.5</v>
      </c>
      <c r="AL220" s="165">
        <f t="shared" si="361"/>
        <v>92.7</v>
      </c>
      <c r="AM220" s="165">
        <f t="shared" si="362"/>
        <v>92.5</v>
      </c>
      <c r="AN220" s="165">
        <f t="shared" si="363"/>
        <v>90.4</v>
      </c>
      <c r="AO220" s="164">
        <f t="shared" si="364"/>
        <v>1.5128685188023212</v>
      </c>
      <c r="AP220" s="166">
        <v>1</v>
      </c>
      <c r="AQ220" s="167">
        <v>51.4</v>
      </c>
      <c r="AR220" s="167">
        <v>62.6</v>
      </c>
      <c r="AS220" s="167">
        <v>70.8</v>
      </c>
      <c r="AT220" s="167">
        <v>81</v>
      </c>
      <c r="AU220" s="167">
        <v>90.4</v>
      </c>
      <c r="AV220" s="167">
        <v>96.2</v>
      </c>
      <c r="AW220" s="167">
        <v>94.7</v>
      </c>
      <c r="AX220" s="167">
        <v>92.3</v>
      </c>
      <c r="AY220" s="166">
        <v>2</v>
      </c>
      <c r="AZ220" s="167">
        <v>59.5</v>
      </c>
      <c r="BA220" s="167">
        <v>68.900000000000006</v>
      </c>
      <c r="BB220" s="167">
        <v>78.3</v>
      </c>
      <c r="BC220" s="167">
        <v>84.3</v>
      </c>
      <c r="BD220" s="167">
        <v>92.8</v>
      </c>
      <c r="BE220" s="167">
        <v>96.3</v>
      </c>
      <c r="BF220" s="167">
        <v>94</v>
      </c>
      <c r="BG220" s="167">
        <v>90</v>
      </c>
      <c r="BH220" s="166">
        <v>3</v>
      </c>
      <c r="BI220" s="167">
        <v>59.8</v>
      </c>
      <c r="BJ220" s="167">
        <v>71.099999999999994</v>
      </c>
      <c r="BK220" s="167">
        <v>80.8</v>
      </c>
      <c r="BL220" s="167">
        <v>88</v>
      </c>
      <c r="BM220" s="167">
        <v>95</v>
      </c>
      <c r="BN220" s="167">
        <v>94.4</v>
      </c>
      <c r="BO220" s="167">
        <v>94.1</v>
      </c>
      <c r="BP220" s="167">
        <v>89</v>
      </c>
      <c r="BQ220" s="166">
        <v>4</v>
      </c>
      <c r="BR220" s="167">
        <v>65.400000000000006</v>
      </c>
      <c r="BS220" s="167">
        <v>77.2</v>
      </c>
      <c r="BT220" s="167">
        <v>84.5</v>
      </c>
      <c r="BU220" s="167">
        <v>89.8</v>
      </c>
      <c r="BV220" s="167">
        <v>95.5</v>
      </c>
      <c r="BW220" s="167">
        <v>94.3</v>
      </c>
      <c r="BX220" s="167">
        <v>92.5</v>
      </c>
      <c r="BY220" s="167">
        <v>88.8</v>
      </c>
      <c r="BZ220" s="166">
        <v>5</v>
      </c>
      <c r="CA220" s="167">
        <v>65.3</v>
      </c>
      <c r="CB220" s="167">
        <v>77.400000000000006</v>
      </c>
      <c r="CC220" s="167">
        <v>86.5</v>
      </c>
      <c r="CD220" s="167">
        <v>92.5</v>
      </c>
      <c r="CE220" s="167">
        <v>96.4</v>
      </c>
      <c r="CF220" s="167">
        <v>93</v>
      </c>
      <c r="CG220" s="167">
        <v>90.4</v>
      </c>
      <c r="CH220" s="167">
        <v>83.7</v>
      </c>
      <c r="CI220" s="166">
        <v>6</v>
      </c>
      <c r="CJ220" s="167">
        <v>70.7</v>
      </c>
      <c r="CK220" s="167">
        <v>82</v>
      </c>
      <c r="CL220" s="167">
        <v>89.3</v>
      </c>
      <c r="CM220" s="167">
        <v>93.3</v>
      </c>
      <c r="CN220" s="167">
        <v>95.5</v>
      </c>
      <c r="CO220" s="167">
        <v>93</v>
      </c>
      <c r="CP220" s="167">
        <v>90.1</v>
      </c>
      <c r="CQ220" s="167">
        <v>83</v>
      </c>
      <c r="CR220" s="166">
        <v>7</v>
      </c>
      <c r="CS220" s="167">
        <v>75.599999999999994</v>
      </c>
      <c r="CT220" s="167">
        <v>84.2</v>
      </c>
      <c r="CU220" s="167">
        <v>90.1</v>
      </c>
      <c r="CV220" s="167">
        <v>93.6</v>
      </c>
      <c r="CW220" s="167">
        <v>96.2</v>
      </c>
      <c r="CX220" s="167">
        <v>91.3</v>
      </c>
      <c r="CY220" s="167">
        <v>87.9</v>
      </c>
      <c r="CZ220" s="167">
        <v>81.900000000000006</v>
      </c>
      <c r="DA220" s="166">
        <v>8</v>
      </c>
      <c r="DB220" s="167">
        <v>77.599999999999994</v>
      </c>
      <c r="DC220" s="167">
        <v>88</v>
      </c>
      <c r="DD220" s="167">
        <v>93.4</v>
      </c>
      <c r="DE220" s="167">
        <v>93.8</v>
      </c>
      <c r="DF220" s="167">
        <v>94.2</v>
      </c>
      <c r="DG220" s="167">
        <v>91.4</v>
      </c>
      <c r="DH220" s="167">
        <v>87.9</v>
      </c>
      <c r="DI220" s="167">
        <v>79.900000000000006</v>
      </c>
      <c r="DJ220" s="167">
        <v>1</v>
      </c>
      <c r="DK220" s="168">
        <f t="shared" si="365"/>
        <v>51.4</v>
      </c>
      <c r="DL220" s="168">
        <f t="shared" si="366"/>
        <v>62.6</v>
      </c>
      <c r="DM220" s="168">
        <f t="shared" si="367"/>
        <v>70.8</v>
      </c>
      <c r="DN220" s="168">
        <f t="shared" si="368"/>
        <v>81</v>
      </c>
      <c r="DO220" s="168">
        <f t="shared" si="369"/>
        <v>90.4</v>
      </c>
      <c r="DP220" s="168">
        <f t="shared" si="370"/>
        <v>96.2</v>
      </c>
      <c r="DQ220" s="168">
        <f t="shared" si="371"/>
        <v>94.7</v>
      </c>
      <c r="DR220" s="168">
        <f t="shared" si="372"/>
        <v>92.3</v>
      </c>
      <c r="DS220" s="167">
        <v>131</v>
      </c>
      <c r="DT220" s="168">
        <f t="shared" si="373"/>
        <v>59.5</v>
      </c>
      <c r="DU220" s="168">
        <f t="shared" si="374"/>
        <v>68.900000000000006</v>
      </c>
      <c r="DV220" s="168">
        <f t="shared" si="375"/>
        <v>78.3</v>
      </c>
      <c r="DW220" s="168">
        <f t="shared" si="376"/>
        <v>84.3</v>
      </c>
      <c r="DX220" s="168">
        <f t="shared" si="377"/>
        <v>92.8</v>
      </c>
      <c r="DY220" s="168">
        <f t="shared" si="378"/>
        <v>96.3</v>
      </c>
      <c r="DZ220" s="168">
        <f t="shared" si="379"/>
        <v>94</v>
      </c>
      <c r="EA220" s="168">
        <f t="shared" si="380"/>
        <v>90</v>
      </c>
      <c r="EB220" s="167">
        <v>132</v>
      </c>
      <c r="EC220" s="168">
        <f t="shared" si="381"/>
        <v>59.8</v>
      </c>
      <c r="ED220" s="168">
        <f t="shared" si="382"/>
        <v>71.099999999999994</v>
      </c>
      <c r="EE220" s="168">
        <f t="shared" si="383"/>
        <v>80.8</v>
      </c>
      <c r="EF220" s="168">
        <f t="shared" si="384"/>
        <v>88</v>
      </c>
      <c r="EG220" s="168">
        <f t="shared" si="385"/>
        <v>95</v>
      </c>
      <c r="EH220" s="168">
        <f t="shared" si="386"/>
        <v>94.4</v>
      </c>
      <c r="EI220" s="168">
        <f t="shared" si="387"/>
        <v>94.1</v>
      </c>
      <c r="EJ220" s="168">
        <f t="shared" si="388"/>
        <v>89</v>
      </c>
      <c r="EK220" s="167">
        <v>133</v>
      </c>
      <c r="EL220" s="168">
        <f t="shared" si="389"/>
        <v>65.400000000000006</v>
      </c>
      <c r="EM220" s="168">
        <f t="shared" si="390"/>
        <v>77.2</v>
      </c>
      <c r="EN220" s="168">
        <f t="shared" si="391"/>
        <v>84.5</v>
      </c>
      <c r="EO220" s="168">
        <f t="shared" si="392"/>
        <v>89.8</v>
      </c>
      <c r="EP220" s="168">
        <f t="shared" si="393"/>
        <v>95.5</v>
      </c>
      <c r="EQ220" s="168">
        <f t="shared" si="394"/>
        <v>94.3</v>
      </c>
      <c r="ER220" s="168">
        <f t="shared" si="395"/>
        <v>92.5</v>
      </c>
      <c r="ES220" s="168">
        <f t="shared" si="396"/>
        <v>88.8</v>
      </c>
      <c r="ET220" s="167">
        <v>134</v>
      </c>
      <c r="EU220" s="168">
        <f t="shared" si="397"/>
        <v>65.3</v>
      </c>
      <c r="EV220" s="168">
        <f t="shared" si="398"/>
        <v>77.400000000000006</v>
      </c>
      <c r="EW220" s="168">
        <f t="shared" si="399"/>
        <v>86.5</v>
      </c>
      <c r="EX220" s="168">
        <f t="shared" si="400"/>
        <v>92.5</v>
      </c>
      <c r="EY220" s="168">
        <f t="shared" si="401"/>
        <v>96.4</v>
      </c>
      <c r="EZ220" s="168">
        <f t="shared" si="402"/>
        <v>93</v>
      </c>
      <c r="FA220" s="168">
        <f t="shared" si="403"/>
        <v>90.4</v>
      </c>
      <c r="FB220" s="168">
        <f t="shared" si="404"/>
        <v>83.7</v>
      </c>
      <c r="FC220" s="167">
        <v>135</v>
      </c>
      <c r="FD220" s="168">
        <f t="shared" si="405"/>
        <v>70.7</v>
      </c>
      <c r="FE220" s="168">
        <f t="shared" si="406"/>
        <v>82</v>
      </c>
      <c r="FF220" s="168">
        <f t="shared" si="407"/>
        <v>89.3</v>
      </c>
      <c r="FG220" s="168">
        <f t="shared" si="408"/>
        <v>93.3</v>
      </c>
      <c r="FH220" s="168">
        <f t="shared" si="409"/>
        <v>95.5</v>
      </c>
      <c r="FI220" s="168">
        <f t="shared" si="410"/>
        <v>93</v>
      </c>
      <c r="FJ220" s="168">
        <f t="shared" si="411"/>
        <v>90.1</v>
      </c>
      <c r="FK220" s="168">
        <f t="shared" si="412"/>
        <v>83</v>
      </c>
      <c r="FL220" s="167">
        <v>136</v>
      </c>
      <c r="FM220" s="168">
        <f t="shared" si="413"/>
        <v>75.599999999999994</v>
      </c>
      <c r="FN220" s="168">
        <f t="shared" si="414"/>
        <v>84.2</v>
      </c>
      <c r="FO220" s="168">
        <f t="shared" si="415"/>
        <v>90.1</v>
      </c>
      <c r="FP220" s="168">
        <f t="shared" si="416"/>
        <v>93.6</v>
      </c>
      <c r="FQ220" s="168">
        <f t="shared" si="417"/>
        <v>96.2</v>
      </c>
      <c r="FR220" s="168">
        <f t="shared" si="418"/>
        <v>91.3</v>
      </c>
      <c r="FS220" s="168">
        <f t="shared" si="419"/>
        <v>87.9</v>
      </c>
      <c r="FT220" s="168">
        <f t="shared" si="420"/>
        <v>81.900000000000006</v>
      </c>
      <c r="FU220" s="167">
        <v>137</v>
      </c>
      <c r="FV220" s="168">
        <f t="shared" si="421"/>
        <v>77.599999999999994</v>
      </c>
      <c r="FW220" s="168">
        <f t="shared" si="422"/>
        <v>88</v>
      </c>
      <c r="FX220" s="168">
        <f t="shared" si="423"/>
        <v>93.4</v>
      </c>
      <c r="FY220" s="168">
        <f t="shared" si="424"/>
        <v>93.8</v>
      </c>
      <c r="FZ220" s="168">
        <f t="shared" si="425"/>
        <v>94.2</v>
      </c>
      <c r="GA220" s="168">
        <f t="shared" si="426"/>
        <v>91.4</v>
      </c>
      <c r="GB220" s="168">
        <f t="shared" si="427"/>
        <v>87.9</v>
      </c>
      <c r="GC220" s="168">
        <f t="shared" si="428"/>
        <v>79.900000000000006</v>
      </c>
      <c r="GD220" s="167">
        <v>130</v>
      </c>
      <c r="GE220" s="168">
        <f t="shared" si="429"/>
        <v>-2.3603849250278586E-2</v>
      </c>
      <c r="GF220" s="168">
        <f t="shared" si="430"/>
        <v>-2.3544224454084883E-2</v>
      </c>
      <c r="GG220" s="167">
        <v>131</v>
      </c>
      <c r="GH220" s="168">
        <f t="shared" si="431"/>
        <v>-1.2384835451356935E-2</v>
      </c>
      <c r="GI220" s="168">
        <f t="shared" si="432"/>
        <v>-1.1998855162644873E-2</v>
      </c>
      <c r="GJ220" s="167">
        <v>132</v>
      </c>
      <c r="GK220" s="168">
        <f t="shared" si="433"/>
        <v>-2.0040529691527809E-2</v>
      </c>
      <c r="GL220" s="168">
        <f t="shared" si="434"/>
        <v>-1.9627671504537147E-2</v>
      </c>
      <c r="GM220" s="167">
        <v>133</v>
      </c>
      <c r="GN220" s="168">
        <f t="shared" si="435"/>
        <v>-2.9994818512207644E-2</v>
      </c>
      <c r="GO220" s="168">
        <f t="shared" si="436"/>
        <v>-2.8499066434065412E-2</v>
      </c>
      <c r="GP220" s="167">
        <v>134</v>
      </c>
      <c r="GQ220" s="168">
        <f t="shared" si="437"/>
        <v>1.1033250097071345E-2</v>
      </c>
      <c r="GR220" s="168">
        <f t="shared" si="438"/>
        <v>1.2508825519844891E-2</v>
      </c>
      <c r="GS220" s="167">
        <v>135</v>
      </c>
      <c r="GT220" s="168">
        <f t="shared" si="439"/>
        <v>3.2452499206684138E-2</v>
      </c>
      <c r="GU220" s="168">
        <f t="shared" si="440"/>
        <v>3.7596330632538866E-2</v>
      </c>
      <c r="GV220" s="167">
        <v>136</v>
      </c>
      <c r="GW220" s="168">
        <f t="shared" si="441"/>
        <v>4.2495075939370963E-2</v>
      </c>
      <c r="GX220" s="168">
        <f t="shared" si="442"/>
        <v>5.8447665967733542E-2</v>
      </c>
      <c r="GY220" s="167">
        <v>137</v>
      </c>
      <c r="GZ220" s="168">
        <f t="shared" si="443"/>
        <v>-2.9037543498589002E-5</v>
      </c>
      <c r="HA220" s="168">
        <f t="shared" si="444"/>
        <v>2.5034014590687548E-2</v>
      </c>
      <c r="HB220" s="167">
        <v>-1.2</v>
      </c>
      <c r="HC220" s="167">
        <v>-0.49</v>
      </c>
      <c r="HD220" s="167">
        <v>0.14000000000000001</v>
      </c>
      <c r="HE220" s="167">
        <v>1.56</v>
      </c>
      <c r="HF220" s="167">
        <v>-2.98</v>
      </c>
      <c r="HG220" s="167">
        <v>-1.01</v>
      </c>
      <c r="HH220" s="167">
        <v>0.85</v>
      </c>
      <c r="HI220" s="167">
        <v>3.14</v>
      </c>
    </row>
    <row r="221" spans="1:217" ht="15" x14ac:dyDescent="0.2">
      <c r="A221" s="153">
        <v>211</v>
      </c>
      <c r="B221" s="212"/>
      <c r="V221" s="163">
        <f t="shared" si="345"/>
        <v>0</v>
      </c>
      <c r="W221" s="163">
        <f t="shared" si="346"/>
        <v>0</v>
      </c>
      <c r="X221" s="163">
        <f t="shared" si="347"/>
        <v>0</v>
      </c>
      <c r="Y221" s="163">
        <f t="shared" si="348"/>
        <v>0</v>
      </c>
      <c r="Z221" s="163">
        <f t="shared" si="349"/>
        <v>0</v>
      </c>
      <c r="AA221" s="163">
        <f t="shared" si="350"/>
        <v>0</v>
      </c>
      <c r="AB221" s="163">
        <f t="shared" si="351"/>
        <v>0</v>
      </c>
      <c r="AC221" s="163">
        <f t="shared" si="352"/>
        <v>0</v>
      </c>
      <c r="AD221" s="164">
        <f t="shared" si="353"/>
        <v>-1.4641977937706968E-2</v>
      </c>
      <c r="AE221" s="164">
        <f t="shared" si="354"/>
        <v>2.4910512713808348E-2</v>
      </c>
      <c r="AF221" s="164">
        <f t="shared" si="355"/>
        <v>4.5595616594547202E-2</v>
      </c>
      <c r="AG221" s="165">
        <f t="shared" si="356"/>
        <v>65.3</v>
      </c>
      <c r="AH221" s="165">
        <f t="shared" si="357"/>
        <v>75.400000000000006</v>
      </c>
      <c r="AI221" s="165">
        <f t="shared" si="358"/>
        <v>82.9</v>
      </c>
      <c r="AJ221" s="165">
        <f t="shared" si="359"/>
        <v>88.3</v>
      </c>
      <c r="AK221" s="165">
        <f t="shared" si="360"/>
        <v>91.5</v>
      </c>
      <c r="AL221" s="165">
        <f t="shared" si="361"/>
        <v>92.7</v>
      </c>
      <c r="AM221" s="165">
        <f t="shared" si="362"/>
        <v>92.5</v>
      </c>
      <c r="AN221" s="165">
        <f t="shared" si="363"/>
        <v>90.4</v>
      </c>
      <c r="AO221" s="164">
        <f t="shared" si="364"/>
        <v>1.5128685188023212</v>
      </c>
      <c r="AP221" s="166">
        <v>1</v>
      </c>
      <c r="AQ221" s="167">
        <v>51.4</v>
      </c>
      <c r="AR221" s="167">
        <v>62.6</v>
      </c>
      <c r="AS221" s="167">
        <v>70.8</v>
      </c>
      <c r="AT221" s="167">
        <v>81</v>
      </c>
      <c r="AU221" s="167">
        <v>90.4</v>
      </c>
      <c r="AV221" s="167">
        <v>96.2</v>
      </c>
      <c r="AW221" s="167">
        <v>94.7</v>
      </c>
      <c r="AX221" s="167">
        <v>92.3</v>
      </c>
      <c r="AY221" s="166">
        <v>2</v>
      </c>
      <c r="AZ221" s="167">
        <v>59.5</v>
      </c>
      <c r="BA221" s="167">
        <v>68.900000000000006</v>
      </c>
      <c r="BB221" s="167">
        <v>78.3</v>
      </c>
      <c r="BC221" s="167">
        <v>84.3</v>
      </c>
      <c r="BD221" s="167">
        <v>92.8</v>
      </c>
      <c r="BE221" s="167">
        <v>96.3</v>
      </c>
      <c r="BF221" s="167">
        <v>94</v>
      </c>
      <c r="BG221" s="167">
        <v>90</v>
      </c>
      <c r="BH221" s="166">
        <v>3</v>
      </c>
      <c r="BI221" s="167">
        <v>59.8</v>
      </c>
      <c r="BJ221" s="167">
        <v>71.099999999999994</v>
      </c>
      <c r="BK221" s="167">
        <v>80.8</v>
      </c>
      <c r="BL221" s="167">
        <v>88</v>
      </c>
      <c r="BM221" s="167">
        <v>95</v>
      </c>
      <c r="BN221" s="167">
        <v>94.4</v>
      </c>
      <c r="BO221" s="167">
        <v>94.1</v>
      </c>
      <c r="BP221" s="167">
        <v>89</v>
      </c>
      <c r="BQ221" s="166">
        <v>4</v>
      </c>
      <c r="BR221" s="167">
        <v>65.400000000000006</v>
      </c>
      <c r="BS221" s="167">
        <v>77.2</v>
      </c>
      <c r="BT221" s="167">
        <v>84.5</v>
      </c>
      <c r="BU221" s="167">
        <v>89.8</v>
      </c>
      <c r="BV221" s="167">
        <v>95.5</v>
      </c>
      <c r="BW221" s="167">
        <v>94.3</v>
      </c>
      <c r="BX221" s="167">
        <v>92.5</v>
      </c>
      <c r="BY221" s="167">
        <v>88.8</v>
      </c>
      <c r="BZ221" s="166">
        <v>5</v>
      </c>
      <c r="CA221" s="167">
        <v>65.3</v>
      </c>
      <c r="CB221" s="167">
        <v>77.400000000000006</v>
      </c>
      <c r="CC221" s="167">
        <v>86.5</v>
      </c>
      <c r="CD221" s="167">
        <v>92.5</v>
      </c>
      <c r="CE221" s="167">
        <v>96.4</v>
      </c>
      <c r="CF221" s="167">
        <v>93</v>
      </c>
      <c r="CG221" s="167">
        <v>90.4</v>
      </c>
      <c r="CH221" s="167">
        <v>83.7</v>
      </c>
      <c r="CI221" s="166">
        <v>6</v>
      </c>
      <c r="CJ221" s="167">
        <v>70.7</v>
      </c>
      <c r="CK221" s="167">
        <v>82</v>
      </c>
      <c r="CL221" s="167">
        <v>89.3</v>
      </c>
      <c r="CM221" s="167">
        <v>93.3</v>
      </c>
      <c r="CN221" s="167">
        <v>95.5</v>
      </c>
      <c r="CO221" s="167">
        <v>93</v>
      </c>
      <c r="CP221" s="167">
        <v>90.1</v>
      </c>
      <c r="CQ221" s="167">
        <v>83</v>
      </c>
      <c r="CR221" s="166">
        <v>7</v>
      </c>
      <c r="CS221" s="167">
        <v>75.599999999999994</v>
      </c>
      <c r="CT221" s="167">
        <v>84.2</v>
      </c>
      <c r="CU221" s="167">
        <v>90.1</v>
      </c>
      <c r="CV221" s="167">
        <v>93.6</v>
      </c>
      <c r="CW221" s="167">
        <v>96.2</v>
      </c>
      <c r="CX221" s="167">
        <v>91.3</v>
      </c>
      <c r="CY221" s="167">
        <v>87.9</v>
      </c>
      <c r="CZ221" s="167">
        <v>81.900000000000006</v>
      </c>
      <c r="DA221" s="166">
        <v>8</v>
      </c>
      <c r="DB221" s="167">
        <v>77.599999999999994</v>
      </c>
      <c r="DC221" s="167">
        <v>88</v>
      </c>
      <c r="DD221" s="167">
        <v>93.4</v>
      </c>
      <c r="DE221" s="167">
        <v>93.8</v>
      </c>
      <c r="DF221" s="167">
        <v>94.2</v>
      </c>
      <c r="DG221" s="167">
        <v>91.4</v>
      </c>
      <c r="DH221" s="167">
        <v>87.9</v>
      </c>
      <c r="DI221" s="167">
        <v>79.900000000000006</v>
      </c>
      <c r="DJ221" s="167">
        <v>1</v>
      </c>
      <c r="DK221" s="168">
        <f t="shared" si="365"/>
        <v>51.4</v>
      </c>
      <c r="DL221" s="168">
        <f t="shared" si="366"/>
        <v>62.6</v>
      </c>
      <c r="DM221" s="168">
        <f t="shared" si="367"/>
        <v>70.8</v>
      </c>
      <c r="DN221" s="168">
        <f t="shared" si="368"/>
        <v>81</v>
      </c>
      <c r="DO221" s="168">
        <f t="shared" si="369"/>
        <v>90.4</v>
      </c>
      <c r="DP221" s="168">
        <f t="shared" si="370"/>
        <v>96.2</v>
      </c>
      <c r="DQ221" s="168">
        <f t="shared" si="371"/>
        <v>94.7</v>
      </c>
      <c r="DR221" s="168">
        <f t="shared" si="372"/>
        <v>92.3</v>
      </c>
      <c r="DS221" s="167">
        <v>131</v>
      </c>
      <c r="DT221" s="168">
        <f t="shared" si="373"/>
        <v>59.5</v>
      </c>
      <c r="DU221" s="168">
        <f t="shared" si="374"/>
        <v>68.900000000000006</v>
      </c>
      <c r="DV221" s="168">
        <f t="shared" si="375"/>
        <v>78.3</v>
      </c>
      <c r="DW221" s="168">
        <f t="shared" si="376"/>
        <v>84.3</v>
      </c>
      <c r="DX221" s="168">
        <f t="shared" si="377"/>
        <v>92.8</v>
      </c>
      <c r="DY221" s="168">
        <f t="shared" si="378"/>
        <v>96.3</v>
      </c>
      <c r="DZ221" s="168">
        <f t="shared" si="379"/>
        <v>94</v>
      </c>
      <c r="EA221" s="168">
        <f t="shared" si="380"/>
        <v>90</v>
      </c>
      <c r="EB221" s="167">
        <v>132</v>
      </c>
      <c r="EC221" s="168">
        <f t="shared" si="381"/>
        <v>59.8</v>
      </c>
      <c r="ED221" s="168">
        <f t="shared" si="382"/>
        <v>71.099999999999994</v>
      </c>
      <c r="EE221" s="168">
        <f t="shared" si="383"/>
        <v>80.8</v>
      </c>
      <c r="EF221" s="168">
        <f t="shared" si="384"/>
        <v>88</v>
      </c>
      <c r="EG221" s="168">
        <f t="shared" si="385"/>
        <v>95</v>
      </c>
      <c r="EH221" s="168">
        <f t="shared" si="386"/>
        <v>94.4</v>
      </c>
      <c r="EI221" s="168">
        <f t="shared" si="387"/>
        <v>94.1</v>
      </c>
      <c r="EJ221" s="168">
        <f t="shared" si="388"/>
        <v>89</v>
      </c>
      <c r="EK221" s="167">
        <v>133</v>
      </c>
      <c r="EL221" s="168">
        <f t="shared" si="389"/>
        <v>65.400000000000006</v>
      </c>
      <c r="EM221" s="168">
        <f t="shared" si="390"/>
        <v>77.2</v>
      </c>
      <c r="EN221" s="168">
        <f t="shared" si="391"/>
        <v>84.5</v>
      </c>
      <c r="EO221" s="168">
        <f t="shared" si="392"/>
        <v>89.8</v>
      </c>
      <c r="EP221" s="168">
        <f t="shared" si="393"/>
        <v>95.5</v>
      </c>
      <c r="EQ221" s="168">
        <f t="shared" si="394"/>
        <v>94.3</v>
      </c>
      <c r="ER221" s="168">
        <f t="shared" si="395"/>
        <v>92.5</v>
      </c>
      <c r="ES221" s="168">
        <f t="shared" si="396"/>
        <v>88.8</v>
      </c>
      <c r="ET221" s="167">
        <v>134</v>
      </c>
      <c r="EU221" s="168">
        <f t="shared" si="397"/>
        <v>65.3</v>
      </c>
      <c r="EV221" s="168">
        <f t="shared" si="398"/>
        <v>77.400000000000006</v>
      </c>
      <c r="EW221" s="168">
        <f t="shared" si="399"/>
        <v>86.5</v>
      </c>
      <c r="EX221" s="168">
        <f t="shared" si="400"/>
        <v>92.5</v>
      </c>
      <c r="EY221" s="168">
        <f t="shared" si="401"/>
        <v>96.4</v>
      </c>
      <c r="EZ221" s="168">
        <f t="shared" si="402"/>
        <v>93</v>
      </c>
      <c r="FA221" s="168">
        <f t="shared" si="403"/>
        <v>90.4</v>
      </c>
      <c r="FB221" s="168">
        <f t="shared" si="404"/>
        <v>83.7</v>
      </c>
      <c r="FC221" s="167">
        <v>135</v>
      </c>
      <c r="FD221" s="168">
        <f t="shared" si="405"/>
        <v>70.7</v>
      </c>
      <c r="FE221" s="168">
        <f t="shared" si="406"/>
        <v>82</v>
      </c>
      <c r="FF221" s="168">
        <f t="shared" si="407"/>
        <v>89.3</v>
      </c>
      <c r="FG221" s="168">
        <f t="shared" si="408"/>
        <v>93.3</v>
      </c>
      <c r="FH221" s="168">
        <f t="shared" si="409"/>
        <v>95.5</v>
      </c>
      <c r="FI221" s="168">
        <f t="shared" si="410"/>
        <v>93</v>
      </c>
      <c r="FJ221" s="168">
        <f t="shared" si="411"/>
        <v>90.1</v>
      </c>
      <c r="FK221" s="168">
        <f t="shared" si="412"/>
        <v>83</v>
      </c>
      <c r="FL221" s="167">
        <v>136</v>
      </c>
      <c r="FM221" s="168">
        <f t="shared" si="413"/>
        <v>75.599999999999994</v>
      </c>
      <c r="FN221" s="168">
        <f t="shared" si="414"/>
        <v>84.2</v>
      </c>
      <c r="FO221" s="168">
        <f t="shared" si="415"/>
        <v>90.1</v>
      </c>
      <c r="FP221" s="168">
        <f t="shared" si="416"/>
        <v>93.6</v>
      </c>
      <c r="FQ221" s="168">
        <f t="shared" si="417"/>
        <v>96.2</v>
      </c>
      <c r="FR221" s="168">
        <f t="shared" si="418"/>
        <v>91.3</v>
      </c>
      <c r="FS221" s="168">
        <f t="shared" si="419"/>
        <v>87.9</v>
      </c>
      <c r="FT221" s="168">
        <f t="shared" si="420"/>
        <v>81.900000000000006</v>
      </c>
      <c r="FU221" s="167">
        <v>137</v>
      </c>
      <c r="FV221" s="168">
        <f t="shared" si="421"/>
        <v>77.599999999999994</v>
      </c>
      <c r="FW221" s="168">
        <f t="shared" si="422"/>
        <v>88</v>
      </c>
      <c r="FX221" s="168">
        <f t="shared" si="423"/>
        <v>93.4</v>
      </c>
      <c r="FY221" s="168">
        <f t="shared" si="424"/>
        <v>93.8</v>
      </c>
      <c r="FZ221" s="168">
        <f t="shared" si="425"/>
        <v>94.2</v>
      </c>
      <c r="GA221" s="168">
        <f t="shared" si="426"/>
        <v>91.4</v>
      </c>
      <c r="GB221" s="168">
        <f t="shared" si="427"/>
        <v>87.9</v>
      </c>
      <c r="GC221" s="168">
        <f t="shared" si="428"/>
        <v>79.900000000000006</v>
      </c>
      <c r="GD221" s="167">
        <v>130</v>
      </c>
      <c r="GE221" s="168">
        <f t="shared" si="429"/>
        <v>-2.3603849250278586E-2</v>
      </c>
      <c r="GF221" s="168">
        <f t="shared" si="430"/>
        <v>-2.3544224454084883E-2</v>
      </c>
      <c r="GG221" s="167">
        <v>131</v>
      </c>
      <c r="GH221" s="168">
        <f t="shared" si="431"/>
        <v>-1.2384835451356935E-2</v>
      </c>
      <c r="GI221" s="168">
        <f t="shared" si="432"/>
        <v>-1.1998855162644873E-2</v>
      </c>
      <c r="GJ221" s="167">
        <v>132</v>
      </c>
      <c r="GK221" s="168">
        <f t="shared" si="433"/>
        <v>-2.0040529691527809E-2</v>
      </c>
      <c r="GL221" s="168">
        <f t="shared" si="434"/>
        <v>-1.9627671504537147E-2</v>
      </c>
      <c r="GM221" s="167">
        <v>133</v>
      </c>
      <c r="GN221" s="168">
        <f t="shared" si="435"/>
        <v>-2.9994818512207644E-2</v>
      </c>
      <c r="GO221" s="168">
        <f t="shared" si="436"/>
        <v>-2.8499066434065412E-2</v>
      </c>
      <c r="GP221" s="167">
        <v>134</v>
      </c>
      <c r="GQ221" s="168">
        <f t="shared" si="437"/>
        <v>1.1033250097071345E-2</v>
      </c>
      <c r="GR221" s="168">
        <f t="shared" si="438"/>
        <v>1.2508825519844891E-2</v>
      </c>
      <c r="GS221" s="167">
        <v>135</v>
      </c>
      <c r="GT221" s="168">
        <f t="shared" si="439"/>
        <v>3.2452499206684138E-2</v>
      </c>
      <c r="GU221" s="168">
        <f t="shared" si="440"/>
        <v>3.7596330632538866E-2</v>
      </c>
      <c r="GV221" s="167">
        <v>136</v>
      </c>
      <c r="GW221" s="168">
        <f t="shared" si="441"/>
        <v>4.2495075939370963E-2</v>
      </c>
      <c r="GX221" s="168">
        <f t="shared" si="442"/>
        <v>5.8447665967733542E-2</v>
      </c>
      <c r="GY221" s="167">
        <v>137</v>
      </c>
      <c r="GZ221" s="168">
        <f t="shared" si="443"/>
        <v>-2.9037543498589002E-5</v>
      </c>
      <c r="HA221" s="168">
        <f t="shared" si="444"/>
        <v>2.5034014590687548E-2</v>
      </c>
      <c r="HB221" s="167">
        <v>-1.2</v>
      </c>
      <c r="HC221" s="167">
        <v>-0.49</v>
      </c>
      <c r="HD221" s="167">
        <v>0.14000000000000001</v>
      </c>
      <c r="HE221" s="167">
        <v>1.56</v>
      </c>
      <c r="HF221" s="167">
        <v>-2.98</v>
      </c>
      <c r="HG221" s="167">
        <v>-1.01</v>
      </c>
      <c r="HH221" s="167">
        <v>0.85</v>
      </c>
      <c r="HI221" s="167">
        <v>3.14</v>
      </c>
    </row>
    <row r="222" spans="1:217" ht="15" x14ac:dyDescent="0.2">
      <c r="A222" s="153">
        <v>212</v>
      </c>
      <c r="B222" s="212"/>
      <c r="V222" s="163">
        <f t="shared" si="345"/>
        <v>0</v>
      </c>
      <c r="W222" s="163">
        <f t="shared" si="346"/>
        <v>0</v>
      </c>
      <c r="X222" s="163">
        <f t="shared" si="347"/>
        <v>0</v>
      </c>
      <c r="Y222" s="163">
        <f t="shared" si="348"/>
        <v>0</v>
      </c>
      <c r="Z222" s="163">
        <f t="shared" si="349"/>
        <v>0</v>
      </c>
      <c r="AA222" s="163">
        <f t="shared" si="350"/>
        <v>0</v>
      </c>
      <c r="AB222" s="163">
        <f t="shared" si="351"/>
        <v>0</v>
      </c>
      <c r="AC222" s="163">
        <f t="shared" si="352"/>
        <v>0</v>
      </c>
      <c r="AD222" s="164">
        <f t="shared" si="353"/>
        <v>-1.4641977937706968E-2</v>
      </c>
      <c r="AE222" s="164">
        <f t="shared" si="354"/>
        <v>2.4910512713808348E-2</v>
      </c>
      <c r="AF222" s="164">
        <f t="shared" si="355"/>
        <v>4.5595616594547202E-2</v>
      </c>
      <c r="AG222" s="165">
        <f t="shared" si="356"/>
        <v>65.3</v>
      </c>
      <c r="AH222" s="165">
        <f t="shared" si="357"/>
        <v>75.400000000000006</v>
      </c>
      <c r="AI222" s="165">
        <f t="shared" si="358"/>
        <v>82.9</v>
      </c>
      <c r="AJ222" s="165">
        <f t="shared" si="359"/>
        <v>88.3</v>
      </c>
      <c r="AK222" s="165">
        <f t="shared" si="360"/>
        <v>91.5</v>
      </c>
      <c r="AL222" s="165">
        <f t="shared" si="361"/>
        <v>92.7</v>
      </c>
      <c r="AM222" s="165">
        <f t="shared" si="362"/>
        <v>92.5</v>
      </c>
      <c r="AN222" s="165">
        <f t="shared" si="363"/>
        <v>90.4</v>
      </c>
      <c r="AO222" s="164">
        <f t="shared" si="364"/>
        <v>1.5128685188023212</v>
      </c>
      <c r="AP222" s="166">
        <v>1</v>
      </c>
      <c r="AQ222" s="167">
        <v>51.4</v>
      </c>
      <c r="AR222" s="167">
        <v>62.6</v>
      </c>
      <c r="AS222" s="167">
        <v>70.8</v>
      </c>
      <c r="AT222" s="167">
        <v>81</v>
      </c>
      <c r="AU222" s="167">
        <v>90.4</v>
      </c>
      <c r="AV222" s="167">
        <v>96.2</v>
      </c>
      <c r="AW222" s="167">
        <v>94.7</v>
      </c>
      <c r="AX222" s="167">
        <v>92.3</v>
      </c>
      <c r="AY222" s="166">
        <v>2</v>
      </c>
      <c r="AZ222" s="167">
        <v>59.5</v>
      </c>
      <c r="BA222" s="167">
        <v>68.900000000000006</v>
      </c>
      <c r="BB222" s="167">
        <v>78.3</v>
      </c>
      <c r="BC222" s="167">
        <v>84.3</v>
      </c>
      <c r="BD222" s="167">
        <v>92.8</v>
      </c>
      <c r="BE222" s="167">
        <v>96.3</v>
      </c>
      <c r="BF222" s="167">
        <v>94</v>
      </c>
      <c r="BG222" s="167">
        <v>90</v>
      </c>
      <c r="BH222" s="166">
        <v>3</v>
      </c>
      <c r="BI222" s="167">
        <v>59.8</v>
      </c>
      <c r="BJ222" s="167">
        <v>71.099999999999994</v>
      </c>
      <c r="BK222" s="167">
        <v>80.8</v>
      </c>
      <c r="BL222" s="167">
        <v>88</v>
      </c>
      <c r="BM222" s="167">
        <v>95</v>
      </c>
      <c r="BN222" s="167">
        <v>94.4</v>
      </c>
      <c r="BO222" s="167">
        <v>94.1</v>
      </c>
      <c r="BP222" s="167">
        <v>89</v>
      </c>
      <c r="BQ222" s="166">
        <v>4</v>
      </c>
      <c r="BR222" s="167">
        <v>65.400000000000006</v>
      </c>
      <c r="BS222" s="167">
        <v>77.2</v>
      </c>
      <c r="BT222" s="167">
        <v>84.5</v>
      </c>
      <c r="BU222" s="167">
        <v>89.8</v>
      </c>
      <c r="BV222" s="167">
        <v>95.5</v>
      </c>
      <c r="BW222" s="167">
        <v>94.3</v>
      </c>
      <c r="BX222" s="167">
        <v>92.5</v>
      </c>
      <c r="BY222" s="167">
        <v>88.8</v>
      </c>
      <c r="BZ222" s="166">
        <v>5</v>
      </c>
      <c r="CA222" s="167">
        <v>65.3</v>
      </c>
      <c r="CB222" s="167">
        <v>77.400000000000006</v>
      </c>
      <c r="CC222" s="167">
        <v>86.5</v>
      </c>
      <c r="CD222" s="167">
        <v>92.5</v>
      </c>
      <c r="CE222" s="167">
        <v>96.4</v>
      </c>
      <c r="CF222" s="167">
        <v>93</v>
      </c>
      <c r="CG222" s="167">
        <v>90.4</v>
      </c>
      <c r="CH222" s="167">
        <v>83.7</v>
      </c>
      <c r="CI222" s="166">
        <v>6</v>
      </c>
      <c r="CJ222" s="167">
        <v>70.7</v>
      </c>
      <c r="CK222" s="167">
        <v>82</v>
      </c>
      <c r="CL222" s="167">
        <v>89.3</v>
      </c>
      <c r="CM222" s="167">
        <v>93.3</v>
      </c>
      <c r="CN222" s="167">
        <v>95.5</v>
      </c>
      <c r="CO222" s="167">
        <v>93</v>
      </c>
      <c r="CP222" s="167">
        <v>90.1</v>
      </c>
      <c r="CQ222" s="167">
        <v>83</v>
      </c>
      <c r="CR222" s="166">
        <v>7</v>
      </c>
      <c r="CS222" s="167">
        <v>75.599999999999994</v>
      </c>
      <c r="CT222" s="167">
        <v>84.2</v>
      </c>
      <c r="CU222" s="167">
        <v>90.1</v>
      </c>
      <c r="CV222" s="167">
        <v>93.6</v>
      </c>
      <c r="CW222" s="167">
        <v>96.2</v>
      </c>
      <c r="CX222" s="167">
        <v>91.3</v>
      </c>
      <c r="CY222" s="167">
        <v>87.9</v>
      </c>
      <c r="CZ222" s="167">
        <v>81.900000000000006</v>
      </c>
      <c r="DA222" s="166">
        <v>8</v>
      </c>
      <c r="DB222" s="167">
        <v>77.599999999999994</v>
      </c>
      <c r="DC222" s="167">
        <v>88</v>
      </c>
      <c r="DD222" s="167">
        <v>93.4</v>
      </c>
      <c r="DE222" s="167">
        <v>93.8</v>
      </c>
      <c r="DF222" s="167">
        <v>94.2</v>
      </c>
      <c r="DG222" s="167">
        <v>91.4</v>
      </c>
      <c r="DH222" s="167">
        <v>87.9</v>
      </c>
      <c r="DI222" s="167">
        <v>79.900000000000006</v>
      </c>
      <c r="DJ222" s="167">
        <v>1</v>
      </c>
      <c r="DK222" s="168">
        <f t="shared" si="365"/>
        <v>51.4</v>
      </c>
      <c r="DL222" s="168">
        <f t="shared" si="366"/>
        <v>62.6</v>
      </c>
      <c r="DM222" s="168">
        <f t="shared" si="367"/>
        <v>70.8</v>
      </c>
      <c r="DN222" s="168">
        <f t="shared" si="368"/>
        <v>81</v>
      </c>
      <c r="DO222" s="168">
        <f t="shared" si="369"/>
        <v>90.4</v>
      </c>
      <c r="DP222" s="168">
        <f t="shared" si="370"/>
        <v>96.2</v>
      </c>
      <c r="DQ222" s="168">
        <f t="shared" si="371"/>
        <v>94.7</v>
      </c>
      <c r="DR222" s="168">
        <f t="shared" si="372"/>
        <v>92.3</v>
      </c>
      <c r="DS222" s="167">
        <v>131</v>
      </c>
      <c r="DT222" s="168">
        <f t="shared" si="373"/>
        <v>59.5</v>
      </c>
      <c r="DU222" s="168">
        <f t="shared" si="374"/>
        <v>68.900000000000006</v>
      </c>
      <c r="DV222" s="168">
        <f t="shared" si="375"/>
        <v>78.3</v>
      </c>
      <c r="DW222" s="168">
        <f t="shared" si="376"/>
        <v>84.3</v>
      </c>
      <c r="DX222" s="168">
        <f t="shared" si="377"/>
        <v>92.8</v>
      </c>
      <c r="DY222" s="168">
        <f t="shared" si="378"/>
        <v>96.3</v>
      </c>
      <c r="DZ222" s="168">
        <f t="shared" si="379"/>
        <v>94</v>
      </c>
      <c r="EA222" s="168">
        <f t="shared" si="380"/>
        <v>90</v>
      </c>
      <c r="EB222" s="167">
        <v>132</v>
      </c>
      <c r="EC222" s="168">
        <f t="shared" si="381"/>
        <v>59.8</v>
      </c>
      <c r="ED222" s="168">
        <f t="shared" si="382"/>
        <v>71.099999999999994</v>
      </c>
      <c r="EE222" s="168">
        <f t="shared" si="383"/>
        <v>80.8</v>
      </c>
      <c r="EF222" s="168">
        <f t="shared" si="384"/>
        <v>88</v>
      </c>
      <c r="EG222" s="168">
        <f t="shared" si="385"/>
        <v>95</v>
      </c>
      <c r="EH222" s="168">
        <f t="shared" si="386"/>
        <v>94.4</v>
      </c>
      <c r="EI222" s="168">
        <f t="shared" si="387"/>
        <v>94.1</v>
      </c>
      <c r="EJ222" s="168">
        <f t="shared" si="388"/>
        <v>89</v>
      </c>
      <c r="EK222" s="167">
        <v>133</v>
      </c>
      <c r="EL222" s="168">
        <f t="shared" si="389"/>
        <v>65.400000000000006</v>
      </c>
      <c r="EM222" s="168">
        <f t="shared" si="390"/>
        <v>77.2</v>
      </c>
      <c r="EN222" s="168">
        <f t="shared" si="391"/>
        <v>84.5</v>
      </c>
      <c r="EO222" s="168">
        <f t="shared" si="392"/>
        <v>89.8</v>
      </c>
      <c r="EP222" s="168">
        <f t="shared" si="393"/>
        <v>95.5</v>
      </c>
      <c r="EQ222" s="168">
        <f t="shared" si="394"/>
        <v>94.3</v>
      </c>
      <c r="ER222" s="168">
        <f t="shared" si="395"/>
        <v>92.5</v>
      </c>
      <c r="ES222" s="168">
        <f t="shared" si="396"/>
        <v>88.8</v>
      </c>
      <c r="ET222" s="167">
        <v>134</v>
      </c>
      <c r="EU222" s="168">
        <f t="shared" si="397"/>
        <v>65.3</v>
      </c>
      <c r="EV222" s="168">
        <f t="shared" si="398"/>
        <v>77.400000000000006</v>
      </c>
      <c r="EW222" s="168">
        <f t="shared" si="399"/>
        <v>86.5</v>
      </c>
      <c r="EX222" s="168">
        <f t="shared" si="400"/>
        <v>92.5</v>
      </c>
      <c r="EY222" s="168">
        <f t="shared" si="401"/>
        <v>96.4</v>
      </c>
      <c r="EZ222" s="168">
        <f t="shared" si="402"/>
        <v>93</v>
      </c>
      <c r="FA222" s="168">
        <f t="shared" si="403"/>
        <v>90.4</v>
      </c>
      <c r="FB222" s="168">
        <f t="shared" si="404"/>
        <v>83.7</v>
      </c>
      <c r="FC222" s="167">
        <v>135</v>
      </c>
      <c r="FD222" s="168">
        <f t="shared" si="405"/>
        <v>70.7</v>
      </c>
      <c r="FE222" s="168">
        <f t="shared" si="406"/>
        <v>82</v>
      </c>
      <c r="FF222" s="168">
        <f t="shared" si="407"/>
        <v>89.3</v>
      </c>
      <c r="FG222" s="168">
        <f t="shared" si="408"/>
        <v>93.3</v>
      </c>
      <c r="FH222" s="168">
        <f t="shared" si="409"/>
        <v>95.5</v>
      </c>
      <c r="FI222" s="168">
        <f t="shared" si="410"/>
        <v>93</v>
      </c>
      <c r="FJ222" s="168">
        <f t="shared" si="411"/>
        <v>90.1</v>
      </c>
      <c r="FK222" s="168">
        <f t="shared" si="412"/>
        <v>83</v>
      </c>
      <c r="FL222" s="167">
        <v>136</v>
      </c>
      <c r="FM222" s="168">
        <f t="shared" si="413"/>
        <v>75.599999999999994</v>
      </c>
      <c r="FN222" s="168">
        <f t="shared" si="414"/>
        <v>84.2</v>
      </c>
      <c r="FO222" s="168">
        <f t="shared" si="415"/>
        <v>90.1</v>
      </c>
      <c r="FP222" s="168">
        <f t="shared" si="416"/>
        <v>93.6</v>
      </c>
      <c r="FQ222" s="168">
        <f t="shared" si="417"/>
        <v>96.2</v>
      </c>
      <c r="FR222" s="168">
        <f t="shared" si="418"/>
        <v>91.3</v>
      </c>
      <c r="FS222" s="168">
        <f t="shared" si="419"/>
        <v>87.9</v>
      </c>
      <c r="FT222" s="168">
        <f t="shared" si="420"/>
        <v>81.900000000000006</v>
      </c>
      <c r="FU222" s="167">
        <v>137</v>
      </c>
      <c r="FV222" s="168">
        <f t="shared" si="421"/>
        <v>77.599999999999994</v>
      </c>
      <c r="FW222" s="168">
        <f t="shared" si="422"/>
        <v>88</v>
      </c>
      <c r="FX222" s="168">
        <f t="shared" si="423"/>
        <v>93.4</v>
      </c>
      <c r="FY222" s="168">
        <f t="shared" si="424"/>
        <v>93.8</v>
      </c>
      <c r="FZ222" s="168">
        <f t="shared" si="425"/>
        <v>94.2</v>
      </c>
      <c r="GA222" s="168">
        <f t="shared" si="426"/>
        <v>91.4</v>
      </c>
      <c r="GB222" s="168">
        <f t="shared" si="427"/>
        <v>87.9</v>
      </c>
      <c r="GC222" s="168">
        <f t="shared" si="428"/>
        <v>79.900000000000006</v>
      </c>
      <c r="GD222" s="167">
        <v>130</v>
      </c>
      <c r="GE222" s="168">
        <f t="shared" si="429"/>
        <v>-2.3603849250278586E-2</v>
      </c>
      <c r="GF222" s="168">
        <f t="shared" si="430"/>
        <v>-2.3544224454084883E-2</v>
      </c>
      <c r="GG222" s="167">
        <v>131</v>
      </c>
      <c r="GH222" s="168">
        <f t="shared" si="431"/>
        <v>-1.2384835451356935E-2</v>
      </c>
      <c r="GI222" s="168">
        <f t="shared" si="432"/>
        <v>-1.1998855162644873E-2</v>
      </c>
      <c r="GJ222" s="167">
        <v>132</v>
      </c>
      <c r="GK222" s="168">
        <f t="shared" si="433"/>
        <v>-2.0040529691527809E-2</v>
      </c>
      <c r="GL222" s="168">
        <f t="shared" si="434"/>
        <v>-1.9627671504537147E-2</v>
      </c>
      <c r="GM222" s="167">
        <v>133</v>
      </c>
      <c r="GN222" s="168">
        <f t="shared" si="435"/>
        <v>-2.9994818512207644E-2</v>
      </c>
      <c r="GO222" s="168">
        <f t="shared" si="436"/>
        <v>-2.8499066434065412E-2</v>
      </c>
      <c r="GP222" s="167">
        <v>134</v>
      </c>
      <c r="GQ222" s="168">
        <f t="shared" si="437"/>
        <v>1.1033250097071345E-2</v>
      </c>
      <c r="GR222" s="168">
        <f t="shared" si="438"/>
        <v>1.2508825519844891E-2</v>
      </c>
      <c r="GS222" s="167">
        <v>135</v>
      </c>
      <c r="GT222" s="168">
        <f t="shared" si="439"/>
        <v>3.2452499206684138E-2</v>
      </c>
      <c r="GU222" s="168">
        <f t="shared" si="440"/>
        <v>3.7596330632538866E-2</v>
      </c>
      <c r="GV222" s="167">
        <v>136</v>
      </c>
      <c r="GW222" s="168">
        <f t="shared" si="441"/>
        <v>4.2495075939370963E-2</v>
      </c>
      <c r="GX222" s="168">
        <f t="shared" si="442"/>
        <v>5.8447665967733542E-2</v>
      </c>
      <c r="GY222" s="167">
        <v>137</v>
      </c>
      <c r="GZ222" s="168">
        <f t="shared" si="443"/>
        <v>-2.9037543498589002E-5</v>
      </c>
      <c r="HA222" s="168">
        <f t="shared" si="444"/>
        <v>2.5034014590687548E-2</v>
      </c>
      <c r="HB222" s="167">
        <v>-1.2</v>
      </c>
      <c r="HC222" s="167">
        <v>-0.49</v>
      </c>
      <c r="HD222" s="167">
        <v>0.14000000000000001</v>
      </c>
      <c r="HE222" s="167">
        <v>1.56</v>
      </c>
      <c r="HF222" s="167">
        <v>-2.98</v>
      </c>
      <c r="HG222" s="167">
        <v>-1.01</v>
      </c>
      <c r="HH222" s="167">
        <v>0.85</v>
      </c>
      <c r="HI222" s="167">
        <v>3.14</v>
      </c>
    </row>
    <row r="223" spans="1:217" ht="15" x14ac:dyDescent="0.2">
      <c r="A223" s="153">
        <v>213</v>
      </c>
      <c r="B223" s="212"/>
      <c r="V223" s="163">
        <f t="shared" si="345"/>
        <v>0</v>
      </c>
      <c r="W223" s="163">
        <f t="shared" si="346"/>
        <v>0</v>
      </c>
      <c r="X223" s="163">
        <f t="shared" si="347"/>
        <v>0</v>
      </c>
      <c r="Y223" s="163">
        <f t="shared" si="348"/>
        <v>0</v>
      </c>
      <c r="Z223" s="163">
        <f t="shared" si="349"/>
        <v>0</v>
      </c>
      <c r="AA223" s="163">
        <f t="shared" si="350"/>
        <v>0</v>
      </c>
      <c r="AB223" s="163">
        <f t="shared" si="351"/>
        <v>0</v>
      </c>
      <c r="AC223" s="163">
        <f t="shared" si="352"/>
        <v>0</v>
      </c>
      <c r="AD223" s="164">
        <f t="shared" si="353"/>
        <v>-1.4641977937706968E-2</v>
      </c>
      <c r="AE223" s="164">
        <f t="shared" si="354"/>
        <v>2.4910512713808348E-2</v>
      </c>
      <c r="AF223" s="164">
        <f t="shared" si="355"/>
        <v>4.5595616594547202E-2</v>
      </c>
      <c r="AG223" s="165">
        <f t="shared" si="356"/>
        <v>65.3</v>
      </c>
      <c r="AH223" s="165">
        <f t="shared" si="357"/>
        <v>75.400000000000006</v>
      </c>
      <c r="AI223" s="165">
        <f t="shared" si="358"/>
        <v>82.9</v>
      </c>
      <c r="AJ223" s="165">
        <f t="shared" si="359"/>
        <v>88.3</v>
      </c>
      <c r="AK223" s="165">
        <f t="shared" si="360"/>
        <v>91.5</v>
      </c>
      <c r="AL223" s="165">
        <f t="shared" si="361"/>
        <v>92.7</v>
      </c>
      <c r="AM223" s="165">
        <f t="shared" si="362"/>
        <v>92.5</v>
      </c>
      <c r="AN223" s="165">
        <f t="shared" si="363"/>
        <v>90.4</v>
      </c>
      <c r="AO223" s="164">
        <f t="shared" si="364"/>
        <v>1.5128685188023212</v>
      </c>
      <c r="AP223" s="166">
        <v>1</v>
      </c>
      <c r="AQ223" s="167">
        <v>51.4</v>
      </c>
      <c r="AR223" s="167">
        <v>62.6</v>
      </c>
      <c r="AS223" s="167">
        <v>70.8</v>
      </c>
      <c r="AT223" s="167">
        <v>81</v>
      </c>
      <c r="AU223" s="167">
        <v>90.4</v>
      </c>
      <c r="AV223" s="167">
        <v>96.2</v>
      </c>
      <c r="AW223" s="167">
        <v>94.7</v>
      </c>
      <c r="AX223" s="167">
        <v>92.3</v>
      </c>
      <c r="AY223" s="166">
        <v>2</v>
      </c>
      <c r="AZ223" s="167">
        <v>59.5</v>
      </c>
      <c r="BA223" s="167">
        <v>68.900000000000006</v>
      </c>
      <c r="BB223" s="167">
        <v>78.3</v>
      </c>
      <c r="BC223" s="167">
        <v>84.3</v>
      </c>
      <c r="BD223" s="167">
        <v>92.8</v>
      </c>
      <c r="BE223" s="167">
        <v>96.3</v>
      </c>
      <c r="BF223" s="167">
        <v>94</v>
      </c>
      <c r="BG223" s="167">
        <v>90</v>
      </c>
      <c r="BH223" s="166">
        <v>3</v>
      </c>
      <c r="BI223" s="167">
        <v>59.8</v>
      </c>
      <c r="BJ223" s="167">
        <v>71.099999999999994</v>
      </c>
      <c r="BK223" s="167">
        <v>80.8</v>
      </c>
      <c r="BL223" s="167">
        <v>88</v>
      </c>
      <c r="BM223" s="167">
        <v>95</v>
      </c>
      <c r="BN223" s="167">
        <v>94.4</v>
      </c>
      <c r="BO223" s="167">
        <v>94.1</v>
      </c>
      <c r="BP223" s="167">
        <v>89</v>
      </c>
      <c r="BQ223" s="166">
        <v>4</v>
      </c>
      <c r="BR223" s="167">
        <v>65.400000000000006</v>
      </c>
      <c r="BS223" s="167">
        <v>77.2</v>
      </c>
      <c r="BT223" s="167">
        <v>84.5</v>
      </c>
      <c r="BU223" s="167">
        <v>89.8</v>
      </c>
      <c r="BV223" s="167">
        <v>95.5</v>
      </c>
      <c r="BW223" s="167">
        <v>94.3</v>
      </c>
      <c r="BX223" s="167">
        <v>92.5</v>
      </c>
      <c r="BY223" s="167">
        <v>88.8</v>
      </c>
      <c r="BZ223" s="166">
        <v>5</v>
      </c>
      <c r="CA223" s="167">
        <v>65.3</v>
      </c>
      <c r="CB223" s="167">
        <v>77.400000000000006</v>
      </c>
      <c r="CC223" s="167">
        <v>86.5</v>
      </c>
      <c r="CD223" s="167">
        <v>92.5</v>
      </c>
      <c r="CE223" s="167">
        <v>96.4</v>
      </c>
      <c r="CF223" s="167">
        <v>93</v>
      </c>
      <c r="CG223" s="167">
        <v>90.4</v>
      </c>
      <c r="CH223" s="167">
        <v>83.7</v>
      </c>
      <c r="CI223" s="166">
        <v>6</v>
      </c>
      <c r="CJ223" s="167">
        <v>70.7</v>
      </c>
      <c r="CK223" s="167">
        <v>82</v>
      </c>
      <c r="CL223" s="167">
        <v>89.3</v>
      </c>
      <c r="CM223" s="167">
        <v>93.3</v>
      </c>
      <c r="CN223" s="167">
        <v>95.5</v>
      </c>
      <c r="CO223" s="167">
        <v>93</v>
      </c>
      <c r="CP223" s="167">
        <v>90.1</v>
      </c>
      <c r="CQ223" s="167">
        <v>83</v>
      </c>
      <c r="CR223" s="166">
        <v>7</v>
      </c>
      <c r="CS223" s="167">
        <v>75.599999999999994</v>
      </c>
      <c r="CT223" s="167">
        <v>84.2</v>
      </c>
      <c r="CU223" s="167">
        <v>90.1</v>
      </c>
      <c r="CV223" s="167">
        <v>93.6</v>
      </c>
      <c r="CW223" s="167">
        <v>96.2</v>
      </c>
      <c r="CX223" s="167">
        <v>91.3</v>
      </c>
      <c r="CY223" s="167">
        <v>87.9</v>
      </c>
      <c r="CZ223" s="167">
        <v>81.900000000000006</v>
      </c>
      <c r="DA223" s="166">
        <v>8</v>
      </c>
      <c r="DB223" s="167">
        <v>77.599999999999994</v>
      </c>
      <c r="DC223" s="167">
        <v>88</v>
      </c>
      <c r="DD223" s="167">
        <v>93.4</v>
      </c>
      <c r="DE223" s="167">
        <v>93.8</v>
      </c>
      <c r="DF223" s="167">
        <v>94.2</v>
      </c>
      <c r="DG223" s="167">
        <v>91.4</v>
      </c>
      <c r="DH223" s="167">
        <v>87.9</v>
      </c>
      <c r="DI223" s="167">
        <v>79.900000000000006</v>
      </c>
      <c r="DJ223" s="167">
        <v>1</v>
      </c>
      <c r="DK223" s="168">
        <f t="shared" si="365"/>
        <v>51.4</v>
      </c>
      <c r="DL223" s="168">
        <f t="shared" si="366"/>
        <v>62.6</v>
      </c>
      <c r="DM223" s="168">
        <f t="shared" si="367"/>
        <v>70.8</v>
      </c>
      <c r="DN223" s="168">
        <f t="shared" si="368"/>
        <v>81</v>
      </c>
      <c r="DO223" s="168">
        <f t="shared" si="369"/>
        <v>90.4</v>
      </c>
      <c r="DP223" s="168">
        <f t="shared" si="370"/>
        <v>96.2</v>
      </c>
      <c r="DQ223" s="168">
        <f t="shared" si="371"/>
        <v>94.7</v>
      </c>
      <c r="DR223" s="168">
        <f t="shared" si="372"/>
        <v>92.3</v>
      </c>
      <c r="DS223" s="167">
        <v>131</v>
      </c>
      <c r="DT223" s="168">
        <f t="shared" si="373"/>
        <v>59.5</v>
      </c>
      <c r="DU223" s="168">
        <f t="shared" si="374"/>
        <v>68.900000000000006</v>
      </c>
      <c r="DV223" s="168">
        <f t="shared" si="375"/>
        <v>78.3</v>
      </c>
      <c r="DW223" s="168">
        <f t="shared" si="376"/>
        <v>84.3</v>
      </c>
      <c r="DX223" s="168">
        <f t="shared" si="377"/>
        <v>92.8</v>
      </c>
      <c r="DY223" s="168">
        <f t="shared" si="378"/>
        <v>96.3</v>
      </c>
      <c r="DZ223" s="168">
        <f t="shared" si="379"/>
        <v>94</v>
      </c>
      <c r="EA223" s="168">
        <f t="shared" si="380"/>
        <v>90</v>
      </c>
      <c r="EB223" s="167">
        <v>132</v>
      </c>
      <c r="EC223" s="168">
        <f t="shared" si="381"/>
        <v>59.8</v>
      </c>
      <c r="ED223" s="168">
        <f t="shared" si="382"/>
        <v>71.099999999999994</v>
      </c>
      <c r="EE223" s="168">
        <f t="shared" si="383"/>
        <v>80.8</v>
      </c>
      <c r="EF223" s="168">
        <f t="shared" si="384"/>
        <v>88</v>
      </c>
      <c r="EG223" s="168">
        <f t="shared" si="385"/>
        <v>95</v>
      </c>
      <c r="EH223" s="168">
        <f t="shared" si="386"/>
        <v>94.4</v>
      </c>
      <c r="EI223" s="168">
        <f t="shared" si="387"/>
        <v>94.1</v>
      </c>
      <c r="EJ223" s="168">
        <f t="shared" si="388"/>
        <v>89</v>
      </c>
      <c r="EK223" s="167">
        <v>133</v>
      </c>
      <c r="EL223" s="168">
        <f t="shared" si="389"/>
        <v>65.400000000000006</v>
      </c>
      <c r="EM223" s="168">
        <f t="shared" si="390"/>
        <v>77.2</v>
      </c>
      <c r="EN223" s="168">
        <f t="shared" si="391"/>
        <v>84.5</v>
      </c>
      <c r="EO223" s="168">
        <f t="shared" si="392"/>
        <v>89.8</v>
      </c>
      <c r="EP223" s="168">
        <f t="shared" si="393"/>
        <v>95.5</v>
      </c>
      <c r="EQ223" s="168">
        <f t="shared" si="394"/>
        <v>94.3</v>
      </c>
      <c r="ER223" s="168">
        <f t="shared" si="395"/>
        <v>92.5</v>
      </c>
      <c r="ES223" s="168">
        <f t="shared" si="396"/>
        <v>88.8</v>
      </c>
      <c r="ET223" s="167">
        <v>134</v>
      </c>
      <c r="EU223" s="168">
        <f t="shared" si="397"/>
        <v>65.3</v>
      </c>
      <c r="EV223" s="168">
        <f t="shared" si="398"/>
        <v>77.400000000000006</v>
      </c>
      <c r="EW223" s="168">
        <f t="shared" si="399"/>
        <v>86.5</v>
      </c>
      <c r="EX223" s="168">
        <f t="shared" si="400"/>
        <v>92.5</v>
      </c>
      <c r="EY223" s="168">
        <f t="shared" si="401"/>
        <v>96.4</v>
      </c>
      <c r="EZ223" s="168">
        <f t="shared" si="402"/>
        <v>93</v>
      </c>
      <c r="FA223" s="168">
        <f t="shared" si="403"/>
        <v>90.4</v>
      </c>
      <c r="FB223" s="168">
        <f t="shared" si="404"/>
        <v>83.7</v>
      </c>
      <c r="FC223" s="167">
        <v>135</v>
      </c>
      <c r="FD223" s="168">
        <f t="shared" si="405"/>
        <v>70.7</v>
      </c>
      <c r="FE223" s="168">
        <f t="shared" si="406"/>
        <v>82</v>
      </c>
      <c r="FF223" s="168">
        <f t="shared" si="407"/>
        <v>89.3</v>
      </c>
      <c r="FG223" s="168">
        <f t="shared" si="408"/>
        <v>93.3</v>
      </c>
      <c r="FH223" s="168">
        <f t="shared" si="409"/>
        <v>95.5</v>
      </c>
      <c r="FI223" s="168">
        <f t="shared" si="410"/>
        <v>93</v>
      </c>
      <c r="FJ223" s="168">
        <f t="shared" si="411"/>
        <v>90.1</v>
      </c>
      <c r="FK223" s="168">
        <f t="shared" si="412"/>
        <v>83</v>
      </c>
      <c r="FL223" s="167">
        <v>136</v>
      </c>
      <c r="FM223" s="168">
        <f t="shared" si="413"/>
        <v>75.599999999999994</v>
      </c>
      <c r="FN223" s="168">
        <f t="shared" si="414"/>
        <v>84.2</v>
      </c>
      <c r="FO223" s="168">
        <f t="shared" si="415"/>
        <v>90.1</v>
      </c>
      <c r="FP223" s="168">
        <f t="shared" si="416"/>
        <v>93.6</v>
      </c>
      <c r="FQ223" s="168">
        <f t="shared" si="417"/>
        <v>96.2</v>
      </c>
      <c r="FR223" s="168">
        <f t="shared" si="418"/>
        <v>91.3</v>
      </c>
      <c r="FS223" s="168">
        <f t="shared" si="419"/>
        <v>87.9</v>
      </c>
      <c r="FT223" s="168">
        <f t="shared" si="420"/>
        <v>81.900000000000006</v>
      </c>
      <c r="FU223" s="167">
        <v>137</v>
      </c>
      <c r="FV223" s="168">
        <f t="shared" si="421"/>
        <v>77.599999999999994</v>
      </c>
      <c r="FW223" s="168">
        <f t="shared" si="422"/>
        <v>88</v>
      </c>
      <c r="FX223" s="168">
        <f t="shared" si="423"/>
        <v>93.4</v>
      </c>
      <c r="FY223" s="168">
        <f t="shared" si="424"/>
        <v>93.8</v>
      </c>
      <c r="FZ223" s="168">
        <f t="shared" si="425"/>
        <v>94.2</v>
      </c>
      <c r="GA223" s="168">
        <f t="shared" si="426"/>
        <v>91.4</v>
      </c>
      <c r="GB223" s="168">
        <f t="shared" si="427"/>
        <v>87.9</v>
      </c>
      <c r="GC223" s="168">
        <f t="shared" si="428"/>
        <v>79.900000000000006</v>
      </c>
      <c r="GD223" s="167">
        <v>130</v>
      </c>
      <c r="GE223" s="168">
        <f t="shared" si="429"/>
        <v>-2.3603849250278586E-2</v>
      </c>
      <c r="GF223" s="168">
        <f t="shared" si="430"/>
        <v>-2.3544224454084883E-2</v>
      </c>
      <c r="GG223" s="167">
        <v>131</v>
      </c>
      <c r="GH223" s="168">
        <f t="shared" si="431"/>
        <v>-1.2384835451356935E-2</v>
      </c>
      <c r="GI223" s="168">
        <f t="shared" si="432"/>
        <v>-1.1998855162644873E-2</v>
      </c>
      <c r="GJ223" s="167">
        <v>132</v>
      </c>
      <c r="GK223" s="168">
        <f t="shared" si="433"/>
        <v>-2.0040529691527809E-2</v>
      </c>
      <c r="GL223" s="168">
        <f t="shared" si="434"/>
        <v>-1.9627671504537147E-2</v>
      </c>
      <c r="GM223" s="167">
        <v>133</v>
      </c>
      <c r="GN223" s="168">
        <f t="shared" si="435"/>
        <v>-2.9994818512207644E-2</v>
      </c>
      <c r="GO223" s="168">
        <f t="shared" si="436"/>
        <v>-2.8499066434065412E-2</v>
      </c>
      <c r="GP223" s="167">
        <v>134</v>
      </c>
      <c r="GQ223" s="168">
        <f t="shared" si="437"/>
        <v>1.1033250097071345E-2</v>
      </c>
      <c r="GR223" s="168">
        <f t="shared" si="438"/>
        <v>1.2508825519844891E-2</v>
      </c>
      <c r="GS223" s="167">
        <v>135</v>
      </c>
      <c r="GT223" s="168">
        <f t="shared" si="439"/>
        <v>3.2452499206684138E-2</v>
      </c>
      <c r="GU223" s="168">
        <f t="shared" si="440"/>
        <v>3.7596330632538866E-2</v>
      </c>
      <c r="GV223" s="167">
        <v>136</v>
      </c>
      <c r="GW223" s="168">
        <f t="shared" si="441"/>
        <v>4.2495075939370963E-2</v>
      </c>
      <c r="GX223" s="168">
        <f t="shared" si="442"/>
        <v>5.8447665967733542E-2</v>
      </c>
      <c r="GY223" s="167">
        <v>137</v>
      </c>
      <c r="GZ223" s="168">
        <f t="shared" si="443"/>
        <v>-2.9037543498589002E-5</v>
      </c>
      <c r="HA223" s="168">
        <f t="shared" si="444"/>
        <v>2.5034014590687548E-2</v>
      </c>
      <c r="HB223" s="167">
        <v>-1.2</v>
      </c>
      <c r="HC223" s="167">
        <v>-0.49</v>
      </c>
      <c r="HD223" s="167">
        <v>0.14000000000000001</v>
      </c>
      <c r="HE223" s="167">
        <v>1.56</v>
      </c>
      <c r="HF223" s="167">
        <v>-2.98</v>
      </c>
      <c r="HG223" s="167">
        <v>-1.01</v>
      </c>
      <c r="HH223" s="167">
        <v>0.85</v>
      </c>
      <c r="HI223" s="167">
        <v>3.14</v>
      </c>
    </row>
    <row r="224" spans="1:217" ht="15" x14ac:dyDescent="0.2">
      <c r="A224" s="153">
        <v>214</v>
      </c>
      <c r="B224" s="212"/>
      <c r="V224" s="163">
        <f t="shared" si="345"/>
        <v>0</v>
      </c>
      <c r="W224" s="163">
        <f t="shared" si="346"/>
        <v>0</v>
      </c>
      <c r="X224" s="163">
        <f t="shared" si="347"/>
        <v>0</v>
      </c>
      <c r="Y224" s="163">
        <f t="shared" si="348"/>
        <v>0</v>
      </c>
      <c r="Z224" s="163">
        <f t="shared" si="349"/>
        <v>0</v>
      </c>
      <c r="AA224" s="163">
        <f t="shared" si="350"/>
        <v>0</v>
      </c>
      <c r="AB224" s="163">
        <f t="shared" si="351"/>
        <v>0</v>
      </c>
      <c r="AC224" s="163">
        <f t="shared" si="352"/>
        <v>0</v>
      </c>
      <c r="AD224" s="164">
        <f t="shared" si="353"/>
        <v>-1.4641977937706968E-2</v>
      </c>
      <c r="AE224" s="164">
        <f t="shared" si="354"/>
        <v>2.4910512713808348E-2</v>
      </c>
      <c r="AF224" s="164">
        <f t="shared" si="355"/>
        <v>4.5595616594547202E-2</v>
      </c>
      <c r="AG224" s="165">
        <f t="shared" si="356"/>
        <v>65.3</v>
      </c>
      <c r="AH224" s="165">
        <f t="shared" si="357"/>
        <v>75.400000000000006</v>
      </c>
      <c r="AI224" s="165">
        <f t="shared" si="358"/>
        <v>82.9</v>
      </c>
      <c r="AJ224" s="165">
        <f t="shared" si="359"/>
        <v>88.3</v>
      </c>
      <c r="AK224" s="165">
        <f t="shared" si="360"/>
        <v>91.5</v>
      </c>
      <c r="AL224" s="165">
        <f t="shared" si="361"/>
        <v>92.7</v>
      </c>
      <c r="AM224" s="165">
        <f t="shared" si="362"/>
        <v>92.5</v>
      </c>
      <c r="AN224" s="165">
        <f t="shared" si="363"/>
        <v>90.4</v>
      </c>
      <c r="AO224" s="164">
        <f t="shared" si="364"/>
        <v>1.5128685188023212</v>
      </c>
      <c r="AP224" s="166">
        <v>1</v>
      </c>
      <c r="AQ224" s="167">
        <v>51.4</v>
      </c>
      <c r="AR224" s="167">
        <v>62.6</v>
      </c>
      <c r="AS224" s="167">
        <v>70.8</v>
      </c>
      <c r="AT224" s="167">
        <v>81</v>
      </c>
      <c r="AU224" s="167">
        <v>90.4</v>
      </c>
      <c r="AV224" s="167">
        <v>96.2</v>
      </c>
      <c r="AW224" s="167">
        <v>94.7</v>
      </c>
      <c r="AX224" s="167">
        <v>92.3</v>
      </c>
      <c r="AY224" s="166">
        <v>2</v>
      </c>
      <c r="AZ224" s="167">
        <v>59.5</v>
      </c>
      <c r="BA224" s="167">
        <v>68.900000000000006</v>
      </c>
      <c r="BB224" s="167">
        <v>78.3</v>
      </c>
      <c r="BC224" s="167">
        <v>84.3</v>
      </c>
      <c r="BD224" s="167">
        <v>92.8</v>
      </c>
      <c r="BE224" s="167">
        <v>96.3</v>
      </c>
      <c r="BF224" s="167">
        <v>94</v>
      </c>
      <c r="BG224" s="167">
        <v>90</v>
      </c>
      <c r="BH224" s="166">
        <v>3</v>
      </c>
      <c r="BI224" s="167">
        <v>59.8</v>
      </c>
      <c r="BJ224" s="167">
        <v>71.099999999999994</v>
      </c>
      <c r="BK224" s="167">
        <v>80.8</v>
      </c>
      <c r="BL224" s="167">
        <v>88</v>
      </c>
      <c r="BM224" s="167">
        <v>95</v>
      </c>
      <c r="BN224" s="167">
        <v>94.4</v>
      </c>
      <c r="BO224" s="167">
        <v>94.1</v>
      </c>
      <c r="BP224" s="167">
        <v>89</v>
      </c>
      <c r="BQ224" s="166">
        <v>4</v>
      </c>
      <c r="BR224" s="167">
        <v>65.400000000000006</v>
      </c>
      <c r="BS224" s="167">
        <v>77.2</v>
      </c>
      <c r="BT224" s="167">
        <v>84.5</v>
      </c>
      <c r="BU224" s="167">
        <v>89.8</v>
      </c>
      <c r="BV224" s="167">
        <v>95.5</v>
      </c>
      <c r="BW224" s="167">
        <v>94.3</v>
      </c>
      <c r="BX224" s="167">
        <v>92.5</v>
      </c>
      <c r="BY224" s="167">
        <v>88.8</v>
      </c>
      <c r="BZ224" s="166">
        <v>5</v>
      </c>
      <c r="CA224" s="167">
        <v>65.3</v>
      </c>
      <c r="CB224" s="167">
        <v>77.400000000000006</v>
      </c>
      <c r="CC224" s="167">
        <v>86.5</v>
      </c>
      <c r="CD224" s="167">
        <v>92.5</v>
      </c>
      <c r="CE224" s="167">
        <v>96.4</v>
      </c>
      <c r="CF224" s="167">
        <v>93</v>
      </c>
      <c r="CG224" s="167">
        <v>90.4</v>
      </c>
      <c r="CH224" s="167">
        <v>83.7</v>
      </c>
      <c r="CI224" s="166">
        <v>6</v>
      </c>
      <c r="CJ224" s="167">
        <v>70.7</v>
      </c>
      <c r="CK224" s="167">
        <v>82</v>
      </c>
      <c r="CL224" s="167">
        <v>89.3</v>
      </c>
      <c r="CM224" s="167">
        <v>93.3</v>
      </c>
      <c r="CN224" s="167">
        <v>95.5</v>
      </c>
      <c r="CO224" s="167">
        <v>93</v>
      </c>
      <c r="CP224" s="167">
        <v>90.1</v>
      </c>
      <c r="CQ224" s="167">
        <v>83</v>
      </c>
      <c r="CR224" s="166">
        <v>7</v>
      </c>
      <c r="CS224" s="167">
        <v>75.599999999999994</v>
      </c>
      <c r="CT224" s="167">
        <v>84.2</v>
      </c>
      <c r="CU224" s="167">
        <v>90.1</v>
      </c>
      <c r="CV224" s="167">
        <v>93.6</v>
      </c>
      <c r="CW224" s="167">
        <v>96.2</v>
      </c>
      <c r="CX224" s="167">
        <v>91.3</v>
      </c>
      <c r="CY224" s="167">
        <v>87.9</v>
      </c>
      <c r="CZ224" s="167">
        <v>81.900000000000006</v>
      </c>
      <c r="DA224" s="166">
        <v>8</v>
      </c>
      <c r="DB224" s="167">
        <v>77.599999999999994</v>
      </c>
      <c r="DC224" s="167">
        <v>88</v>
      </c>
      <c r="DD224" s="167">
        <v>93.4</v>
      </c>
      <c r="DE224" s="167">
        <v>93.8</v>
      </c>
      <c r="DF224" s="167">
        <v>94.2</v>
      </c>
      <c r="DG224" s="167">
        <v>91.4</v>
      </c>
      <c r="DH224" s="167">
        <v>87.9</v>
      </c>
      <c r="DI224" s="167">
        <v>79.900000000000006</v>
      </c>
      <c r="DJ224" s="167">
        <v>1</v>
      </c>
      <c r="DK224" s="168">
        <f t="shared" si="365"/>
        <v>51.4</v>
      </c>
      <c r="DL224" s="168">
        <f t="shared" si="366"/>
        <v>62.6</v>
      </c>
      <c r="DM224" s="168">
        <f t="shared" si="367"/>
        <v>70.8</v>
      </c>
      <c r="DN224" s="168">
        <f t="shared" si="368"/>
        <v>81</v>
      </c>
      <c r="DO224" s="168">
        <f t="shared" si="369"/>
        <v>90.4</v>
      </c>
      <c r="DP224" s="168">
        <f t="shared" si="370"/>
        <v>96.2</v>
      </c>
      <c r="DQ224" s="168">
        <f t="shared" si="371"/>
        <v>94.7</v>
      </c>
      <c r="DR224" s="168">
        <f t="shared" si="372"/>
        <v>92.3</v>
      </c>
      <c r="DS224" s="167">
        <v>131</v>
      </c>
      <c r="DT224" s="168">
        <f t="shared" si="373"/>
        <v>59.5</v>
      </c>
      <c r="DU224" s="168">
        <f t="shared" si="374"/>
        <v>68.900000000000006</v>
      </c>
      <c r="DV224" s="168">
        <f t="shared" si="375"/>
        <v>78.3</v>
      </c>
      <c r="DW224" s="168">
        <f t="shared" si="376"/>
        <v>84.3</v>
      </c>
      <c r="DX224" s="168">
        <f t="shared" si="377"/>
        <v>92.8</v>
      </c>
      <c r="DY224" s="168">
        <f t="shared" si="378"/>
        <v>96.3</v>
      </c>
      <c r="DZ224" s="168">
        <f t="shared" si="379"/>
        <v>94</v>
      </c>
      <c r="EA224" s="168">
        <f t="shared" si="380"/>
        <v>90</v>
      </c>
      <c r="EB224" s="167">
        <v>132</v>
      </c>
      <c r="EC224" s="168">
        <f t="shared" si="381"/>
        <v>59.8</v>
      </c>
      <c r="ED224" s="168">
        <f t="shared" si="382"/>
        <v>71.099999999999994</v>
      </c>
      <c r="EE224" s="168">
        <f t="shared" si="383"/>
        <v>80.8</v>
      </c>
      <c r="EF224" s="168">
        <f t="shared" si="384"/>
        <v>88</v>
      </c>
      <c r="EG224" s="168">
        <f t="shared" si="385"/>
        <v>95</v>
      </c>
      <c r="EH224" s="168">
        <f t="shared" si="386"/>
        <v>94.4</v>
      </c>
      <c r="EI224" s="168">
        <f t="shared" si="387"/>
        <v>94.1</v>
      </c>
      <c r="EJ224" s="168">
        <f t="shared" si="388"/>
        <v>89</v>
      </c>
      <c r="EK224" s="167">
        <v>133</v>
      </c>
      <c r="EL224" s="168">
        <f t="shared" si="389"/>
        <v>65.400000000000006</v>
      </c>
      <c r="EM224" s="168">
        <f t="shared" si="390"/>
        <v>77.2</v>
      </c>
      <c r="EN224" s="168">
        <f t="shared" si="391"/>
        <v>84.5</v>
      </c>
      <c r="EO224" s="168">
        <f t="shared" si="392"/>
        <v>89.8</v>
      </c>
      <c r="EP224" s="168">
        <f t="shared" si="393"/>
        <v>95.5</v>
      </c>
      <c r="EQ224" s="168">
        <f t="shared" si="394"/>
        <v>94.3</v>
      </c>
      <c r="ER224" s="168">
        <f t="shared" si="395"/>
        <v>92.5</v>
      </c>
      <c r="ES224" s="168">
        <f t="shared" si="396"/>
        <v>88.8</v>
      </c>
      <c r="ET224" s="167">
        <v>134</v>
      </c>
      <c r="EU224" s="168">
        <f t="shared" si="397"/>
        <v>65.3</v>
      </c>
      <c r="EV224" s="168">
        <f t="shared" si="398"/>
        <v>77.400000000000006</v>
      </c>
      <c r="EW224" s="168">
        <f t="shared" si="399"/>
        <v>86.5</v>
      </c>
      <c r="EX224" s="168">
        <f t="shared" si="400"/>
        <v>92.5</v>
      </c>
      <c r="EY224" s="168">
        <f t="shared" si="401"/>
        <v>96.4</v>
      </c>
      <c r="EZ224" s="168">
        <f t="shared" si="402"/>
        <v>93</v>
      </c>
      <c r="FA224" s="168">
        <f t="shared" si="403"/>
        <v>90.4</v>
      </c>
      <c r="FB224" s="168">
        <f t="shared" si="404"/>
        <v>83.7</v>
      </c>
      <c r="FC224" s="167">
        <v>135</v>
      </c>
      <c r="FD224" s="168">
        <f t="shared" si="405"/>
        <v>70.7</v>
      </c>
      <c r="FE224" s="168">
        <f t="shared" si="406"/>
        <v>82</v>
      </c>
      <c r="FF224" s="168">
        <f t="shared" si="407"/>
        <v>89.3</v>
      </c>
      <c r="FG224" s="168">
        <f t="shared" si="408"/>
        <v>93.3</v>
      </c>
      <c r="FH224" s="168">
        <f t="shared" si="409"/>
        <v>95.5</v>
      </c>
      <c r="FI224" s="168">
        <f t="shared" si="410"/>
        <v>93</v>
      </c>
      <c r="FJ224" s="168">
        <f t="shared" si="411"/>
        <v>90.1</v>
      </c>
      <c r="FK224" s="168">
        <f t="shared" si="412"/>
        <v>83</v>
      </c>
      <c r="FL224" s="167">
        <v>136</v>
      </c>
      <c r="FM224" s="168">
        <f t="shared" si="413"/>
        <v>75.599999999999994</v>
      </c>
      <c r="FN224" s="168">
        <f t="shared" si="414"/>
        <v>84.2</v>
      </c>
      <c r="FO224" s="168">
        <f t="shared" si="415"/>
        <v>90.1</v>
      </c>
      <c r="FP224" s="168">
        <f t="shared" si="416"/>
        <v>93.6</v>
      </c>
      <c r="FQ224" s="168">
        <f t="shared" si="417"/>
        <v>96.2</v>
      </c>
      <c r="FR224" s="168">
        <f t="shared" si="418"/>
        <v>91.3</v>
      </c>
      <c r="FS224" s="168">
        <f t="shared" si="419"/>
        <v>87.9</v>
      </c>
      <c r="FT224" s="168">
        <f t="shared" si="420"/>
        <v>81.900000000000006</v>
      </c>
      <c r="FU224" s="167">
        <v>137</v>
      </c>
      <c r="FV224" s="168">
        <f t="shared" si="421"/>
        <v>77.599999999999994</v>
      </c>
      <c r="FW224" s="168">
        <f t="shared" si="422"/>
        <v>88</v>
      </c>
      <c r="FX224" s="168">
        <f t="shared" si="423"/>
        <v>93.4</v>
      </c>
      <c r="FY224" s="168">
        <f t="shared" si="424"/>
        <v>93.8</v>
      </c>
      <c r="FZ224" s="168">
        <f t="shared" si="425"/>
        <v>94.2</v>
      </c>
      <c r="GA224" s="168">
        <f t="shared" si="426"/>
        <v>91.4</v>
      </c>
      <c r="GB224" s="168">
        <f t="shared" si="427"/>
        <v>87.9</v>
      </c>
      <c r="GC224" s="168">
        <f t="shared" si="428"/>
        <v>79.900000000000006</v>
      </c>
      <c r="GD224" s="167">
        <v>130</v>
      </c>
      <c r="GE224" s="168">
        <f t="shared" si="429"/>
        <v>-2.3603849250278586E-2</v>
      </c>
      <c r="GF224" s="168">
        <f t="shared" si="430"/>
        <v>-2.3544224454084883E-2</v>
      </c>
      <c r="GG224" s="167">
        <v>131</v>
      </c>
      <c r="GH224" s="168">
        <f t="shared" si="431"/>
        <v>-1.2384835451356935E-2</v>
      </c>
      <c r="GI224" s="168">
        <f t="shared" si="432"/>
        <v>-1.1998855162644873E-2</v>
      </c>
      <c r="GJ224" s="167">
        <v>132</v>
      </c>
      <c r="GK224" s="168">
        <f t="shared" si="433"/>
        <v>-2.0040529691527809E-2</v>
      </c>
      <c r="GL224" s="168">
        <f t="shared" si="434"/>
        <v>-1.9627671504537147E-2</v>
      </c>
      <c r="GM224" s="167">
        <v>133</v>
      </c>
      <c r="GN224" s="168">
        <f t="shared" si="435"/>
        <v>-2.9994818512207644E-2</v>
      </c>
      <c r="GO224" s="168">
        <f t="shared" si="436"/>
        <v>-2.8499066434065412E-2</v>
      </c>
      <c r="GP224" s="167">
        <v>134</v>
      </c>
      <c r="GQ224" s="168">
        <f t="shared" si="437"/>
        <v>1.1033250097071345E-2</v>
      </c>
      <c r="GR224" s="168">
        <f t="shared" si="438"/>
        <v>1.2508825519844891E-2</v>
      </c>
      <c r="GS224" s="167">
        <v>135</v>
      </c>
      <c r="GT224" s="168">
        <f t="shared" si="439"/>
        <v>3.2452499206684138E-2</v>
      </c>
      <c r="GU224" s="168">
        <f t="shared" si="440"/>
        <v>3.7596330632538866E-2</v>
      </c>
      <c r="GV224" s="167">
        <v>136</v>
      </c>
      <c r="GW224" s="168">
        <f t="shared" si="441"/>
        <v>4.2495075939370963E-2</v>
      </c>
      <c r="GX224" s="168">
        <f t="shared" si="442"/>
        <v>5.8447665967733542E-2</v>
      </c>
      <c r="GY224" s="167">
        <v>137</v>
      </c>
      <c r="GZ224" s="168">
        <f t="shared" si="443"/>
        <v>-2.9037543498589002E-5</v>
      </c>
      <c r="HA224" s="168">
        <f t="shared" si="444"/>
        <v>2.5034014590687548E-2</v>
      </c>
      <c r="HB224" s="167">
        <v>-1.2</v>
      </c>
      <c r="HC224" s="167">
        <v>-0.49</v>
      </c>
      <c r="HD224" s="167">
        <v>0.14000000000000001</v>
      </c>
      <c r="HE224" s="167">
        <v>1.56</v>
      </c>
      <c r="HF224" s="167">
        <v>-2.98</v>
      </c>
      <c r="HG224" s="167">
        <v>-1.01</v>
      </c>
      <c r="HH224" s="167">
        <v>0.85</v>
      </c>
      <c r="HI224" s="167">
        <v>3.14</v>
      </c>
    </row>
    <row r="225" spans="1:217" ht="15" x14ac:dyDescent="0.2">
      <c r="A225" s="153">
        <v>215</v>
      </c>
      <c r="B225" s="212"/>
      <c r="V225" s="163">
        <f t="shared" si="345"/>
        <v>0</v>
      </c>
      <c r="W225" s="163">
        <f t="shared" si="346"/>
        <v>0</v>
      </c>
      <c r="X225" s="163">
        <f t="shared" si="347"/>
        <v>0</v>
      </c>
      <c r="Y225" s="163">
        <f t="shared" si="348"/>
        <v>0</v>
      </c>
      <c r="Z225" s="163">
        <f t="shared" si="349"/>
        <v>0</v>
      </c>
      <c r="AA225" s="163">
        <f t="shared" si="350"/>
        <v>0</v>
      </c>
      <c r="AB225" s="163">
        <f t="shared" si="351"/>
        <v>0</v>
      </c>
      <c r="AC225" s="163">
        <f t="shared" si="352"/>
        <v>0</v>
      </c>
      <c r="AD225" s="164">
        <f t="shared" si="353"/>
        <v>-1.4641977937706968E-2</v>
      </c>
      <c r="AE225" s="164">
        <f t="shared" si="354"/>
        <v>2.4910512713808348E-2</v>
      </c>
      <c r="AF225" s="164">
        <f t="shared" si="355"/>
        <v>4.5595616594547202E-2</v>
      </c>
      <c r="AG225" s="165">
        <f t="shared" si="356"/>
        <v>65.3</v>
      </c>
      <c r="AH225" s="165">
        <f t="shared" si="357"/>
        <v>75.400000000000006</v>
      </c>
      <c r="AI225" s="165">
        <f t="shared" si="358"/>
        <v>82.9</v>
      </c>
      <c r="AJ225" s="165">
        <f t="shared" si="359"/>
        <v>88.3</v>
      </c>
      <c r="AK225" s="165">
        <f t="shared" si="360"/>
        <v>91.5</v>
      </c>
      <c r="AL225" s="165">
        <f t="shared" si="361"/>
        <v>92.7</v>
      </c>
      <c r="AM225" s="165">
        <f t="shared" si="362"/>
        <v>92.5</v>
      </c>
      <c r="AN225" s="165">
        <f t="shared" si="363"/>
        <v>90.4</v>
      </c>
      <c r="AO225" s="164">
        <f t="shared" si="364"/>
        <v>1.5128685188023212</v>
      </c>
      <c r="AP225" s="166">
        <v>1</v>
      </c>
      <c r="AQ225" s="167">
        <v>51.4</v>
      </c>
      <c r="AR225" s="167">
        <v>62.6</v>
      </c>
      <c r="AS225" s="167">
        <v>70.8</v>
      </c>
      <c r="AT225" s="167">
        <v>81</v>
      </c>
      <c r="AU225" s="167">
        <v>90.4</v>
      </c>
      <c r="AV225" s="167">
        <v>96.2</v>
      </c>
      <c r="AW225" s="167">
        <v>94.7</v>
      </c>
      <c r="AX225" s="167">
        <v>92.3</v>
      </c>
      <c r="AY225" s="166">
        <v>2</v>
      </c>
      <c r="AZ225" s="167">
        <v>59.5</v>
      </c>
      <c r="BA225" s="167">
        <v>68.900000000000006</v>
      </c>
      <c r="BB225" s="167">
        <v>78.3</v>
      </c>
      <c r="BC225" s="167">
        <v>84.3</v>
      </c>
      <c r="BD225" s="167">
        <v>92.8</v>
      </c>
      <c r="BE225" s="167">
        <v>96.3</v>
      </c>
      <c r="BF225" s="167">
        <v>94</v>
      </c>
      <c r="BG225" s="167">
        <v>90</v>
      </c>
      <c r="BH225" s="166">
        <v>3</v>
      </c>
      <c r="BI225" s="167">
        <v>59.8</v>
      </c>
      <c r="BJ225" s="167">
        <v>71.099999999999994</v>
      </c>
      <c r="BK225" s="167">
        <v>80.8</v>
      </c>
      <c r="BL225" s="167">
        <v>88</v>
      </c>
      <c r="BM225" s="167">
        <v>95</v>
      </c>
      <c r="BN225" s="167">
        <v>94.4</v>
      </c>
      <c r="BO225" s="167">
        <v>94.1</v>
      </c>
      <c r="BP225" s="167">
        <v>89</v>
      </c>
      <c r="BQ225" s="166">
        <v>4</v>
      </c>
      <c r="BR225" s="167">
        <v>65.400000000000006</v>
      </c>
      <c r="BS225" s="167">
        <v>77.2</v>
      </c>
      <c r="BT225" s="167">
        <v>84.5</v>
      </c>
      <c r="BU225" s="167">
        <v>89.8</v>
      </c>
      <c r="BV225" s="167">
        <v>95.5</v>
      </c>
      <c r="BW225" s="167">
        <v>94.3</v>
      </c>
      <c r="BX225" s="167">
        <v>92.5</v>
      </c>
      <c r="BY225" s="167">
        <v>88.8</v>
      </c>
      <c r="BZ225" s="166">
        <v>5</v>
      </c>
      <c r="CA225" s="167">
        <v>65.3</v>
      </c>
      <c r="CB225" s="167">
        <v>77.400000000000006</v>
      </c>
      <c r="CC225" s="167">
        <v>86.5</v>
      </c>
      <c r="CD225" s="167">
        <v>92.5</v>
      </c>
      <c r="CE225" s="167">
        <v>96.4</v>
      </c>
      <c r="CF225" s="167">
        <v>93</v>
      </c>
      <c r="CG225" s="167">
        <v>90.4</v>
      </c>
      <c r="CH225" s="167">
        <v>83.7</v>
      </c>
      <c r="CI225" s="166">
        <v>6</v>
      </c>
      <c r="CJ225" s="167">
        <v>70.7</v>
      </c>
      <c r="CK225" s="167">
        <v>82</v>
      </c>
      <c r="CL225" s="167">
        <v>89.3</v>
      </c>
      <c r="CM225" s="167">
        <v>93.3</v>
      </c>
      <c r="CN225" s="167">
        <v>95.5</v>
      </c>
      <c r="CO225" s="167">
        <v>93</v>
      </c>
      <c r="CP225" s="167">
        <v>90.1</v>
      </c>
      <c r="CQ225" s="167">
        <v>83</v>
      </c>
      <c r="CR225" s="166">
        <v>7</v>
      </c>
      <c r="CS225" s="167">
        <v>75.599999999999994</v>
      </c>
      <c r="CT225" s="167">
        <v>84.2</v>
      </c>
      <c r="CU225" s="167">
        <v>90.1</v>
      </c>
      <c r="CV225" s="167">
        <v>93.6</v>
      </c>
      <c r="CW225" s="167">
        <v>96.2</v>
      </c>
      <c r="CX225" s="167">
        <v>91.3</v>
      </c>
      <c r="CY225" s="167">
        <v>87.9</v>
      </c>
      <c r="CZ225" s="167">
        <v>81.900000000000006</v>
      </c>
      <c r="DA225" s="166">
        <v>8</v>
      </c>
      <c r="DB225" s="167">
        <v>77.599999999999994</v>
      </c>
      <c r="DC225" s="167">
        <v>88</v>
      </c>
      <c r="DD225" s="167">
        <v>93.4</v>
      </c>
      <c r="DE225" s="167">
        <v>93.8</v>
      </c>
      <c r="DF225" s="167">
        <v>94.2</v>
      </c>
      <c r="DG225" s="167">
        <v>91.4</v>
      </c>
      <c r="DH225" s="167">
        <v>87.9</v>
      </c>
      <c r="DI225" s="167">
        <v>79.900000000000006</v>
      </c>
      <c r="DJ225" s="167">
        <v>1</v>
      </c>
      <c r="DK225" s="168">
        <f t="shared" si="365"/>
        <v>51.4</v>
      </c>
      <c r="DL225" s="168">
        <f t="shared" si="366"/>
        <v>62.6</v>
      </c>
      <c r="DM225" s="168">
        <f t="shared" si="367"/>
        <v>70.8</v>
      </c>
      <c r="DN225" s="168">
        <f t="shared" si="368"/>
        <v>81</v>
      </c>
      <c r="DO225" s="168">
        <f t="shared" si="369"/>
        <v>90.4</v>
      </c>
      <c r="DP225" s="168">
        <f t="shared" si="370"/>
        <v>96.2</v>
      </c>
      <c r="DQ225" s="168">
        <f t="shared" si="371"/>
        <v>94.7</v>
      </c>
      <c r="DR225" s="168">
        <f t="shared" si="372"/>
        <v>92.3</v>
      </c>
      <c r="DS225" s="167">
        <v>131</v>
      </c>
      <c r="DT225" s="168">
        <f t="shared" si="373"/>
        <v>59.5</v>
      </c>
      <c r="DU225" s="168">
        <f t="shared" si="374"/>
        <v>68.900000000000006</v>
      </c>
      <c r="DV225" s="168">
        <f t="shared" si="375"/>
        <v>78.3</v>
      </c>
      <c r="DW225" s="168">
        <f t="shared" si="376"/>
        <v>84.3</v>
      </c>
      <c r="DX225" s="168">
        <f t="shared" si="377"/>
        <v>92.8</v>
      </c>
      <c r="DY225" s="168">
        <f t="shared" si="378"/>
        <v>96.3</v>
      </c>
      <c r="DZ225" s="168">
        <f t="shared" si="379"/>
        <v>94</v>
      </c>
      <c r="EA225" s="168">
        <f t="shared" si="380"/>
        <v>90</v>
      </c>
      <c r="EB225" s="167">
        <v>132</v>
      </c>
      <c r="EC225" s="168">
        <f t="shared" si="381"/>
        <v>59.8</v>
      </c>
      <c r="ED225" s="168">
        <f t="shared" si="382"/>
        <v>71.099999999999994</v>
      </c>
      <c r="EE225" s="168">
        <f t="shared" si="383"/>
        <v>80.8</v>
      </c>
      <c r="EF225" s="168">
        <f t="shared" si="384"/>
        <v>88</v>
      </c>
      <c r="EG225" s="168">
        <f t="shared" si="385"/>
        <v>95</v>
      </c>
      <c r="EH225" s="168">
        <f t="shared" si="386"/>
        <v>94.4</v>
      </c>
      <c r="EI225" s="168">
        <f t="shared" si="387"/>
        <v>94.1</v>
      </c>
      <c r="EJ225" s="168">
        <f t="shared" si="388"/>
        <v>89</v>
      </c>
      <c r="EK225" s="167">
        <v>133</v>
      </c>
      <c r="EL225" s="168">
        <f t="shared" si="389"/>
        <v>65.400000000000006</v>
      </c>
      <c r="EM225" s="168">
        <f t="shared" si="390"/>
        <v>77.2</v>
      </c>
      <c r="EN225" s="168">
        <f t="shared" si="391"/>
        <v>84.5</v>
      </c>
      <c r="EO225" s="168">
        <f t="shared" si="392"/>
        <v>89.8</v>
      </c>
      <c r="EP225" s="168">
        <f t="shared" si="393"/>
        <v>95.5</v>
      </c>
      <c r="EQ225" s="168">
        <f t="shared" si="394"/>
        <v>94.3</v>
      </c>
      <c r="ER225" s="168">
        <f t="shared" si="395"/>
        <v>92.5</v>
      </c>
      <c r="ES225" s="168">
        <f t="shared" si="396"/>
        <v>88.8</v>
      </c>
      <c r="ET225" s="167">
        <v>134</v>
      </c>
      <c r="EU225" s="168">
        <f t="shared" si="397"/>
        <v>65.3</v>
      </c>
      <c r="EV225" s="168">
        <f t="shared" si="398"/>
        <v>77.400000000000006</v>
      </c>
      <c r="EW225" s="168">
        <f t="shared" si="399"/>
        <v>86.5</v>
      </c>
      <c r="EX225" s="168">
        <f t="shared" si="400"/>
        <v>92.5</v>
      </c>
      <c r="EY225" s="168">
        <f t="shared" si="401"/>
        <v>96.4</v>
      </c>
      <c r="EZ225" s="168">
        <f t="shared" si="402"/>
        <v>93</v>
      </c>
      <c r="FA225" s="168">
        <f t="shared" si="403"/>
        <v>90.4</v>
      </c>
      <c r="FB225" s="168">
        <f t="shared" si="404"/>
        <v>83.7</v>
      </c>
      <c r="FC225" s="167">
        <v>135</v>
      </c>
      <c r="FD225" s="168">
        <f t="shared" si="405"/>
        <v>70.7</v>
      </c>
      <c r="FE225" s="168">
        <f t="shared" si="406"/>
        <v>82</v>
      </c>
      <c r="FF225" s="168">
        <f t="shared" si="407"/>
        <v>89.3</v>
      </c>
      <c r="FG225" s="168">
        <f t="shared" si="408"/>
        <v>93.3</v>
      </c>
      <c r="FH225" s="168">
        <f t="shared" si="409"/>
        <v>95.5</v>
      </c>
      <c r="FI225" s="168">
        <f t="shared" si="410"/>
        <v>93</v>
      </c>
      <c r="FJ225" s="168">
        <f t="shared" si="411"/>
        <v>90.1</v>
      </c>
      <c r="FK225" s="168">
        <f t="shared" si="412"/>
        <v>83</v>
      </c>
      <c r="FL225" s="167">
        <v>136</v>
      </c>
      <c r="FM225" s="168">
        <f t="shared" si="413"/>
        <v>75.599999999999994</v>
      </c>
      <c r="FN225" s="168">
        <f t="shared" si="414"/>
        <v>84.2</v>
      </c>
      <c r="FO225" s="168">
        <f t="shared" si="415"/>
        <v>90.1</v>
      </c>
      <c r="FP225" s="168">
        <f t="shared" si="416"/>
        <v>93.6</v>
      </c>
      <c r="FQ225" s="168">
        <f t="shared" si="417"/>
        <v>96.2</v>
      </c>
      <c r="FR225" s="168">
        <f t="shared" si="418"/>
        <v>91.3</v>
      </c>
      <c r="FS225" s="168">
        <f t="shared" si="419"/>
        <v>87.9</v>
      </c>
      <c r="FT225" s="168">
        <f t="shared" si="420"/>
        <v>81.900000000000006</v>
      </c>
      <c r="FU225" s="167">
        <v>137</v>
      </c>
      <c r="FV225" s="168">
        <f t="shared" si="421"/>
        <v>77.599999999999994</v>
      </c>
      <c r="FW225" s="168">
        <f t="shared" si="422"/>
        <v>88</v>
      </c>
      <c r="FX225" s="168">
        <f t="shared" si="423"/>
        <v>93.4</v>
      </c>
      <c r="FY225" s="168">
        <f t="shared" si="424"/>
        <v>93.8</v>
      </c>
      <c r="FZ225" s="168">
        <f t="shared" si="425"/>
        <v>94.2</v>
      </c>
      <c r="GA225" s="168">
        <f t="shared" si="426"/>
        <v>91.4</v>
      </c>
      <c r="GB225" s="168">
        <f t="shared" si="427"/>
        <v>87.9</v>
      </c>
      <c r="GC225" s="168">
        <f t="shared" si="428"/>
        <v>79.900000000000006</v>
      </c>
      <c r="GD225" s="167">
        <v>130</v>
      </c>
      <c r="GE225" s="168">
        <f t="shared" si="429"/>
        <v>-2.3603849250278586E-2</v>
      </c>
      <c r="GF225" s="168">
        <f t="shared" si="430"/>
        <v>-2.3544224454084883E-2</v>
      </c>
      <c r="GG225" s="167">
        <v>131</v>
      </c>
      <c r="GH225" s="168">
        <f t="shared" si="431"/>
        <v>-1.2384835451356935E-2</v>
      </c>
      <c r="GI225" s="168">
        <f t="shared" si="432"/>
        <v>-1.1998855162644873E-2</v>
      </c>
      <c r="GJ225" s="167">
        <v>132</v>
      </c>
      <c r="GK225" s="168">
        <f t="shared" si="433"/>
        <v>-2.0040529691527809E-2</v>
      </c>
      <c r="GL225" s="168">
        <f t="shared" si="434"/>
        <v>-1.9627671504537147E-2</v>
      </c>
      <c r="GM225" s="167">
        <v>133</v>
      </c>
      <c r="GN225" s="168">
        <f t="shared" si="435"/>
        <v>-2.9994818512207644E-2</v>
      </c>
      <c r="GO225" s="168">
        <f t="shared" si="436"/>
        <v>-2.8499066434065412E-2</v>
      </c>
      <c r="GP225" s="167">
        <v>134</v>
      </c>
      <c r="GQ225" s="168">
        <f t="shared" si="437"/>
        <v>1.1033250097071345E-2</v>
      </c>
      <c r="GR225" s="168">
        <f t="shared" si="438"/>
        <v>1.2508825519844891E-2</v>
      </c>
      <c r="GS225" s="167">
        <v>135</v>
      </c>
      <c r="GT225" s="168">
        <f t="shared" si="439"/>
        <v>3.2452499206684138E-2</v>
      </c>
      <c r="GU225" s="168">
        <f t="shared" si="440"/>
        <v>3.7596330632538866E-2</v>
      </c>
      <c r="GV225" s="167">
        <v>136</v>
      </c>
      <c r="GW225" s="168">
        <f t="shared" si="441"/>
        <v>4.2495075939370963E-2</v>
      </c>
      <c r="GX225" s="168">
        <f t="shared" si="442"/>
        <v>5.8447665967733542E-2</v>
      </c>
      <c r="GY225" s="167">
        <v>137</v>
      </c>
      <c r="GZ225" s="168">
        <f t="shared" si="443"/>
        <v>-2.9037543498589002E-5</v>
      </c>
      <c r="HA225" s="168">
        <f t="shared" si="444"/>
        <v>2.5034014590687548E-2</v>
      </c>
      <c r="HB225" s="167">
        <v>-1.2</v>
      </c>
      <c r="HC225" s="167">
        <v>-0.49</v>
      </c>
      <c r="HD225" s="167">
        <v>0.14000000000000001</v>
      </c>
      <c r="HE225" s="167">
        <v>1.56</v>
      </c>
      <c r="HF225" s="167">
        <v>-2.98</v>
      </c>
      <c r="HG225" s="167">
        <v>-1.01</v>
      </c>
      <c r="HH225" s="167">
        <v>0.85</v>
      </c>
      <c r="HI225" s="167">
        <v>3.14</v>
      </c>
    </row>
    <row r="226" spans="1:217" ht="15" x14ac:dyDescent="0.2">
      <c r="A226" s="153">
        <v>216</v>
      </c>
      <c r="B226" s="212"/>
      <c r="V226" s="163">
        <f t="shared" si="345"/>
        <v>0</v>
      </c>
      <c r="W226" s="163">
        <f t="shared" si="346"/>
        <v>0</v>
      </c>
      <c r="X226" s="163">
        <f t="shared" si="347"/>
        <v>0</v>
      </c>
      <c r="Y226" s="163">
        <f t="shared" si="348"/>
        <v>0</v>
      </c>
      <c r="Z226" s="163">
        <f t="shared" si="349"/>
        <v>0</v>
      </c>
      <c r="AA226" s="163">
        <f t="shared" si="350"/>
        <v>0</v>
      </c>
      <c r="AB226" s="163">
        <f t="shared" si="351"/>
        <v>0</v>
      </c>
      <c r="AC226" s="163">
        <f t="shared" si="352"/>
        <v>0</v>
      </c>
      <c r="AD226" s="164">
        <f t="shared" si="353"/>
        <v>-1.4641977937706968E-2</v>
      </c>
      <c r="AE226" s="164">
        <f t="shared" si="354"/>
        <v>2.4910512713808348E-2</v>
      </c>
      <c r="AF226" s="164">
        <f t="shared" si="355"/>
        <v>4.5595616594547202E-2</v>
      </c>
      <c r="AG226" s="165">
        <f t="shared" si="356"/>
        <v>65.3</v>
      </c>
      <c r="AH226" s="165">
        <f t="shared" si="357"/>
        <v>75.400000000000006</v>
      </c>
      <c r="AI226" s="165">
        <f t="shared" si="358"/>
        <v>82.9</v>
      </c>
      <c r="AJ226" s="165">
        <f t="shared" si="359"/>
        <v>88.3</v>
      </c>
      <c r="AK226" s="165">
        <f t="shared" si="360"/>
        <v>91.5</v>
      </c>
      <c r="AL226" s="165">
        <f t="shared" si="361"/>
        <v>92.7</v>
      </c>
      <c r="AM226" s="165">
        <f t="shared" si="362"/>
        <v>92.5</v>
      </c>
      <c r="AN226" s="165">
        <f t="shared" si="363"/>
        <v>90.4</v>
      </c>
      <c r="AO226" s="164">
        <f t="shared" si="364"/>
        <v>1.5128685188023212</v>
      </c>
      <c r="AP226" s="166">
        <v>1</v>
      </c>
      <c r="AQ226" s="167">
        <v>51.4</v>
      </c>
      <c r="AR226" s="167">
        <v>62.6</v>
      </c>
      <c r="AS226" s="167">
        <v>70.8</v>
      </c>
      <c r="AT226" s="167">
        <v>81</v>
      </c>
      <c r="AU226" s="167">
        <v>90.4</v>
      </c>
      <c r="AV226" s="167">
        <v>96.2</v>
      </c>
      <c r="AW226" s="167">
        <v>94.7</v>
      </c>
      <c r="AX226" s="167">
        <v>92.3</v>
      </c>
      <c r="AY226" s="166">
        <v>2</v>
      </c>
      <c r="AZ226" s="167">
        <v>59.5</v>
      </c>
      <c r="BA226" s="167">
        <v>68.900000000000006</v>
      </c>
      <c r="BB226" s="167">
        <v>78.3</v>
      </c>
      <c r="BC226" s="167">
        <v>84.3</v>
      </c>
      <c r="BD226" s="167">
        <v>92.8</v>
      </c>
      <c r="BE226" s="167">
        <v>96.3</v>
      </c>
      <c r="BF226" s="167">
        <v>94</v>
      </c>
      <c r="BG226" s="167">
        <v>90</v>
      </c>
      <c r="BH226" s="166">
        <v>3</v>
      </c>
      <c r="BI226" s="167">
        <v>59.8</v>
      </c>
      <c r="BJ226" s="167">
        <v>71.099999999999994</v>
      </c>
      <c r="BK226" s="167">
        <v>80.8</v>
      </c>
      <c r="BL226" s="167">
        <v>88</v>
      </c>
      <c r="BM226" s="167">
        <v>95</v>
      </c>
      <c r="BN226" s="167">
        <v>94.4</v>
      </c>
      <c r="BO226" s="167">
        <v>94.1</v>
      </c>
      <c r="BP226" s="167">
        <v>89</v>
      </c>
      <c r="BQ226" s="166">
        <v>4</v>
      </c>
      <c r="BR226" s="167">
        <v>65.400000000000006</v>
      </c>
      <c r="BS226" s="167">
        <v>77.2</v>
      </c>
      <c r="BT226" s="167">
        <v>84.5</v>
      </c>
      <c r="BU226" s="167">
        <v>89.8</v>
      </c>
      <c r="BV226" s="167">
        <v>95.5</v>
      </c>
      <c r="BW226" s="167">
        <v>94.3</v>
      </c>
      <c r="BX226" s="167">
        <v>92.5</v>
      </c>
      <c r="BY226" s="167">
        <v>88.8</v>
      </c>
      <c r="BZ226" s="166">
        <v>5</v>
      </c>
      <c r="CA226" s="167">
        <v>65.3</v>
      </c>
      <c r="CB226" s="167">
        <v>77.400000000000006</v>
      </c>
      <c r="CC226" s="167">
        <v>86.5</v>
      </c>
      <c r="CD226" s="167">
        <v>92.5</v>
      </c>
      <c r="CE226" s="167">
        <v>96.4</v>
      </c>
      <c r="CF226" s="167">
        <v>93</v>
      </c>
      <c r="CG226" s="167">
        <v>90.4</v>
      </c>
      <c r="CH226" s="167">
        <v>83.7</v>
      </c>
      <c r="CI226" s="166">
        <v>6</v>
      </c>
      <c r="CJ226" s="167">
        <v>70.7</v>
      </c>
      <c r="CK226" s="167">
        <v>82</v>
      </c>
      <c r="CL226" s="167">
        <v>89.3</v>
      </c>
      <c r="CM226" s="167">
        <v>93.3</v>
      </c>
      <c r="CN226" s="167">
        <v>95.5</v>
      </c>
      <c r="CO226" s="167">
        <v>93</v>
      </c>
      <c r="CP226" s="167">
        <v>90.1</v>
      </c>
      <c r="CQ226" s="167">
        <v>83</v>
      </c>
      <c r="CR226" s="166">
        <v>7</v>
      </c>
      <c r="CS226" s="167">
        <v>75.599999999999994</v>
      </c>
      <c r="CT226" s="167">
        <v>84.2</v>
      </c>
      <c r="CU226" s="167">
        <v>90.1</v>
      </c>
      <c r="CV226" s="167">
        <v>93.6</v>
      </c>
      <c r="CW226" s="167">
        <v>96.2</v>
      </c>
      <c r="CX226" s="167">
        <v>91.3</v>
      </c>
      <c r="CY226" s="167">
        <v>87.9</v>
      </c>
      <c r="CZ226" s="167">
        <v>81.900000000000006</v>
      </c>
      <c r="DA226" s="166">
        <v>8</v>
      </c>
      <c r="DB226" s="167">
        <v>77.599999999999994</v>
      </c>
      <c r="DC226" s="167">
        <v>88</v>
      </c>
      <c r="DD226" s="167">
        <v>93.4</v>
      </c>
      <c r="DE226" s="167">
        <v>93.8</v>
      </c>
      <c r="DF226" s="167">
        <v>94.2</v>
      </c>
      <c r="DG226" s="167">
        <v>91.4</v>
      </c>
      <c r="DH226" s="167">
        <v>87.9</v>
      </c>
      <c r="DI226" s="167">
        <v>79.900000000000006</v>
      </c>
      <c r="DJ226" s="167">
        <v>1</v>
      </c>
      <c r="DK226" s="168">
        <f t="shared" si="365"/>
        <v>51.4</v>
      </c>
      <c r="DL226" s="168">
        <f t="shared" si="366"/>
        <v>62.6</v>
      </c>
      <c r="DM226" s="168">
        <f t="shared" si="367"/>
        <v>70.8</v>
      </c>
      <c r="DN226" s="168">
        <f t="shared" si="368"/>
        <v>81</v>
      </c>
      <c r="DO226" s="168">
        <f t="shared" si="369"/>
        <v>90.4</v>
      </c>
      <c r="DP226" s="168">
        <f t="shared" si="370"/>
        <v>96.2</v>
      </c>
      <c r="DQ226" s="168">
        <f t="shared" si="371"/>
        <v>94.7</v>
      </c>
      <c r="DR226" s="168">
        <f t="shared" si="372"/>
        <v>92.3</v>
      </c>
      <c r="DS226" s="167">
        <v>131</v>
      </c>
      <c r="DT226" s="168">
        <f t="shared" si="373"/>
        <v>59.5</v>
      </c>
      <c r="DU226" s="168">
        <f t="shared" si="374"/>
        <v>68.900000000000006</v>
      </c>
      <c r="DV226" s="168">
        <f t="shared" si="375"/>
        <v>78.3</v>
      </c>
      <c r="DW226" s="168">
        <f t="shared" si="376"/>
        <v>84.3</v>
      </c>
      <c r="DX226" s="168">
        <f t="shared" si="377"/>
        <v>92.8</v>
      </c>
      <c r="DY226" s="168">
        <f t="shared" si="378"/>
        <v>96.3</v>
      </c>
      <c r="DZ226" s="168">
        <f t="shared" si="379"/>
        <v>94</v>
      </c>
      <c r="EA226" s="168">
        <f t="shared" si="380"/>
        <v>90</v>
      </c>
      <c r="EB226" s="167">
        <v>132</v>
      </c>
      <c r="EC226" s="168">
        <f t="shared" si="381"/>
        <v>59.8</v>
      </c>
      <c r="ED226" s="168">
        <f t="shared" si="382"/>
        <v>71.099999999999994</v>
      </c>
      <c r="EE226" s="168">
        <f t="shared" si="383"/>
        <v>80.8</v>
      </c>
      <c r="EF226" s="168">
        <f t="shared" si="384"/>
        <v>88</v>
      </c>
      <c r="EG226" s="168">
        <f t="shared" si="385"/>
        <v>95</v>
      </c>
      <c r="EH226" s="168">
        <f t="shared" si="386"/>
        <v>94.4</v>
      </c>
      <c r="EI226" s="168">
        <f t="shared" si="387"/>
        <v>94.1</v>
      </c>
      <c r="EJ226" s="168">
        <f t="shared" si="388"/>
        <v>89</v>
      </c>
      <c r="EK226" s="167">
        <v>133</v>
      </c>
      <c r="EL226" s="168">
        <f t="shared" si="389"/>
        <v>65.400000000000006</v>
      </c>
      <c r="EM226" s="168">
        <f t="shared" si="390"/>
        <v>77.2</v>
      </c>
      <c r="EN226" s="168">
        <f t="shared" si="391"/>
        <v>84.5</v>
      </c>
      <c r="EO226" s="168">
        <f t="shared" si="392"/>
        <v>89.8</v>
      </c>
      <c r="EP226" s="168">
        <f t="shared" si="393"/>
        <v>95.5</v>
      </c>
      <c r="EQ226" s="168">
        <f t="shared" si="394"/>
        <v>94.3</v>
      </c>
      <c r="ER226" s="168">
        <f t="shared" si="395"/>
        <v>92.5</v>
      </c>
      <c r="ES226" s="168">
        <f t="shared" si="396"/>
        <v>88.8</v>
      </c>
      <c r="ET226" s="167">
        <v>134</v>
      </c>
      <c r="EU226" s="168">
        <f t="shared" si="397"/>
        <v>65.3</v>
      </c>
      <c r="EV226" s="168">
        <f t="shared" si="398"/>
        <v>77.400000000000006</v>
      </c>
      <c r="EW226" s="168">
        <f t="shared" si="399"/>
        <v>86.5</v>
      </c>
      <c r="EX226" s="168">
        <f t="shared" si="400"/>
        <v>92.5</v>
      </c>
      <c r="EY226" s="168">
        <f t="shared" si="401"/>
        <v>96.4</v>
      </c>
      <c r="EZ226" s="168">
        <f t="shared" si="402"/>
        <v>93</v>
      </c>
      <c r="FA226" s="168">
        <f t="shared" si="403"/>
        <v>90.4</v>
      </c>
      <c r="FB226" s="168">
        <f t="shared" si="404"/>
        <v>83.7</v>
      </c>
      <c r="FC226" s="167">
        <v>135</v>
      </c>
      <c r="FD226" s="168">
        <f t="shared" si="405"/>
        <v>70.7</v>
      </c>
      <c r="FE226" s="168">
        <f t="shared" si="406"/>
        <v>82</v>
      </c>
      <c r="FF226" s="168">
        <f t="shared" si="407"/>
        <v>89.3</v>
      </c>
      <c r="FG226" s="168">
        <f t="shared" si="408"/>
        <v>93.3</v>
      </c>
      <c r="FH226" s="168">
        <f t="shared" si="409"/>
        <v>95.5</v>
      </c>
      <c r="FI226" s="168">
        <f t="shared" si="410"/>
        <v>93</v>
      </c>
      <c r="FJ226" s="168">
        <f t="shared" si="411"/>
        <v>90.1</v>
      </c>
      <c r="FK226" s="168">
        <f t="shared" si="412"/>
        <v>83</v>
      </c>
      <c r="FL226" s="167">
        <v>136</v>
      </c>
      <c r="FM226" s="168">
        <f t="shared" si="413"/>
        <v>75.599999999999994</v>
      </c>
      <c r="FN226" s="168">
        <f t="shared" si="414"/>
        <v>84.2</v>
      </c>
      <c r="FO226" s="168">
        <f t="shared" si="415"/>
        <v>90.1</v>
      </c>
      <c r="FP226" s="168">
        <f t="shared" si="416"/>
        <v>93.6</v>
      </c>
      <c r="FQ226" s="168">
        <f t="shared" si="417"/>
        <v>96.2</v>
      </c>
      <c r="FR226" s="168">
        <f t="shared" si="418"/>
        <v>91.3</v>
      </c>
      <c r="FS226" s="168">
        <f t="shared" si="419"/>
        <v>87.9</v>
      </c>
      <c r="FT226" s="168">
        <f t="shared" si="420"/>
        <v>81.900000000000006</v>
      </c>
      <c r="FU226" s="167">
        <v>137</v>
      </c>
      <c r="FV226" s="168">
        <f t="shared" si="421"/>
        <v>77.599999999999994</v>
      </c>
      <c r="FW226" s="168">
        <f t="shared" si="422"/>
        <v>88</v>
      </c>
      <c r="FX226" s="168">
        <f t="shared" si="423"/>
        <v>93.4</v>
      </c>
      <c r="FY226" s="168">
        <f t="shared" si="424"/>
        <v>93.8</v>
      </c>
      <c r="FZ226" s="168">
        <f t="shared" si="425"/>
        <v>94.2</v>
      </c>
      <c r="GA226" s="168">
        <f t="shared" si="426"/>
        <v>91.4</v>
      </c>
      <c r="GB226" s="168">
        <f t="shared" si="427"/>
        <v>87.9</v>
      </c>
      <c r="GC226" s="168">
        <f t="shared" si="428"/>
        <v>79.900000000000006</v>
      </c>
      <c r="GD226" s="167">
        <v>130</v>
      </c>
      <c r="GE226" s="168">
        <f t="shared" si="429"/>
        <v>-2.3603849250278586E-2</v>
      </c>
      <c r="GF226" s="168">
        <f t="shared" si="430"/>
        <v>-2.3544224454084883E-2</v>
      </c>
      <c r="GG226" s="167">
        <v>131</v>
      </c>
      <c r="GH226" s="168">
        <f t="shared" si="431"/>
        <v>-1.2384835451356935E-2</v>
      </c>
      <c r="GI226" s="168">
        <f t="shared" si="432"/>
        <v>-1.1998855162644873E-2</v>
      </c>
      <c r="GJ226" s="167">
        <v>132</v>
      </c>
      <c r="GK226" s="168">
        <f t="shared" si="433"/>
        <v>-2.0040529691527809E-2</v>
      </c>
      <c r="GL226" s="168">
        <f t="shared" si="434"/>
        <v>-1.9627671504537147E-2</v>
      </c>
      <c r="GM226" s="167">
        <v>133</v>
      </c>
      <c r="GN226" s="168">
        <f t="shared" si="435"/>
        <v>-2.9994818512207644E-2</v>
      </c>
      <c r="GO226" s="168">
        <f t="shared" si="436"/>
        <v>-2.8499066434065412E-2</v>
      </c>
      <c r="GP226" s="167">
        <v>134</v>
      </c>
      <c r="GQ226" s="168">
        <f t="shared" si="437"/>
        <v>1.1033250097071345E-2</v>
      </c>
      <c r="GR226" s="168">
        <f t="shared" si="438"/>
        <v>1.2508825519844891E-2</v>
      </c>
      <c r="GS226" s="167">
        <v>135</v>
      </c>
      <c r="GT226" s="168">
        <f t="shared" si="439"/>
        <v>3.2452499206684138E-2</v>
      </c>
      <c r="GU226" s="168">
        <f t="shared" si="440"/>
        <v>3.7596330632538866E-2</v>
      </c>
      <c r="GV226" s="167">
        <v>136</v>
      </c>
      <c r="GW226" s="168">
        <f t="shared" si="441"/>
        <v>4.2495075939370963E-2</v>
      </c>
      <c r="GX226" s="168">
        <f t="shared" si="442"/>
        <v>5.8447665967733542E-2</v>
      </c>
      <c r="GY226" s="167">
        <v>137</v>
      </c>
      <c r="GZ226" s="168">
        <f t="shared" si="443"/>
        <v>-2.9037543498589002E-5</v>
      </c>
      <c r="HA226" s="168">
        <f t="shared" si="444"/>
        <v>2.5034014590687548E-2</v>
      </c>
      <c r="HB226" s="167">
        <v>-1.2</v>
      </c>
      <c r="HC226" s="167">
        <v>-0.49</v>
      </c>
      <c r="HD226" s="167">
        <v>0.14000000000000001</v>
      </c>
      <c r="HE226" s="167">
        <v>1.56</v>
      </c>
      <c r="HF226" s="167">
        <v>-2.98</v>
      </c>
      <c r="HG226" s="167">
        <v>-1.01</v>
      </c>
      <c r="HH226" s="167">
        <v>0.85</v>
      </c>
      <c r="HI226" s="167">
        <v>3.14</v>
      </c>
    </row>
    <row r="227" spans="1:217" ht="15" x14ac:dyDescent="0.2">
      <c r="A227" s="153">
        <v>217</v>
      </c>
      <c r="B227" s="212"/>
      <c r="V227" s="163">
        <f t="shared" si="345"/>
        <v>0</v>
      </c>
      <c r="W227" s="163">
        <f t="shared" si="346"/>
        <v>0</v>
      </c>
      <c r="X227" s="163">
        <f t="shared" si="347"/>
        <v>0</v>
      </c>
      <c r="Y227" s="163">
        <f t="shared" si="348"/>
        <v>0</v>
      </c>
      <c r="Z227" s="163">
        <f t="shared" si="349"/>
        <v>0</v>
      </c>
      <c r="AA227" s="163">
        <f t="shared" si="350"/>
        <v>0</v>
      </c>
      <c r="AB227" s="163">
        <f t="shared" si="351"/>
        <v>0</v>
      </c>
      <c r="AC227" s="163">
        <f t="shared" si="352"/>
        <v>0</v>
      </c>
      <c r="AD227" s="164">
        <f t="shared" si="353"/>
        <v>-1.4641977937706968E-2</v>
      </c>
      <c r="AE227" s="164">
        <f t="shared" si="354"/>
        <v>2.4910512713808348E-2</v>
      </c>
      <c r="AF227" s="164">
        <f t="shared" si="355"/>
        <v>4.5595616594547202E-2</v>
      </c>
      <c r="AG227" s="165">
        <f t="shared" si="356"/>
        <v>65.3</v>
      </c>
      <c r="AH227" s="165">
        <f t="shared" si="357"/>
        <v>75.400000000000006</v>
      </c>
      <c r="AI227" s="165">
        <f t="shared" si="358"/>
        <v>82.9</v>
      </c>
      <c r="AJ227" s="165">
        <f t="shared" si="359"/>
        <v>88.3</v>
      </c>
      <c r="AK227" s="165">
        <f t="shared" si="360"/>
        <v>91.5</v>
      </c>
      <c r="AL227" s="165">
        <f t="shared" si="361"/>
        <v>92.7</v>
      </c>
      <c r="AM227" s="165">
        <f t="shared" si="362"/>
        <v>92.5</v>
      </c>
      <c r="AN227" s="165">
        <f t="shared" si="363"/>
        <v>90.4</v>
      </c>
      <c r="AO227" s="164">
        <f t="shared" si="364"/>
        <v>1.5128685188023212</v>
      </c>
      <c r="AP227" s="166">
        <v>1</v>
      </c>
      <c r="AQ227" s="167">
        <v>51.4</v>
      </c>
      <c r="AR227" s="167">
        <v>62.6</v>
      </c>
      <c r="AS227" s="167">
        <v>70.8</v>
      </c>
      <c r="AT227" s="167">
        <v>81</v>
      </c>
      <c r="AU227" s="167">
        <v>90.4</v>
      </c>
      <c r="AV227" s="167">
        <v>96.2</v>
      </c>
      <c r="AW227" s="167">
        <v>94.7</v>
      </c>
      <c r="AX227" s="167">
        <v>92.3</v>
      </c>
      <c r="AY227" s="166">
        <v>2</v>
      </c>
      <c r="AZ227" s="167">
        <v>59.5</v>
      </c>
      <c r="BA227" s="167">
        <v>68.900000000000006</v>
      </c>
      <c r="BB227" s="167">
        <v>78.3</v>
      </c>
      <c r="BC227" s="167">
        <v>84.3</v>
      </c>
      <c r="BD227" s="167">
        <v>92.8</v>
      </c>
      <c r="BE227" s="167">
        <v>96.3</v>
      </c>
      <c r="BF227" s="167">
        <v>94</v>
      </c>
      <c r="BG227" s="167">
        <v>90</v>
      </c>
      <c r="BH227" s="166">
        <v>3</v>
      </c>
      <c r="BI227" s="167">
        <v>59.8</v>
      </c>
      <c r="BJ227" s="167">
        <v>71.099999999999994</v>
      </c>
      <c r="BK227" s="167">
        <v>80.8</v>
      </c>
      <c r="BL227" s="167">
        <v>88</v>
      </c>
      <c r="BM227" s="167">
        <v>95</v>
      </c>
      <c r="BN227" s="167">
        <v>94.4</v>
      </c>
      <c r="BO227" s="167">
        <v>94.1</v>
      </c>
      <c r="BP227" s="167">
        <v>89</v>
      </c>
      <c r="BQ227" s="166">
        <v>4</v>
      </c>
      <c r="BR227" s="167">
        <v>65.400000000000006</v>
      </c>
      <c r="BS227" s="167">
        <v>77.2</v>
      </c>
      <c r="BT227" s="167">
        <v>84.5</v>
      </c>
      <c r="BU227" s="167">
        <v>89.8</v>
      </c>
      <c r="BV227" s="167">
        <v>95.5</v>
      </c>
      <c r="BW227" s="167">
        <v>94.3</v>
      </c>
      <c r="BX227" s="167">
        <v>92.5</v>
      </c>
      <c r="BY227" s="167">
        <v>88.8</v>
      </c>
      <c r="BZ227" s="166">
        <v>5</v>
      </c>
      <c r="CA227" s="167">
        <v>65.3</v>
      </c>
      <c r="CB227" s="167">
        <v>77.400000000000006</v>
      </c>
      <c r="CC227" s="167">
        <v>86.5</v>
      </c>
      <c r="CD227" s="167">
        <v>92.5</v>
      </c>
      <c r="CE227" s="167">
        <v>96.4</v>
      </c>
      <c r="CF227" s="167">
        <v>93</v>
      </c>
      <c r="CG227" s="167">
        <v>90.4</v>
      </c>
      <c r="CH227" s="167">
        <v>83.7</v>
      </c>
      <c r="CI227" s="166">
        <v>6</v>
      </c>
      <c r="CJ227" s="167">
        <v>70.7</v>
      </c>
      <c r="CK227" s="167">
        <v>82</v>
      </c>
      <c r="CL227" s="167">
        <v>89.3</v>
      </c>
      <c r="CM227" s="167">
        <v>93.3</v>
      </c>
      <c r="CN227" s="167">
        <v>95.5</v>
      </c>
      <c r="CO227" s="167">
        <v>93</v>
      </c>
      <c r="CP227" s="167">
        <v>90.1</v>
      </c>
      <c r="CQ227" s="167">
        <v>83</v>
      </c>
      <c r="CR227" s="166">
        <v>7</v>
      </c>
      <c r="CS227" s="167">
        <v>75.599999999999994</v>
      </c>
      <c r="CT227" s="167">
        <v>84.2</v>
      </c>
      <c r="CU227" s="167">
        <v>90.1</v>
      </c>
      <c r="CV227" s="167">
        <v>93.6</v>
      </c>
      <c r="CW227" s="167">
        <v>96.2</v>
      </c>
      <c r="CX227" s="167">
        <v>91.3</v>
      </c>
      <c r="CY227" s="167">
        <v>87.9</v>
      </c>
      <c r="CZ227" s="167">
        <v>81.900000000000006</v>
      </c>
      <c r="DA227" s="166">
        <v>8</v>
      </c>
      <c r="DB227" s="167">
        <v>77.599999999999994</v>
      </c>
      <c r="DC227" s="167">
        <v>88</v>
      </c>
      <c r="DD227" s="167">
        <v>93.4</v>
      </c>
      <c r="DE227" s="167">
        <v>93.8</v>
      </c>
      <c r="DF227" s="167">
        <v>94.2</v>
      </c>
      <c r="DG227" s="167">
        <v>91.4</v>
      </c>
      <c r="DH227" s="167">
        <v>87.9</v>
      </c>
      <c r="DI227" s="167">
        <v>79.900000000000006</v>
      </c>
      <c r="DJ227" s="167">
        <v>1</v>
      </c>
      <c r="DK227" s="168">
        <f t="shared" si="365"/>
        <v>51.4</v>
      </c>
      <c r="DL227" s="168">
        <f t="shared" si="366"/>
        <v>62.6</v>
      </c>
      <c r="DM227" s="168">
        <f t="shared" si="367"/>
        <v>70.8</v>
      </c>
      <c r="DN227" s="168">
        <f t="shared" si="368"/>
        <v>81</v>
      </c>
      <c r="DO227" s="168">
        <f t="shared" si="369"/>
        <v>90.4</v>
      </c>
      <c r="DP227" s="168">
        <f t="shared" si="370"/>
        <v>96.2</v>
      </c>
      <c r="DQ227" s="168">
        <f t="shared" si="371"/>
        <v>94.7</v>
      </c>
      <c r="DR227" s="168">
        <f t="shared" si="372"/>
        <v>92.3</v>
      </c>
      <c r="DS227" s="167">
        <v>131</v>
      </c>
      <c r="DT227" s="168">
        <f t="shared" si="373"/>
        <v>59.5</v>
      </c>
      <c r="DU227" s="168">
        <f t="shared" si="374"/>
        <v>68.900000000000006</v>
      </c>
      <c r="DV227" s="168">
        <f t="shared" si="375"/>
        <v>78.3</v>
      </c>
      <c r="DW227" s="168">
        <f t="shared" si="376"/>
        <v>84.3</v>
      </c>
      <c r="DX227" s="168">
        <f t="shared" si="377"/>
        <v>92.8</v>
      </c>
      <c r="DY227" s="168">
        <f t="shared" si="378"/>
        <v>96.3</v>
      </c>
      <c r="DZ227" s="168">
        <f t="shared" si="379"/>
        <v>94</v>
      </c>
      <c r="EA227" s="168">
        <f t="shared" si="380"/>
        <v>90</v>
      </c>
      <c r="EB227" s="167">
        <v>132</v>
      </c>
      <c r="EC227" s="168">
        <f t="shared" si="381"/>
        <v>59.8</v>
      </c>
      <c r="ED227" s="168">
        <f t="shared" si="382"/>
        <v>71.099999999999994</v>
      </c>
      <c r="EE227" s="168">
        <f t="shared" si="383"/>
        <v>80.8</v>
      </c>
      <c r="EF227" s="168">
        <f t="shared" si="384"/>
        <v>88</v>
      </c>
      <c r="EG227" s="168">
        <f t="shared" si="385"/>
        <v>95</v>
      </c>
      <c r="EH227" s="168">
        <f t="shared" si="386"/>
        <v>94.4</v>
      </c>
      <c r="EI227" s="168">
        <f t="shared" si="387"/>
        <v>94.1</v>
      </c>
      <c r="EJ227" s="168">
        <f t="shared" si="388"/>
        <v>89</v>
      </c>
      <c r="EK227" s="167">
        <v>133</v>
      </c>
      <c r="EL227" s="168">
        <f t="shared" si="389"/>
        <v>65.400000000000006</v>
      </c>
      <c r="EM227" s="168">
        <f t="shared" si="390"/>
        <v>77.2</v>
      </c>
      <c r="EN227" s="168">
        <f t="shared" si="391"/>
        <v>84.5</v>
      </c>
      <c r="EO227" s="168">
        <f t="shared" si="392"/>
        <v>89.8</v>
      </c>
      <c r="EP227" s="168">
        <f t="shared" si="393"/>
        <v>95.5</v>
      </c>
      <c r="EQ227" s="168">
        <f t="shared" si="394"/>
        <v>94.3</v>
      </c>
      <c r="ER227" s="168">
        <f t="shared" si="395"/>
        <v>92.5</v>
      </c>
      <c r="ES227" s="168">
        <f t="shared" si="396"/>
        <v>88.8</v>
      </c>
      <c r="ET227" s="167">
        <v>134</v>
      </c>
      <c r="EU227" s="168">
        <f t="shared" si="397"/>
        <v>65.3</v>
      </c>
      <c r="EV227" s="168">
        <f t="shared" si="398"/>
        <v>77.400000000000006</v>
      </c>
      <c r="EW227" s="168">
        <f t="shared" si="399"/>
        <v>86.5</v>
      </c>
      <c r="EX227" s="168">
        <f t="shared" si="400"/>
        <v>92.5</v>
      </c>
      <c r="EY227" s="168">
        <f t="shared" si="401"/>
        <v>96.4</v>
      </c>
      <c r="EZ227" s="168">
        <f t="shared" si="402"/>
        <v>93</v>
      </c>
      <c r="FA227" s="168">
        <f t="shared" si="403"/>
        <v>90.4</v>
      </c>
      <c r="FB227" s="168">
        <f t="shared" si="404"/>
        <v>83.7</v>
      </c>
      <c r="FC227" s="167">
        <v>135</v>
      </c>
      <c r="FD227" s="168">
        <f t="shared" si="405"/>
        <v>70.7</v>
      </c>
      <c r="FE227" s="168">
        <f t="shared" si="406"/>
        <v>82</v>
      </c>
      <c r="FF227" s="168">
        <f t="shared" si="407"/>
        <v>89.3</v>
      </c>
      <c r="FG227" s="168">
        <f t="shared" si="408"/>
        <v>93.3</v>
      </c>
      <c r="FH227" s="168">
        <f t="shared" si="409"/>
        <v>95.5</v>
      </c>
      <c r="FI227" s="168">
        <f t="shared" si="410"/>
        <v>93</v>
      </c>
      <c r="FJ227" s="168">
        <f t="shared" si="411"/>
        <v>90.1</v>
      </c>
      <c r="FK227" s="168">
        <f t="shared" si="412"/>
        <v>83</v>
      </c>
      <c r="FL227" s="167">
        <v>136</v>
      </c>
      <c r="FM227" s="168">
        <f t="shared" si="413"/>
        <v>75.599999999999994</v>
      </c>
      <c r="FN227" s="168">
        <f t="shared" si="414"/>
        <v>84.2</v>
      </c>
      <c r="FO227" s="168">
        <f t="shared" si="415"/>
        <v>90.1</v>
      </c>
      <c r="FP227" s="168">
        <f t="shared" si="416"/>
        <v>93.6</v>
      </c>
      <c r="FQ227" s="168">
        <f t="shared" si="417"/>
        <v>96.2</v>
      </c>
      <c r="FR227" s="168">
        <f t="shared" si="418"/>
        <v>91.3</v>
      </c>
      <c r="FS227" s="168">
        <f t="shared" si="419"/>
        <v>87.9</v>
      </c>
      <c r="FT227" s="168">
        <f t="shared" si="420"/>
        <v>81.900000000000006</v>
      </c>
      <c r="FU227" s="167">
        <v>137</v>
      </c>
      <c r="FV227" s="168">
        <f t="shared" si="421"/>
        <v>77.599999999999994</v>
      </c>
      <c r="FW227" s="168">
        <f t="shared" si="422"/>
        <v>88</v>
      </c>
      <c r="FX227" s="168">
        <f t="shared" si="423"/>
        <v>93.4</v>
      </c>
      <c r="FY227" s="168">
        <f t="shared" si="424"/>
        <v>93.8</v>
      </c>
      <c r="FZ227" s="168">
        <f t="shared" si="425"/>
        <v>94.2</v>
      </c>
      <c r="GA227" s="168">
        <f t="shared" si="426"/>
        <v>91.4</v>
      </c>
      <c r="GB227" s="168">
        <f t="shared" si="427"/>
        <v>87.9</v>
      </c>
      <c r="GC227" s="168">
        <f t="shared" si="428"/>
        <v>79.900000000000006</v>
      </c>
      <c r="GD227" s="167">
        <v>130</v>
      </c>
      <c r="GE227" s="168">
        <f t="shared" si="429"/>
        <v>-2.3603849250278586E-2</v>
      </c>
      <c r="GF227" s="168">
        <f t="shared" si="430"/>
        <v>-2.3544224454084883E-2</v>
      </c>
      <c r="GG227" s="167">
        <v>131</v>
      </c>
      <c r="GH227" s="168">
        <f t="shared" si="431"/>
        <v>-1.2384835451356935E-2</v>
      </c>
      <c r="GI227" s="168">
        <f t="shared" si="432"/>
        <v>-1.1998855162644873E-2</v>
      </c>
      <c r="GJ227" s="167">
        <v>132</v>
      </c>
      <c r="GK227" s="168">
        <f t="shared" si="433"/>
        <v>-2.0040529691527809E-2</v>
      </c>
      <c r="GL227" s="168">
        <f t="shared" si="434"/>
        <v>-1.9627671504537147E-2</v>
      </c>
      <c r="GM227" s="167">
        <v>133</v>
      </c>
      <c r="GN227" s="168">
        <f t="shared" si="435"/>
        <v>-2.9994818512207644E-2</v>
      </c>
      <c r="GO227" s="168">
        <f t="shared" si="436"/>
        <v>-2.8499066434065412E-2</v>
      </c>
      <c r="GP227" s="167">
        <v>134</v>
      </c>
      <c r="GQ227" s="168">
        <f t="shared" si="437"/>
        <v>1.1033250097071345E-2</v>
      </c>
      <c r="GR227" s="168">
        <f t="shared" si="438"/>
        <v>1.2508825519844891E-2</v>
      </c>
      <c r="GS227" s="167">
        <v>135</v>
      </c>
      <c r="GT227" s="168">
        <f t="shared" si="439"/>
        <v>3.2452499206684138E-2</v>
      </c>
      <c r="GU227" s="168">
        <f t="shared" si="440"/>
        <v>3.7596330632538866E-2</v>
      </c>
      <c r="GV227" s="167">
        <v>136</v>
      </c>
      <c r="GW227" s="168">
        <f t="shared" si="441"/>
        <v>4.2495075939370963E-2</v>
      </c>
      <c r="GX227" s="168">
        <f t="shared" si="442"/>
        <v>5.8447665967733542E-2</v>
      </c>
      <c r="GY227" s="167">
        <v>137</v>
      </c>
      <c r="GZ227" s="168">
        <f t="shared" si="443"/>
        <v>-2.9037543498589002E-5</v>
      </c>
      <c r="HA227" s="168">
        <f t="shared" si="444"/>
        <v>2.5034014590687548E-2</v>
      </c>
      <c r="HB227" s="167">
        <v>-1.2</v>
      </c>
      <c r="HC227" s="167">
        <v>-0.49</v>
      </c>
      <c r="HD227" s="167">
        <v>0.14000000000000001</v>
      </c>
      <c r="HE227" s="167">
        <v>1.56</v>
      </c>
      <c r="HF227" s="167">
        <v>-2.98</v>
      </c>
      <c r="HG227" s="167">
        <v>-1.01</v>
      </c>
      <c r="HH227" s="167">
        <v>0.85</v>
      </c>
      <c r="HI227" s="167">
        <v>3.14</v>
      </c>
    </row>
    <row r="228" spans="1:217" ht="15" x14ac:dyDescent="0.2">
      <c r="A228" s="153">
        <v>218</v>
      </c>
      <c r="B228" s="212"/>
      <c r="V228" s="163">
        <f t="shared" si="345"/>
        <v>0</v>
      </c>
      <c r="W228" s="163">
        <f t="shared" si="346"/>
        <v>0</v>
      </c>
      <c r="X228" s="163">
        <f t="shared" si="347"/>
        <v>0</v>
      </c>
      <c r="Y228" s="163">
        <f t="shared" si="348"/>
        <v>0</v>
      </c>
      <c r="Z228" s="163">
        <f t="shared" si="349"/>
        <v>0</v>
      </c>
      <c r="AA228" s="163">
        <f t="shared" si="350"/>
        <v>0</v>
      </c>
      <c r="AB228" s="163">
        <f t="shared" si="351"/>
        <v>0</v>
      </c>
      <c r="AC228" s="163">
        <f t="shared" si="352"/>
        <v>0</v>
      </c>
      <c r="AD228" s="164">
        <f t="shared" si="353"/>
        <v>-1.4641977937706968E-2</v>
      </c>
      <c r="AE228" s="164">
        <f t="shared" si="354"/>
        <v>2.4910512713808348E-2</v>
      </c>
      <c r="AF228" s="164">
        <f t="shared" si="355"/>
        <v>4.5595616594547202E-2</v>
      </c>
      <c r="AG228" s="165">
        <f t="shared" si="356"/>
        <v>65.3</v>
      </c>
      <c r="AH228" s="165">
        <f t="shared" si="357"/>
        <v>75.400000000000006</v>
      </c>
      <c r="AI228" s="165">
        <f t="shared" si="358"/>
        <v>82.9</v>
      </c>
      <c r="AJ228" s="165">
        <f t="shared" si="359"/>
        <v>88.3</v>
      </c>
      <c r="AK228" s="165">
        <f t="shared" si="360"/>
        <v>91.5</v>
      </c>
      <c r="AL228" s="165">
        <f t="shared" si="361"/>
        <v>92.7</v>
      </c>
      <c r="AM228" s="165">
        <f t="shared" si="362"/>
        <v>92.5</v>
      </c>
      <c r="AN228" s="165">
        <f t="shared" si="363"/>
        <v>90.4</v>
      </c>
      <c r="AO228" s="164">
        <f t="shared" si="364"/>
        <v>1.5128685188023212</v>
      </c>
      <c r="AP228" s="166">
        <v>1</v>
      </c>
      <c r="AQ228" s="167">
        <v>51.4</v>
      </c>
      <c r="AR228" s="167">
        <v>62.6</v>
      </c>
      <c r="AS228" s="167">
        <v>70.8</v>
      </c>
      <c r="AT228" s="167">
        <v>81</v>
      </c>
      <c r="AU228" s="167">
        <v>90.4</v>
      </c>
      <c r="AV228" s="167">
        <v>96.2</v>
      </c>
      <c r="AW228" s="167">
        <v>94.7</v>
      </c>
      <c r="AX228" s="167">
        <v>92.3</v>
      </c>
      <c r="AY228" s="166">
        <v>2</v>
      </c>
      <c r="AZ228" s="167">
        <v>59.5</v>
      </c>
      <c r="BA228" s="167">
        <v>68.900000000000006</v>
      </c>
      <c r="BB228" s="167">
        <v>78.3</v>
      </c>
      <c r="BC228" s="167">
        <v>84.3</v>
      </c>
      <c r="BD228" s="167">
        <v>92.8</v>
      </c>
      <c r="BE228" s="167">
        <v>96.3</v>
      </c>
      <c r="BF228" s="167">
        <v>94</v>
      </c>
      <c r="BG228" s="167">
        <v>90</v>
      </c>
      <c r="BH228" s="166">
        <v>3</v>
      </c>
      <c r="BI228" s="167">
        <v>59.8</v>
      </c>
      <c r="BJ228" s="167">
        <v>71.099999999999994</v>
      </c>
      <c r="BK228" s="167">
        <v>80.8</v>
      </c>
      <c r="BL228" s="167">
        <v>88</v>
      </c>
      <c r="BM228" s="167">
        <v>95</v>
      </c>
      <c r="BN228" s="167">
        <v>94.4</v>
      </c>
      <c r="BO228" s="167">
        <v>94.1</v>
      </c>
      <c r="BP228" s="167">
        <v>89</v>
      </c>
      <c r="BQ228" s="166">
        <v>4</v>
      </c>
      <c r="BR228" s="167">
        <v>65.400000000000006</v>
      </c>
      <c r="BS228" s="167">
        <v>77.2</v>
      </c>
      <c r="BT228" s="167">
        <v>84.5</v>
      </c>
      <c r="BU228" s="167">
        <v>89.8</v>
      </c>
      <c r="BV228" s="167">
        <v>95.5</v>
      </c>
      <c r="BW228" s="167">
        <v>94.3</v>
      </c>
      <c r="BX228" s="167">
        <v>92.5</v>
      </c>
      <c r="BY228" s="167">
        <v>88.8</v>
      </c>
      <c r="BZ228" s="166">
        <v>5</v>
      </c>
      <c r="CA228" s="167">
        <v>65.3</v>
      </c>
      <c r="CB228" s="167">
        <v>77.400000000000006</v>
      </c>
      <c r="CC228" s="167">
        <v>86.5</v>
      </c>
      <c r="CD228" s="167">
        <v>92.5</v>
      </c>
      <c r="CE228" s="167">
        <v>96.4</v>
      </c>
      <c r="CF228" s="167">
        <v>93</v>
      </c>
      <c r="CG228" s="167">
        <v>90.4</v>
      </c>
      <c r="CH228" s="167">
        <v>83.7</v>
      </c>
      <c r="CI228" s="166">
        <v>6</v>
      </c>
      <c r="CJ228" s="167">
        <v>70.7</v>
      </c>
      <c r="CK228" s="167">
        <v>82</v>
      </c>
      <c r="CL228" s="167">
        <v>89.3</v>
      </c>
      <c r="CM228" s="167">
        <v>93.3</v>
      </c>
      <c r="CN228" s="167">
        <v>95.5</v>
      </c>
      <c r="CO228" s="167">
        <v>93</v>
      </c>
      <c r="CP228" s="167">
        <v>90.1</v>
      </c>
      <c r="CQ228" s="167">
        <v>83</v>
      </c>
      <c r="CR228" s="166">
        <v>7</v>
      </c>
      <c r="CS228" s="167">
        <v>75.599999999999994</v>
      </c>
      <c r="CT228" s="167">
        <v>84.2</v>
      </c>
      <c r="CU228" s="167">
        <v>90.1</v>
      </c>
      <c r="CV228" s="167">
        <v>93.6</v>
      </c>
      <c r="CW228" s="167">
        <v>96.2</v>
      </c>
      <c r="CX228" s="167">
        <v>91.3</v>
      </c>
      <c r="CY228" s="167">
        <v>87.9</v>
      </c>
      <c r="CZ228" s="167">
        <v>81.900000000000006</v>
      </c>
      <c r="DA228" s="166">
        <v>8</v>
      </c>
      <c r="DB228" s="167">
        <v>77.599999999999994</v>
      </c>
      <c r="DC228" s="167">
        <v>88</v>
      </c>
      <c r="DD228" s="167">
        <v>93.4</v>
      </c>
      <c r="DE228" s="167">
        <v>93.8</v>
      </c>
      <c r="DF228" s="167">
        <v>94.2</v>
      </c>
      <c r="DG228" s="167">
        <v>91.4</v>
      </c>
      <c r="DH228" s="167">
        <v>87.9</v>
      </c>
      <c r="DI228" s="167">
        <v>79.900000000000006</v>
      </c>
      <c r="DJ228" s="167">
        <v>1</v>
      </c>
      <c r="DK228" s="168">
        <f t="shared" si="365"/>
        <v>51.4</v>
      </c>
      <c r="DL228" s="168">
        <f t="shared" si="366"/>
        <v>62.6</v>
      </c>
      <c r="DM228" s="168">
        <f t="shared" si="367"/>
        <v>70.8</v>
      </c>
      <c r="DN228" s="168">
        <f t="shared" si="368"/>
        <v>81</v>
      </c>
      <c r="DO228" s="168">
        <f t="shared" si="369"/>
        <v>90.4</v>
      </c>
      <c r="DP228" s="168">
        <f t="shared" si="370"/>
        <v>96.2</v>
      </c>
      <c r="DQ228" s="168">
        <f t="shared" si="371"/>
        <v>94.7</v>
      </c>
      <c r="DR228" s="168">
        <f t="shared" si="372"/>
        <v>92.3</v>
      </c>
      <c r="DS228" s="167">
        <v>131</v>
      </c>
      <c r="DT228" s="168">
        <f t="shared" si="373"/>
        <v>59.5</v>
      </c>
      <c r="DU228" s="168">
        <f t="shared" si="374"/>
        <v>68.900000000000006</v>
      </c>
      <c r="DV228" s="168">
        <f t="shared" si="375"/>
        <v>78.3</v>
      </c>
      <c r="DW228" s="168">
        <f t="shared" si="376"/>
        <v>84.3</v>
      </c>
      <c r="DX228" s="168">
        <f t="shared" si="377"/>
        <v>92.8</v>
      </c>
      <c r="DY228" s="168">
        <f t="shared" si="378"/>
        <v>96.3</v>
      </c>
      <c r="DZ228" s="168">
        <f t="shared" si="379"/>
        <v>94</v>
      </c>
      <c r="EA228" s="168">
        <f t="shared" si="380"/>
        <v>90</v>
      </c>
      <c r="EB228" s="167">
        <v>132</v>
      </c>
      <c r="EC228" s="168">
        <f t="shared" si="381"/>
        <v>59.8</v>
      </c>
      <c r="ED228" s="168">
        <f t="shared" si="382"/>
        <v>71.099999999999994</v>
      </c>
      <c r="EE228" s="168">
        <f t="shared" si="383"/>
        <v>80.8</v>
      </c>
      <c r="EF228" s="168">
        <f t="shared" si="384"/>
        <v>88</v>
      </c>
      <c r="EG228" s="168">
        <f t="shared" si="385"/>
        <v>95</v>
      </c>
      <c r="EH228" s="168">
        <f t="shared" si="386"/>
        <v>94.4</v>
      </c>
      <c r="EI228" s="168">
        <f t="shared" si="387"/>
        <v>94.1</v>
      </c>
      <c r="EJ228" s="168">
        <f t="shared" si="388"/>
        <v>89</v>
      </c>
      <c r="EK228" s="167">
        <v>133</v>
      </c>
      <c r="EL228" s="168">
        <f t="shared" si="389"/>
        <v>65.400000000000006</v>
      </c>
      <c r="EM228" s="168">
        <f t="shared" si="390"/>
        <v>77.2</v>
      </c>
      <c r="EN228" s="168">
        <f t="shared" si="391"/>
        <v>84.5</v>
      </c>
      <c r="EO228" s="168">
        <f t="shared" si="392"/>
        <v>89.8</v>
      </c>
      <c r="EP228" s="168">
        <f t="shared" si="393"/>
        <v>95.5</v>
      </c>
      <c r="EQ228" s="168">
        <f t="shared" si="394"/>
        <v>94.3</v>
      </c>
      <c r="ER228" s="168">
        <f t="shared" si="395"/>
        <v>92.5</v>
      </c>
      <c r="ES228" s="168">
        <f t="shared" si="396"/>
        <v>88.8</v>
      </c>
      <c r="ET228" s="167">
        <v>134</v>
      </c>
      <c r="EU228" s="168">
        <f t="shared" si="397"/>
        <v>65.3</v>
      </c>
      <c r="EV228" s="168">
        <f t="shared" si="398"/>
        <v>77.400000000000006</v>
      </c>
      <c r="EW228" s="168">
        <f t="shared" si="399"/>
        <v>86.5</v>
      </c>
      <c r="EX228" s="168">
        <f t="shared" si="400"/>
        <v>92.5</v>
      </c>
      <c r="EY228" s="168">
        <f t="shared" si="401"/>
        <v>96.4</v>
      </c>
      <c r="EZ228" s="168">
        <f t="shared" si="402"/>
        <v>93</v>
      </c>
      <c r="FA228" s="168">
        <f t="shared" si="403"/>
        <v>90.4</v>
      </c>
      <c r="FB228" s="168">
        <f t="shared" si="404"/>
        <v>83.7</v>
      </c>
      <c r="FC228" s="167">
        <v>135</v>
      </c>
      <c r="FD228" s="168">
        <f t="shared" si="405"/>
        <v>70.7</v>
      </c>
      <c r="FE228" s="168">
        <f t="shared" si="406"/>
        <v>82</v>
      </c>
      <c r="FF228" s="168">
        <f t="shared" si="407"/>
        <v>89.3</v>
      </c>
      <c r="FG228" s="168">
        <f t="shared" si="408"/>
        <v>93.3</v>
      </c>
      <c r="FH228" s="168">
        <f t="shared" si="409"/>
        <v>95.5</v>
      </c>
      <c r="FI228" s="168">
        <f t="shared" si="410"/>
        <v>93</v>
      </c>
      <c r="FJ228" s="168">
        <f t="shared" si="411"/>
        <v>90.1</v>
      </c>
      <c r="FK228" s="168">
        <f t="shared" si="412"/>
        <v>83</v>
      </c>
      <c r="FL228" s="167">
        <v>136</v>
      </c>
      <c r="FM228" s="168">
        <f t="shared" si="413"/>
        <v>75.599999999999994</v>
      </c>
      <c r="FN228" s="168">
        <f t="shared" si="414"/>
        <v>84.2</v>
      </c>
      <c r="FO228" s="168">
        <f t="shared" si="415"/>
        <v>90.1</v>
      </c>
      <c r="FP228" s="168">
        <f t="shared" si="416"/>
        <v>93.6</v>
      </c>
      <c r="FQ228" s="168">
        <f t="shared" si="417"/>
        <v>96.2</v>
      </c>
      <c r="FR228" s="168">
        <f t="shared" si="418"/>
        <v>91.3</v>
      </c>
      <c r="FS228" s="168">
        <f t="shared" si="419"/>
        <v>87.9</v>
      </c>
      <c r="FT228" s="168">
        <f t="shared" si="420"/>
        <v>81.900000000000006</v>
      </c>
      <c r="FU228" s="167">
        <v>137</v>
      </c>
      <c r="FV228" s="168">
        <f t="shared" si="421"/>
        <v>77.599999999999994</v>
      </c>
      <c r="FW228" s="168">
        <f t="shared" si="422"/>
        <v>88</v>
      </c>
      <c r="FX228" s="168">
        <f t="shared" si="423"/>
        <v>93.4</v>
      </c>
      <c r="FY228" s="168">
        <f t="shared" si="424"/>
        <v>93.8</v>
      </c>
      <c r="FZ228" s="168">
        <f t="shared" si="425"/>
        <v>94.2</v>
      </c>
      <c r="GA228" s="168">
        <f t="shared" si="426"/>
        <v>91.4</v>
      </c>
      <c r="GB228" s="168">
        <f t="shared" si="427"/>
        <v>87.9</v>
      </c>
      <c r="GC228" s="168">
        <f t="shared" si="428"/>
        <v>79.900000000000006</v>
      </c>
      <c r="GD228" s="167">
        <v>130</v>
      </c>
      <c r="GE228" s="168">
        <f t="shared" si="429"/>
        <v>-2.3603849250278586E-2</v>
      </c>
      <c r="GF228" s="168">
        <f t="shared" si="430"/>
        <v>-2.3544224454084883E-2</v>
      </c>
      <c r="GG228" s="167">
        <v>131</v>
      </c>
      <c r="GH228" s="168">
        <f t="shared" si="431"/>
        <v>-1.2384835451356935E-2</v>
      </c>
      <c r="GI228" s="168">
        <f t="shared" si="432"/>
        <v>-1.1998855162644873E-2</v>
      </c>
      <c r="GJ228" s="167">
        <v>132</v>
      </c>
      <c r="GK228" s="168">
        <f t="shared" si="433"/>
        <v>-2.0040529691527809E-2</v>
      </c>
      <c r="GL228" s="168">
        <f t="shared" si="434"/>
        <v>-1.9627671504537147E-2</v>
      </c>
      <c r="GM228" s="167">
        <v>133</v>
      </c>
      <c r="GN228" s="168">
        <f t="shared" si="435"/>
        <v>-2.9994818512207644E-2</v>
      </c>
      <c r="GO228" s="168">
        <f t="shared" si="436"/>
        <v>-2.8499066434065412E-2</v>
      </c>
      <c r="GP228" s="167">
        <v>134</v>
      </c>
      <c r="GQ228" s="168">
        <f t="shared" si="437"/>
        <v>1.1033250097071345E-2</v>
      </c>
      <c r="GR228" s="168">
        <f t="shared" si="438"/>
        <v>1.2508825519844891E-2</v>
      </c>
      <c r="GS228" s="167">
        <v>135</v>
      </c>
      <c r="GT228" s="168">
        <f t="shared" si="439"/>
        <v>3.2452499206684138E-2</v>
      </c>
      <c r="GU228" s="168">
        <f t="shared" si="440"/>
        <v>3.7596330632538866E-2</v>
      </c>
      <c r="GV228" s="167">
        <v>136</v>
      </c>
      <c r="GW228" s="168">
        <f t="shared" si="441"/>
        <v>4.2495075939370963E-2</v>
      </c>
      <c r="GX228" s="168">
        <f t="shared" si="442"/>
        <v>5.8447665967733542E-2</v>
      </c>
      <c r="GY228" s="167">
        <v>137</v>
      </c>
      <c r="GZ228" s="168">
        <f t="shared" si="443"/>
        <v>-2.9037543498589002E-5</v>
      </c>
      <c r="HA228" s="168">
        <f t="shared" si="444"/>
        <v>2.5034014590687548E-2</v>
      </c>
      <c r="HB228" s="167">
        <v>-1.2</v>
      </c>
      <c r="HC228" s="167">
        <v>-0.49</v>
      </c>
      <c r="HD228" s="167">
        <v>0.14000000000000001</v>
      </c>
      <c r="HE228" s="167">
        <v>1.56</v>
      </c>
      <c r="HF228" s="167">
        <v>-2.98</v>
      </c>
      <c r="HG228" s="167">
        <v>-1.01</v>
      </c>
      <c r="HH228" s="167">
        <v>0.85</v>
      </c>
      <c r="HI228" s="167">
        <v>3.14</v>
      </c>
    </row>
    <row r="229" spans="1:217" ht="15" x14ac:dyDescent="0.2">
      <c r="A229" s="153">
        <v>219</v>
      </c>
      <c r="B229" s="212"/>
      <c r="V229" s="163">
        <f t="shared" si="345"/>
        <v>0</v>
      </c>
      <c r="W229" s="163">
        <f t="shared" si="346"/>
        <v>0</v>
      </c>
      <c r="X229" s="163">
        <f t="shared" si="347"/>
        <v>0</v>
      </c>
      <c r="Y229" s="163">
        <f t="shared" si="348"/>
        <v>0</v>
      </c>
      <c r="Z229" s="163">
        <f t="shared" si="349"/>
        <v>0</v>
      </c>
      <c r="AA229" s="163">
        <f t="shared" si="350"/>
        <v>0</v>
      </c>
      <c r="AB229" s="163">
        <f t="shared" si="351"/>
        <v>0</v>
      </c>
      <c r="AC229" s="163">
        <f t="shared" si="352"/>
        <v>0</v>
      </c>
      <c r="AD229" s="164">
        <f t="shared" si="353"/>
        <v>-1.4641977937706968E-2</v>
      </c>
      <c r="AE229" s="164">
        <f t="shared" si="354"/>
        <v>2.4910512713808348E-2</v>
      </c>
      <c r="AF229" s="164">
        <f t="shared" si="355"/>
        <v>4.5595616594547202E-2</v>
      </c>
      <c r="AG229" s="165">
        <f t="shared" si="356"/>
        <v>65.3</v>
      </c>
      <c r="AH229" s="165">
        <f t="shared" si="357"/>
        <v>75.400000000000006</v>
      </c>
      <c r="AI229" s="165">
        <f t="shared" si="358"/>
        <v>82.9</v>
      </c>
      <c r="AJ229" s="165">
        <f t="shared" si="359"/>
        <v>88.3</v>
      </c>
      <c r="AK229" s="165">
        <f t="shared" si="360"/>
        <v>91.5</v>
      </c>
      <c r="AL229" s="165">
        <f t="shared" si="361"/>
        <v>92.7</v>
      </c>
      <c r="AM229" s="165">
        <f t="shared" si="362"/>
        <v>92.5</v>
      </c>
      <c r="AN229" s="165">
        <f t="shared" si="363"/>
        <v>90.4</v>
      </c>
      <c r="AO229" s="164">
        <f t="shared" si="364"/>
        <v>1.5128685188023212</v>
      </c>
      <c r="AP229" s="166">
        <v>1</v>
      </c>
      <c r="AQ229" s="167">
        <v>51.4</v>
      </c>
      <c r="AR229" s="167">
        <v>62.6</v>
      </c>
      <c r="AS229" s="167">
        <v>70.8</v>
      </c>
      <c r="AT229" s="167">
        <v>81</v>
      </c>
      <c r="AU229" s="167">
        <v>90.4</v>
      </c>
      <c r="AV229" s="167">
        <v>96.2</v>
      </c>
      <c r="AW229" s="167">
        <v>94.7</v>
      </c>
      <c r="AX229" s="167">
        <v>92.3</v>
      </c>
      <c r="AY229" s="166">
        <v>2</v>
      </c>
      <c r="AZ229" s="167">
        <v>59.5</v>
      </c>
      <c r="BA229" s="167">
        <v>68.900000000000006</v>
      </c>
      <c r="BB229" s="167">
        <v>78.3</v>
      </c>
      <c r="BC229" s="167">
        <v>84.3</v>
      </c>
      <c r="BD229" s="167">
        <v>92.8</v>
      </c>
      <c r="BE229" s="167">
        <v>96.3</v>
      </c>
      <c r="BF229" s="167">
        <v>94</v>
      </c>
      <c r="BG229" s="167">
        <v>90</v>
      </c>
      <c r="BH229" s="166">
        <v>3</v>
      </c>
      <c r="BI229" s="167">
        <v>59.8</v>
      </c>
      <c r="BJ229" s="167">
        <v>71.099999999999994</v>
      </c>
      <c r="BK229" s="167">
        <v>80.8</v>
      </c>
      <c r="BL229" s="167">
        <v>88</v>
      </c>
      <c r="BM229" s="167">
        <v>95</v>
      </c>
      <c r="BN229" s="167">
        <v>94.4</v>
      </c>
      <c r="BO229" s="167">
        <v>94.1</v>
      </c>
      <c r="BP229" s="167">
        <v>89</v>
      </c>
      <c r="BQ229" s="166">
        <v>4</v>
      </c>
      <c r="BR229" s="167">
        <v>65.400000000000006</v>
      </c>
      <c r="BS229" s="167">
        <v>77.2</v>
      </c>
      <c r="BT229" s="167">
        <v>84.5</v>
      </c>
      <c r="BU229" s="167">
        <v>89.8</v>
      </c>
      <c r="BV229" s="167">
        <v>95.5</v>
      </c>
      <c r="BW229" s="167">
        <v>94.3</v>
      </c>
      <c r="BX229" s="167">
        <v>92.5</v>
      </c>
      <c r="BY229" s="167">
        <v>88.8</v>
      </c>
      <c r="BZ229" s="166">
        <v>5</v>
      </c>
      <c r="CA229" s="167">
        <v>65.3</v>
      </c>
      <c r="CB229" s="167">
        <v>77.400000000000006</v>
      </c>
      <c r="CC229" s="167">
        <v>86.5</v>
      </c>
      <c r="CD229" s="167">
        <v>92.5</v>
      </c>
      <c r="CE229" s="167">
        <v>96.4</v>
      </c>
      <c r="CF229" s="167">
        <v>93</v>
      </c>
      <c r="CG229" s="167">
        <v>90.4</v>
      </c>
      <c r="CH229" s="167">
        <v>83.7</v>
      </c>
      <c r="CI229" s="166">
        <v>6</v>
      </c>
      <c r="CJ229" s="167">
        <v>70.7</v>
      </c>
      <c r="CK229" s="167">
        <v>82</v>
      </c>
      <c r="CL229" s="167">
        <v>89.3</v>
      </c>
      <c r="CM229" s="167">
        <v>93.3</v>
      </c>
      <c r="CN229" s="167">
        <v>95.5</v>
      </c>
      <c r="CO229" s="167">
        <v>93</v>
      </c>
      <c r="CP229" s="167">
        <v>90.1</v>
      </c>
      <c r="CQ229" s="167">
        <v>83</v>
      </c>
      <c r="CR229" s="166">
        <v>7</v>
      </c>
      <c r="CS229" s="167">
        <v>75.599999999999994</v>
      </c>
      <c r="CT229" s="167">
        <v>84.2</v>
      </c>
      <c r="CU229" s="167">
        <v>90.1</v>
      </c>
      <c r="CV229" s="167">
        <v>93.6</v>
      </c>
      <c r="CW229" s="167">
        <v>96.2</v>
      </c>
      <c r="CX229" s="167">
        <v>91.3</v>
      </c>
      <c r="CY229" s="167">
        <v>87.9</v>
      </c>
      <c r="CZ229" s="167">
        <v>81.900000000000006</v>
      </c>
      <c r="DA229" s="166">
        <v>8</v>
      </c>
      <c r="DB229" s="167">
        <v>77.599999999999994</v>
      </c>
      <c r="DC229" s="167">
        <v>88</v>
      </c>
      <c r="DD229" s="167">
        <v>93.4</v>
      </c>
      <c r="DE229" s="167">
        <v>93.8</v>
      </c>
      <c r="DF229" s="167">
        <v>94.2</v>
      </c>
      <c r="DG229" s="167">
        <v>91.4</v>
      </c>
      <c r="DH229" s="167">
        <v>87.9</v>
      </c>
      <c r="DI229" s="167">
        <v>79.900000000000006</v>
      </c>
      <c r="DJ229" s="167">
        <v>1</v>
      </c>
      <c r="DK229" s="168">
        <f t="shared" si="365"/>
        <v>51.4</v>
      </c>
      <c r="DL229" s="168">
        <f t="shared" si="366"/>
        <v>62.6</v>
      </c>
      <c r="DM229" s="168">
        <f t="shared" si="367"/>
        <v>70.8</v>
      </c>
      <c r="DN229" s="168">
        <f t="shared" si="368"/>
        <v>81</v>
      </c>
      <c r="DO229" s="168">
        <f t="shared" si="369"/>
        <v>90.4</v>
      </c>
      <c r="DP229" s="168">
        <f t="shared" si="370"/>
        <v>96.2</v>
      </c>
      <c r="DQ229" s="168">
        <f t="shared" si="371"/>
        <v>94.7</v>
      </c>
      <c r="DR229" s="168">
        <f t="shared" si="372"/>
        <v>92.3</v>
      </c>
      <c r="DS229" s="167">
        <v>131</v>
      </c>
      <c r="DT229" s="168">
        <f t="shared" si="373"/>
        <v>59.5</v>
      </c>
      <c r="DU229" s="168">
        <f t="shared" si="374"/>
        <v>68.900000000000006</v>
      </c>
      <c r="DV229" s="168">
        <f t="shared" si="375"/>
        <v>78.3</v>
      </c>
      <c r="DW229" s="168">
        <f t="shared" si="376"/>
        <v>84.3</v>
      </c>
      <c r="DX229" s="168">
        <f t="shared" si="377"/>
        <v>92.8</v>
      </c>
      <c r="DY229" s="168">
        <f t="shared" si="378"/>
        <v>96.3</v>
      </c>
      <c r="DZ229" s="168">
        <f t="shared" si="379"/>
        <v>94</v>
      </c>
      <c r="EA229" s="168">
        <f t="shared" si="380"/>
        <v>90</v>
      </c>
      <c r="EB229" s="167">
        <v>132</v>
      </c>
      <c r="EC229" s="168">
        <f t="shared" si="381"/>
        <v>59.8</v>
      </c>
      <c r="ED229" s="168">
        <f t="shared" si="382"/>
        <v>71.099999999999994</v>
      </c>
      <c r="EE229" s="168">
        <f t="shared" si="383"/>
        <v>80.8</v>
      </c>
      <c r="EF229" s="168">
        <f t="shared" si="384"/>
        <v>88</v>
      </c>
      <c r="EG229" s="168">
        <f t="shared" si="385"/>
        <v>95</v>
      </c>
      <c r="EH229" s="168">
        <f t="shared" si="386"/>
        <v>94.4</v>
      </c>
      <c r="EI229" s="168">
        <f t="shared" si="387"/>
        <v>94.1</v>
      </c>
      <c r="EJ229" s="168">
        <f t="shared" si="388"/>
        <v>89</v>
      </c>
      <c r="EK229" s="167">
        <v>133</v>
      </c>
      <c r="EL229" s="168">
        <f t="shared" si="389"/>
        <v>65.400000000000006</v>
      </c>
      <c r="EM229" s="168">
        <f t="shared" si="390"/>
        <v>77.2</v>
      </c>
      <c r="EN229" s="168">
        <f t="shared" si="391"/>
        <v>84.5</v>
      </c>
      <c r="EO229" s="168">
        <f t="shared" si="392"/>
        <v>89.8</v>
      </c>
      <c r="EP229" s="168">
        <f t="shared" si="393"/>
        <v>95.5</v>
      </c>
      <c r="EQ229" s="168">
        <f t="shared" si="394"/>
        <v>94.3</v>
      </c>
      <c r="ER229" s="168">
        <f t="shared" si="395"/>
        <v>92.5</v>
      </c>
      <c r="ES229" s="168">
        <f t="shared" si="396"/>
        <v>88.8</v>
      </c>
      <c r="ET229" s="167">
        <v>134</v>
      </c>
      <c r="EU229" s="168">
        <f t="shared" si="397"/>
        <v>65.3</v>
      </c>
      <c r="EV229" s="168">
        <f t="shared" si="398"/>
        <v>77.400000000000006</v>
      </c>
      <c r="EW229" s="168">
        <f t="shared" si="399"/>
        <v>86.5</v>
      </c>
      <c r="EX229" s="168">
        <f t="shared" si="400"/>
        <v>92.5</v>
      </c>
      <c r="EY229" s="168">
        <f t="shared" si="401"/>
        <v>96.4</v>
      </c>
      <c r="EZ229" s="168">
        <f t="shared" si="402"/>
        <v>93</v>
      </c>
      <c r="FA229" s="168">
        <f t="shared" si="403"/>
        <v>90.4</v>
      </c>
      <c r="FB229" s="168">
        <f t="shared" si="404"/>
        <v>83.7</v>
      </c>
      <c r="FC229" s="167">
        <v>135</v>
      </c>
      <c r="FD229" s="168">
        <f t="shared" si="405"/>
        <v>70.7</v>
      </c>
      <c r="FE229" s="168">
        <f t="shared" si="406"/>
        <v>82</v>
      </c>
      <c r="FF229" s="168">
        <f t="shared" si="407"/>
        <v>89.3</v>
      </c>
      <c r="FG229" s="168">
        <f t="shared" si="408"/>
        <v>93.3</v>
      </c>
      <c r="FH229" s="168">
        <f t="shared" si="409"/>
        <v>95.5</v>
      </c>
      <c r="FI229" s="168">
        <f t="shared" si="410"/>
        <v>93</v>
      </c>
      <c r="FJ229" s="168">
        <f t="shared" si="411"/>
        <v>90.1</v>
      </c>
      <c r="FK229" s="168">
        <f t="shared" si="412"/>
        <v>83</v>
      </c>
      <c r="FL229" s="167">
        <v>136</v>
      </c>
      <c r="FM229" s="168">
        <f t="shared" si="413"/>
        <v>75.599999999999994</v>
      </c>
      <c r="FN229" s="168">
        <f t="shared" si="414"/>
        <v>84.2</v>
      </c>
      <c r="FO229" s="168">
        <f t="shared" si="415"/>
        <v>90.1</v>
      </c>
      <c r="FP229" s="168">
        <f t="shared" si="416"/>
        <v>93.6</v>
      </c>
      <c r="FQ229" s="168">
        <f t="shared" si="417"/>
        <v>96.2</v>
      </c>
      <c r="FR229" s="168">
        <f t="shared" si="418"/>
        <v>91.3</v>
      </c>
      <c r="FS229" s="168">
        <f t="shared" si="419"/>
        <v>87.9</v>
      </c>
      <c r="FT229" s="168">
        <f t="shared" si="420"/>
        <v>81.900000000000006</v>
      </c>
      <c r="FU229" s="167">
        <v>137</v>
      </c>
      <c r="FV229" s="168">
        <f t="shared" si="421"/>
        <v>77.599999999999994</v>
      </c>
      <c r="FW229" s="168">
        <f t="shared" si="422"/>
        <v>88</v>
      </c>
      <c r="FX229" s="168">
        <f t="shared" si="423"/>
        <v>93.4</v>
      </c>
      <c r="FY229" s="168">
        <f t="shared" si="424"/>
        <v>93.8</v>
      </c>
      <c r="FZ229" s="168">
        <f t="shared" si="425"/>
        <v>94.2</v>
      </c>
      <c r="GA229" s="168">
        <f t="shared" si="426"/>
        <v>91.4</v>
      </c>
      <c r="GB229" s="168">
        <f t="shared" si="427"/>
        <v>87.9</v>
      </c>
      <c r="GC229" s="168">
        <f t="shared" si="428"/>
        <v>79.900000000000006</v>
      </c>
      <c r="GD229" s="167">
        <v>130</v>
      </c>
      <c r="GE229" s="168">
        <f t="shared" si="429"/>
        <v>-2.3603849250278586E-2</v>
      </c>
      <c r="GF229" s="168">
        <f t="shared" si="430"/>
        <v>-2.3544224454084883E-2</v>
      </c>
      <c r="GG229" s="167">
        <v>131</v>
      </c>
      <c r="GH229" s="168">
        <f t="shared" si="431"/>
        <v>-1.2384835451356935E-2</v>
      </c>
      <c r="GI229" s="168">
        <f t="shared" si="432"/>
        <v>-1.1998855162644873E-2</v>
      </c>
      <c r="GJ229" s="167">
        <v>132</v>
      </c>
      <c r="GK229" s="168">
        <f t="shared" si="433"/>
        <v>-2.0040529691527809E-2</v>
      </c>
      <c r="GL229" s="168">
        <f t="shared" si="434"/>
        <v>-1.9627671504537147E-2</v>
      </c>
      <c r="GM229" s="167">
        <v>133</v>
      </c>
      <c r="GN229" s="168">
        <f t="shared" si="435"/>
        <v>-2.9994818512207644E-2</v>
      </c>
      <c r="GO229" s="168">
        <f t="shared" si="436"/>
        <v>-2.8499066434065412E-2</v>
      </c>
      <c r="GP229" s="167">
        <v>134</v>
      </c>
      <c r="GQ229" s="168">
        <f t="shared" si="437"/>
        <v>1.1033250097071345E-2</v>
      </c>
      <c r="GR229" s="168">
        <f t="shared" si="438"/>
        <v>1.2508825519844891E-2</v>
      </c>
      <c r="GS229" s="167">
        <v>135</v>
      </c>
      <c r="GT229" s="168">
        <f t="shared" si="439"/>
        <v>3.2452499206684138E-2</v>
      </c>
      <c r="GU229" s="168">
        <f t="shared" si="440"/>
        <v>3.7596330632538866E-2</v>
      </c>
      <c r="GV229" s="167">
        <v>136</v>
      </c>
      <c r="GW229" s="168">
        <f t="shared" si="441"/>
        <v>4.2495075939370963E-2</v>
      </c>
      <c r="GX229" s="168">
        <f t="shared" si="442"/>
        <v>5.8447665967733542E-2</v>
      </c>
      <c r="GY229" s="167">
        <v>137</v>
      </c>
      <c r="GZ229" s="168">
        <f t="shared" si="443"/>
        <v>-2.9037543498589002E-5</v>
      </c>
      <c r="HA229" s="168">
        <f t="shared" si="444"/>
        <v>2.5034014590687548E-2</v>
      </c>
      <c r="HB229" s="167">
        <v>-1.2</v>
      </c>
      <c r="HC229" s="167">
        <v>-0.49</v>
      </c>
      <c r="HD229" s="167">
        <v>0.14000000000000001</v>
      </c>
      <c r="HE229" s="167">
        <v>1.56</v>
      </c>
      <c r="HF229" s="167">
        <v>-2.98</v>
      </c>
      <c r="HG229" s="167">
        <v>-1.01</v>
      </c>
      <c r="HH229" s="167">
        <v>0.85</v>
      </c>
      <c r="HI229" s="167">
        <v>3.14</v>
      </c>
    </row>
    <row r="230" spans="1:217" ht="15" x14ac:dyDescent="0.2">
      <c r="A230" s="153">
        <v>220</v>
      </c>
      <c r="B230" s="212"/>
      <c r="V230" s="163">
        <f t="shared" si="345"/>
        <v>0</v>
      </c>
      <c r="W230" s="163">
        <f t="shared" si="346"/>
        <v>0</v>
      </c>
      <c r="X230" s="163">
        <f t="shared" si="347"/>
        <v>0</v>
      </c>
      <c r="Y230" s="163">
        <f t="shared" si="348"/>
        <v>0</v>
      </c>
      <c r="Z230" s="163">
        <f t="shared" si="349"/>
        <v>0</v>
      </c>
      <c r="AA230" s="163">
        <f t="shared" si="350"/>
        <v>0</v>
      </c>
      <c r="AB230" s="163">
        <f t="shared" si="351"/>
        <v>0</v>
      </c>
      <c r="AC230" s="163">
        <f t="shared" si="352"/>
        <v>0</v>
      </c>
      <c r="AD230" s="164">
        <f t="shared" si="353"/>
        <v>-1.4641977937706968E-2</v>
      </c>
      <c r="AE230" s="164">
        <f t="shared" si="354"/>
        <v>2.4910512713808348E-2</v>
      </c>
      <c r="AF230" s="164">
        <f t="shared" si="355"/>
        <v>4.5595616594547202E-2</v>
      </c>
      <c r="AG230" s="165">
        <f t="shared" si="356"/>
        <v>65.3</v>
      </c>
      <c r="AH230" s="165">
        <f t="shared" si="357"/>
        <v>75.400000000000006</v>
      </c>
      <c r="AI230" s="165">
        <f t="shared" si="358"/>
        <v>82.9</v>
      </c>
      <c r="AJ230" s="165">
        <f t="shared" si="359"/>
        <v>88.3</v>
      </c>
      <c r="AK230" s="165">
        <f t="shared" si="360"/>
        <v>91.5</v>
      </c>
      <c r="AL230" s="165">
        <f t="shared" si="361"/>
        <v>92.7</v>
      </c>
      <c r="AM230" s="165">
        <f t="shared" si="362"/>
        <v>92.5</v>
      </c>
      <c r="AN230" s="165">
        <f t="shared" si="363"/>
        <v>90.4</v>
      </c>
      <c r="AO230" s="164">
        <f t="shared" si="364"/>
        <v>1.5128685188023212</v>
      </c>
      <c r="AP230" s="166">
        <v>1</v>
      </c>
      <c r="AQ230" s="167">
        <v>51.4</v>
      </c>
      <c r="AR230" s="167">
        <v>62.6</v>
      </c>
      <c r="AS230" s="167">
        <v>70.8</v>
      </c>
      <c r="AT230" s="167">
        <v>81</v>
      </c>
      <c r="AU230" s="167">
        <v>90.4</v>
      </c>
      <c r="AV230" s="167">
        <v>96.2</v>
      </c>
      <c r="AW230" s="167">
        <v>94.7</v>
      </c>
      <c r="AX230" s="167">
        <v>92.3</v>
      </c>
      <c r="AY230" s="166">
        <v>2</v>
      </c>
      <c r="AZ230" s="167">
        <v>59.5</v>
      </c>
      <c r="BA230" s="167">
        <v>68.900000000000006</v>
      </c>
      <c r="BB230" s="167">
        <v>78.3</v>
      </c>
      <c r="BC230" s="167">
        <v>84.3</v>
      </c>
      <c r="BD230" s="167">
        <v>92.8</v>
      </c>
      <c r="BE230" s="167">
        <v>96.3</v>
      </c>
      <c r="BF230" s="167">
        <v>94</v>
      </c>
      <c r="BG230" s="167">
        <v>90</v>
      </c>
      <c r="BH230" s="166">
        <v>3</v>
      </c>
      <c r="BI230" s="167">
        <v>59.8</v>
      </c>
      <c r="BJ230" s="167">
        <v>71.099999999999994</v>
      </c>
      <c r="BK230" s="167">
        <v>80.8</v>
      </c>
      <c r="BL230" s="167">
        <v>88</v>
      </c>
      <c r="BM230" s="167">
        <v>95</v>
      </c>
      <c r="BN230" s="167">
        <v>94.4</v>
      </c>
      <c r="BO230" s="167">
        <v>94.1</v>
      </c>
      <c r="BP230" s="167">
        <v>89</v>
      </c>
      <c r="BQ230" s="166">
        <v>4</v>
      </c>
      <c r="BR230" s="167">
        <v>65.400000000000006</v>
      </c>
      <c r="BS230" s="167">
        <v>77.2</v>
      </c>
      <c r="BT230" s="167">
        <v>84.5</v>
      </c>
      <c r="BU230" s="167">
        <v>89.8</v>
      </c>
      <c r="BV230" s="167">
        <v>95.5</v>
      </c>
      <c r="BW230" s="167">
        <v>94.3</v>
      </c>
      <c r="BX230" s="167">
        <v>92.5</v>
      </c>
      <c r="BY230" s="167">
        <v>88.8</v>
      </c>
      <c r="BZ230" s="166">
        <v>5</v>
      </c>
      <c r="CA230" s="167">
        <v>65.3</v>
      </c>
      <c r="CB230" s="167">
        <v>77.400000000000006</v>
      </c>
      <c r="CC230" s="167">
        <v>86.5</v>
      </c>
      <c r="CD230" s="167">
        <v>92.5</v>
      </c>
      <c r="CE230" s="167">
        <v>96.4</v>
      </c>
      <c r="CF230" s="167">
        <v>93</v>
      </c>
      <c r="CG230" s="167">
        <v>90.4</v>
      </c>
      <c r="CH230" s="167">
        <v>83.7</v>
      </c>
      <c r="CI230" s="166">
        <v>6</v>
      </c>
      <c r="CJ230" s="167">
        <v>70.7</v>
      </c>
      <c r="CK230" s="167">
        <v>82</v>
      </c>
      <c r="CL230" s="167">
        <v>89.3</v>
      </c>
      <c r="CM230" s="167">
        <v>93.3</v>
      </c>
      <c r="CN230" s="167">
        <v>95.5</v>
      </c>
      <c r="CO230" s="167">
        <v>93</v>
      </c>
      <c r="CP230" s="167">
        <v>90.1</v>
      </c>
      <c r="CQ230" s="167">
        <v>83</v>
      </c>
      <c r="CR230" s="166">
        <v>7</v>
      </c>
      <c r="CS230" s="167">
        <v>75.599999999999994</v>
      </c>
      <c r="CT230" s="167">
        <v>84.2</v>
      </c>
      <c r="CU230" s="167">
        <v>90.1</v>
      </c>
      <c r="CV230" s="167">
        <v>93.6</v>
      </c>
      <c r="CW230" s="167">
        <v>96.2</v>
      </c>
      <c r="CX230" s="167">
        <v>91.3</v>
      </c>
      <c r="CY230" s="167">
        <v>87.9</v>
      </c>
      <c r="CZ230" s="167">
        <v>81.900000000000006</v>
      </c>
      <c r="DA230" s="166">
        <v>8</v>
      </c>
      <c r="DB230" s="167">
        <v>77.599999999999994</v>
      </c>
      <c r="DC230" s="167">
        <v>88</v>
      </c>
      <c r="DD230" s="167">
        <v>93.4</v>
      </c>
      <c r="DE230" s="167">
        <v>93.8</v>
      </c>
      <c r="DF230" s="167">
        <v>94.2</v>
      </c>
      <c r="DG230" s="167">
        <v>91.4</v>
      </c>
      <c r="DH230" s="167">
        <v>87.9</v>
      </c>
      <c r="DI230" s="167">
        <v>79.900000000000006</v>
      </c>
      <c r="DJ230" s="167">
        <v>1</v>
      </c>
      <c r="DK230" s="168">
        <f t="shared" si="365"/>
        <v>51.4</v>
      </c>
      <c r="DL230" s="168">
        <f t="shared" si="366"/>
        <v>62.6</v>
      </c>
      <c r="DM230" s="168">
        <f t="shared" si="367"/>
        <v>70.8</v>
      </c>
      <c r="DN230" s="168">
        <f t="shared" si="368"/>
        <v>81</v>
      </c>
      <c r="DO230" s="168">
        <f t="shared" si="369"/>
        <v>90.4</v>
      </c>
      <c r="DP230" s="168">
        <f t="shared" si="370"/>
        <v>96.2</v>
      </c>
      <c r="DQ230" s="168">
        <f t="shared" si="371"/>
        <v>94.7</v>
      </c>
      <c r="DR230" s="168">
        <f t="shared" si="372"/>
        <v>92.3</v>
      </c>
      <c r="DS230" s="167">
        <v>131</v>
      </c>
      <c r="DT230" s="168">
        <f t="shared" si="373"/>
        <v>59.5</v>
      </c>
      <c r="DU230" s="168">
        <f t="shared" si="374"/>
        <v>68.900000000000006</v>
      </c>
      <c r="DV230" s="168">
        <f t="shared" si="375"/>
        <v>78.3</v>
      </c>
      <c r="DW230" s="168">
        <f t="shared" si="376"/>
        <v>84.3</v>
      </c>
      <c r="DX230" s="168">
        <f t="shared" si="377"/>
        <v>92.8</v>
      </c>
      <c r="DY230" s="168">
        <f t="shared" si="378"/>
        <v>96.3</v>
      </c>
      <c r="DZ230" s="168">
        <f t="shared" si="379"/>
        <v>94</v>
      </c>
      <c r="EA230" s="168">
        <f t="shared" si="380"/>
        <v>90</v>
      </c>
      <c r="EB230" s="167">
        <v>132</v>
      </c>
      <c r="EC230" s="168">
        <f t="shared" si="381"/>
        <v>59.8</v>
      </c>
      <c r="ED230" s="168">
        <f t="shared" si="382"/>
        <v>71.099999999999994</v>
      </c>
      <c r="EE230" s="168">
        <f t="shared" si="383"/>
        <v>80.8</v>
      </c>
      <c r="EF230" s="168">
        <f t="shared" si="384"/>
        <v>88</v>
      </c>
      <c r="EG230" s="168">
        <f t="shared" si="385"/>
        <v>95</v>
      </c>
      <c r="EH230" s="168">
        <f t="shared" si="386"/>
        <v>94.4</v>
      </c>
      <c r="EI230" s="168">
        <f t="shared" si="387"/>
        <v>94.1</v>
      </c>
      <c r="EJ230" s="168">
        <f t="shared" si="388"/>
        <v>89</v>
      </c>
      <c r="EK230" s="167">
        <v>133</v>
      </c>
      <c r="EL230" s="168">
        <f t="shared" si="389"/>
        <v>65.400000000000006</v>
      </c>
      <c r="EM230" s="168">
        <f t="shared" si="390"/>
        <v>77.2</v>
      </c>
      <c r="EN230" s="168">
        <f t="shared" si="391"/>
        <v>84.5</v>
      </c>
      <c r="EO230" s="168">
        <f t="shared" si="392"/>
        <v>89.8</v>
      </c>
      <c r="EP230" s="168">
        <f t="shared" si="393"/>
        <v>95.5</v>
      </c>
      <c r="EQ230" s="168">
        <f t="shared" si="394"/>
        <v>94.3</v>
      </c>
      <c r="ER230" s="168">
        <f t="shared" si="395"/>
        <v>92.5</v>
      </c>
      <c r="ES230" s="168">
        <f t="shared" si="396"/>
        <v>88.8</v>
      </c>
      <c r="ET230" s="167">
        <v>134</v>
      </c>
      <c r="EU230" s="168">
        <f t="shared" si="397"/>
        <v>65.3</v>
      </c>
      <c r="EV230" s="168">
        <f t="shared" si="398"/>
        <v>77.400000000000006</v>
      </c>
      <c r="EW230" s="168">
        <f t="shared" si="399"/>
        <v>86.5</v>
      </c>
      <c r="EX230" s="168">
        <f t="shared" si="400"/>
        <v>92.5</v>
      </c>
      <c r="EY230" s="168">
        <f t="shared" si="401"/>
        <v>96.4</v>
      </c>
      <c r="EZ230" s="168">
        <f t="shared" si="402"/>
        <v>93</v>
      </c>
      <c r="FA230" s="168">
        <f t="shared" si="403"/>
        <v>90.4</v>
      </c>
      <c r="FB230" s="168">
        <f t="shared" si="404"/>
        <v>83.7</v>
      </c>
      <c r="FC230" s="167">
        <v>135</v>
      </c>
      <c r="FD230" s="168">
        <f t="shared" si="405"/>
        <v>70.7</v>
      </c>
      <c r="FE230" s="168">
        <f t="shared" si="406"/>
        <v>82</v>
      </c>
      <c r="FF230" s="168">
        <f t="shared" si="407"/>
        <v>89.3</v>
      </c>
      <c r="FG230" s="168">
        <f t="shared" si="408"/>
        <v>93.3</v>
      </c>
      <c r="FH230" s="168">
        <f t="shared" si="409"/>
        <v>95.5</v>
      </c>
      <c r="FI230" s="168">
        <f t="shared" si="410"/>
        <v>93</v>
      </c>
      <c r="FJ230" s="168">
        <f t="shared" si="411"/>
        <v>90.1</v>
      </c>
      <c r="FK230" s="168">
        <f t="shared" si="412"/>
        <v>83</v>
      </c>
      <c r="FL230" s="167">
        <v>136</v>
      </c>
      <c r="FM230" s="168">
        <f t="shared" si="413"/>
        <v>75.599999999999994</v>
      </c>
      <c r="FN230" s="168">
        <f t="shared" si="414"/>
        <v>84.2</v>
      </c>
      <c r="FO230" s="168">
        <f t="shared" si="415"/>
        <v>90.1</v>
      </c>
      <c r="FP230" s="168">
        <f t="shared" si="416"/>
        <v>93.6</v>
      </c>
      <c r="FQ230" s="168">
        <f t="shared" si="417"/>
        <v>96.2</v>
      </c>
      <c r="FR230" s="168">
        <f t="shared" si="418"/>
        <v>91.3</v>
      </c>
      <c r="FS230" s="168">
        <f t="shared" si="419"/>
        <v>87.9</v>
      </c>
      <c r="FT230" s="168">
        <f t="shared" si="420"/>
        <v>81.900000000000006</v>
      </c>
      <c r="FU230" s="167">
        <v>137</v>
      </c>
      <c r="FV230" s="168">
        <f t="shared" si="421"/>
        <v>77.599999999999994</v>
      </c>
      <c r="FW230" s="168">
        <f t="shared" si="422"/>
        <v>88</v>
      </c>
      <c r="FX230" s="168">
        <f t="shared" si="423"/>
        <v>93.4</v>
      </c>
      <c r="FY230" s="168">
        <f t="shared" si="424"/>
        <v>93.8</v>
      </c>
      <c r="FZ230" s="168">
        <f t="shared" si="425"/>
        <v>94.2</v>
      </c>
      <c r="GA230" s="168">
        <f t="shared" si="426"/>
        <v>91.4</v>
      </c>
      <c r="GB230" s="168">
        <f t="shared" si="427"/>
        <v>87.9</v>
      </c>
      <c r="GC230" s="168">
        <f t="shared" si="428"/>
        <v>79.900000000000006</v>
      </c>
      <c r="GD230" s="167">
        <v>130</v>
      </c>
      <c r="GE230" s="168">
        <f t="shared" si="429"/>
        <v>-2.3603849250278586E-2</v>
      </c>
      <c r="GF230" s="168">
        <f t="shared" si="430"/>
        <v>-2.3544224454084883E-2</v>
      </c>
      <c r="GG230" s="167">
        <v>131</v>
      </c>
      <c r="GH230" s="168">
        <f t="shared" si="431"/>
        <v>-1.2384835451356935E-2</v>
      </c>
      <c r="GI230" s="168">
        <f t="shared" si="432"/>
        <v>-1.1998855162644873E-2</v>
      </c>
      <c r="GJ230" s="167">
        <v>132</v>
      </c>
      <c r="GK230" s="168">
        <f t="shared" si="433"/>
        <v>-2.0040529691527809E-2</v>
      </c>
      <c r="GL230" s="168">
        <f t="shared" si="434"/>
        <v>-1.9627671504537147E-2</v>
      </c>
      <c r="GM230" s="167">
        <v>133</v>
      </c>
      <c r="GN230" s="168">
        <f t="shared" si="435"/>
        <v>-2.9994818512207644E-2</v>
      </c>
      <c r="GO230" s="168">
        <f t="shared" si="436"/>
        <v>-2.8499066434065412E-2</v>
      </c>
      <c r="GP230" s="167">
        <v>134</v>
      </c>
      <c r="GQ230" s="168">
        <f t="shared" si="437"/>
        <v>1.1033250097071345E-2</v>
      </c>
      <c r="GR230" s="168">
        <f t="shared" si="438"/>
        <v>1.2508825519844891E-2</v>
      </c>
      <c r="GS230" s="167">
        <v>135</v>
      </c>
      <c r="GT230" s="168">
        <f t="shared" si="439"/>
        <v>3.2452499206684138E-2</v>
      </c>
      <c r="GU230" s="168">
        <f t="shared" si="440"/>
        <v>3.7596330632538866E-2</v>
      </c>
      <c r="GV230" s="167">
        <v>136</v>
      </c>
      <c r="GW230" s="168">
        <f t="shared" si="441"/>
        <v>4.2495075939370963E-2</v>
      </c>
      <c r="GX230" s="168">
        <f t="shared" si="442"/>
        <v>5.8447665967733542E-2</v>
      </c>
      <c r="GY230" s="167">
        <v>137</v>
      </c>
      <c r="GZ230" s="168">
        <f t="shared" si="443"/>
        <v>-2.9037543498589002E-5</v>
      </c>
      <c r="HA230" s="168">
        <f t="shared" si="444"/>
        <v>2.5034014590687548E-2</v>
      </c>
      <c r="HB230" s="167">
        <v>-1.2</v>
      </c>
      <c r="HC230" s="167">
        <v>-0.49</v>
      </c>
      <c r="HD230" s="167">
        <v>0.14000000000000001</v>
      </c>
      <c r="HE230" s="167">
        <v>1.56</v>
      </c>
      <c r="HF230" s="167">
        <v>-2.98</v>
      </c>
      <c r="HG230" s="167">
        <v>-1.01</v>
      </c>
      <c r="HH230" s="167">
        <v>0.85</v>
      </c>
      <c r="HI230" s="167">
        <v>3.14</v>
      </c>
    </row>
    <row r="231" spans="1:217" ht="15" x14ac:dyDescent="0.2">
      <c r="A231" s="153">
        <v>221</v>
      </c>
      <c r="B231" s="212"/>
      <c r="V231" s="163">
        <f t="shared" si="345"/>
        <v>0</v>
      </c>
      <c r="W231" s="163">
        <f t="shared" si="346"/>
        <v>0</v>
      </c>
      <c r="X231" s="163">
        <f t="shared" si="347"/>
        <v>0</v>
      </c>
      <c r="Y231" s="163">
        <f t="shared" si="348"/>
        <v>0</v>
      </c>
      <c r="Z231" s="163">
        <f t="shared" si="349"/>
        <v>0</v>
      </c>
      <c r="AA231" s="163">
        <f t="shared" si="350"/>
        <v>0</v>
      </c>
      <c r="AB231" s="163">
        <f t="shared" si="351"/>
        <v>0</v>
      </c>
      <c r="AC231" s="163">
        <f t="shared" si="352"/>
        <v>0</v>
      </c>
      <c r="AD231" s="164">
        <f t="shared" si="353"/>
        <v>-1.4641977937706968E-2</v>
      </c>
      <c r="AE231" s="164">
        <f t="shared" si="354"/>
        <v>2.4910512713808348E-2</v>
      </c>
      <c r="AF231" s="164">
        <f t="shared" si="355"/>
        <v>4.5595616594547202E-2</v>
      </c>
      <c r="AG231" s="165">
        <f t="shared" si="356"/>
        <v>65.3</v>
      </c>
      <c r="AH231" s="165">
        <f t="shared" si="357"/>
        <v>75.400000000000006</v>
      </c>
      <c r="AI231" s="165">
        <f t="shared" si="358"/>
        <v>82.9</v>
      </c>
      <c r="AJ231" s="165">
        <f t="shared" si="359"/>
        <v>88.3</v>
      </c>
      <c r="AK231" s="165">
        <f t="shared" si="360"/>
        <v>91.5</v>
      </c>
      <c r="AL231" s="165">
        <f t="shared" si="361"/>
        <v>92.7</v>
      </c>
      <c r="AM231" s="165">
        <f t="shared" si="362"/>
        <v>92.5</v>
      </c>
      <c r="AN231" s="165">
        <f t="shared" si="363"/>
        <v>90.4</v>
      </c>
      <c r="AO231" s="164">
        <f t="shared" si="364"/>
        <v>1.5128685188023212</v>
      </c>
      <c r="AP231" s="166">
        <v>1</v>
      </c>
      <c r="AQ231" s="167">
        <v>51.4</v>
      </c>
      <c r="AR231" s="167">
        <v>62.6</v>
      </c>
      <c r="AS231" s="167">
        <v>70.8</v>
      </c>
      <c r="AT231" s="167">
        <v>81</v>
      </c>
      <c r="AU231" s="167">
        <v>90.4</v>
      </c>
      <c r="AV231" s="167">
        <v>96.2</v>
      </c>
      <c r="AW231" s="167">
        <v>94.7</v>
      </c>
      <c r="AX231" s="167">
        <v>92.3</v>
      </c>
      <c r="AY231" s="166">
        <v>2</v>
      </c>
      <c r="AZ231" s="167">
        <v>59.5</v>
      </c>
      <c r="BA231" s="167">
        <v>68.900000000000006</v>
      </c>
      <c r="BB231" s="167">
        <v>78.3</v>
      </c>
      <c r="BC231" s="167">
        <v>84.3</v>
      </c>
      <c r="BD231" s="167">
        <v>92.8</v>
      </c>
      <c r="BE231" s="167">
        <v>96.3</v>
      </c>
      <c r="BF231" s="167">
        <v>94</v>
      </c>
      <c r="BG231" s="167">
        <v>90</v>
      </c>
      <c r="BH231" s="166">
        <v>3</v>
      </c>
      <c r="BI231" s="167">
        <v>59.8</v>
      </c>
      <c r="BJ231" s="167">
        <v>71.099999999999994</v>
      </c>
      <c r="BK231" s="167">
        <v>80.8</v>
      </c>
      <c r="BL231" s="167">
        <v>88</v>
      </c>
      <c r="BM231" s="167">
        <v>95</v>
      </c>
      <c r="BN231" s="167">
        <v>94.4</v>
      </c>
      <c r="BO231" s="167">
        <v>94.1</v>
      </c>
      <c r="BP231" s="167">
        <v>89</v>
      </c>
      <c r="BQ231" s="166">
        <v>4</v>
      </c>
      <c r="BR231" s="167">
        <v>65.400000000000006</v>
      </c>
      <c r="BS231" s="167">
        <v>77.2</v>
      </c>
      <c r="BT231" s="167">
        <v>84.5</v>
      </c>
      <c r="BU231" s="167">
        <v>89.8</v>
      </c>
      <c r="BV231" s="167">
        <v>95.5</v>
      </c>
      <c r="BW231" s="167">
        <v>94.3</v>
      </c>
      <c r="BX231" s="167">
        <v>92.5</v>
      </c>
      <c r="BY231" s="167">
        <v>88.8</v>
      </c>
      <c r="BZ231" s="166">
        <v>5</v>
      </c>
      <c r="CA231" s="167">
        <v>65.3</v>
      </c>
      <c r="CB231" s="167">
        <v>77.400000000000006</v>
      </c>
      <c r="CC231" s="167">
        <v>86.5</v>
      </c>
      <c r="CD231" s="167">
        <v>92.5</v>
      </c>
      <c r="CE231" s="167">
        <v>96.4</v>
      </c>
      <c r="CF231" s="167">
        <v>93</v>
      </c>
      <c r="CG231" s="167">
        <v>90.4</v>
      </c>
      <c r="CH231" s="167">
        <v>83.7</v>
      </c>
      <c r="CI231" s="166">
        <v>6</v>
      </c>
      <c r="CJ231" s="167">
        <v>70.7</v>
      </c>
      <c r="CK231" s="167">
        <v>82</v>
      </c>
      <c r="CL231" s="167">
        <v>89.3</v>
      </c>
      <c r="CM231" s="167">
        <v>93.3</v>
      </c>
      <c r="CN231" s="167">
        <v>95.5</v>
      </c>
      <c r="CO231" s="167">
        <v>93</v>
      </c>
      <c r="CP231" s="167">
        <v>90.1</v>
      </c>
      <c r="CQ231" s="167">
        <v>83</v>
      </c>
      <c r="CR231" s="166">
        <v>7</v>
      </c>
      <c r="CS231" s="167">
        <v>75.599999999999994</v>
      </c>
      <c r="CT231" s="167">
        <v>84.2</v>
      </c>
      <c r="CU231" s="167">
        <v>90.1</v>
      </c>
      <c r="CV231" s="167">
        <v>93.6</v>
      </c>
      <c r="CW231" s="167">
        <v>96.2</v>
      </c>
      <c r="CX231" s="167">
        <v>91.3</v>
      </c>
      <c r="CY231" s="167">
        <v>87.9</v>
      </c>
      <c r="CZ231" s="167">
        <v>81.900000000000006</v>
      </c>
      <c r="DA231" s="166">
        <v>8</v>
      </c>
      <c r="DB231" s="167">
        <v>77.599999999999994</v>
      </c>
      <c r="DC231" s="167">
        <v>88</v>
      </c>
      <c r="DD231" s="167">
        <v>93.4</v>
      </c>
      <c r="DE231" s="167">
        <v>93.8</v>
      </c>
      <c r="DF231" s="167">
        <v>94.2</v>
      </c>
      <c r="DG231" s="167">
        <v>91.4</v>
      </c>
      <c r="DH231" s="167">
        <v>87.9</v>
      </c>
      <c r="DI231" s="167">
        <v>79.900000000000006</v>
      </c>
      <c r="DJ231" s="167">
        <v>1</v>
      </c>
      <c r="DK231" s="168">
        <f t="shared" si="365"/>
        <v>51.4</v>
      </c>
      <c r="DL231" s="168">
        <f t="shared" si="366"/>
        <v>62.6</v>
      </c>
      <c r="DM231" s="168">
        <f t="shared" si="367"/>
        <v>70.8</v>
      </c>
      <c r="DN231" s="168">
        <f t="shared" si="368"/>
        <v>81</v>
      </c>
      <c r="DO231" s="168">
        <f t="shared" si="369"/>
        <v>90.4</v>
      </c>
      <c r="DP231" s="168">
        <f t="shared" si="370"/>
        <v>96.2</v>
      </c>
      <c r="DQ231" s="168">
        <f t="shared" si="371"/>
        <v>94.7</v>
      </c>
      <c r="DR231" s="168">
        <f t="shared" si="372"/>
        <v>92.3</v>
      </c>
      <c r="DS231" s="167">
        <v>131</v>
      </c>
      <c r="DT231" s="168">
        <f t="shared" si="373"/>
        <v>59.5</v>
      </c>
      <c r="DU231" s="168">
        <f t="shared" si="374"/>
        <v>68.900000000000006</v>
      </c>
      <c r="DV231" s="168">
        <f t="shared" si="375"/>
        <v>78.3</v>
      </c>
      <c r="DW231" s="168">
        <f t="shared" si="376"/>
        <v>84.3</v>
      </c>
      <c r="DX231" s="168">
        <f t="shared" si="377"/>
        <v>92.8</v>
      </c>
      <c r="DY231" s="168">
        <f t="shared" si="378"/>
        <v>96.3</v>
      </c>
      <c r="DZ231" s="168">
        <f t="shared" si="379"/>
        <v>94</v>
      </c>
      <c r="EA231" s="168">
        <f t="shared" si="380"/>
        <v>90</v>
      </c>
      <c r="EB231" s="167">
        <v>132</v>
      </c>
      <c r="EC231" s="168">
        <f t="shared" si="381"/>
        <v>59.8</v>
      </c>
      <c r="ED231" s="168">
        <f t="shared" si="382"/>
        <v>71.099999999999994</v>
      </c>
      <c r="EE231" s="168">
        <f t="shared" si="383"/>
        <v>80.8</v>
      </c>
      <c r="EF231" s="168">
        <f t="shared" si="384"/>
        <v>88</v>
      </c>
      <c r="EG231" s="168">
        <f t="shared" si="385"/>
        <v>95</v>
      </c>
      <c r="EH231" s="168">
        <f t="shared" si="386"/>
        <v>94.4</v>
      </c>
      <c r="EI231" s="168">
        <f t="shared" si="387"/>
        <v>94.1</v>
      </c>
      <c r="EJ231" s="168">
        <f t="shared" si="388"/>
        <v>89</v>
      </c>
      <c r="EK231" s="167">
        <v>133</v>
      </c>
      <c r="EL231" s="168">
        <f t="shared" si="389"/>
        <v>65.400000000000006</v>
      </c>
      <c r="EM231" s="168">
        <f t="shared" si="390"/>
        <v>77.2</v>
      </c>
      <c r="EN231" s="168">
        <f t="shared" si="391"/>
        <v>84.5</v>
      </c>
      <c r="EO231" s="168">
        <f t="shared" si="392"/>
        <v>89.8</v>
      </c>
      <c r="EP231" s="168">
        <f t="shared" si="393"/>
        <v>95.5</v>
      </c>
      <c r="EQ231" s="168">
        <f t="shared" si="394"/>
        <v>94.3</v>
      </c>
      <c r="ER231" s="168">
        <f t="shared" si="395"/>
        <v>92.5</v>
      </c>
      <c r="ES231" s="168">
        <f t="shared" si="396"/>
        <v>88.8</v>
      </c>
      <c r="ET231" s="167">
        <v>134</v>
      </c>
      <c r="EU231" s="168">
        <f t="shared" si="397"/>
        <v>65.3</v>
      </c>
      <c r="EV231" s="168">
        <f t="shared" si="398"/>
        <v>77.400000000000006</v>
      </c>
      <c r="EW231" s="168">
        <f t="shared" si="399"/>
        <v>86.5</v>
      </c>
      <c r="EX231" s="168">
        <f t="shared" si="400"/>
        <v>92.5</v>
      </c>
      <c r="EY231" s="168">
        <f t="shared" si="401"/>
        <v>96.4</v>
      </c>
      <c r="EZ231" s="168">
        <f t="shared" si="402"/>
        <v>93</v>
      </c>
      <c r="FA231" s="168">
        <f t="shared" si="403"/>
        <v>90.4</v>
      </c>
      <c r="FB231" s="168">
        <f t="shared" si="404"/>
        <v>83.7</v>
      </c>
      <c r="FC231" s="167">
        <v>135</v>
      </c>
      <c r="FD231" s="168">
        <f t="shared" si="405"/>
        <v>70.7</v>
      </c>
      <c r="FE231" s="168">
        <f t="shared" si="406"/>
        <v>82</v>
      </c>
      <c r="FF231" s="168">
        <f t="shared" si="407"/>
        <v>89.3</v>
      </c>
      <c r="FG231" s="168">
        <f t="shared" si="408"/>
        <v>93.3</v>
      </c>
      <c r="FH231" s="168">
        <f t="shared" si="409"/>
        <v>95.5</v>
      </c>
      <c r="FI231" s="168">
        <f t="shared" si="410"/>
        <v>93</v>
      </c>
      <c r="FJ231" s="168">
        <f t="shared" si="411"/>
        <v>90.1</v>
      </c>
      <c r="FK231" s="168">
        <f t="shared" si="412"/>
        <v>83</v>
      </c>
      <c r="FL231" s="167">
        <v>136</v>
      </c>
      <c r="FM231" s="168">
        <f t="shared" si="413"/>
        <v>75.599999999999994</v>
      </c>
      <c r="FN231" s="168">
        <f t="shared" si="414"/>
        <v>84.2</v>
      </c>
      <c r="FO231" s="168">
        <f t="shared" si="415"/>
        <v>90.1</v>
      </c>
      <c r="FP231" s="168">
        <f t="shared" si="416"/>
        <v>93.6</v>
      </c>
      <c r="FQ231" s="168">
        <f t="shared" si="417"/>
        <v>96.2</v>
      </c>
      <c r="FR231" s="168">
        <f t="shared" si="418"/>
        <v>91.3</v>
      </c>
      <c r="FS231" s="168">
        <f t="shared" si="419"/>
        <v>87.9</v>
      </c>
      <c r="FT231" s="168">
        <f t="shared" si="420"/>
        <v>81.900000000000006</v>
      </c>
      <c r="FU231" s="167">
        <v>137</v>
      </c>
      <c r="FV231" s="168">
        <f t="shared" si="421"/>
        <v>77.599999999999994</v>
      </c>
      <c r="FW231" s="168">
        <f t="shared" si="422"/>
        <v>88</v>
      </c>
      <c r="FX231" s="168">
        <f t="shared" si="423"/>
        <v>93.4</v>
      </c>
      <c r="FY231" s="168">
        <f t="shared" si="424"/>
        <v>93.8</v>
      </c>
      <c r="FZ231" s="168">
        <f t="shared" si="425"/>
        <v>94.2</v>
      </c>
      <c r="GA231" s="168">
        <f t="shared" si="426"/>
        <v>91.4</v>
      </c>
      <c r="GB231" s="168">
        <f t="shared" si="427"/>
        <v>87.9</v>
      </c>
      <c r="GC231" s="168">
        <f t="shared" si="428"/>
        <v>79.900000000000006</v>
      </c>
      <c r="GD231" s="167">
        <v>130</v>
      </c>
      <c r="GE231" s="168">
        <f t="shared" si="429"/>
        <v>-2.3603849250278586E-2</v>
      </c>
      <c r="GF231" s="168">
        <f t="shared" si="430"/>
        <v>-2.3544224454084883E-2</v>
      </c>
      <c r="GG231" s="167">
        <v>131</v>
      </c>
      <c r="GH231" s="168">
        <f t="shared" si="431"/>
        <v>-1.2384835451356935E-2</v>
      </c>
      <c r="GI231" s="168">
        <f t="shared" si="432"/>
        <v>-1.1998855162644873E-2</v>
      </c>
      <c r="GJ231" s="167">
        <v>132</v>
      </c>
      <c r="GK231" s="168">
        <f t="shared" si="433"/>
        <v>-2.0040529691527809E-2</v>
      </c>
      <c r="GL231" s="168">
        <f t="shared" si="434"/>
        <v>-1.9627671504537147E-2</v>
      </c>
      <c r="GM231" s="167">
        <v>133</v>
      </c>
      <c r="GN231" s="168">
        <f t="shared" si="435"/>
        <v>-2.9994818512207644E-2</v>
      </c>
      <c r="GO231" s="168">
        <f t="shared" si="436"/>
        <v>-2.8499066434065412E-2</v>
      </c>
      <c r="GP231" s="167">
        <v>134</v>
      </c>
      <c r="GQ231" s="168">
        <f t="shared" si="437"/>
        <v>1.1033250097071345E-2</v>
      </c>
      <c r="GR231" s="168">
        <f t="shared" si="438"/>
        <v>1.2508825519844891E-2</v>
      </c>
      <c r="GS231" s="167">
        <v>135</v>
      </c>
      <c r="GT231" s="168">
        <f t="shared" si="439"/>
        <v>3.2452499206684138E-2</v>
      </c>
      <c r="GU231" s="168">
        <f t="shared" si="440"/>
        <v>3.7596330632538866E-2</v>
      </c>
      <c r="GV231" s="167">
        <v>136</v>
      </c>
      <c r="GW231" s="168">
        <f t="shared" si="441"/>
        <v>4.2495075939370963E-2</v>
      </c>
      <c r="GX231" s="168">
        <f t="shared" si="442"/>
        <v>5.8447665967733542E-2</v>
      </c>
      <c r="GY231" s="167">
        <v>137</v>
      </c>
      <c r="GZ231" s="168">
        <f t="shared" si="443"/>
        <v>-2.9037543498589002E-5</v>
      </c>
      <c r="HA231" s="168">
        <f t="shared" si="444"/>
        <v>2.5034014590687548E-2</v>
      </c>
      <c r="HB231" s="167">
        <v>-1.2</v>
      </c>
      <c r="HC231" s="167">
        <v>-0.49</v>
      </c>
      <c r="HD231" s="167">
        <v>0.14000000000000001</v>
      </c>
      <c r="HE231" s="167">
        <v>1.56</v>
      </c>
      <c r="HF231" s="167">
        <v>-2.98</v>
      </c>
      <c r="HG231" s="167">
        <v>-1.01</v>
      </c>
      <c r="HH231" s="167">
        <v>0.85</v>
      </c>
      <c r="HI231" s="167">
        <v>3.14</v>
      </c>
    </row>
    <row r="232" spans="1:217" ht="15" x14ac:dyDescent="0.2">
      <c r="A232" s="153">
        <v>222</v>
      </c>
      <c r="B232" s="212"/>
      <c r="V232" s="163">
        <f t="shared" si="345"/>
        <v>0</v>
      </c>
      <c r="W232" s="163">
        <f t="shared" si="346"/>
        <v>0</v>
      </c>
      <c r="X232" s="163">
        <f t="shared" si="347"/>
        <v>0</v>
      </c>
      <c r="Y232" s="163">
        <f t="shared" si="348"/>
        <v>0</v>
      </c>
      <c r="Z232" s="163">
        <f t="shared" si="349"/>
        <v>0</v>
      </c>
      <c r="AA232" s="163">
        <f t="shared" si="350"/>
        <v>0</v>
      </c>
      <c r="AB232" s="163">
        <f t="shared" si="351"/>
        <v>0</v>
      </c>
      <c r="AC232" s="163">
        <f t="shared" si="352"/>
        <v>0</v>
      </c>
      <c r="AD232" s="164">
        <f t="shared" si="353"/>
        <v>-1.4641977937706968E-2</v>
      </c>
      <c r="AE232" s="164">
        <f t="shared" si="354"/>
        <v>2.4910512713808348E-2</v>
      </c>
      <c r="AF232" s="164">
        <f t="shared" si="355"/>
        <v>4.5595616594547202E-2</v>
      </c>
      <c r="AG232" s="165">
        <f t="shared" si="356"/>
        <v>65.3</v>
      </c>
      <c r="AH232" s="165">
        <f t="shared" si="357"/>
        <v>75.400000000000006</v>
      </c>
      <c r="AI232" s="165">
        <f t="shared" si="358"/>
        <v>82.9</v>
      </c>
      <c r="AJ232" s="165">
        <f t="shared" si="359"/>
        <v>88.3</v>
      </c>
      <c r="AK232" s="165">
        <f t="shared" si="360"/>
        <v>91.5</v>
      </c>
      <c r="AL232" s="165">
        <f t="shared" si="361"/>
        <v>92.7</v>
      </c>
      <c r="AM232" s="165">
        <f t="shared" si="362"/>
        <v>92.5</v>
      </c>
      <c r="AN232" s="165">
        <f t="shared" si="363"/>
        <v>90.4</v>
      </c>
      <c r="AO232" s="164">
        <f t="shared" si="364"/>
        <v>1.5128685188023212</v>
      </c>
      <c r="AP232" s="166">
        <v>1</v>
      </c>
      <c r="AQ232" s="167">
        <v>51.4</v>
      </c>
      <c r="AR232" s="167">
        <v>62.6</v>
      </c>
      <c r="AS232" s="167">
        <v>70.8</v>
      </c>
      <c r="AT232" s="167">
        <v>81</v>
      </c>
      <c r="AU232" s="167">
        <v>90.4</v>
      </c>
      <c r="AV232" s="167">
        <v>96.2</v>
      </c>
      <c r="AW232" s="167">
        <v>94.7</v>
      </c>
      <c r="AX232" s="167">
        <v>92.3</v>
      </c>
      <c r="AY232" s="166">
        <v>2</v>
      </c>
      <c r="AZ232" s="167">
        <v>59.5</v>
      </c>
      <c r="BA232" s="167">
        <v>68.900000000000006</v>
      </c>
      <c r="BB232" s="167">
        <v>78.3</v>
      </c>
      <c r="BC232" s="167">
        <v>84.3</v>
      </c>
      <c r="BD232" s="167">
        <v>92.8</v>
      </c>
      <c r="BE232" s="167">
        <v>96.3</v>
      </c>
      <c r="BF232" s="167">
        <v>94</v>
      </c>
      <c r="BG232" s="167">
        <v>90</v>
      </c>
      <c r="BH232" s="166">
        <v>3</v>
      </c>
      <c r="BI232" s="167">
        <v>59.8</v>
      </c>
      <c r="BJ232" s="167">
        <v>71.099999999999994</v>
      </c>
      <c r="BK232" s="167">
        <v>80.8</v>
      </c>
      <c r="BL232" s="167">
        <v>88</v>
      </c>
      <c r="BM232" s="167">
        <v>95</v>
      </c>
      <c r="BN232" s="167">
        <v>94.4</v>
      </c>
      <c r="BO232" s="167">
        <v>94.1</v>
      </c>
      <c r="BP232" s="167">
        <v>89</v>
      </c>
      <c r="BQ232" s="166">
        <v>4</v>
      </c>
      <c r="BR232" s="167">
        <v>65.400000000000006</v>
      </c>
      <c r="BS232" s="167">
        <v>77.2</v>
      </c>
      <c r="BT232" s="167">
        <v>84.5</v>
      </c>
      <c r="BU232" s="167">
        <v>89.8</v>
      </c>
      <c r="BV232" s="167">
        <v>95.5</v>
      </c>
      <c r="BW232" s="167">
        <v>94.3</v>
      </c>
      <c r="BX232" s="167">
        <v>92.5</v>
      </c>
      <c r="BY232" s="167">
        <v>88.8</v>
      </c>
      <c r="BZ232" s="166">
        <v>5</v>
      </c>
      <c r="CA232" s="167">
        <v>65.3</v>
      </c>
      <c r="CB232" s="167">
        <v>77.400000000000006</v>
      </c>
      <c r="CC232" s="167">
        <v>86.5</v>
      </c>
      <c r="CD232" s="167">
        <v>92.5</v>
      </c>
      <c r="CE232" s="167">
        <v>96.4</v>
      </c>
      <c r="CF232" s="167">
        <v>93</v>
      </c>
      <c r="CG232" s="167">
        <v>90.4</v>
      </c>
      <c r="CH232" s="167">
        <v>83.7</v>
      </c>
      <c r="CI232" s="166">
        <v>6</v>
      </c>
      <c r="CJ232" s="167">
        <v>70.7</v>
      </c>
      <c r="CK232" s="167">
        <v>82</v>
      </c>
      <c r="CL232" s="167">
        <v>89.3</v>
      </c>
      <c r="CM232" s="167">
        <v>93.3</v>
      </c>
      <c r="CN232" s="167">
        <v>95.5</v>
      </c>
      <c r="CO232" s="167">
        <v>93</v>
      </c>
      <c r="CP232" s="167">
        <v>90.1</v>
      </c>
      <c r="CQ232" s="167">
        <v>83</v>
      </c>
      <c r="CR232" s="166">
        <v>7</v>
      </c>
      <c r="CS232" s="167">
        <v>75.599999999999994</v>
      </c>
      <c r="CT232" s="167">
        <v>84.2</v>
      </c>
      <c r="CU232" s="167">
        <v>90.1</v>
      </c>
      <c r="CV232" s="167">
        <v>93.6</v>
      </c>
      <c r="CW232" s="167">
        <v>96.2</v>
      </c>
      <c r="CX232" s="167">
        <v>91.3</v>
      </c>
      <c r="CY232" s="167">
        <v>87.9</v>
      </c>
      <c r="CZ232" s="167">
        <v>81.900000000000006</v>
      </c>
      <c r="DA232" s="166">
        <v>8</v>
      </c>
      <c r="DB232" s="167">
        <v>77.599999999999994</v>
      </c>
      <c r="DC232" s="167">
        <v>88</v>
      </c>
      <c r="DD232" s="167">
        <v>93.4</v>
      </c>
      <c r="DE232" s="167">
        <v>93.8</v>
      </c>
      <c r="DF232" s="167">
        <v>94.2</v>
      </c>
      <c r="DG232" s="167">
        <v>91.4</v>
      </c>
      <c r="DH232" s="167">
        <v>87.9</v>
      </c>
      <c r="DI232" s="167">
        <v>79.900000000000006</v>
      </c>
      <c r="DJ232" s="167">
        <v>1</v>
      </c>
      <c r="DK232" s="168">
        <f t="shared" si="365"/>
        <v>51.4</v>
      </c>
      <c r="DL232" s="168">
        <f t="shared" si="366"/>
        <v>62.6</v>
      </c>
      <c r="DM232" s="168">
        <f t="shared" si="367"/>
        <v>70.8</v>
      </c>
      <c r="DN232" s="168">
        <f t="shared" si="368"/>
        <v>81</v>
      </c>
      <c r="DO232" s="168">
        <f t="shared" si="369"/>
        <v>90.4</v>
      </c>
      <c r="DP232" s="168">
        <f t="shared" si="370"/>
        <v>96.2</v>
      </c>
      <c r="DQ232" s="168">
        <f t="shared" si="371"/>
        <v>94.7</v>
      </c>
      <c r="DR232" s="168">
        <f t="shared" si="372"/>
        <v>92.3</v>
      </c>
      <c r="DS232" s="167">
        <v>131</v>
      </c>
      <c r="DT232" s="168">
        <f t="shared" si="373"/>
        <v>59.5</v>
      </c>
      <c r="DU232" s="168">
        <f t="shared" si="374"/>
        <v>68.900000000000006</v>
      </c>
      <c r="DV232" s="168">
        <f t="shared" si="375"/>
        <v>78.3</v>
      </c>
      <c r="DW232" s="168">
        <f t="shared" si="376"/>
        <v>84.3</v>
      </c>
      <c r="DX232" s="168">
        <f t="shared" si="377"/>
        <v>92.8</v>
      </c>
      <c r="DY232" s="168">
        <f t="shared" si="378"/>
        <v>96.3</v>
      </c>
      <c r="DZ232" s="168">
        <f t="shared" si="379"/>
        <v>94</v>
      </c>
      <c r="EA232" s="168">
        <f t="shared" si="380"/>
        <v>90</v>
      </c>
      <c r="EB232" s="167">
        <v>132</v>
      </c>
      <c r="EC232" s="168">
        <f t="shared" si="381"/>
        <v>59.8</v>
      </c>
      <c r="ED232" s="168">
        <f t="shared" si="382"/>
        <v>71.099999999999994</v>
      </c>
      <c r="EE232" s="168">
        <f t="shared" si="383"/>
        <v>80.8</v>
      </c>
      <c r="EF232" s="168">
        <f t="shared" si="384"/>
        <v>88</v>
      </c>
      <c r="EG232" s="168">
        <f t="shared" si="385"/>
        <v>95</v>
      </c>
      <c r="EH232" s="168">
        <f t="shared" si="386"/>
        <v>94.4</v>
      </c>
      <c r="EI232" s="168">
        <f t="shared" si="387"/>
        <v>94.1</v>
      </c>
      <c r="EJ232" s="168">
        <f t="shared" si="388"/>
        <v>89</v>
      </c>
      <c r="EK232" s="167">
        <v>133</v>
      </c>
      <c r="EL232" s="168">
        <f t="shared" si="389"/>
        <v>65.400000000000006</v>
      </c>
      <c r="EM232" s="168">
        <f t="shared" si="390"/>
        <v>77.2</v>
      </c>
      <c r="EN232" s="168">
        <f t="shared" si="391"/>
        <v>84.5</v>
      </c>
      <c r="EO232" s="168">
        <f t="shared" si="392"/>
        <v>89.8</v>
      </c>
      <c r="EP232" s="168">
        <f t="shared" si="393"/>
        <v>95.5</v>
      </c>
      <c r="EQ232" s="168">
        <f t="shared" si="394"/>
        <v>94.3</v>
      </c>
      <c r="ER232" s="168">
        <f t="shared" si="395"/>
        <v>92.5</v>
      </c>
      <c r="ES232" s="168">
        <f t="shared" si="396"/>
        <v>88.8</v>
      </c>
      <c r="ET232" s="167">
        <v>134</v>
      </c>
      <c r="EU232" s="168">
        <f t="shared" si="397"/>
        <v>65.3</v>
      </c>
      <c r="EV232" s="168">
        <f t="shared" si="398"/>
        <v>77.400000000000006</v>
      </c>
      <c r="EW232" s="168">
        <f t="shared" si="399"/>
        <v>86.5</v>
      </c>
      <c r="EX232" s="168">
        <f t="shared" si="400"/>
        <v>92.5</v>
      </c>
      <c r="EY232" s="168">
        <f t="shared" si="401"/>
        <v>96.4</v>
      </c>
      <c r="EZ232" s="168">
        <f t="shared" si="402"/>
        <v>93</v>
      </c>
      <c r="FA232" s="168">
        <f t="shared" si="403"/>
        <v>90.4</v>
      </c>
      <c r="FB232" s="168">
        <f t="shared" si="404"/>
        <v>83.7</v>
      </c>
      <c r="FC232" s="167">
        <v>135</v>
      </c>
      <c r="FD232" s="168">
        <f t="shared" si="405"/>
        <v>70.7</v>
      </c>
      <c r="FE232" s="168">
        <f t="shared" si="406"/>
        <v>82</v>
      </c>
      <c r="FF232" s="168">
        <f t="shared" si="407"/>
        <v>89.3</v>
      </c>
      <c r="FG232" s="168">
        <f t="shared" si="408"/>
        <v>93.3</v>
      </c>
      <c r="FH232" s="168">
        <f t="shared" si="409"/>
        <v>95.5</v>
      </c>
      <c r="FI232" s="168">
        <f t="shared" si="410"/>
        <v>93</v>
      </c>
      <c r="FJ232" s="168">
        <f t="shared" si="411"/>
        <v>90.1</v>
      </c>
      <c r="FK232" s="168">
        <f t="shared" si="412"/>
        <v>83</v>
      </c>
      <c r="FL232" s="167">
        <v>136</v>
      </c>
      <c r="FM232" s="168">
        <f t="shared" si="413"/>
        <v>75.599999999999994</v>
      </c>
      <c r="FN232" s="168">
        <f t="shared" si="414"/>
        <v>84.2</v>
      </c>
      <c r="FO232" s="168">
        <f t="shared" si="415"/>
        <v>90.1</v>
      </c>
      <c r="FP232" s="168">
        <f t="shared" si="416"/>
        <v>93.6</v>
      </c>
      <c r="FQ232" s="168">
        <f t="shared" si="417"/>
        <v>96.2</v>
      </c>
      <c r="FR232" s="168">
        <f t="shared" si="418"/>
        <v>91.3</v>
      </c>
      <c r="FS232" s="168">
        <f t="shared" si="419"/>
        <v>87.9</v>
      </c>
      <c r="FT232" s="168">
        <f t="shared" si="420"/>
        <v>81.900000000000006</v>
      </c>
      <c r="FU232" s="167">
        <v>137</v>
      </c>
      <c r="FV232" s="168">
        <f t="shared" si="421"/>
        <v>77.599999999999994</v>
      </c>
      <c r="FW232" s="168">
        <f t="shared" si="422"/>
        <v>88</v>
      </c>
      <c r="FX232" s="168">
        <f t="shared" si="423"/>
        <v>93.4</v>
      </c>
      <c r="FY232" s="168">
        <f t="shared" si="424"/>
        <v>93.8</v>
      </c>
      <c r="FZ232" s="168">
        <f t="shared" si="425"/>
        <v>94.2</v>
      </c>
      <c r="GA232" s="168">
        <f t="shared" si="426"/>
        <v>91.4</v>
      </c>
      <c r="GB232" s="168">
        <f t="shared" si="427"/>
        <v>87.9</v>
      </c>
      <c r="GC232" s="168">
        <f t="shared" si="428"/>
        <v>79.900000000000006</v>
      </c>
      <c r="GD232" s="167">
        <v>130</v>
      </c>
      <c r="GE232" s="168">
        <f t="shared" si="429"/>
        <v>-2.3603849250278586E-2</v>
      </c>
      <c r="GF232" s="168">
        <f t="shared" si="430"/>
        <v>-2.3544224454084883E-2</v>
      </c>
      <c r="GG232" s="167">
        <v>131</v>
      </c>
      <c r="GH232" s="168">
        <f t="shared" si="431"/>
        <v>-1.2384835451356935E-2</v>
      </c>
      <c r="GI232" s="168">
        <f t="shared" si="432"/>
        <v>-1.1998855162644873E-2</v>
      </c>
      <c r="GJ232" s="167">
        <v>132</v>
      </c>
      <c r="GK232" s="168">
        <f t="shared" si="433"/>
        <v>-2.0040529691527809E-2</v>
      </c>
      <c r="GL232" s="168">
        <f t="shared" si="434"/>
        <v>-1.9627671504537147E-2</v>
      </c>
      <c r="GM232" s="167">
        <v>133</v>
      </c>
      <c r="GN232" s="168">
        <f t="shared" si="435"/>
        <v>-2.9994818512207644E-2</v>
      </c>
      <c r="GO232" s="168">
        <f t="shared" si="436"/>
        <v>-2.8499066434065412E-2</v>
      </c>
      <c r="GP232" s="167">
        <v>134</v>
      </c>
      <c r="GQ232" s="168">
        <f t="shared" si="437"/>
        <v>1.1033250097071345E-2</v>
      </c>
      <c r="GR232" s="168">
        <f t="shared" si="438"/>
        <v>1.2508825519844891E-2</v>
      </c>
      <c r="GS232" s="167">
        <v>135</v>
      </c>
      <c r="GT232" s="168">
        <f t="shared" si="439"/>
        <v>3.2452499206684138E-2</v>
      </c>
      <c r="GU232" s="168">
        <f t="shared" si="440"/>
        <v>3.7596330632538866E-2</v>
      </c>
      <c r="GV232" s="167">
        <v>136</v>
      </c>
      <c r="GW232" s="168">
        <f t="shared" si="441"/>
        <v>4.2495075939370963E-2</v>
      </c>
      <c r="GX232" s="168">
        <f t="shared" si="442"/>
        <v>5.8447665967733542E-2</v>
      </c>
      <c r="GY232" s="167">
        <v>137</v>
      </c>
      <c r="GZ232" s="168">
        <f t="shared" si="443"/>
        <v>-2.9037543498589002E-5</v>
      </c>
      <c r="HA232" s="168">
        <f t="shared" si="444"/>
        <v>2.5034014590687548E-2</v>
      </c>
      <c r="HB232" s="167">
        <v>-1.2</v>
      </c>
      <c r="HC232" s="167">
        <v>-0.49</v>
      </c>
      <c r="HD232" s="167">
        <v>0.14000000000000001</v>
      </c>
      <c r="HE232" s="167">
        <v>1.56</v>
      </c>
      <c r="HF232" s="167">
        <v>-2.98</v>
      </c>
      <c r="HG232" s="167">
        <v>-1.01</v>
      </c>
      <c r="HH232" s="167">
        <v>0.85</v>
      </c>
      <c r="HI232" s="167">
        <v>3.14</v>
      </c>
    </row>
    <row r="233" spans="1:217" ht="15" x14ac:dyDescent="0.2">
      <c r="A233" s="153">
        <v>223</v>
      </c>
      <c r="B233" s="212"/>
      <c r="V233" s="163">
        <f t="shared" si="345"/>
        <v>0</v>
      </c>
      <c r="W233" s="163">
        <f t="shared" si="346"/>
        <v>0</v>
      </c>
      <c r="X233" s="163">
        <f t="shared" si="347"/>
        <v>0</v>
      </c>
      <c r="Y233" s="163">
        <f t="shared" si="348"/>
        <v>0</v>
      </c>
      <c r="Z233" s="163">
        <f t="shared" si="349"/>
        <v>0</v>
      </c>
      <c r="AA233" s="163">
        <f t="shared" si="350"/>
        <v>0</v>
      </c>
      <c r="AB233" s="163">
        <f t="shared" si="351"/>
        <v>0</v>
      </c>
      <c r="AC233" s="163">
        <f t="shared" si="352"/>
        <v>0</v>
      </c>
      <c r="AD233" s="164">
        <f t="shared" si="353"/>
        <v>-1.4641977937706968E-2</v>
      </c>
      <c r="AE233" s="164">
        <f t="shared" si="354"/>
        <v>2.4910512713808348E-2</v>
      </c>
      <c r="AF233" s="164">
        <f t="shared" si="355"/>
        <v>4.5595616594547202E-2</v>
      </c>
      <c r="AG233" s="165">
        <f t="shared" si="356"/>
        <v>65.3</v>
      </c>
      <c r="AH233" s="165">
        <f t="shared" si="357"/>
        <v>75.400000000000006</v>
      </c>
      <c r="AI233" s="165">
        <f t="shared" si="358"/>
        <v>82.9</v>
      </c>
      <c r="AJ233" s="165">
        <f t="shared" si="359"/>
        <v>88.3</v>
      </c>
      <c r="AK233" s="165">
        <f t="shared" si="360"/>
        <v>91.5</v>
      </c>
      <c r="AL233" s="165">
        <f t="shared" si="361"/>
        <v>92.7</v>
      </c>
      <c r="AM233" s="165">
        <f t="shared" si="362"/>
        <v>92.5</v>
      </c>
      <c r="AN233" s="165">
        <f t="shared" si="363"/>
        <v>90.4</v>
      </c>
      <c r="AO233" s="164">
        <f t="shared" si="364"/>
        <v>1.5128685188023212</v>
      </c>
      <c r="AP233" s="166">
        <v>1</v>
      </c>
      <c r="AQ233" s="167">
        <v>51.4</v>
      </c>
      <c r="AR233" s="167">
        <v>62.6</v>
      </c>
      <c r="AS233" s="167">
        <v>70.8</v>
      </c>
      <c r="AT233" s="167">
        <v>81</v>
      </c>
      <c r="AU233" s="167">
        <v>90.4</v>
      </c>
      <c r="AV233" s="167">
        <v>96.2</v>
      </c>
      <c r="AW233" s="167">
        <v>94.7</v>
      </c>
      <c r="AX233" s="167">
        <v>92.3</v>
      </c>
      <c r="AY233" s="166">
        <v>2</v>
      </c>
      <c r="AZ233" s="167">
        <v>59.5</v>
      </c>
      <c r="BA233" s="167">
        <v>68.900000000000006</v>
      </c>
      <c r="BB233" s="167">
        <v>78.3</v>
      </c>
      <c r="BC233" s="167">
        <v>84.3</v>
      </c>
      <c r="BD233" s="167">
        <v>92.8</v>
      </c>
      <c r="BE233" s="167">
        <v>96.3</v>
      </c>
      <c r="BF233" s="167">
        <v>94</v>
      </c>
      <c r="BG233" s="167">
        <v>90</v>
      </c>
      <c r="BH233" s="166">
        <v>3</v>
      </c>
      <c r="BI233" s="167">
        <v>59.8</v>
      </c>
      <c r="BJ233" s="167">
        <v>71.099999999999994</v>
      </c>
      <c r="BK233" s="167">
        <v>80.8</v>
      </c>
      <c r="BL233" s="167">
        <v>88</v>
      </c>
      <c r="BM233" s="167">
        <v>95</v>
      </c>
      <c r="BN233" s="167">
        <v>94.4</v>
      </c>
      <c r="BO233" s="167">
        <v>94.1</v>
      </c>
      <c r="BP233" s="167">
        <v>89</v>
      </c>
      <c r="BQ233" s="166">
        <v>4</v>
      </c>
      <c r="BR233" s="167">
        <v>65.400000000000006</v>
      </c>
      <c r="BS233" s="167">
        <v>77.2</v>
      </c>
      <c r="BT233" s="167">
        <v>84.5</v>
      </c>
      <c r="BU233" s="167">
        <v>89.8</v>
      </c>
      <c r="BV233" s="167">
        <v>95.5</v>
      </c>
      <c r="BW233" s="167">
        <v>94.3</v>
      </c>
      <c r="BX233" s="167">
        <v>92.5</v>
      </c>
      <c r="BY233" s="167">
        <v>88.8</v>
      </c>
      <c r="BZ233" s="166">
        <v>5</v>
      </c>
      <c r="CA233" s="167">
        <v>65.3</v>
      </c>
      <c r="CB233" s="167">
        <v>77.400000000000006</v>
      </c>
      <c r="CC233" s="167">
        <v>86.5</v>
      </c>
      <c r="CD233" s="167">
        <v>92.5</v>
      </c>
      <c r="CE233" s="167">
        <v>96.4</v>
      </c>
      <c r="CF233" s="167">
        <v>93</v>
      </c>
      <c r="CG233" s="167">
        <v>90.4</v>
      </c>
      <c r="CH233" s="167">
        <v>83.7</v>
      </c>
      <c r="CI233" s="166">
        <v>6</v>
      </c>
      <c r="CJ233" s="167">
        <v>70.7</v>
      </c>
      <c r="CK233" s="167">
        <v>82</v>
      </c>
      <c r="CL233" s="167">
        <v>89.3</v>
      </c>
      <c r="CM233" s="167">
        <v>93.3</v>
      </c>
      <c r="CN233" s="167">
        <v>95.5</v>
      </c>
      <c r="CO233" s="167">
        <v>93</v>
      </c>
      <c r="CP233" s="167">
        <v>90.1</v>
      </c>
      <c r="CQ233" s="167">
        <v>83</v>
      </c>
      <c r="CR233" s="166">
        <v>7</v>
      </c>
      <c r="CS233" s="167">
        <v>75.599999999999994</v>
      </c>
      <c r="CT233" s="167">
        <v>84.2</v>
      </c>
      <c r="CU233" s="167">
        <v>90.1</v>
      </c>
      <c r="CV233" s="167">
        <v>93.6</v>
      </c>
      <c r="CW233" s="167">
        <v>96.2</v>
      </c>
      <c r="CX233" s="167">
        <v>91.3</v>
      </c>
      <c r="CY233" s="167">
        <v>87.9</v>
      </c>
      <c r="CZ233" s="167">
        <v>81.900000000000006</v>
      </c>
      <c r="DA233" s="166">
        <v>8</v>
      </c>
      <c r="DB233" s="167">
        <v>77.599999999999994</v>
      </c>
      <c r="DC233" s="167">
        <v>88</v>
      </c>
      <c r="DD233" s="167">
        <v>93.4</v>
      </c>
      <c r="DE233" s="167">
        <v>93.8</v>
      </c>
      <c r="DF233" s="167">
        <v>94.2</v>
      </c>
      <c r="DG233" s="167">
        <v>91.4</v>
      </c>
      <c r="DH233" s="167">
        <v>87.9</v>
      </c>
      <c r="DI233" s="167">
        <v>79.900000000000006</v>
      </c>
      <c r="DJ233" s="167">
        <v>1</v>
      </c>
      <c r="DK233" s="168">
        <f t="shared" si="365"/>
        <v>51.4</v>
      </c>
      <c r="DL233" s="168">
        <f t="shared" si="366"/>
        <v>62.6</v>
      </c>
      <c r="DM233" s="168">
        <f t="shared" si="367"/>
        <v>70.8</v>
      </c>
      <c r="DN233" s="168">
        <f t="shared" si="368"/>
        <v>81</v>
      </c>
      <c r="DO233" s="168">
        <f t="shared" si="369"/>
        <v>90.4</v>
      </c>
      <c r="DP233" s="168">
        <f t="shared" si="370"/>
        <v>96.2</v>
      </c>
      <c r="DQ233" s="168">
        <f t="shared" si="371"/>
        <v>94.7</v>
      </c>
      <c r="DR233" s="168">
        <f t="shared" si="372"/>
        <v>92.3</v>
      </c>
      <c r="DS233" s="167">
        <v>131</v>
      </c>
      <c r="DT233" s="168">
        <f t="shared" si="373"/>
        <v>59.5</v>
      </c>
      <c r="DU233" s="168">
        <f t="shared" si="374"/>
        <v>68.900000000000006</v>
      </c>
      <c r="DV233" s="168">
        <f t="shared" si="375"/>
        <v>78.3</v>
      </c>
      <c r="DW233" s="168">
        <f t="shared" si="376"/>
        <v>84.3</v>
      </c>
      <c r="DX233" s="168">
        <f t="shared" si="377"/>
        <v>92.8</v>
      </c>
      <c r="DY233" s="168">
        <f t="shared" si="378"/>
        <v>96.3</v>
      </c>
      <c r="DZ233" s="168">
        <f t="shared" si="379"/>
        <v>94</v>
      </c>
      <c r="EA233" s="168">
        <f t="shared" si="380"/>
        <v>90</v>
      </c>
      <c r="EB233" s="167">
        <v>132</v>
      </c>
      <c r="EC233" s="168">
        <f t="shared" si="381"/>
        <v>59.8</v>
      </c>
      <c r="ED233" s="168">
        <f t="shared" si="382"/>
        <v>71.099999999999994</v>
      </c>
      <c r="EE233" s="168">
        <f t="shared" si="383"/>
        <v>80.8</v>
      </c>
      <c r="EF233" s="168">
        <f t="shared" si="384"/>
        <v>88</v>
      </c>
      <c r="EG233" s="168">
        <f t="shared" si="385"/>
        <v>95</v>
      </c>
      <c r="EH233" s="168">
        <f t="shared" si="386"/>
        <v>94.4</v>
      </c>
      <c r="EI233" s="168">
        <f t="shared" si="387"/>
        <v>94.1</v>
      </c>
      <c r="EJ233" s="168">
        <f t="shared" si="388"/>
        <v>89</v>
      </c>
      <c r="EK233" s="167">
        <v>133</v>
      </c>
      <c r="EL233" s="168">
        <f t="shared" si="389"/>
        <v>65.400000000000006</v>
      </c>
      <c r="EM233" s="168">
        <f t="shared" si="390"/>
        <v>77.2</v>
      </c>
      <c r="EN233" s="168">
        <f t="shared" si="391"/>
        <v>84.5</v>
      </c>
      <c r="EO233" s="168">
        <f t="shared" si="392"/>
        <v>89.8</v>
      </c>
      <c r="EP233" s="168">
        <f t="shared" si="393"/>
        <v>95.5</v>
      </c>
      <c r="EQ233" s="168">
        <f t="shared" si="394"/>
        <v>94.3</v>
      </c>
      <c r="ER233" s="168">
        <f t="shared" si="395"/>
        <v>92.5</v>
      </c>
      <c r="ES233" s="168">
        <f t="shared" si="396"/>
        <v>88.8</v>
      </c>
      <c r="ET233" s="167">
        <v>134</v>
      </c>
      <c r="EU233" s="168">
        <f t="shared" si="397"/>
        <v>65.3</v>
      </c>
      <c r="EV233" s="168">
        <f t="shared" si="398"/>
        <v>77.400000000000006</v>
      </c>
      <c r="EW233" s="168">
        <f t="shared" si="399"/>
        <v>86.5</v>
      </c>
      <c r="EX233" s="168">
        <f t="shared" si="400"/>
        <v>92.5</v>
      </c>
      <c r="EY233" s="168">
        <f t="shared" si="401"/>
        <v>96.4</v>
      </c>
      <c r="EZ233" s="168">
        <f t="shared" si="402"/>
        <v>93</v>
      </c>
      <c r="FA233" s="168">
        <f t="shared" si="403"/>
        <v>90.4</v>
      </c>
      <c r="FB233" s="168">
        <f t="shared" si="404"/>
        <v>83.7</v>
      </c>
      <c r="FC233" s="167">
        <v>135</v>
      </c>
      <c r="FD233" s="168">
        <f t="shared" si="405"/>
        <v>70.7</v>
      </c>
      <c r="FE233" s="168">
        <f t="shared" si="406"/>
        <v>82</v>
      </c>
      <c r="FF233" s="168">
        <f t="shared" si="407"/>
        <v>89.3</v>
      </c>
      <c r="FG233" s="168">
        <f t="shared" si="408"/>
        <v>93.3</v>
      </c>
      <c r="FH233" s="168">
        <f t="shared" si="409"/>
        <v>95.5</v>
      </c>
      <c r="FI233" s="168">
        <f t="shared" si="410"/>
        <v>93</v>
      </c>
      <c r="FJ233" s="168">
        <f t="shared" si="411"/>
        <v>90.1</v>
      </c>
      <c r="FK233" s="168">
        <f t="shared" si="412"/>
        <v>83</v>
      </c>
      <c r="FL233" s="167">
        <v>136</v>
      </c>
      <c r="FM233" s="168">
        <f t="shared" si="413"/>
        <v>75.599999999999994</v>
      </c>
      <c r="FN233" s="168">
        <f t="shared" si="414"/>
        <v>84.2</v>
      </c>
      <c r="FO233" s="168">
        <f t="shared" si="415"/>
        <v>90.1</v>
      </c>
      <c r="FP233" s="168">
        <f t="shared" si="416"/>
        <v>93.6</v>
      </c>
      <c r="FQ233" s="168">
        <f t="shared" si="417"/>
        <v>96.2</v>
      </c>
      <c r="FR233" s="168">
        <f t="shared" si="418"/>
        <v>91.3</v>
      </c>
      <c r="FS233" s="168">
        <f t="shared" si="419"/>
        <v>87.9</v>
      </c>
      <c r="FT233" s="168">
        <f t="shared" si="420"/>
        <v>81.900000000000006</v>
      </c>
      <c r="FU233" s="167">
        <v>137</v>
      </c>
      <c r="FV233" s="168">
        <f t="shared" si="421"/>
        <v>77.599999999999994</v>
      </c>
      <c r="FW233" s="168">
        <f t="shared" si="422"/>
        <v>88</v>
      </c>
      <c r="FX233" s="168">
        <f t="shared" si="423"/>
        <v>93.4</v>
      </c>
      <c r="FY233" s="168">
        <f t="shared" si="424"/>
        <v>93.8</v>
      </c>
      <c r="FZ233" s="168">
        <f t="shared" si="425"/>
        <v>94.2</v>
      </c>
      <c r="GA233" s="168">
        <f t="shared" si="426"/>
        <v>91.4</v>
      </c>
      <c r="GB233" s="168">
        <f t="shared" si="427"/>
        <v>87.9</v>
      </c>
      <c r="GC233" s="168">
        <f t="shared" si="428"/>
        <v>79.900000000000006</v>
      </c>
      <c r="GD233" s="167">
        <v>130</v>
      </c>
      <c r="GE233" s="168">
        <f t="shared" si="429"/>
        <v>-2.3603849250278586E-2</v>
      </c>
      <c r="GF233" s="168">
        <f t="shared" si="430"/>
        <v>-2.3544224454084883E-2</v>
      </c>
      <c r="GG233" s="167">
        <v>131</v>
      </c>
      <c r="GH233" s="168">
        <f t="shared" si="431"/>
        <v>-1.2384835451356935E-2</v>
      </c>
      <c r="GI233" s="168">
        <f t="shared" si="432"/>
        <v>-1.1998855162644873E-2</v>
      </c>
      <c r="GJ233" s="167">
        <v>132</v>
      </c>
      <c r="GK233" s="168">
        <f t="shared" si="433"/>
        <v>-2.0040529691527809E-2</v>
      </c>
      <c r="GL233" s="168">
        <f t="shared" si="434"/>
        <v>-1.9627671504537147E-2</v>
      </c>
      <c r="GM233" s="167">
        <v>133</v>
      </c>
      <c r="GN233" s="168">
        <f t="shared" si="435"/>
        <v>-2.9994818512207644E-2</v>
      </c>
      <c r="GO233" s="168">
        <f t="shared" si="436"/>
        <v>-2.8499066434065412E-2</v>
      </c>
      <c r="GP233" s="167">
        <v>134</v>
      </c>
      <c r="GQ233" s="168">
        <f t="shared" si="437"/>
        <v>1.1033250097071345E-2</v>
      </c>
      <c r="GR233" s="168">
        <f t="shared" si="438"/>
        <v>1.2508825519844891E-2</v>
      </c>
      <c r="GS233" s="167">
        <v>135</v>
      </c>
      <c r="GT233" s="168">
        <f t="shared" si="439"/>
        <v>3.2452499206684138E-2</v>
      </c>
      <c r="GU233" s="168">
        <f t="shared" si="440"/>
        <v>3.7596330632538866E-2</v>
      </c>
      <c r="GV233" s="167">
        <v>136</v>
      </c>
      <c r="GW233" s="168">
        <f t="shared" si="441"/>
        <v>4.2495075939370963E-2</v>
      </c>
      <c r="GX233" s="168">
        <f t="shared" si="442"/>
        <v>5.8447665967733542E-2</v>
      </c>
      <c r="GY233" s="167">
        <v>137</v>
      </c>
      <c r="GZ233" s="168">
        <f t="shared" si="443"/>
        <v>-2.9037543498589002E-5</v>
      </c>
      <c r="HA233" s="168">
        <f t="shared" si="444"/>
        <v>2.5034014590687548E-2</v>
      </c>
      <c r="HB233" s="167">
        <v>-1.2</v>
      </c>
      <c r="HC233" s="167">
        <v>-0.49</v>
      </c>
      <c r="HD233" s="167">
        <v>0.14000000000000001</v>
      </c>
      <c r="HE233" s="167">
        <v>1.56</v>
      </c>
      <c r="HF233" s="167">
        <v>-2.98</v>
      </c>
      <c r="HG233" s="167">
        <v>-1.01</v>
      </c>
      <c r="HH233" s="167">
        <v>0.85</v>
      </c>
      <c r="HI233" s="167">
        <v>3.14</v>
      </c>
    </row>
    <row r="234" spans="1:217" ht="15" x14ac:dyDescent="0.2">
      <c r="A234" s="153">
        <v>224</v>
      </c>
      <c r="B234" s="212"/>
      <c r="V234" s="163">
        <f t="shared" si="345"/>
        <v>0</v>
      </c>
      <c r="W234" s="163">
        <f t="shared" si="346"/>
        <v>0</v>
      </c>
      <c r="X234" s="163">
        <f t="shared" si="347"/>
        <v>0</v>
      </c>
      <c r="Y234" s="163">
        <f t="shared" si="348"/>
        <v>0</v>
      </c>
      <c r="Z234" s="163">
        <f t="shared" si="349"/>
        <v>0</v>
      </c>
      <c r="AA234" s="163">
        <f t="shared" si="350"/>
        <v>0</v>
      </c>
      <c r="AB234" s="163">
        <f t="shared" si="351"/>
        <v>0</v>
      </c>
      <c r="AC234" s="163">
        <f t="shared" si="352"/>
        <v>0</v>
      </c>
      <c r="AD234" s="164">
        <f t="shared" si="353"/>
        <v>-1.4641977937706968E-2</v>
      </c>
      <c r="AE234" s="164">
        <f t="shared" si="354"/>
        <v>2.4910512713808348E-2</v>
      </c>
      <c r="AF234" s="164">
        <f t="shared" si="355"/>
        <v>4.5595616594547202E-2</v>
      </c>
      <c r="AG234" s="165">
        <f t="shared" si="356"/>
        <v>65.3</v>
      </c>
      <c r="AH234" s="165">
        <f t="shared" si="357"/>
        <v>75.400000000000006</v>
      </c>
      <c r="AI234" s="165">
        <f t="shared" si="358"/>
        <v>82.9</v>
      </c>
      <c r="AJ234" s="165">
        <f t="shared" si="359"/>
        <v>88.3</v>
      </c>
      <c r="AK234" s="165">
        <f t="shared" si="360"/>
        <v>91.5</v>
      </c>
      <c r="AL234" s="165">
        <f t="shared" si="361"/>
        <v>92.7</v>
      </c>
      <c r="AM234" s="165">
        <f t="shared" si="362"/>
        <v>92.5</v>
      </c>
      <c r="AN234" s="165">
        <f t="shared" si="363"/>
        <v>90.4</v>
      </c>
      <c r="AO234" s="164">
        <f t="shared" si="364"/>
        <v>1.5128685188023212</v>
      </c>
      <c r="AP234" s="166">
        <v>1</v>
      </c>
      <c r="AQ234" s="167">
        <v>51.4</v>
      </c>
      <c r="AR234" s="167">
        <v>62.6</v>
      </c>
      <c r="AS234" s="167">
        <v>70.8</v>
      </c>
      <c r="AT234" s="167">
        <v>81</v>
      </c>
      <c r="AU234" s="167">
        <v>90.4</v>
      </c>
      <c r="AV234" s="167">
        <v>96.2</v>
      </c>
      <c r="AW234" s="167">
        <v>94.7</v>
      </c>
      <c r="AX234" s="167">
        <v>92.3</v>
      </c>
      <c r="AY234" s="166">
        <v>2</v>
      </c>
      <c r="AZ234" s="167">
        <v>59.5</v>
      </c>
      <c r="BA234" s="167">
        <v>68.900000000000006</v>
      </c>
      <c r="BB234" s="167">
        <v>78.3</v>
      </c>
      <c r="BC234" s="167">
        <v>84.3</v>
      </c>
      <c r="BD234" s="167">
        <v>92.8</v>
      </c>
      <c r="BE234" s="167">
        <v>96.3</v>
      </c>
      <c r="BF234" s="167">
        <v>94</v>
      </c>
      <c r="BG234" s="167">
        <v>90</v>
      </c>
      <c r="BH234" s="166">
        <v>3</v>
      </c>
      <c r="BI234" s="167">
        <v>59.8</v>
      </c>
      <c r="BJ234" s="167">
        <v>71.099999999999994</v>
      </c>
      <c r="BK234" s="167">
        <v>80.8</v>
      </c>
      <c r="BL234" s="167">
        <v>88</v>
      </c>
      <c r="BM234" s="167">
        <v>95</v>
      </c>
      <c r="BN234" s="167">
        <v>94.4</v>
      </c>
      <c r="BO234" s="167">
        <v>94.1</v>
      </c>
      <c r="BP234" s="167">
        <v>89</v>
      </c>
      <c r="BQ234" s="166">
        <v>4</v>
      </c>
      <c r="BR234" s="167">
        <v>65.400000000000006</v>
      </c>
      <c r="BS234" s="167">
        <v>77.2</v>
      </c>
      <c r="BT234" s="167">
        <v>84.5</v>
      </c>
      <c r="BU234" s="167">
        <v>89.8</v>
      </c>
      <c r="BV234" s="167">
        <v>95.5</v>
      </c>
      <c r="BW234" s="167">
        <v>94.3</v>
      </c>
      <c r="BX234" s="167">
        <v>92.5</v>
      </c>
      <c r="BY234" s="167">
        <v>88.8</v>
      </c>
      <c r="BZ234" s="166">
        <v>5</v>
      </c>
      <c r="CA234" s="167">
        <v>65.3</v>
      </c>
      <c r="CB234" s="167">
        <v>77.400000000000006</v>
      </c>
      <c r="CC234" s="167">
        <v>86.5</v>
      </c>
      <c r="CD234" s="167">
        <v>92.5</v>
      </c>
      <c r="CE234" s="167">
        <v>96.4</v>
      </c>
      <c r="CF234" s="167">
        <v>93</v>
      </c>
      <c r="CG234" s="167">
        <v>90.4</v>
      </c>
      <c r="CH234" s="167">
        <v>83.7</v>
      </c>
      <c r="CI234" s="166">
        <v>6</v>
      </c>
      <c r="CJ234" s="167">
        <v>70.7</v>
      </c>
      <c r="CK234" s="167">
        <v>82</v>
      </c>
      <c r="CL234" s="167">
        <v>89.3</v>
      </c>
      <c r="CM234" s="167">
        <v>93.3</v>
      </c>
      <c r="CN234" s="167">
        <v>95.5</v>
      </c>
      <c r="CO234" s="167">
        <v>93</v>
      </c>
      <c r="CP234" s="167">
        <v>90.1</v>
      </c>
      <c r="CQ234" s="167">
        <v>83</v>
      </c>
      <c r="CR234" s="166">
        <v>7</v>
      </c>
      <c r="CS234" s="167">
        <v>75.599999999999994</v>
      </c>
      <c r="CT234" s="167">
        <v>84.2</v>
      </c>
      <c r="CU234" s="167">
        <v>90.1</v>
      </c>
      <c r="CV234" s="167">
        <v>93.6</v>
      </c>
      <c r="CW234" s="167">
        <v>96.2</v>
      </c>
      <c r="CX234" s="167">
        <v>91.3</v>
      </c>
      <c r="CY234" s="167">
        <v>87.9</v>
      </c>
      <c r="CZ234" s="167">
        <v>81.900000000000006</v>
      </c>
      <c r="DA234" s="166">
        <v>8</v>
      </c>
      <c r="DB234" s="167">
        <v>77.599999999999994</v>
      </c>
      <c r="DC234" s="167">
        <v>88</v>
      </c>
      <c r="DD234" s="167">
        <v>93.4</v>
      </c>
      <c r="DE234" s="167">
        <v>93.8</v>
      </c>
      <c r="DF234" s="167">
        <v>94.2</v>
      </c>
      <c r="DG234" s="167">
        <v>91.4</v>
      </c>
      <c r="DH234" s="167">
        <v>87.9</v>
      </c>
      <c r="DI234" s="167">
        <v>79.900000000000006</v>
      </c>
      <c r="DJ234" s="167">
        <v>1</v>
      </c>
      <c r="DK234" s="168">
        <f t="shared" si="365"/>
        <v>51.4</v>
      </c>
      <c r="DL234" s="168">
        <f t="shared" si="366"/>
        <v>62.6</v>
      </c>
      <c r="DM234" s="168">
        <f t="shared" si="367"/>
        <v>70.8</v>
      </c>
      <c r="DN234" s="168">
        <f t="shared" si="368"/>
        <v>81</v>
      </c>
      <c r="DO234" s="168">
        <f t="shared" si="369"/>
        <v>90.4</v>
      </c>
      <c r="DP234" s="168">
        <f t="shared" si="370"/>
        <v>96.2</v>
      </c>
      <c r="DQ234" s="168">
        <f t="shared" si="371"/>
        <v>94.7</v>
      </c>
      <c r="DR234" s="168">
        <f t="shared" si="372"/>
        <v>92.3</v>
      </c>
      <c r="DS234" s="167">
        <v>131</v>
      </c>
      <c r="DT234" s="168">
        <f t="shared" si="373"/>
        <v>59.5</v>
      </c>
      <c r="DU234" s="168">
        <f t="shared" si="374"/>
        <v>68.900000000000006</v>
      </c>
      <c r="DV234" s="168">
        <f t="shared" si="375"/>
        <v>78.3</v>
      </c>
      <c r="DW234" s="168">
        <f t="shared" si="376"/>
        <v>84.3</v>
      </c>
      <c r="DX234" s="168">
        <f t="shared" si="377"/>
        <v>92.8</v>
      </c>
      <c r="DY234" s="168">
        <f t="shared" si="378"/>
        <v>96.3</v>
      </c>
      <c r="DZ234" s="168">
        <f t="shared" si="379"/>
        <v>94</v>
      </c>
      <c r="EA234" s="168">
        <f t="shared" si="380"/>
        <v>90</v>
      </c>
      <c r="EB234" s="167">
        <v>132</v>
      </c>
      <c r="EC234" s="168">
        <f t="shared" si="381"/>
        <v>59.8</v>
      </c>
      <c r="ED234" s="168">
        <f t="shared" si="382"/>
        <v>71.099999999999994</v>
      </c>
      <c r="EE234" s="168">
        <f t="shared" si="383"/>
        <v>80.8</v>
      </c>
      <c r="EF234" s="168">
        <f t="shared" si="384"/>
        <v>88</v>
      </c>
      <c r="EG234" s="168">
        <f t="shared" si="385"/>
        <v>95</v>
      </c>
      <c r="EH234" s="168">
        <f t="shared" si="386"/>
        <v>94.4</v>
      </c>
      <c r="EI234" s="168">
        <f t="shared" si="387"/>
        <v>94.1</v>
      </c>
      <c r="EJ234" s="168">
        <f t="shared" si="388"/>
        <v>89</v>
      </c>
      <c r="EK234" s="167">
        <v>133</v>
      </c>
      <c r="EL234" s="168">
        <f t="shared" si="389"/>
        <v>65.400000000000006</v>
      </c>
      <c r="EM234" s="168">
        <f t="shared" si="390"/>
        <v>77.2</v>
      </c>
      <c r="EN234" s="168">
        <f t="shared" si="391"/>
        <v>84.5</v>
      </c>
      <c r="EO234" s="168">
        <f t="shared" si="392"/>
        <v>89.8</v>
      </c>
      <c r="EP234" s="168">
        <f t="shared" si="393"/>
        <v>95.5</v>
      </c>
      <c r="EQ234" s="168">
        <f t="shared" si="394"/>
        <v>94.3</v>
      </c>
      <c r="ER234" s="168">
        <f t="shared" si="395"/>
        <v>92.5</v>
      </c>
      <c r="ES234" s="168">
        <f t="shared" si="396"/>
        <v>88.8</v>
      </c>
      <c r="ET234" s="167">
        <v>134</v>
      </c>
      <c r="EU234" s="168">
        <f t="shared" si="397"/>
        <v>65.3</v>
      </c>
      <c r="EV234" s="168">
        <f t="shared" si="398"/>
        <v>77.400000000000006</v>
      </c>
      <c r="EW234" s="168">
        <f t="shared" si="399"/>
        <v>86.5</v>
      </c>
      <c r="EX234" s="168">
        <f t="shared" si="400"/>
        <v>92.5</v>
      </c>
      <c r="EY234" s="168">
        <f t="shared" si="401"/>
        <v>96.4</v>
      </c>
      <c r="EZ234" s="168">
        <f t="shared" si="402"/>
        <v>93</v>
      </c>
      <c r="FA234" s="168">
        <f t="shared" si="403"/>
        <v>90.4</v>
      </c>
      <c r="FB234" s="168">
        <f t="shared" si="404"/>
        <v>83.7</v>
      </c>
      <c r="FC234" s="167">
        <v>135</v>
      </c>
      <c r="FD234" s="168">
        <f t="shared" si="405"/>
        <v>70.7</v>
      </c>
      <c r="FE234" s="168">
        <f t="shared" si="406"/>
        <v>82</v>
      </c>
      <c r="FF234" s="168">
        <f t="shared" si="407"/>
        <v>89.3</v>
      </c>
      <c r="FG234" s="168">
        <f t="shared" si="408"/>
        <v>93.3</v>
      </c>
      <c r="FH234" s="168">
        <f t="shared" si="409"/>
        <v>95.5</v>
      </c>
      <c r="FI234" s="168">
        <f t="shared" si="410"/>
        <v>93</v>
      </c>
      <c r="FJ234" s="168">
        <f t="shared" si="411"/>
        <v>90.1</v>
      </c>
      <c r="FK234" s="168">
        <f t="shared" si="412"/>
        <v>83</v>
      </c>
      <c r="FL234" s="167">
        <v>136</v>
      </c>
      <c r="FM234" s="168">
        <f t="shared" si="413"/>
        <v>75.599999999999994</v>
      </c>
      <c r="FN234" s="168">
        <f t="shared" si="414"/>
        <v>84.2</v>
      </c>
      <c r="FO234" s="168">
        <f t="shared" si="415"/>
        <v>90.1</v>
      </c>
      <c r="FP234" s="168">
        <f t="shared" si="416"/>
        <v>93.6</v>
      </c>
      <c r="FQ234" s="168">
        <f t="shared" si="417"/>
        <v>96.2</v>
      </c>
      <c r="FR234" s="168">
        <f t="shared" si="418"/>
        <v>91.3</v>
      </c>
      <c r="FS234" s="168">
        <f t="shared" si="419"/>
        <v>87.9</v>
      </c>
      <c r="FT234" s="168">
        <f t="shared" si="420"/>
        <v>81.900000000000006</v>
      </c>
      <c r="FU234" s="167">
        <v>137</v>
      </c>
      <c r="FV234" s="168">
        <f t="shared" si="421"/>
        <v>77.599999999999994</v>
      </c>
      <c r="FW234" s="168">
        <f t="shared" si="422"/>
        <v>88</v>
      </c>
      <c r="FX234" s="168">
        <f t="shared" si="423"/>
        <v>93.4</v>
      </c>
      <c r="FY234" s="168">
        <f t="shared" si="424"/>
        <v>93.8</v>
      </c>
      <c r="FZ234" s="168">
        <f t="shared" si="425"/>
        <v>94.2</v>
      </c>
      <c r="GA234" s="168">
        <f t="shared" si="426"/>
        <v>91.4</v>
      </c>
      <c r="GB234" s="168">
        <f t="shared" si="427"/>
        <v>87.9</v>
      </c>
      <c r="GC234" s="168">
        <f t="shared" si="428"/>
        <v>79.900000000000006</v>
      </c>
      <c r="GD234" s="167">
        <v>130</v>
      </c>
      <c r="GE234" s="168">
        <f t="shared" si="429"/>
        <v>-2.3603849250278586E-2</v>
      </c>
      <c r="GF234" s="168">
        <f t="shared" si="430"/>
        <v>-2.3544224454084883E-2</v>
      </c>
      <c r="GG234" s="167">
        <v>131</v>
      </c>
      <c r="GH234" s="168">
        <f t="shared" si="431"/>
        <v>-1.2384835451356935E-2</v>
      </c>
      <c r="GI234" s="168">
        <f t="shared" si="432"/>
        <v>-1.1998855162644873E-2</v>
      </c>
      <c r="GJ234" s="167">
        <v>132</v>
      </c>
      <c r="GK234" s="168">
        <f t="shared" si="433"/>
        <v>-2.0040529691527809E-2</v>
      </c>
      <c r="GL234" s="168">
        <f t="shared" si="434"/>
        <v>-1.9627671504537147E-2</v>
      </c>
      <c r="GM234" s="167">
        <v>133</v>
      </c>
      <c r="GN234" s="168">
        <f t="shared" si="435"/>
        <v>-2.9994818512207644E-2</v>
      </c>
      <c r="GO234" s="168">
        <f t="shared" si="436"/>
        <v>-2.8499066434065412E-2</v>
      </c>
      <c r="GP234" s="167">
        <v>134</v>
      </c>
      <c r="GQ234" s="168">
        <f t="shared" si="437"/>
        <v>1.1033250097071345E-2</v>
      </c>
      <c r="GR234" s="168">
        <f t="shared" si="438"/>
        <v>1.2508825519844891E-2</v>
      </c>
      <c r="GS234" s="167">
        <v>135</v>
      </c>
      <c r="GT234" s="168">
        <f t="shared" si="439"/>
        <v>3.2452499206684138E-2</v>
      </c>
      <c r="GU234" s="168">
        <f t="shared" si="440"/>
        <v>3.7596330632538866E-2</v>
      </c>
      <c r="GV234" s="167">
        <v>136</v>
      </c>
      <c r="GW234" s="168">
        <f t="shared" si="441"/>
        <v>4.2495075939370963E-2</v>
      </c>
      <c r="GX234" s="168">
        <f t="shared" si="442"/>
        <v>5.8447665967733542E-2</v>
      </c>
      <c r="GY234" s="167">
        <v>137</v>
      </c>
      <c r="GZ234" s="168">
        <f t="shared" si="443"/>
        <v>-2.9037543498589002E-5</v>
      </c>
      <c r="HA234" s="168">
        <f t="shared" si="444"/>
        <v>2.5034014590687548E-2</v>
      </c>
      <c r="HB234" s="167">
        <v>-1.2</v>
      </c>
      <c r="HC234" s="167">
        <v>-0.49</v>
      </c>
      <c r="HD234" s="167">
        <v>0.14000000000000001</v>
      </c>
      <c r="HE234" s="167">
        <v>1.56</v>
      </c>
      <c r="HF234" s="167">
        <v>-2.98</v>
      </c>
      <c r="HG234" s="167">
        <v>-1.01</v>
      </c>
      <c r="HH234" s="167">
        <v>0.85</v>
      </c>
      <c r="HI234" s="167">
        <v>3.14</v>
      </c>
    </row>
    <row r="235" spans="1:217" ht="15" x14ac:dyDescent="0.2">
      <c r="A235" s="153">
        <v>225</v>
      </c>
      <c r="B235" s="212"/>
      <c r="V235" s="163">
        <f t="shared" si="345"/>
        <v>0</v>
      </c>
      <c r="W235" s="163">
        <f t="shared" si="346"/>
        <v>0</v>
      </c>
      <c r="X235" s="163">
        <f t="shared" si="347"/>
        <v>0</v>
      </c>
      <c r="Y235" s="163">
        <f t="shared" si="348"/>
        <v>0</v>
      </c>
      <c r="Z235" s="163">
        <f t="shared" si="349"/>
        <v>0</v>
      </c>
      <c r="AA235" s="163">
        <f t="shared" si="350"/>
        <v>0</v>
      </c>
      <c r="AB235" s="163">
        <f t="shared" si="351"/>
        <v>0</v>
      </c>
      <c r="AC235" s="163">
        <f t="shared" si="352"/>
        <v>0</v>
      </c>
      <c r="AD235" s="164">
        <f t="shared" si="353"/>
        <v>-1.4641977937706968E-2</v>
      </c>
      <c r="AE235" s="164">
        <f t="shared" si="354"/>
        <v>2.4910512713808348E-2</v>
      </c>
      <c r="AF235" s="164">
        <f t="shared" si="355"/>
        <v>4.5595616594547202E-2</v>
      </c>
      <c r="AG235" s="165">
        <f t="shared" si="356"/>
        <v>65.3</v>
      </c>
      <c r="AH235" s="165">
        <f t="shared" si="357"/>
        <v>75.400000000000006</v>
      </c>
      <c r="AI235" s="165">
        <f t="shared" si="358"/>
        <v>82.9</v>
      </c>
      <c r="AJ235" s="165">
        <f t="shared" si="359"/>
        <v>88.3</v>
      </c>
      <c r="AK235" s="165">
        <f t="shared" si="360"/>
        <v>91.5</v>
      </c>
      <c r="AL235" s="165">
        <f t="shared" si="361"/>
        <v>92.7</v>
      </c>
      <c r="AM235" s="165">
        <f t="shared" si="362"/>
        <v>92.5</v>
      </c>
      <c r="AN235" s="165">
        <f t="shared" si="363"/>
        <v>90.4</v>
      </c>
      <c r="AO235" s="164">
        <f t="shared" si="364"/>
        <v>1.5128685188023212</v>
      </c>
      <c r="AP235" s="166">
        <v>1</v>
      </c>
      <c r="AQ235" s="167">
        <v>51.4</v>
      </c>
      <c r="AR235" s="167">
        <v>62.6</v>
      </c>
      <c r="AS235" s="167">
        <v>70.8</v>
      </c>
      <c r="AT235" s="167">
        <v>81</v>
      </c>
      <c r="AU235" s="167">
        <v>90.4</v>
      </c>
      <c r="AV235" s="167">
        <v>96.2</v>
      </c>
      <c r="AW235" s="167">
        <v>94.7</v>
      </c>
      <c r="AX235" s="167">
        <v>92.3</v>
      </c>
      <c r="AY235" s="166">
        <v>2</v>
      </c>
      <c r="AZ235" s="167">
        <v>59.5</v>
      </c>
      <c r="BA235" s="167">
        <v>68.900000000000006</v>
      </c>
      <c r="BB235" s="167">
        <v>78.3</v>
      </c>
      <c r="BC235" s="167">
        <v>84.3</v>
      </c>
      <c r="BD235" s="167">
        <v>92.8</v>
      </c>
      <c r="BE235" s="167">
        <v>96.3</v>
      </c>
      <c r="BF235" s="167">
        <v>94</v>
      </c>
      <c r="BG235" s="167">
        <v>90</v>
      </c>
      <c r="BH235" s="166">
        <v>3</v>
      </c>
      <c r="BI235" s="167">
        <v>59.8</v>
      </c>
      <c r="BJ235" s="167">
        <v>71.099999999999994</v>
      </c>
      <c r="BK235" s="167">
        <v>80.8</v>
      </c>
      <c r="BL235" s="167">
        <v>88</v>
      </c>
      <c r="BM235" s="167">
        <v>95</v>
      </c>
      <c r="BN235" s="167">
        <v>94.4</v>
      </c>
      <c r="BO235" s="167">
        <v>94.1</v>
      </c>
      <c r="BP235" s="167">
        <v>89</v>
      </c>
      <c r="BQ235" s="166">
        <v>4</v>
      </c>
      <c r="BR235" s="167">
        <v>65.400000000000006</v>
      </c>
      <c r="BS235" s="167">
        <v>77.2</v>
      </c>
      <c r="BT235" s="167">
        <v>84.5</v>
      </c>
      <c r="BU235" s="167">
        <v>89.8</v>
      </c>
      <c r="BV235" s="167">
        <v>95.5</v>
      </c>
      <c r="BW235" s="167">
        <v>94.3</v>
      </c>
      <c r="BX235" s="167">
        <v>92.5</v>
      </c>
      <c r="BY235" s="167">
        <v>88.8</v>
      </c>
      <c r="BZ235" s="166">
        <v>5</v>
      </c>
      <c r="CA235" s="167">
        <v>65.3</v>
      </c>
      <c r="CB235" s="167">
        <v>77.400000000000006</v>
      </c>
      <c r="CC235" s="167">
        <v>86.5</v>
      </c>
      <c r="CD235" s="167">
        <v>92.5</v>
      </c>
      <c r="CE235" s="167">
        <v>96.4</v>
      </c>
      <c r="CF235" s="167">
        <v>93</v>
      </c>
      <c r="CG235" s="167">
        <v>90.4</v>
      </c>
      <c r="CH235" s="167">
        <v>83.7</v>
      </c>
      <c r="CI235" s="166">
        <v>6</v>
      </c>
      <c r="CJ235" s="167">
        <v>70.7</v>
      </c>
      <c r="CK235" s="167">
        <v>82</v>
      </c>
      <c r="CL235" s="167">
        <v>89.3</v>
      </c>
      <c r="CM235" s="167">
        <v>93.3</v>
      </c>
      <c r="CN235" s="167">
        <v>95.5</v>
      </c>
      <c r="CO235" s="167">
        <v>93</v>
      </c>
      <c r="CP235" s="167">
        <v>90.1</v>
      </c>
      <c r="CQ235" s="167">
        <v>83</v>
      </c>
      <c r="CR235" s="166">
        <v>7</v>
      </c>
      <c r="CS235" s="167">
        <v>75.599999999999994</v>
      </c>
      <c r="CT235" s="167">
        <v>84.2</v>
      </c>
      <c r="CU235" s="167">
        <v>90.1</v>
      </c>
      <c r="CV235" s="167">
        <v>93.6</v>
      </c>
      <c r="CW235" s="167">
        <v>96.2</v>
      </c>
      <c r="CX235" s="167">
        <v>91.3</v>
      </c>
      <c r="CY235" s="167">
        <v>87.9</v>
      </c>
      <c r="CZ235" s="167">
        <v>81.900000000000006</v>
      </c>
      <c r="DA235" s="166">
        <v>8</v>
      </c>
      <c r="DB235" s="167">
        <v>77.599999999999994</v>
      </c>
      <c r="DC235" s="167">
        <v>88</v>
      </c>
      <c r="DD235" s="167">
        <v>93.4</v>
      </c>
      <c r="DE235" s="167">
        <v>93.8</v>
      </c>
      <c r="DF235" s="167">
        <v>94.2</v>
      </c>
      <c r="DG235" s="167">
        <v>91.4</v>
      </c>
      <c r="DH235" s="167">
        <v>87.9</v>
      </c>
      <c r="DI235" s="167">
        <v>79.900000000000006</v>
      </c>
      <c r="DJ235" s="167">
        <v>1</v>
      </c>
      <c r="DK235" s="168">
        <f t="shared" si="365"/>
        <v>51.4</v>
      </c>
      <c r="DL235" s="168">
        <f t="shared" si="366"/>
        <v>62.6</v>
      </c>
      <c r="DM235" s="168">
        <f t="shared" si="367"/>
        <v>70.8</v>
      </c>
      <c r="DN235" s="168">
        <f t="shared" si="368"/>
        <v>81</v>
      </c>
      <c r="DO235" s="168">
        <f t="shared" si="369"/>
        <v>90.4</v>
      </c>
      <c r="DP235" s="168">
        <f t="shared" si="370"/>
        <v>96.2</v>
      </c>
      <c r="DQ235" s="168">
        <f t="shared" si="371"/>
        <v>94.7</v>
      </c>
      <c r="DR235" s="168">
        <f t="shared" si="372"/>
        <v>92.3</v>
      </c>
      <c r="DS235" s="167">
        <v>131</v>
      </c>
      <c r="DT235" s="168">
        <f t="shared" si="373"/>
        <v>59.5</v>
      </c>
      <c r="DU235" s="168">
        <f t="shared" si="374"/>
        <v>68.900000000000006</v>
      </c>
      <c r="DV235" s="168">
        <f t="shared" si="375"/>
        <v>78.3</v>
      </c>
      <c r="DW235" s="168">
        <f t="shared" si="376"/>
        <v>84.3</v>
      </c>
      <c r="DX235" s="168">
        <f t="shared" si="377"/>
        <v>92.8</v>
      </c>
      <c r="DY235" s="168">
        <f t="shared" si="378"/>
        <v>96.3</v>
      </c>
      <c r="DZ235" s="168">
        <f t="shared" si="379"/>
        <v>94</v>
      </c>
      <c r="EA235" s="168">
        <f t="shared" si="380"/>
        <v>90</v>
      </c>
      <c r="EB235" s="167">
        <v>132</v>
      </c>
      <c r="EC235" s="168">
        <f t="shared" si="381"/>
        <v>59.8</v>
      </c>
      <c r="ED235" s="168">
        <f t="shared" si="382"/>
        <v>71.099999999999994</v>
      </c>
      <c r="EE235" s="168">
        <f t="shared" si="383"/>
        <v>80.8</v>
      </c>
      <c r="EF235" s="168">
        <f t="shared" si="384"/>
        <v>88</v>
      </c>
      <c r="EG235" s="168">
        <f t="shared" si="385"/>
        <v>95</v>
      </c>
      <c r="EH235" s="168">
        <f t="shared" si="386"/>
        <v>94.4</v>
      </c>
      <c r="EI235" s="168">
        <f t="shared" si="387"/>
        <v>94.1</v>
      </c>
      <c r="EJ235" s="168">
        <f t="shared" si="388"/>
        <v>89</v>
      </c>
      <c r="EK235" s="167">
        <v>133</v>
      </c>
      <c r="EL235" s="168">
        <f t="shared" si="389"/>
        <v>65.400000000000006</v>
      </c>
      <c r="EM235" s="168">
        <f t="shared" si="390"/>
        <v>77.2</v>
      </c>
      <c r="EN235" s="168">
        <f t="shared" si="391"/>
        <v>84.5</v>
      </c>
      <c r="EO235" s="168">
        <f t="shared" si="392"/>
        <v>89.8</v>
      </c>
      <c r="EP235" s="168">
        <f t="shared" si="393"/>
        <v>95.5</v>
      </c>
      <c r="EQ235" s="168">
        <f t="shared" si="394"/>
        <v>94.3</v>
      </c>
      <c r="ER235" s="168">
        <f t="shared" si="395"/>
        <v>92.5</v>
      </c>
      <c r="ES235" s="168">
        <f t="shared" si="396"/>
        <v>88.8</v>
      </c>
      <c r="ET235" s="167">
        <v>134</v>
      </c>
      <c r="EU235" s="168">
        <f t="shared" si="397"/>
        <v>65.3</v>
      </c>
      <c r="EV235" s="168">
        <f t="shared" si="398"/>
        <v>77.400000000000006</v>
      </c>
      <c r="EW235" s="168">
        <f t="shared" si="399"/>
        <v>86.5</v>
      </c>
      <c r="EX235" s="168">
        <f t="shared" si="400"/>
        <v>92.5</v>
      </c>
      <c r="EY235" s="168">
        <f t="shared" si="401"/>
        <v>96.4</v>
      </c>
      <c r="EZ235" s="168">
        <f t="shared" si="402"/>
        <v>93</v>
      </c>
      <c r="FA235" s="168">
        <f t="shared" si="403"/>
        <v>90.4</v>
      </c>
      <c r="FB235" s="168">
        <f t="shared" si="404"/>
        <v>83.7</v>
      </c>
      <c r="FC235" s="167">
        <v>135</v>
      </c>
      <c r="FD235" s="168">
        <f t="shared" si="405"/>
        <v>70.7</v>
      </c>
      <c r="FE235" s="168">
        <f t="shared" si="406"/>
        <v>82</v>
      </c>
      <c r="FF235" s="168">
        <f t="shared" si="407"/>
        <v>89.3</v>
      </c>
      <c r="FG235" s="168">
        <f t="shared" si="408"/>
        <v>93.3</v>
      </c>
      <c r="FH235" s="168">
        <f t="shared" si="409"/>
        <v>95.5</v>
      </c>
      <c r="FI235" s="168">
        <f t="shared" si="410"/>
        <v>93</v>
      </c>
      <c r="FJ235" s="168">
        <f t="shared" si="411"/>
        <v>90.1</v>
      </c>
      <c r="FK235" s="168">
        <f t="shared" si="412"/>
        <v>83</v>
      </c>
      <c r="FL235" s="167">
        <v>136</v>
      </c>
      <c r="FM235" s="168">
        <f t="shared" si="413"/>
        <v>75.599999999999994</v>
      </c>
      <c r="FN235" s="168">
        <f t="shared" si="414"/>
        <v>84.2</v>
      </c>
      <c r="FO235" s="168">
        <f t="shared" si="415"/>
        <v>90.1</v>
      </c>
      <c r="FP235" s="168">
        <f t="shared" si="416"/>
        <v>93.6</v>
      </c>
      <c r="FQ235" s="168">
        <f t="shared" si="417"/>
        <v>96.2</v>
      </c>
      <c r="FR235" s="168">
        <f t="shared" si="418"/>
        <v>91.3</v>
      </c>
      <c r="FS235" s="168">
        <f t="shared" si="419"/>
        <v>87.9</v>
      </c>
      <c r="FT235" s="168">
        <f t="shared" si="420"/>
        <v>81.900000000000006</v>
      </c>
      <c r="FU235" s="167">
        <v>137</v>
      </c>
      <c r="FV235" s="168">
        <f t="shared" si="421"/>
        <v>77.599999999999994</v>
      </c>
      <c r="FW235" s="168">
        <f t="shared" si="422"/>
        <v>88</v>
      </c>
      <c r="FX235" s="168">
        <f t="shared" si="423"/>
        <v>93.4</v>
      </c>
      <c r="FY235" s="168">
        <f t="shared" si="424"/>
        <v>93.8</v>
      </c>
      <c r="FZ235" s="168">
        <f t="shared" si="425"/>
        <v>94.2</v>
      </c>
      <c r="GA235" s="168">
        <f t="shared" si="426"/>
        <v>91.4</v>
      </c>
      <c r="GB235" s="168">
        <f t="shared" si="427"/>
        <v>87.9</v>
      </c>
      <c r="GC235" s="168">
        <f t="shared" si="428"/>
        <v>79.900000000000006</v>
      </c>
      <c r="GD235" s="167">
        <v>130</v>
      </c>
      <c r="GE235" s="168">
        <f t="shared" si="429"/>
        <v>-2.3603849250278586E-2</v>
      </c>
      <c r="GF235" s="168">
        <f t="shared" si="430"/>
        <v>-2.3544224454084883E-2</v>
      </c>
      <c r="GG235" s="167">
        <v>131</v>
      </c>
      <c r="GH235" s="168">
        <f t="shared" si="431"/>
        <v>-1.2384835451356935E-2</v>
      </c>
      <c r="GI235" s="168">
        <f t="shared" si="432"/>
        <v>-1.1998855162644873E-2</v>
      </c>
      <c r="GJ235" s="167">
        <v>132</v>
      </c>
      <c r="GK235" s="168">
        <f t="shared" si="433"/>
        <v>-2.0040529691527809E-2</v>
      </c>
      <c r="GL235" s="168">
        <f t="shared" si="434"/>
        <v>-1.9627671504537147E-2</v>
      </c>
      <c r="GM235" s="167">
        <v>133</v>
      </c>
      <c r="GN235" s="168">
        <f t="shared" si="435"/>
        <v>-2.9994818512207644E-2</v>
      </c>
      <c r="GO235" s="168">
        <f t="shared" si="436"/>
        <v>-2.8499066434065412E-2</v>
      </c>
      <c r="GP235" s="167">
        <v>134</v>
      </c>
      <c r="GQ235" s="168">
        <f t="shared" si="437"/>
        <v>1.1033250097071345E-2</v>
      </c>
      <c r="GR235" s="168">
        <f t="shared" si="438"/>
        <v>1.2508825519844891E-2</v>
      </c>
      <c r="GS235" s="167">
        <v>135</v>
      </c>
      <c r="GT235" s="168">
        <f t="shared" si="439"/>
        <v>3.2452499206684138E-2</v>
      </c>
      <c r="GU235" s="168">
        <f t="shared" si="440"/>
        <v>3.7596330632538866E-2</v>
      </c>
      <c r="GV235" s="167">
        <v>136</v>
      </c>
      <c r="GW235" s="168">
        <f t="shared" si="441"/>
        <v>4.2495075939370963E-2</v>
      </c>
      <c r="GX235" s="168">
        <f t="shared" si="442"/>
        <v>5.8447665967733542E-2</v>
      </c>
      <c r="GY235" s="167">
        <v>137</v>
      </c>
      <c r="GZ235" s="168">
        <f t="shared" si="443"/>
        <v>-2.9037543498589002E-5</v>
      </c>
      <c r="HA235" s="168">
        <f t="shared" si="444"/>
        <v>2.5034014590687548E-2</v>
      </c>
      <c r="HB235" s="167">
        <v>-1.2</v>
      </c>
      <c r="HC235" s="167">
        <v>-0.49</v>
      </c>
      <c r="HD235" s="167">
        <v>0.14000000000000001</v>
      </c>
      <c r="HE235" s="167">
        <v>1.56</v>
      </c>
      <c r="HF235" s="167">
        <v>-2.98</v>
      </c>
      <c r="HG235" s="167">
        <v>-1.01</v>
      </c>
      <c r="HH235" s="167">
        <v>0.85</v>
      </c>
      <c r="HI235" s="167">
        <v>3.14</v>
      </c>
    </row>
    <row r="236" spans="1:217" ht="15" x14ac:dyDescent="0.2">
      <c r="A236" s="153">
        <v>226</v>
      </c>
      <c r="B236" s="212"/>
      <c r="V236" s="163">
        <f t="shared" si="345"/>
        <v>0</v>
      </c>
      <c r="W236" s="163">
        <f t="shared" si="346"/>
        <v>0</v>
      </c>
      <c r="X236" s="163">
        <f t="shared" si="347"/>
        <v>0</v>
      </c>
      <c r="Y236" s="163">
        <f t="shared" si="348"/>
        <v>0</v>
      </c>
      <c r="Z236" s="163">
        <f t="shared" si="349"/>
        <v>0</v>
      </c>
      <c r="AA236" s="163">
        <f t="shared" si="350"/>
        <v>0</v>
      </c>
      <c r="AB236" s="163">
        <f t="shared" si="351"/>
        <v>0</v>
      </c>
      <c r="AC236" s="163">
        <f t="shared" si="352"/>
        <v>0</v>
      </c>
      <c r="AD236" s="164">
        <f t="shared" si="353"/>
        <v>-1.4641977937706968E-2</v>
      </c>
      <c r="AE236" s="164">
        <f t="shared" si="354"/>
        <v>2.4910512713808348E-2</v>
      </c>
      <c r="AF236" s="164">
        <f t="shared" si="355"/>
        <v>4.5595616594547202E-2</v>
      </c>
      <c r="AG236" s="165">
        <f t="shared" si="356"/>
        <v>65.3</v>
      </c>
      <c r="AH236" s="165">
        <f t="shared" si="357"/>
        <v>75.400000000000006</v>
      </c>
      <c r="AI236" s="165">
        <f t="shared" si="358"/>
        <v>82.9</v>
      </c>
      <c r="AJ236" s="165">
        <f t="shared" si="359"/>
        <v>88.3</v>
      </c>
      <c r="AK236" s="165">
        <f t="shared" si="360"/>
        <v>91.5</v>
      </c>
      <c r="AL236" s="165">
        <f t="shared" si="361"/>
        <v>92.7</v>
      </c>
      <c r="AM236" s="165">
        <f t="shared" si="362"/>
        <v>92.5</v>
      </c>
      <c r="AN236" s="165">
        <f t="shared" si="363"/>
        <v>90.4</v>
      </c>
      <c r="AO236" s="164">
        <f t="shared" si="364"/>
        <v>1.5128685188023212</v>
      </c>
      <c r="AP236" s="166">
        <v>1</v>
      </c>
      <c r="AQ236" s="167">
        <v>51.4</v>
      </c>
      <c r="AR236" s="167">
        <v>62.6</v>
      </c>
      <c r="AS236" s="167">
        <v>70.8</v>
      </c>
      <c r="AT236" s="167">
        <v>81</v>
      </c>
      <c r="AU236" s="167">
        <v>90.4</v>
      </c>
      <c r="AV236" s="167">
        <v>96.2</v>
      </c>
      <c r="AW236" s="167">
        <v>94.7</v>
      </c>
      <c r="AX236" s="167">
        <v>92.3</v>
      </c>
      <c r="AY236" s="166">
        <v>2</v>
      </c>
      <c r="AZ236" s="167">
        <v>59.5</v>
      </c>
      <c r="BA236" s="167">
        <v>68.900000000000006</v>
      </c>
      <c r="BB236" s="167">
        <v>78.3</v>
      </c>
      <c r="BC236" s="167">
        <v>84.3</v>
      </c>
      <c r="BD236" s="167">
        <v>92.8</v>
      </c>
      <c r="BE236" s="167">
        <v>96.3</v>
      </c>
      <c r="BF236" s="167">
        <v>94</v>
      </c>
      <c r="BG236" s="167">
        <v>90</v>
      </c>
      <c r="BH236" s="166">
        <v>3</v>
      </c>
      <c r="BI236" s="167">
        <v>59.8</v>
      </c>
      <c r="BJ236" s="167">
        <v>71.099999999999994</v>
      </c>
      <c r="BK236" s="167">
        <v>80.8</v>
      </c>
      <c r="BL236" s="167">
        <v>88</v>
      </c>
      <c r="BM236" s="167">
        <v>95</v>
      </c>
      <c r="BN236" s="167">
        <v>94.4</v>
      </c>
      <c r="BO236" s="167">
        <v>94.1</v>
      </c>
      <c r="BP236" s="167">
        <v>89</v>
      </c>
      <c r="BQ236" s="166">
        <v>4</v>
      </c>
      <c r="BR236" s="167">
        <v>65.400000000000006</v>
      </c>
      <c r="BS236" s="167">
        <v>77.2</v>
      </c>
      <c r="BT236" s="167">
        <v>84.5</v>
      </c>
      <c r="BU236" s="167">
        <v>89.8</v>
      </c>
      <c r="BV236" s="167">
        <v>95.5</v>
      </c>
      <c r="BW236" s="167">
        <v>94.3</v>
      </c>
      <c r="BX236" s="167">
        <v>92.5</v>
      </c>
      <c r="BY236" s="167">
        <v>88.8</v>
      </c>
      <c r="BZ236" s="166">
        <v>5</v>
      </c>
      <c r="CA236" s="167">
        <v>65.3</v>
      </c>
      <c r="CB236" s="167">
        <v>77.400000000000006</v>
      </c>
      <c r="CC236" s="167">
        <v>86.5</v>
      </c>
      <c r="CD236" s="167">
        <v>92.5</v>
      </c>
      <c r="CE236" s="167">
        <v>96.4</v>
      </c>
      <c r="CF236" s="167">
        <v>93</v>
      </c>
      <c r="CG236" s="167">
        <v>90.4</v>
      </c>
      <c r="CH236" s="167">
        <v>83.7</v>
      </c>
      <c r="CI236" s="166">
        <v>6</v>
      </c>
      <c r="CJ236" s="167">
        <v>70.7</v>
      </c>
      <c r="CK236" s="167">
        <v>82</v>
      </c>
      <c r="CL236" s="167">
        <v>89.3</v>
      </c>
      <c r="CM236" s="167">
        <v>93.3</v>
      </c>
      <c r="CN236" s="167">
        <v>95.5</v>
      </c>
      <c r="CO236" s="167">
        <v>93</v>
      </c>
      <c r="CP236" s="167">
        <v>90.1</v>
      </c>
      <c r="CQ236" s="167">
        <v>83</v>
      </c>
      <c r="CR236" s="166">
        <v>7</v>
      </c>
      <c r="CS236" s="167">
        <v>75.599999999999994</v>
      </c>
      <c r="CT236" s="167">
        <v>84.2</v>
      </c>
      <c r="CU236" s="167">
        <v>90.1</v>
      </c>
      <c r="CV236" s="167">
        <v>93.6</v>
      </c>
      <c r="CW236" s="167">
        <v>96.2</v>
      </c>
      <c r="CX236" s="167">
        <v>91.3</v>
      </c>
      <c r="CY236" s="167">
        <v>87.9</v>
      </c>
      <c r="CZ236" s="167">
        <v>81.900000000000006</v>
      </c>
      <c r="DA236" s="166">
        <v>8</v>
      </c>
      <c r="DB236" s="167">
        <v>77.599999999999994</v>
      </c>
      <c r="DC236" s="167">
        <v>88</v>
      </c>
      <c r="DD236" s="167">
        <v>93.4</v>
      </c>
      <c r="DE236" s="167">
        <v>93.8</v>
      </c>
      <c r="DF236" s="167">
        <v>94.2</v>
      </c>
      <c r="DG236" s="167">
        <v>91.4</v>
      </c>
      <c r="DH236" s="167">
        <v>87.9</v>
      </c>
      <c r="DI236" s="167">
        <v>79.900000000000006</v>
      </c>
      <c r="DJ236" s="167">
        <v>1</v>
      </c>
      <c r="DK236" s="168">
        <f t="shared" si="365"/>
        <v>51.4</v>
      </c>
      <c r="DL236" s="168">
        <f t="shared" si="366"/>
        <v>62.6</v>
      </c>
      <c r="DM236" s="168">
        <f t="shared" si="367"/>
        <v>70.8</v>
      </c>
      <c r="DN236" s="168">
        <f t="shared" si="368"/>
        <v>81</v>
      </c>
      <c r="DO236" s="168">
        <f t="shared" si="369"/>
        <v>90.4</v>
      </c>
      <c r="DP236" s="168">
        <f t="shared" si="370"/>
        <v>96.2</v>
      </c>
      <c r="DQ236" s="168">
        <f t="shared" si="371"/>
        <v>94.7</v>
      </c>
      <c r="DR236" s="168">
        <f t="shared" si="372"/>
        <v>92.3</v>
      </c>
      <c r="DS236" s="167">
        <v>131</v>
      </c>
      <c r="DT236" s="168">
        <f t="shared" si="373"/>
        <v>59.5</v>
      </c>
      <c r="DU236" s="168">
        <f t="shared" si="374"/>
        <v>68.900000000000006</v>
      </c>
      <c r="DV236" s="168">
        <f t="shared" si="375"/>
        <v>78.3</v>
      </c>
      <c r="DW236" s="168">
        <f t="shared" si="376"/>
        <v>84.3</v>
      </c>
      <c r="DX236" s="168">
        <f t="shared" si="377"/>
        <v>92.8</v>
      </c>
      <c r="DY236" s="168">
        <f t="shared" si="378"/>
        <v>96.3</v>
      </c>
      <c r="DZ236" s="168">
        <f t="shared" si="379"/>
        <v>94</v>
      </c>
      <c r="EA236" s="168">
        <f t="shared" si="380"/>
        <v>90</v>
      </c>
      <c r="EB236" s="167">
        <v>132</v>
      </c>
      <c r="EC236" s="168">
        <f t="shared" si="381"/>
        <v>59.8</v>
      </c>
      <c r="ED236" s="168">
        <f t="shared" si="382"/>
        <v>71.099999999999994</v>
      </c>
      <c r="EE236" s="168">
        <f t="shared" si="383"/>
        <v>80.8</v>
      </c>
      <c r="EF236" s="168">
        <f t="shared" si="384"/>
        <v>88</v>
      </c>
      <c r="EG236" s="168">
        <f t="shared" si="385"/>
        <v>95</v>
      </c>
      <c r="EH236" s="168">
        <f t="shared" si="386"/>
        <v>94.4</v>
      </c>
      <c r="EI236" s="168">
        <f t="shared" si="387"/>
        <v>94.1</v>
      </c>
      <c r="EJ236" s="168">
        <f t="shared" si="388"/>
        <v>89</v>
      </c>
      <c r="EK236" s="167">
        <v>133</v>
      </c>
      <c r="EL236" s="168">
        <f t="shared" si="389"/>
        <v>65.400000000000006</v>
      </c>
      <c r="EM236" s="168">
        <f t="shared" si="390"/>
        <v>77.2</v>
      </c>
      <c r="EN236" s="168">
        <f t="shared" si="391"/>
        <v>84.5</v>
      </c>
      <c r="EO236" s="168">
        <f t="shared" si="392"/>
        <v>89.8</v>
      </c>
      <c r="EP236" s="168">
        <f t="shared" si="393"/>
        <v>95.5</v>
      </c>
      <c r="EQ236" s="168">
        <f t="shared" si="394"/>
        <v>94.3</v>
      </c>
      <c r="ER236" s="168">
        <f t="shared" si="395"/>
        <v>92.5</v>
      </c>
      <c r="ES236" s="168">
        <f t="shared" si="396"/>
        <v>88.8</v>
      </c>
      <c r="ET236" s="167">
        <v>134</v>
      </c>
      <c r="EU236" s="168">
        <f t="shared" si="397"/>
        <v>65.3</v>
      </c>
      <c r="EV236" s="168">
        <f t="shared" si="398"/>
        <v>77.400000000000006</v>
      </c>
      <c r="EW236" s="168">
        <f t="shared" si="399"/>
        <v>86.5</v>
      </c>
      <c r="EX236" s="168">
        <f t="shared" si="400"/>
        <v>92.5</v>
      </c>
      <c r="EY236" s="168">
        <f t="shared" si="401"/>
        <v>96.4</v>
      </c>
      <c r="EZ236" s="168">
        <f t="shared" si="402"/>
        <v>93</v>
      </c>
      <c r="FA236" s="168">
        <f t="shared" si="403"/>
        <v>90.4</v>
      </c>
      <c r="FB236" s="168">
        <f t="shared" si="404"/>
        <v>83.7</v>
      </c>
      <c r="FC236" s="167">
        <v>135</v>
      </c>
      <c r="FD236" s="168">
        <f t="shared" si="405"/>
        <v>70.7</v>
      </c>
      <c r="FE236" s="168">
        <f t="shared" si="406"/>
        <v>82</v>
      </c>
      <c r="FF236" s="168">
        <f t="shared" si="407"/>
        <v>89.3</v>
      </c>
      <c r="FG236" s="168">
        <f t="shared" si="408"/>
        <v>93.3</v>
      </c>
      <c r="FH236" s="168">
        <f t="shared" si="409"/>
        <v>95.5</v>
      </c>
      <c r="FI236" s="168">
        <f t="shared" si="410"/>
        <v>93</v>
      </c>
      <c r="FJ236" s="168">
        <f t="shared" si="411"/>
        <v>90.1</v>
      </c>
      <c r="FK236" s="168">
        <f t="shared" si="412"/>
        <v>83</v>
      </c>
      <c r="FL236" s="167">
        <v>136</v>
      </c>
      <c r="FM236" s="168">
        <f t="shared" si="413"/>
        <v>75.599999999999994</v>
      </c>
      <c r="FN236" s="168">
        <f t="shared" si="414"/>
        <v>84.2</v>
      </c>
      <c r="FO236" s="168">
        <f t="shared" si="415"/>
        <v>90.1</v>
      </c>
      <c r="FP236" s="168">
        <f t="shared" si="416"/>
        <v>93.6</v>
      </c>
      <c r="FQ236" s="168">
        <f t="shared" si="417"/>
        <v>96.2</v>
      </c>
      <c r="FR236" s="168">
        <f t="shared" si="418"/>
        <v>91.3</v>
      </c>
      <c r="FS236" s="168">
        <f t="shared" si="419"/>
        <v>87.9</v>
      </c>
      <c r="FT236" s="168">
        <f t="shared" si="420"/>
        <v>81.900000000000006</v>
      </c>
      <c r="FU236" s="167">
        <v>137</v>
      </c>
      <c r="FV236" s="168">
        <f t="shared" si="421"/>
        <v>77.599999999999994</v>
      </c>
      <c r="FW236" s="168">
        <f t="shared" si="422"/>
        <v>88</v>
      </c>
      <c r="FX236" s="168">
        <f t="shared" si="423"/>
        <v>93.4</v>
      </c>
      <c r="FY236" s="168">
        <f t="shared" si="424"/>
        <v>93.8</v>
      </c>
      <c r="FZ236" s="168">
        <f t="shared" si="425"/>
        <v>94.2</v>
      </c>
      <c r="GA236" s="168">
        <f t="shared" si="426"/>
        <v>91.4</v>
      </c>
      <c r="GB236" s="168">
        <f t="shared" si="427"/>
        <v>87.9</v>
      </c>
      <c r="GC236" s="168">
        <f t="shared" si="428"/>
        <v>79.900000000000006</v>
      </c>
      <c r="GD236" s="167">
        <v>130</v>
      </c>
      <c r="GE236" s="168">
        <f t="shared" si="429"/>
        <v>-2.3603849250278586E-2</v>
      </c>
      <c r="GF236" s="168">
        <f t="shared" si="430"/>
        <v>-2.3544224454084883E-2</v>
      </c>
      <c r="GG236" s="167">
        <v>131</v>
      </c>
      <c r="GH236" s="168">
        <f t="shared" si="431"/>
        <v>-1.2384835451356935E-2</v>
      </c>
      <c r="GI236" s="168">
        <f t="shared" si="432"/>
        <v>-1.1998855162644873E-2</v>
      </c>
      <c r="GJ236" s="167">
        <v>132</v>
      </c>
      <c r="GK236" s="168">
        <f t="shared" si="433"/>
        <v>-2.0040529691527809E-2</v>
      </c>
      <c r="GL236" s="168">
        <f t="shared" si="434"/>
        <v>-1.9627671504537147E-2</v>
      </c>
      <c r="GM236" s="167">
        <v>133</v>
      </c>
      <c r="GN236" s="168">
        <f t="shared" si="435"/>
        <v>-2.9994818512207644E-2</v>
      </c>
      <c r="GO236" s="168">
        <f t="shared" si="436"/>
        <v>-2.8499066434065412E-2</v>
      </c>
      <c r="GP236" s="167">
        <v>134</v>
      </c>
      <c r="GQ236" s="168">
        <f t="shared" si="437"/>
        <v>1.1033250097071345E-2</v>
      </c>
      <c r="GR236" s="168">
        <f t="shared" si="438"/>
        <v>1.2508825519844891E-2</v>
      </c>
      <c r="GS236" s="167">
        <v>135</v>
      </c>
      <c r="GT236" s="168">
        <f t="shared" si="439"/>
        <v>3.2452499206684138E-2</v>
      </c>
      <c r="GU236" s="168">
        <f t="shared" si="440"/>
        <v>3.7596330632538866E-2</v>
      </c>
      <c r="GV236" s="167">
        <v>136</v>
      </c>
      <c r="GW236" s="168">
        <f t="shared" si="441"/>
        <v>4.2495075939370963E-2</v>
      </c>
      <c r="GX236" s="168">
        <f t="shared" si="442"/>
        <v>5.8447665967733542E-2</v>
      </c>
      <c r="GY236" s="167">
        <v>137</v>
      </c>
      <c r="GZ236" s="168">
        <f t="shared" si="443"/>
        <v>-2.9037543498589002E-5</v>
      </c>
      <c r="HA236" s="168">
        <f t="shared" si="444"/>
        <v>2.5034014590687548E-2</v>
      </c>
      <c r="HB236" s="167">
        <v>-1.2</v>
      </c>
      <c r="HC236" s="167">
        <v>-0.49</v>
      </c>
      <c r="HD236" s="167">
        <v>0.14000000000000001</v>
      </c>
      <c r="HE236" s="167">
        <v>1.56</v>
      </c>
      <c r="HF236" s="167">
        <v>-2.98</v>
      </c>
      <c r="HG236" s="167">
        <v>-1.01</v>
      </c>
      <c r="HH236" s="167">
        <v>0.85</v>
      </c>
      <c r="HI236" s="167">
        <v>3.14</v>
      </c>
    </row>
    <row r="237" spans="1:217" ht="15" x14ac:dyDescent="0.2">
      <c r="A237" s="153">
        <v>227</v>
      </c>
      <c r="B237" s="212"/>
      <c r="V237" s="163">
        <f t="shared" si="345"/>
        <v>0</v>
      </c>
      <c r="W237" s="163">
        <f t="shared" si="346"/>
        <v>0</v>
      </c>
      <c r="X237" s="163">
        <f t="shared" si="347"/>
        <v>0</v>
      </c>
      <c r="Y237" s="163">
        <f t="shared" si="348"/>
        <v>0</v>
      </c>
      <c r="Z237" s="163">
        <f t="shared" si="349"/>
        <v>0</v>
      </c>
      <c r="AA237" s="163">
        <f t="shared" si="350"/>
        <v>0</v>
      </c>
      <c r="AB237" s="163">
        <f t="shared" si="351"/>
        <v>0</v>
      </c>
      <c r="AC237" s="163">
        <f t="shared" si="352"/>
        <v>0</v>
      </c>
      <c r="AD237" s="164">
        <f t="shared" si="353"/>
        <v>-1.4641977937706968E-2</v>
      </c>
      <c r="AE237" s="164">
        <f t="shared" si="354"/>
        <v>2.4910512713808348E-2</v>
      </c>
      <c r="AF237" s="164">
        <f t="shared" si="355"/>
        <v>4.5595616594547202E-2</v>
      </c>
      <c r="AG237" s="165">
        <f t="shared" si="356"/>
        <v>65.3</v>
      </c>
      <c r="AH237" s="165">
        <f t="shared" si="357"/>
        <v>75.400000000000006</v>
      </c>
      <c r="AI237" s="165">
        <f t="shared" si="358"/>
        <v>82.9</v>
      </c>
      <c r="AJ237" s="165">
        <f t="shared" si="359"/>
        <v>88.3</v>
      </c>
      <c r="AK237" s="165">
        <f t="shared" si="360"/>
        <v>91.5</v>
      </c>
      <c r="AL237" s="165">
        <f t="shared" si="361"/>
        <v>92.7</v>
      </c>
      <c r="AM237" s="165">
        <f t="shared" si="362"/>
        <v>92.5</v>
      </c>
      <c r="AN237" s="165">
        <f t="shared" si="363"/>
        <v>90.4</v>
      </c>
      <c r="AO237" s="164">
        <f t="shared" si="364"/>
        <v>1.5128685188023212</v>
      </c>
      <c r="AP237" s="166">
        <v>1</v>
      </c>
      <c r="AQ237" s="167">
        <v>51.4</v>
      </c>
      <c r="AR237" s="167">
        <v>62.6</v>
      </c>
      <c r="AS237" s="167">
        <v>70.8</v>
      </c>
      <c r="AT237" s="167">
        <v>81</v>
      </c>
      <c r="AU237" s="167">
        <v>90.4</v>
      </c>
      <c r="AV237" s="167">
        <v>96.2</v>
      </c>
      <c r="AW237" s="167">
        <v>94.7</v>
      </c>
      <c r="AX237" s="167">
        <v>92.3</v>
      </c>
      <c r="AY237" s="166">
        <v>2</v>
      </c>
      <c r="AZ237" s="167">
        <v>59.5</v>
      </c>
      <c r="BA237" s="167">
        <v>68.900000000000006</v>
      </c>
      <c r="BB237" s="167">
        <v>78.3</v>
      </c>
      <c r="BC237" s="167">
        <v>84.3</v>
      </c>
      <c r="BD237" s="167">
        <v>92.8</v>
      </c>
      <c r="BE237" s="167">
        <v>96.3</v>
      </c>
      <c r="BF237" s="167">
        <v>94</v>
      </c>
      <c r="BG237" s="167">
        <v>90</v>
      </c>
      <c r="BH237" s="166">
        <v>3</v>
      </c>
      <c r="BI237" s="167">
        <v>59.8</v>
      </c>
      <c r="BJ237" s="167">
        <v>71.099999999999994</v>
      </c>
      <c r="BK237" s="167">
        <v>80.8</v>
      </c>
      <c r="BL237" s="167">
        <v>88</v>
      </c>
      <c r="BM237" s="167">
        <v>95</v>
      </c>
      <c r="BN237" s="167">
        <v>94.4</v>
      </c>
      <c r="BO237" s="167">
        <v>94.1</v>
      </c>
      <c r="BP237" s="167">
        <v>89</v>
      </c>
      <c r="BQ237" s="166">
        <v>4</v>
      </c>
      <c r="BR237" s="167">
        <v>65.400000000000006</v>
      </c>
      <c r="BS237" s="167">
        <v>77.2</v>
      </c>
      <c r="BT237" s="167">
        <v>84.5</v>
      </c>
      <c r="BU237" s="167">
        <v>89.8</v>
      </c>
      <c r="BV237" s="167">
        <v>95.5</v>
      </c>
      <c r="BW237" s="167">
        <v>94.3</v>
      </c>
      <c r="BX237" s="167">
        <v>92.5</v>
      </c>
      <c r="BY237" s="167">
        <v>88.8</v>
      </c>
      <c r="BZ237" s="166">
        <v>5</v>
      </c>
      <c r="CA237" s="167">
        <v>65.3</v>
      </c>
      <c r="CB237" s="167">
        <v>77.400000000000006</v>
      </c>
      <c r="CC237" s="167">
        <v>86.5</v>
      </c>
      <c r="CD237" s="167">
        <v>92.5</v>
      </c>
      <c r="CE237" s="167">
        <v>96.4</v>
      </c>
      <c r="CF237" s="167">
        <v>93</v>
      </c>
      <c r="CG237" s="167">
        <v>90.4</v>
      </c>
      <c r="CH237" s="167">
        <v>83.7</v>
      </c>
      <c r="CI237" s="166">
        <v>6</v>
      </c>
      <c r="CJ237" s="167">
        <v>70.7</v>
      </c>
      <c r="CK237" s="167">
        <v>82</v>
      </c>
      <c r="CL237" s="167">
        <v>89.3</v>
      </c>
      <c r="CM237" s="167">
        <v>93.3</v>
      </c>
      <c r="CN237" s="167">
        <v>95.5</v>
      </c>
      <c r="CO237" s="167">
        <v>93</v>
      </c>
      <c r="CP237" s="167">
        <v>90.1</v>
      </c>
      <c r="CQ237" s="167">
        <v>83</v>
      </c>
      <c r="CR237" s="166">
        <v>7</v>
      </c>
      <c r="CS237" s="167">
        <v>75.599999999999994</v>
      </c>
      <c r="CT237" s="167">
        <v>84.2</v>
      </c>
      <c r="CU237" s="167">
        <v>90.1</v>
      </c>
      <c r="CV237" s="167">
        <v>93.6</v>
      </c>
      <c r="CW237" s="167">
        <v>96.2</v>
      </c>
      <c r="CX237" s="167">
        <v>91.3</v>
      </c>
      <c r="CY237" s="167">
        <v>87.9</v>
      </c>
      <c r="CZ237" s="167">
        <v>81.900000000000006</v>
      </c>
      <c r="DA237" s="166">
        <v>8</v>
      </c>
      <c r="DB237" s="167">
        <v>77.599999999999994</v>
      </c>
      <c r="DC237" s="167">
        <v>88</v>
      </c>
      <c r="DD237" s="167">
        <v>93.4</v>
      </c>
      <c r="DE237" s="167">
        <v>93.8</v>
      </c>
      <c r="DF237" s="167">
        <v>94.2</v>
      </c>
      <c r="DG237" s="167">
        <v>91.4</v>
      </c>
      <c r="DH237" s="167">
        <v>87.9</v>
      </c>
      <c r="DI237" s="167">
        <v>79.900000000000006</v>
      </c>
      <c r="DJ237" s="167">
        <v>1</v>
      </c>
      <c r="DK237" s="168">
        <f t="shared" si="365"/>
        <v>51.4</v>
      </c>
      <c r="DL237" s="168">
        <f t="shared" si="366"/>
        <v>62.6</v>
      </c>
      <c r="DM237" s="168">
        <f t="shared" si="367"/>
        <v>70.8</v>
      </c>
      <c r="DN237" s="168">
        <f t="shared" si="368"/>
        <v>81</v>
      </c>
      <c r="DO237" s="168">
        <f t="shared" si="369"/>
        <v>90.4</v>
      </c>
      <c r="DP237" s="168">
        <f t="shared" si="370"/>
        <v>96.2</v>
      </c>
      <c r="DQ237" s="168">
        <f t="shared" si="371"/>
        <v>94.7</v>
      </c>
      <c r="DR237" s="168">
        <f t="shared" si="372"/>
        <v>92.3</v>
      </c>
      <c r="DS237" s="167">
        <v>131</v>
      </c>
      <c r="DT237" s="168">
        <f t="shared" si="373"/>
        <v>59.5</v>
      </c>
      <c r="DU237" s="168">
        <f t="shared" si="374"/>
        <v>68.900000000000006</v>
      </c>
      <c r="DV237" s="168">
        <f t="shared" si="375"/>
        <v>78.3</v>
      </c>
      <c r="DW237" s="168">
        <f t="shared" si="376"/>
        <v>84.3</v>
      </c>
      <c r="DX237" s="168">
        <f t="shared" si="377"/>
        <v>92.8</v>
      </c>
      <c r="DY237" s="168">
        <f t="shared" si="378"/>
        <v>96.3</v>
      </c>
      <c r="DZ237" s="168">
        <f t="shared" si="379"/>
        <v>94</v>
      </c>
      <c r="EA237" s="168">
        <f t="shared" si="380"/>
        <v>90</v>
      </c>
      <c r="EB237" s="167">
        <v>132</v>
      </c>
      <c r="EC237" s="168">
        <f t="shared" si="381"/>
        <v>59.8</v>
      </c>
      <c r="ED237" s="168">
        <f t="shared" si="382"/>
        <v>71.099999999999994</v>
      </c>
      <c r="EE237" s="168">
        <f t="shared" si="383"/>
        <v>80.8</v>
      </c>
      <c r="EF237" s="168">
        <f t="shared" si="384"/>
        <v>88</v>
      </c>
      <c r="EG237" s="168">
        <f t="shared" si="385"/>
        <v>95</v>
      </c>
      <c r="EH237" s="168">
        <f t="shared" si="386"/>
        <v>94.4</v>
      </c>
      <c r="EI237" s="168">
        <f t="shared" si="387"/>
        <v>94.1</v>
      </c>
      <c r="EJ237" s="168">
        <f t="shared" si="388"/>
        <v>89</v>
      </c>
      <c r="EK237" s="167">
        <v>133</v>
      </c>
      <c r="EL237" s="168">
        <f t="shared" si="389"/>
        <v>65.400000000000006</v>
      </c>
      <c r="EM237" s="168">
        <f t="shared" si="390"/>
        <v>77.2</v>
      </c>
      <c r="EN237" s="168">
        <f t="shared" si="391"/>
        <v>84.5</v>
      </c>
      <c r="EO237" s="168">
        <f t="shared" si="392"/>
        <v>89.8</v>
      </c>
      <c r="EP237" s="168">
        <f t="shared" si="393"/>
        <v>95.5</v>
      </c>
      <c r="EQ237" s="168">
        <f t="shared" si="394"/>
        <v>94.3</v>
      </c>
      <c r="ER237" s="168">
        <f t="shared" si="395"/>
        <v>92.5</v>
      </c>
      <c r="ES237" s="168">
        <f t="shared" si="396"/>
        <v>88.8</v>
      </c>
      <c r="ET237" s="167">
        <v>134</v>
      </c>
      <c r="EU237" s="168">
        <f t="shared" si="397"/>
        <v>65.3</v>
      </c>
      <c r="EV237" s="168">
        <f t="shared" si="398"/>
        <v>77.400000000000006</v>
      </c>
      <c r="EW237" s="168">
        <f t="shared" si="399"/>
        <v>86.5</v>
      </c>
      <c r="EX237" s="168">
        <f t="shared" si="400"/>
        <v>92.5</v>
      </c>
      <c r="EY237" s="168">
        <f t="shared" si="401"/>
        <v>96.4</v>
      </c>
      <c r="EZ237" s="168">
        <f t="shared" si="402"/>
        <v>93</v>
      </c>
      <c r="FA237" s="168">
        <f t="shared" si="403"/>
        <v>90.4</v>
      </c>
      <c r="FB237" s="168">
        <f t="shared" si="404"/>
        <v>83.7</v>
      </c>
      <c r="FC237" s="167">
        <v>135</v>
      </c>
      <c r="FD237" s="168">
        <f t="shared" si="405"/>
        <v>70.7</v>
      </c>
      <c r="FE237" s="168">
        <f t="shared" si="406"/>
        <v>82</v>
      </c>
      <c r="FF237" s="168">
        <f t="shared" si="407"/>
        <v>89.3</v>
      </c>
      <c r="FG237" s="168">
        <f t="shared" si="408"/>
        <v>93.3</v>
      </c>
      <c r="FH237" s="168">
        <f t="shared" si="409"/>
        <v>95.5</v>
      </c>
      <c r="FI237" s="168">
        <f t="shared" si="410"/>
        <v>93</v>
      </c>
      <c r="FJ237" s="168">
        <f t="shared" si="411"/>
        <v>90.1</v>
      </c>
      <c r="FK237" s="168">
        <f t="shared" si="412"/>
        <v>83</v>
      </c>
      <c r="FL237" s="167">
        <v>136</v>
      </c>
      <c r="FM237" s="168">
        <f t="shared" si="413"/>
        <v>75.599999999999994</v>
      </c>
      <c r="FN237" s="168">
        <f t="shared" si="414"/>
        <v>84.2</v>
      </c>
      <c r="FO237" s="168">
        <f t="shared" si="415"/>
        <v>90.1</v>
      </c>
      <c r="FP237" s="168">
        <f t="shared" si="416"/>
        <v>93.6</v>
      </c>
      <c r="FQ237" s="168">
        <f t="shared" si="417"/>
        <v>96.2</v>
      </c>
      <c r="FR237" s="168">
        <f t="shared" si="418"/>
        <v>91.3</v>
      </c>
      <c r="FS237" s="168">
        <f t="shared" si="419"/>
        <v>87.9</v>
      </c>
      <c r="FT237" s="168">
        <f t="shared" si="420"/>
        <v>81.900000000000006</v>
      </c>
      <c r="FU237" s="167">
        <v>137</v>
      </c>
      <c r="FV237" s="168">
        <f t="shared" si="421"/>
        <v>77.599999999999994</v>
      </c>
      <c r="FW237" s="168">
        <f t="shared" si="422"/>
        <v>88</v>
      </c>
      <c r="FX237" s="168">
        <f t="shared" si="423"/>
        <v>93.4</v>
      </c>
      <c r="FY237" s="168">
        <f t="shared" si="424"/>
        <v>93.8</v>
      </c>
      <c r="FZ237" s="168">
        <f t="shared" si="425"/>
        <v>94.2</v>
      </c>
      <c r="GA237" s="168">
        <f t="shared" si="426"/>
        <v>91.4</v>
      </c>
      <c r="GB237" s="168">
        <f t="shared" si="427"/>
        <v>87.9</v>
      </c>
      <c r="GC237" s="168">
        <f t="shared" si="428"/>
        <v>79.900000000000006</v>
      </c>
      <c r="GD237" s="167">
        <v>130</v>
      </c>
      <c r="GE237" s="168">
        <f t="shared" si="429"/>
        <v>-2.3603849250278586E-2</v>
      </c>
      <c r="GF237" s="168">
        <f t="shared" si="430"/>
        <v>-2.3544224454084883E-2</v>
      </c>
      <c r="GG237" s="167">
        <v>131</v>
      </c>
      <c r="GH237" s="168">
        <f t="shared" si="431"/>
        <v>-1.2384835451356935E-2</v>
      </c>
      <c r="GI237" s="168">
        <f t="shared" si="432"/>
        <v>-1.1998855162644873E-2</v>
      </c>
      <c r="GJ237" s="167">
        <v>132</v>
      </c>
      <c r="GK237" s="168">
        <f t="shared" si="433"/>
        <v>-2.0040529691527809E-2</v>
      </c>
      <c r="GL237" s="168">
        <f t="shared" si="434"/>
        <v>-1.9627671504537147E-2</v>
      </c>
      <c r="GM237" s="167">
        <v>133</v>
      </c>
      <c r="GN237" s="168">
        <f t="shared" si="435"/>
        <v>-2.9994818512207644E-2</v>
      </c>
      <c r="GO237" s="168">
        <f t="shared" si="436"/>
        <v>-2.8499066434065412E-2</v>
      </c>
      <c r="GP237" s="167">
        <v>134</v>
      </c>
      <c r="GQ237" s="168">
        <f t="shared" si="437"/>
        <v>1.1033250097071345E-2</v>
      </c>
      <c r="GR237" s="168">
        <f t="shared" si="438"/>
        <v>1.2508825519844891E-2</v>
      </c>
      <c r="GS237" s="167">
        <v>135</v>
      </c>
      <c r="GT237" s="168">
        <f t="shared" si="439"/>
        <v>3.2452499206684138E-2</v>
      </c>
      <c r="GU237" s="168">
        <f t="shared" si="440"/>
        <v>3.7596330632538866E-2</v>
      </c>
      <c r="GV237" s="167">
        <v>136</v>
      </c>
      <c r="GW237" s="168">
        <f t="shared" si="441"/>
        <v>4.2495075939370963E-2</v>
      </c>
      <c r="GX237" s="168">
        <f t="shared" si="442"/>
        <v>5.8447665967733542E-2</v>
      </c>
      <c r="GY237" s="167">
        <v>137</v>
      </c>
      <c r="GZ237" s="168">
        <f t="shared" si="443"/>
        <v>-2.9037543498589002E-5</v>
      </c>
      <c r="HA237" s="168">
        <f t="shared" si="444"/>
        <v>2.5034014590687548E-2</v>
      </c>
      <c r="HB237" s="167">
        <v>-1.2</v>
      </c>
      <c r="HC237" s="167">
        <v>-0.49</v>
      </c>
      <c r="HD237" s="167">
        <v>0.14000000000000001</v>
      </c>
      <c r="HE237" s="167">
        <v>1.56</v>
      </c>
      <c r="HF237" s="167">
        <v>-2.98</v>
      </c>
      <c r="HG237" s="167">
        <v>-1.01</v>
      </c>
      <c r="HH237" s="167">
        <v>0.85</v>
      </c>
      <c r="HI237" s="167">
        <v>3.14</v>
      </c>
    </row>
    <row r="238" spans="1:217" ht="15" x14ac:dyDescent="0.2">
      <c r="A238" s="153">
        <v>228</v>
      </c>
      <c r="B238" s="212"/>
      <c r="V238" s="163">
        <f t="shared" si="345"/>
        <v>0</v>
      </c>
      <c r="W238" s="163">
        <f t="shared" si="346"/>
        <v>0</v>
      </c>
      <c r="X238" s="163">
        <f t="shared" si="347"/>
        <v>0</v>
      </c>
      <c r="Y238" s="163">
        <f t="shared" si="348"/>
        <v>0</v>
      </c>
      <c r="Z238" s="163">
        <f t="shared" si="349"/>
        <v>0</v>
      </c>
      <c r="AA238" s="163">
        <f t="shared" si="350"/>
        <v>0</v>
      </c>
      <c r="AB238" s="163">
        <f t="shared" si="351"/>
        <v>0</v>
      </c>
      <c r="AC238" s="163">
        <f t="shared" si="352"/>
        <v>0</v>
      </c>
      <c r="AD238" s="164">
        <f t="shared" si="353"/>
        <v>-1.4641977937706968E-2</v>
      </c>
      <c r="AE238" s="164">
        <f t="shared" si="354"/>
        <v>2.4910512713808348E-2</v>
      </c>
      <c r="AF238" s="164">
        <f t="shared" si="355"/>
        <v>4.5595616594547202E-2</v>
      </c>
      <c r="AG238" s="165">
        <f t="shared" si="356"/>
        <v>65.3</v>
      </c>
      <c r="AH238" s="165">
        <f t="shared" si="357"/>
        <v>75.400000000000006</v>
      </c>
      <c r="AI238" s="165">
        <f t="shared" si="358"/>
        <v>82.9</v>
      </c>
      <c r="AJ238" s="165">
        <f t="shared" si="359"/>
        <v>88.3</v>
      </c>
      <c r="AK238" s="165">
        <f t="shared" si="360"/>
        <v>91.5</v>
      </c>
      <c r="AL238" s="165">
        <f t="shared" si="361"/>
        <v>92.7</v>
      </c>
      <c r="AM238" s="165">
        <f t="shared" si="362"/>
        <v>92.5</v>
      </c>
      <c r="AN238" s="165">
        <f t="shared" si="363"/>
        <v>90.4</v>
      </c>
      <c r="AO238" s="164">
        <f t="shared" si="364"/>
        <v>1.5128685188023212</v>
      </c>
      <c r="AP238" s="166">
        <v>1</v>
      </c>
      <c r="AQ238" s="167">
        <v>51.4</v>
      </c>
      <c r="AR238" s="167">
        <v>62.6</v>
      </c>
      <c r="AS238" s="167">
        <v>70.8</v>
      </c>
      <c r="AT238" s="167">
        <v>81</v>
      </c>
      <c r="AU238" s="167">
        <v>90.4</v>
      </c>
      <c r="AV238" s="167">
        <v>96.2</v>
      </c>
      <c r="AW238" s="167">
        <v>94.7</v>
      </c>
      <c r="AX238" s="167">
        <v>92.3</v>
      </c>
      <c r="AY238" s="166">
        <v>2</v>
      </c>
      <c r="AZ238" s="167">
        <v>59.5</v>
      </c>
      <c r="BA238" s="167">
        <v>68.900000000000006</v>
      </c>
      <c r="BB238" s="167">
        <v>78.3</v>
      </c>
      <c r="BC238" s="167">
        <v>84.3</v>
      </c>
      <c r="BD238" s="167">
        <v>92.8</v>
      </c>
      <c r="BE238" s="167">
        <v>96.3</v>
      </c>
      <c r="BF238" s="167">
        <v>94</v>
      </c>
      <c r="BG238" s="167">
        <v>90</v>
      </c>
      <c r="BH238" s="166">
        <v>3</v>
      </c>
      <c r="BI238" s="167">
        <v>59.8</v>
      </c>
      <c r="BJ238" s="167">
        <v>71.099999999999994</v>
      </c>
      <c r="BK238" s="167">
        <v>80.8</v>
      </c>
      <c r="BL238" s="167">
        <v>88</v>
      </c>
      <c r="BM238" s="167">
        <v>95</v>
      </c>
      <c r="BN238" s="167">
        <v>94.4</v>
      </c>
      <c r="BO238" s="167">
        <v>94.1</v>
      </c>
      <c r="BP238" s="167">
        <v>89</v>
      </c>
      <c r="BQ238" s="166">
        <v>4</v>
      </c>
      <c r="BR238" s="167">
        <v>65.400000000000006</v>
      </c>
      <c r="BS238" s="167">
        <v>77.2</v>
      </c>
      <c r="BT238" s="167">
        <v>84.5</v>
      </c>
      <c r="BU238" s="167">
        <v>89.8</v>
      </c>
      <c r="BV238" s="167">
        <v>95.5</v>
      </c>
      <c r="BW238" s="167">
        <v>94.3</v>
      </c>
      <c r="BX238" s="167">
        <v>92.5</v>
      </c>
      <c r="BY238" s="167">
        <v>88.8</v>
      </c>
      <c r="BZ238" s="166">
        <v>5</v>
      </c>
      <c r="CA238" s="167">
        <v>65.3</v>
      </c>
      <c r="CB238" s="167">
        <v>77.400000000000006</v>
      </c>
      <c r="CC238" s="167">
        <v>86.5</v>
      </c>
      <c r="CD238" s="167">
        <v>92.5</v>
      </c>
      <c r="CE238" s="167">
        <v>96.4</v>
      </c>
      <c r="CF238" s="167">
        <v>93</v>
      </c>
      <c r="CG238" s="167">
        <v>90.4</v>
      </c>
      <c r="CH238" s="167">
        <v>83.7</v>
      </c>
      <c r="CI238" s="166">
        <v>6</v>
      </c>
      <c r="CJ238" s="167">
        <v>70.7</v>
      </c>
      <c r="CK238" s="167">
        <v>82</v>
      </c>
      <c r="CL238" s="167">
        <v>89.3</v>
      </c>
      <c r="CM238" s="167">
        <v>93.3</v>
      </c>
      <c r="CN238" s="167">
        <v>95.5</v>
      </c>
      <c r="CO238" s="167">
        <v>93</v>
      </c>
      <c r="CP238" s="167">
        <v>90.1</v>
      </c>
      <c r="CQ238" s="167">
        <v>83</v>
      </c>
      <c r="CR238" s="166">
        <v>7</v>
      </c>
      <c r="CS238" s="167">
        <v>75.599999999999994</v>
      </c>
      <c r="CT238" s="167">
        <v>84.2</v>
      </c>
      <c r="CU238" s="167">
        <v>90.1</v>
      </c>
      <c r="CV238" s="167">
        <v>93.6</v>
      </c>
      <c r="CW238" s="167">
        <v>96.2</v>
      </c>
      <c r="CX238" s="167">
        <v>91.3</v>
      </c>
      <c r="CY238" s="167">
        <v>87.9</v>
      </c>
      <c r="CZ238" s="167">
        <v>81.900000000000006</v>
      </c>
      <c r="DA238" s="166">
        <v>8</v>
      </c>
      <c r="DB238" s="167">
        <v>77.599999999999994</v>
      </c>
      <c r="DC238" s="167">
        <v>88</v>
      </c>
      <c r="DD238" s="167">
        <v>93.4</v>
      </c>
      <c r="DE238" s="167">
        <v>93.8</v>
      </c>
      <c r="DF238" s="167">
        <v>94.2</v>
      </c>
      <c r="DG238" s="167">
        <v>91.4</v>
      </c>
      <c r="DH238" s="167">
        <v>87.9</v>
      </c>
      <c r="DI238" s="167">
        <v>79.900000000000006</v>
      </c>
      <c r="DJ238" s="167">
        <v>1</v>
      </c>
      <c r="DK238" s="168">
        <f t="shared" si="365"/>
        <v>51.4</v>
      </c>
      <c r="DL238" s="168">
        <f t="shared" si="366"/>
        <v>62.6</v>
      </c>
      <c r="DM238" s="168">
        <f t="shared" si="367"/>
        <v>70.8</v>
      </c>
      <c r="DN238" s="168">
        <f t="shared" si="368"/>
        <v>81</v>
      </c>
      <c r="DO238" s="168">
        <f t="shared" si="369"/>
        <v>90.4</v>
      </c>
      <c r="DP238" s="168">
        <f t="shared" si="370"/>
        <v>96.2</v>
      </c>
      <c r="DQ238" s="168">
        <f t="shared" si="371"/>
        <v>94.7</v>
      </c>
      <c r="DR238" s="168">
        <f t="shared" si="372"/>
        <v>92.3</v>
      </c>
      <c r="DS238" s="167">
        <v>131</v>
      </c>
      <c r="DT238" s="168">
        <f t="shared" si="373"/>
        <v>59.5</v>
      </c>
      <c r="DU238" s="168">
        <f t="shared" si="374"/>
        <v>68.900000000000006</v>
      </c>
      <c r="DV238" s="168">
        <f t="shared" si="375"/>
        <v>78.3</v>
      </c>
      <c r="DW238" s="168">
        <f t="shared" si="376"/>
        <v>84.3</v>
      </c>
      <c r="DX238" s="168">
        <f t="shared" si="377"/>
        <v>92.8</v>
      </c>
      <c r="DY238" s="168">
        <f t="shared" si="378"/>
        <v>96.3</v>
      </c>
      <c r="DZ238" s="168">
        <f t="shared" si="379"/>
        <v>94</v>
      </c>
      <c r="EA238" s="168">
        <f t="shared" si="380"/>
        <v>90</v>
      </c>
      <c r="EB238" s="167">
        <v>132</v>
      </c>
      <c r="EC238" s="168">
        <f t="shared" si="381"/>
        <v>59.8</v>
      </c>
      <c r="ED238" s="168">
        <f t="shared" si="382"/>
        <v>71.099999999999994</v>
      </c>
      <c r="EE238" s="168">
        <f t="shared" si="383"/>
        <v>80.8</v>
      </c>
      <c r="EF238" s="168">
        <f t="shared" si="384"/>
        <v>88</v>
      </c>
      <c r="EG238" s="168">
        <f t="shared" si="385"/>
        <v>95</v>
      </c>
      <c r="EH238" s="168">
        <f t="shared" si="386"/>
        <v>94.4</v>
      </c>
      <c r="EI238" s="168">
        <f t="shared" si="387"/>
        <v>94.1</v>
      </c>
      <c r="EJ238" s="168">
        <f t="shared" si="388"/>
        <v>89</v>
      </c>
      <c r="EK238" s="167">
        <v>133</v>
      </c>
      <c r="EL238" s="168">
        <f t="shared" si="389"/>
        <v>65.400000000000006</v>
      </c>
      <c r="EM238" s="168">
        <f t="shared" si="390"/>
        <v>77.2</v>
      </c>
      <c r="EN238" s="168">
        <f t="shared" si="391"/>
        <v>84.5</v>
      </c>
      <c r="EO238" s="168">
        <f t="shared" si="392"/>
        <v>89.8</v>
      </c>
      <c r="EP238" s="168">
        <f t="shared" si="393"/>
        <v>95.5</v>
      </c>
      <c r="EQ238" s="168">
        <f t="shared" si="394"/>
        <v>94.3</v>
      </c>
      <c r="ER238" s="168">
        <f t="shared" si="395"/>
        <v>92.5</v>
      </c>
      <c r="ES238" s="168">
        <f t="shared" si="396"/>
        <v>88.8</v>
      </c>
      <c r="ET238" s="167">
        <v>134</v>
      </c>
      <c r="EU238" s="168">
        <f t="shared" si="397"/>
        <v>65.3</v>
      </c>
      <c r="EV238" s="168">
        <f t="shared" si="398"/>
        <v>77.400000000000006</v>
      </c>
      <c r="EW238" s="168">
        <f t="shared" si="399"/>
        <v>86.5</v>
      </c>
      <c r="EX238" s="168">
        <f t="shared" si="400"/>
        <v>92.5</v>
      </c>
      <c r="EY238" s="168">
        <f t="shared" si="401"/>
        <v>96.4</v>
      </c>
      <c r="EZ238" s="168">
        <f t="shared" si="402"/>
        <v>93</v>
      </c>
      <c r="FA238" s="168">
        <f t="shared" si="403"/>
        <v>90.4</v>
      </c>
      <c r="FB238" s="168">
        <f t="shared" si="404"/>
        <v>83.7</v>
      </c>
      <c r="FC238" s="167">
        <v>135</v>
      </c>
      <c r="FD238" s="168">
        <f t="shared" si="405"/>
        <v>70.7</v>
      </c>
      <c r="FE238" s="168">
        <f t="shared" si="406"/>
        <v>82</v>
      </c>
      <c r="FF238" s="168">
        <f t="shared" si="407"/>
        <v>89.3</v>
      </c>
      <c r="FG238" s="168">
        <f t="shared" si="408"/>
        <v>93.3</v>
      </c>
      <c r="FH238" s="168">
        <f t="shared" si="409"/>
        <v>95.5</v>
      </c>
      <c r="FI238" s="168">
        <f t="shared" si="410"/>
        <v>93</v>
      </c>
      <c r="FJ238" s="168">
        <f t="shared" si="411"/>
        <v>90.1</v>
      </c>
      <c r="FK238" s="168">
        <f t="shared" si="412"/>
        <v>83</v>
      </c>
      <c r="FL238" s="167">
        <v>136</v>
      </c>
      <c r="FM238" s="168">
        <f t="shared" si="413"/>
        <v>75.599999999999994</v>
      </c>
      <c r="FN238" s="168">
        <f t="shared" si="414"/>
        <v>84.2</v>
      </c>
      <c r="FO238" s="168">
        <f t="shared" si="415"/>
        <v>90.1</v>
      </c>
      <c r="FP238" s="168">
        <f t="shared" si="416"/>
        <v>93.6</v>
      </c>
      <c r="FQ238" s="168">
        <f t="shared" si="417"/>
        <v>96.2</v>
      </c>
      <c r="FR238" s="168">
        <f t="shared" si="418"/>
        <v>91.3</v>
      </c>
      <c r="FS238" s="168">
        <f t="shared" si="419"/>
        <v>87.9</v>
      </c>
      <c r="FT238" s="168">
        <f t="shared" si="420"/>
        <v>81.900000000000006</v>
      </c>
      <c r="FU238" s="167">
        <v>137</v>
      </c>
      <c r="FV238" s="168">
        <f t="shared" si="421"/>
        <v>77.599999999999994</v>
      </c>
      <c r="FW238" s="168">
        <f t="shared" si="422"/>
        <v>88</v>
      </c>
      <c r="FX238" s="168">
        <f t="shared" si="423"/>
        <v>93.4</v>
      </c>
      <c r="FY238" s="168">
        <f t="shared" si="424"/>
        <v>93.8</v>
      </c>
      <c r="FZ238" s="168">
        <f t="shared" si="425"/>
        <v>94.2</v>
      </c>
      <c r="GA238" s="168">
        <f t="shared" si="426"/>
        <v>91.4</v>
      </c>
      <c r="GB238" s="168">
        <f t="shared" si="427"/>
        <v>87.9</v>
      </c>
      <c r="GC238" s="168">
        <f t="shared" si="428"/>
        <v>79.900000000000006</v>
      </c>
      <c r="GD238" s="167">
        <v>130</v>
      </c>
      <c r="GE238" s="168">
        <f t="shared" si="429"/>
        <v>-2.3603849250278586E-2</v>
      </c>
      <c r="GF238" s="168">
        <f t="shared" si="430"/>
        <v>-2.3544224454084883E-2</v>
      </c>
      <c r="GG238" s="167">
        <v>131</v>
      </c>
      <c r="GH238" s="168">
        <f t="shared" si="431"/>
        <v>-1.2384835451356935E-2</v>
      </c>
      <c r="GI238" s="168">
        <f t="shared" si="432"/>
        <v>-1.1998855162644873E-2</v>
      </c>
      <c r="GJ238" s="167">
        <v>132</v>
      </c>
      <c r="GK238" s="168">
        <f t="shared" si="433"/>
        <v>-2.0040529691527809E-2</v>
      </c>
      <c r="GL238" s="168">
        <f t="shared" si="434"/>
        <v>-1.9627671504537147E-2</v>
      </c>
      <c r="GM238" s="167">
        <v>133</v>
      </c>
      <c r="GN238" s="168">
        <f t="shared" si="435"/>
        <v>-2.9994818512207644E-2</v>
      </c>
      <c r="GO238" s="168">
        <f t="shared" si="436"/>
        <v>-2.8499066434065412E-2</v>
      </c>
      <c r="GP238" s="167">
        <v>134</v>
      </c>
      <c r="GQ238" s="168">
        <f t="shared" si="437"/>
        <v>1.1033250097071345E-2</v>
      </c>
      <c r="GR238" s="168">
        <f t="shared" si="438"/>
        <v>1.2508825519844891E-2</v>
      </c>
      <c r="GS238" s="167">
        <v>135</v>
      </c>
      <c r="GT238" s="168">
        <f t="shared" si="439"/>
        <v>3.2452499206684138E-2</v>
      </c>
      <c r="GU238" s="168">
        <f t="shared" si="440"/>
        <v>3.7596330632538866E-2</v>
      </c>
      <c r="GV238" s="167">
        <v>136</v>
      </c>
      <c r="GW238" s="168">
        <f t="shared" si="441"/>
        <v>4.2495075939370963E-2</v>
      </c>
      <c r="GX238" s="168">
        <f t="shared" si="442"/>
        <v>5.8447665967733542E-2</v>
      </c>
      <c r="GY238" s="167">
        <v>137</v>
      </c>
      <c r="GZ238" s="168">
        <f t="shared" si="443"/>
        <v>-2.9037543498589002E-5</v>
      </c>
      <c r="HA238" s="168">
        <f t="shared" si="444"/>
        <v>2.5034014590687548E-2</v>
      </c>
      <c r="HB238" s="167">
        <v>-1.2</v>
      </c>
      <c r="HC238" s="167">
        <v>-0.49</v>
      </c>
      <c r="HD238" s="167">
        <v>0.14000000000000001</v>
      </c>
      <c r="HE238" s="167">
        <v>1.56</v>
      </c>
      <c r="HF238" s="167">
        <v>-2.98</v>
      </c>
      <c r="HG238" s="167">
        <v>-1.01</v>
      </c>
      <c r="HH238" s="167">
        <v>0.85</v>
      </c>
      <c r="HI238" s="167">
        <v>3.14</v>
      </c>
    </row>
    <row r="239" spans="1:217" ht="15" x14ac:dyDescent="0.2">
      <c r="A239" s="153">
        <v>229</v>
      </c>
      <c r="B239" s="212"/>
      <c r="V239" s="163">
        <f t="shared" si="345"/>
        <v>0</v>
      </c>
      <c r="W239" s="163">
        <f t="shared" si="346"/>
        <v>0</v>
      </c>
      <c r="X239" s="163">
        <f t="shared" si="347"/>
        <v>0</v>
      </c>
      <c r="Y239" s="163">
        <f t="shared" si="348"/>
        <v>0</v>
      </c>
      <c r="Z239" s="163">
        <f t="shared" si="349"/>
        <v>0</v>
      </c>
      <c r="AA239" s="163">
        <f t="shared" si="350"/>
        <v>0</v>
      </c>
      <c r="AB239" s="163">
        <f t="shared" si="351"/>
        <v>0</v>
      </c>
      <c r="AC239" s="163">
        <f t="shared" si="352"/>
        <v>0</v>
      </c>
      <c r="AD239" s="164">
        <f t="shared" si="353"/>
        <v>-1.4641977937706968E-2</v>
      </c>
      <c r="AE239" s="164">
        <f t="shared" si="354"/>
        <v>2.4910512713808348E-2</v>
      </c>
      <c r="AF239" s="164">
        <f t="shared" si="355"/>
        <v>4.5595616594547202E-2</v>
      </c>
      <c r="AG239" s="165">
        <f t="shared" si="356"/>
        <v>65.3</v>
      </c>
      <c r="AH239" s="165">
        <f t="shared" si="357"/>
        <v>75.400000000000006</v>
      </c>
      <c r="AI239" s="165">
        <f t="shared" si="358"/>
        <v>82.9</v>
      </c>
      <c r="AJ239" s="165">
        <f t="shared" si="359"/>
        <v>88.3</v>
      </c>
      <c r="AK239" s="165">
        <f t="shared" si="360"/>
        <v>91.5</v>
      </c>
      <c r="AL239" s="165">
        <f t="shared" si="361"/>
        <v>92.7</v>
      </c>
      <c r="AM239" s="165">
        <f t="shared" si="362"/>
        <v>92.5</v>
      </c>
      <c r="AN239" s="165">
        <f t="shared" si="363"/>
        <v>90.4</v>
      </c>
      <c r="AO239" s="164">
        <f t="shared" si="364"/>
        <v>1.5128685188023212</v>
      </c>
      <c r="AP239" s="166">
        <v>1</v>
      </c>
      <c r="AQ239" s="167">
        <v>51.4</v>
      </c>
      <c r="AR239" s="167">
        <v>62.6</v>
      </c>
      <c r="AS239" s="167">
        <v>70.8</v>
      </c>
      <c r="AT239" s="167">
        <v>81</v>
      </c>
      <c r="AU239" s="167">
        <v>90.4</v>
      </c>
      <c r="AV239" s="167">
        <v>96.2</v>
      </c>
      <c r="AW239" s="167">
        <v>94.7</v>
      </c>
      <c r="AX239" s="167">
        <v>92.3</v>
      </c>
      <c r="AY239" s="166">
        <v>2</v>
      </c>
      <c r="AZ239" s="167">
        <v>59.5</v>
      </c>
      <c r="BA239" s="167">
        <v>68.900000000000006</v>
      </c>
      <c r="BB239" s="167">
        <v>78.3</v>
      </c>
      <c r="BC239" s="167">
        <v>84.3</v>
      </c>
      <c r="BD239" s="167">
        <v>92.8</v>
      </c>
      <c r="BE239" s="167">
        <v>96.3</v>
      </c>
      <c r="BF239" s="167">
        <v>94</v>
      </c>
      <c r="BG239" s="167">
        <v>90</v>
      </c>
      <c r="BH239" s="166">
        <v>3</v>
      </c>
      <c r="BI239" s="167">
        <v>59.8</v>
      </c>
      <c r="BJ239" s="167">
        <v>71.099999999999994</v>
      </c>
      <c r="BK239" s="167">
        <v>80.8</v>
      </c>
      <c r="BL239" s="167">
        <v>88</v>
      </c>
      <c r="BM239" s="167">
        <v>95</v>
      </c>
      <c r="BN239" s="167">
        <v>94.4</v>
      </c>
      <c r="BO239" s="167">
        <v>94.1</v>
      </c>
      <c r="BP239" s="167">
        <v>89</v>
      </c>
      <c r="BQ239" s="166">
        <v>4</v>
      </c>
      <c r="BR239" s="167">
        <v>65.400000000000006</v>
      </c>
      <c r="BS239" s="167">
        <v>77.2</v>
      </c>
      <c r="BT239" s="167">
        <v>84.5</v>
      </c>
      <c r="BU239" s="167">
        <v>89.8</v>
      </c>
      <c r="BV239" s="167">
        <v>95.5</v>
      </c>
      <c r="BW239" s="167">
        <v>94.3</v>
      </c>
      <c r="BX239" s="167">
        <v>92.5</v>
      </c>
      <c r="BY239" s="167">
        <v>88.8</v>
      </c>
      <c r="BZ239" s="166">
        <v>5</v>
      </c>
      <c r="CA239" s="167">
        <v>65.3</v>
      </c>
      <c r="CB239" s="167">
        <v>77.400000000000006</v>
      </c>
      <c r="CC239" s="167">
        <v>86.5</v>
      </c>
      <c r="CD239" s="167">
        <v>92.5</v>
      </c>
      <c r="CE239" s="167">
        <v>96.4</v>
      </c>
      <c r="CF239" s="167">
        <v>93</v>
      </c>
      <c r="CG239" s="167">
        <v>90.4</v>
      </c>
      <c r="CH239" s="167">
        <v>83.7</v>
      </c>
      <c r="CI239" s="166">
        <v>6</v>
      </c>
      <c r="CJ239" s="167">
        <v>70.7</v>
      </c>
      <c r="CK239" s="167">
        <v>82</v>
      </c>
      <c r="CL239" s="167">
        <v>89.3</v>
      </c>
      <c r="CM239" s="167">
        <v>93.3</v>
      </c>
      <c r="CN239" s="167">
        <v>95.5</v>
      </c>
      <c r="CO239" s="167">
        <v>93</v>
      </c>
      <c r="CP239" s="167">
        <v>90.1</v>
      </c>
      <c r="CQ239" s="167">
        <v>83</v>
      </c>
      <c r="CR239" s="166">
        <v>7</v>
      </c>
      <c r="CS239" s="167">
        <v>75.599999999999994</v>
      </c>
      <c r="CT239" s="167">
        <v>84.2</v>
      </c>
      <c r="CU239" s="167">
        <v>90.1</v>
      </c>
      <c r="CV239" s="167">
        <v>93.6</v>
      </c>
      <c r="CW239" s="167">
        <v>96.2</v>
      </c>
      <c r="CX239" s="167">
        <v>91.3</v>
      </c>
      <c r="CY239" s="167">
        <v>87.9</v>
      </c>
      <c r="CZ239" s="167">
        <v>81.900000000000006</v>
      </c>
      <c r="DA239" s="166">
        <v>8</v>
      </c>
      <c r="DB239" s="167">
        <v>77.599999999999994</v>
      </c>
      <c r="DC239" s="167">
        <v>88</v>
      </c>
      <c r="DD239" s="167">
        <v>93.4</v>
      </c>
      <c r="DE239" s="167">
        <v>93.8</v>
      </c>
      <c r="DF239" s="167">
        <v>94.2</v>
      </c>
      <c r="DG239" s="167">
        <v>91.4</v>
      </c>
      <c r="DH239" s="167">
        <v>87.9</v>
      </c>
      <c r="DI239" s="167">
        <v>79.900000000000006</v>
      </c>
      <c r="DJ239" s="167">
        <v>1</v>
      </c>
      <c r="DK239" s="168">
        <f t="shared" si="365"/>
        <v>51.4</v>
      </c>
      <c r="DL239" s="168">
        <f t="shared" si="366"/>
        <v>62.6</v>
      </c>
      <c r="DM239" s="168">
        <f t="shared" si="367"/>
        <v>70.8</v>
      </c>
      <c r="DN239" s="168">
        <f t="shared" si="368"/>
        <v>81</v>
      </c>
      <c r="DO239" s="168">
        <f t="shared" si="369"/>
        <v>90.4</v>
      </c>
      <c r="DP239" s="168">
        <f t="shared" si="370"/>
        <v>96.2</v>
      </c>
      <c r="DQ239" s="168">
        <f t="shared" si="371"/>
        <v>94.7</v>
      </c>
      <c r="DR239" s="168">
        <f t="shared" si="372"/>
        <v>92.3</v>
      </c>
      <c r="DS239" s="167">
        <v>131</v>
      </c>
      <c r="DT239" s="168">
        <f t="shared" si="373"/>
        <v>59.5</v>
      </c>
      <c r="DU239" s="168">
        <f t="shared" si="374"/>
        <v>68.900000000000006</v>
      </c>
      <c r="DV239" s="168">
        <f t="shared" si="375"/>
        <v>78.3</v>
      </c>
      <c r="DW239" s="168">
        <f t="shared" si="376"/>
        <v>84.3</v>
      </c>
      <c r="DX239" s="168">
        <f t="shared" si="377"/>
        <v>92.8</v>
      </c>
      <c r="DY239" s="168">
        <f t="shared" si="378"/>
        <v>96.3</v>
      </c>
      <c r="DZ239" s="168">
        <f t="shared" si="379"/>
        <v>94</v>
      </c>
      <c r="EA239" s="168">
        <f t="shared" si="380"/>
        <v>90</v>
      </c>
      <c r="EB239" s="167">
        <v>132</v>
      </c>
      <c r="EC239" s="168">
        <f t="shared" si="381"/>
        <v>59.8</v>
      </c>
      <c r="ED239" s="168">
        <f t="shared" si="382"/>
        <v>71.099999999999994</v>
      </c>
      <c r="EE239" s="168">
        <f t="shared" si="383"/>
        <v>80.8</v>
      </c>
      <c r="EF239" s="168">
        <f t="shared" si="384"/>
        <v>88</v>
      </c>
      <c r="EG239" s="168">
        <f t="shared" si="385"/>
        <v>95</v>
      </c>
      <c r="EH239" s="168">
        <f t="shared" si="386"/>
        <v>94.4</v>
      </c>
      <c r="EI239" s="168">
        <f t="shared" si="387"/>
        <v>94.1</v>
      </c>
      <c r="EJ239" s="168">
        <f t="shared" si="388"/>
        <v>89</v>
      </c>
      <c r="EK239" s="167">
        <v>133</v>
      </c>
      <c r="EL239" s="168">
        <f t="shared" si="389"/>
        <v>65.400000000000006</v>
      </c>
      <c r="EM239" s="168">
        <f t="shared" si="390"/>
        <v>77.2</v>
      </c>
      <c r="EN239" s="168">
        <f t="shared" si="391"/>
        <v>84.5</v>
      </c>
      <c r="EO239" s="168">
        <f t="shared" si="392"/>
        <v>89.8</v>
      </c>
      <c r="EP239" s="168">
        <f t="shared" si="393"/>
        <v>95.5</v>
      </c>
      <c r="EQ239" s="168">
        <f t="shared" si="394"/>
        <v>94.3</v>
      </c>
      <c r="ER239" s="168">
        <f t="shared" si="395"/>
        <v>92.5</v>
      </c>
      <c r="ES239" s="168">
        <f t="shared" si="396"/>
        <v>88.8</v>
      </c>
      <c r="ET239" s="167">
        <v>134</v>
      </c>
      <c r="EU239" s="168">
        <f t="shared" si="397"/>
        <v>65.3</v>
      </c>
      <c r="EV239" s="168">
        <f t="shared" si="398"/>
        <v>77.400000000000006</v>
      </c>
      <c r="EW239" s="168">
        <f t="shared" si="399"/>
        <v>86.5</v>
      </c>
      <c r="EX239" s="168">
        <f t="shared" si="400"/>
        <v>92.5</v>
      </c>
      <c r="EY239" s="168">
        <f t="shared" si="401"/>
        <v>96.4</v>
      </c>
      <c r="EZ239" s="168">
        <f t="shared" si="402"/>
        <v>93</v>
      </c>
      <c r="FA239" s="168">
        <f t="shared" si="403"/>
        <v>90.4</v>
      </c>
      <c r="FB239" s="168">
        <f t="shared" si="404"/>
        <v>83.7</v>
      </c>
      <c r="FC239" s="167">
        <v>135</v>
      </c>
      <c r="FD239" s="168">
        <f t="shared" si="405"/>
        <v>70.7</v>
      </c>
      <c r="FE239" s="168">
        <f t="shared" si="406"/>
        <v>82</v>
      </c>
      <c r="FF239" s="168">
        <f t="shared" si="407"/>
        <v>89.3</v>
      </c>
      <c r="FG239" s="168">
        <f t="shared" si="408"/>
        <v>93.3</v>
      </c>
      <c r="FH239" s="168">
        <f t="shared" si="409"/>
        <v>95.5</v>
      </c>
      <c r="FI239" s="168">
        <f t="shared" si="410"/>
        <v>93</v>
      </c>
      <c r="FJ239" s="168">
        <f t="shared" si="411"/>
        <v>90.1</v>
      </c>
      <c r="FK239" s="168">
        <f t="shared" si="412"/>
        <v>83</v>
      </c>
      <c r="FL239" s="167">
        <v>136</v>
      </c>
      <c r="FM239" s="168">
        <f t="shared" si="413"/>
        <v>75.599999999999994</v>
      </c>
      <c r="FN239" s="168">
        <f t="shared" si="414"/>
        <v>84.2</v>
      </c>
      <c r="FO239" s="168">
        <f t="shared" si="415"/>
        <v>90.1</v>
      </c>
      <c r="FP239" s="168">
        <f t="shared" si="416"/>
        <v>93.6</v>
      </c>
      <c r="FQ239" s="168">
        <f t="shared" si="417"/>
        <v>96.2</v>
      </c>
      <c r="FR239" s="168">
        <f t="shared" si="418"/>
        <v>91.3</v>
      </c>
      <c r="FS239" s="168">
        <f t="shared" si="419"/>
        <v>87.9</v>
      </c>
      <c r="FT239" s="168">
        <f t="shared" si="420"/>
        <v>81.900000000000006</v>
      </c>
      <c r="FU239" s="167">
        <v>137</v>
      </c>
      <c r="FV239" s="168">
        <f t="shared" si="421"/>
        <v>77.599999999999994</v>
      </c>
      <c r="FW239" s="168">
        <f t="shared" si="422"/>
        <v>88</v>
      </c>
      <c r="FX239" s="168">
        <f t="shared" si="423"/>
        <v>93.4</v>
      </c>
      <c r="FY239" s="168">
        <f t="shared" si="424"/>
        <v>93.8</v>
      </c>
      <c r="FZ239" s="168">
        <f t="shared" si="425"/>
        <v>94.2</v>
      </c>
      <c r="GA239" s="168">
        <f t="shared" si="426"/>
        <v>91.4</v>
      </c>
      <c r="GB239" s="168">
        <f t="shared" si="427"/>
        <v>87.9</v>
      </c>
      <c r="GC239" s="168">
        <f t="shared" si="428"/>
        <v>79.900000000000006</v>
      </c>
      <c r="GD239" s="167">
        <v>130</v>
      </c>
      <c r="GE239" s="168">
        <f t="shared" si="429"/>
        <v>-2.3603849250278586E-2</v>
      </c>
      <c r="GF239" s="168">
        <f t="shared" si="430"/>
        <v>-2.3544224454084883E-2</v>
      </c>
      <c r="GG239" s="167">
        <v>131</v>
      </c>
      <c r="GH239" s="168">
        <f t="shared" si="431"/>
        <v>-1.2384835451356935E-2</v>
      </c>
      <c r="GI239" s="168">
        <f t="shared" si="432"/>
        <v>-1.1998855162644873E-2</v>
      </c>
      <c r="GJ239" s="167">
        <v>132</v>
      </c>
      <c r="GK239" s="168">
        <f t="shared" si="433"/>
        <v>-2.0040529691527809E-2</v>
      </c>
      <c r="GL239" s="168">
        <f t="shared" si="434"/>
        <v>-1.9627671504537147E-2</v>
      </c>
      <c r="GM239" s="167">
        <v>133</v>
      </c>
      <c r="GN239" s="168">
        <f t="shared" si="435"/>
        <v>-2.9994818512207644E-2</v>
      </c>
      <c r="GO239" s="168">
        <f t="shared" si="436"/>
        <v>-2.8499066434065412E-2</v>
      </c>
      <c r="GP239" s="167">
        <v>134</v>
      </c>
      <c r="GQ239" s="168">
        <f t="shared" si="437"/>
        <v>1.1033250097071345E-2</v>
      </c>
      <c r="GR239" s="168">
        <f t="shared" si="438"/>
        <v>1.2508825519844891E-2</v>
      </c>
      <c r="GS239" s="167">
        <v>135</v>
      </c>
      <c r="GT239" s="168">
        <f t="shared" si="439"/>
        <v>3.2452499206684138E-2</v>
      </c>
      <c r="GU239" s="168">
        <f t="shared" si="440"/>
        <v>3.7596330632538866E-2</v>
      </c>
      <c r="GV239" s="167">
        <v>136</v>
      </c>
      <c r="GW239" s="168">
        <f t="shared" si="441"/>
        <v>4.2495075939370963E-2</v>
      </c>
      <c r="GX239" s="168">
        <f t="shared" si="442"/>
        <v>5.8447665967733542E-2</v>
      </c>
      <c r="GY239" s="167">
        <v>137</v>
      </c>
      <c r="GZ239" s="168">
        <f t="shared" si="443"/>
        <v>-2.9037543498589002E-5</v>
      </c>
      <c r="HA239" s="168">
        <f t="shared" si="444"/>
        <v>2.5034014590687548E-2</v>
      </c>
      <c r="HB239" s="167">
        <v>-1.2</v>
      </c>
      <c r="HC239" s="167">
        <v>-0.49</v>
      </c>
      <c r="HD239" s="167">
        <v>0.14000000000000001</v>
      </c>
      <c r="HE239" s="167">
        <v>1.56</v>
      </c>
      <c r="HF239" s="167">
        <v>-2.98</v>
      </c>
      <c r="HG239" s="167">
        <v>-1.01</v>
      </c>
      <c r="HH239" s="167">
        <v>0.85</v>
      </c>
      <c r="HI239" s="167">
        <v>3.14</v>
      </c>
    </row>
    <row r="240" spans="1:217" ht="15" x14ac:dyDescent="0.2">
      <c r="A240" s="153">
        <v>230</v>
      </c>
      <c r="B240" s="212"/>
      <c r="V240" s="163">
        <f t="shared" si="345"/>
        <v>0</v>
      </c>
      <c r="W240" s="163">
        <f t="shared" si="346"/>
        <v>0</v>
      </c>
      <c r="X240" s="163">
        <f t="shared" si="347"/>
        <v>0</v>
      </c>
      <c r="Y240" s="163">
        <f t="shared" si="348"/>
        <v>0</v>
      </c>
      <c r="Z240" s="163">
        <f t="shared" si="349"/>
        <v>0</v>
      </c>
      <c r="AA240" s="163">
        <f t="shared" si="350"/>
        <v>0</v>
      </c>
      <c r="AB240" s="163">
        <f t="shared" si="351"/>
        <v>0</v>
      </c>
      <c r="AC240" s="163">
        <f t="shared" si="352"/>
        <v>0</v>
      </c>
      <c r="AD240" s="164">
        <f t="shared" si="353"/>
        <v>-1.4641977937706968E-2</v>
      </c>
      <c r="AE240" s="164">
        <f t="shared" si="354"/>
        <v>2.4910512713808348E-2</v>
      </c>
      <c r="AF240" s="164">
        <f t="shared" si="355"/>
        <v>4.5595616594547202E-2</v>
      </c>
      <c r="AG240" s="165">
        <f t="shared" si="356"/>
        <v>65.3</v>
      </c>
      <c r="AH240" s="165">
        <f t="shared" si="357"/>
        <v>75.400000000000006</v>
      </c>
      <c r="AI240" s="165">
        <f t="shared" si="358"/>
        <v>82.9</v>
      </c>
      <c r="AJ240" s="165">
        <f t="shared" si="359"/>
        <v>88.3</v>
      </c>
      <c r="AK240" s="165">
        <f t="shared" si="360"/>
        <v>91.5</v>
      </c>
      <c r="AL240" s="165">
        <f t="shared" si="361"/>
        <v>92.7</v>
      </c>
      <c r="AM240" s="165">
        <f t="shared" si="362"/>
        <v>92.5</v>
      </c>
      <c r="AN240" s="165">
        <f t="shared" si="363"/>
        <v>90.4</v>
      </c>
      <c r="AO240" s="164">
        <f t="shared" si="364"/>
        <v>1.5128685188023212</v>
      </c>
      <c r="AP240" s="166">
        <v>1</v>
      </c>
      <c r="AQ240" s="167">
        <v>51.4</v>
      </c>
      <c r="AR240" s="167">
        <v>62.6</v>
      </c>
      <c r="AS240" s="167">
        <v>70.8</v>
      </c>
      <c r="AT240" s="167">
        <v>81</v>
      </c>
      <c r="AU240" s="167">
        <v>90.4</v>
      </c>
      <c r="AV240" s="167">
        <v>96.2</v>
      </c>
      <c r="AW240" s="167">
        <v>94.7</v>
      </c>
      <c r="AX240" s="167">
        <v>92.3</v>
      </c>
      <c r="AY240" s="166">
        <v>2</v>
      </c>
      <c r="AZ240" s="167">
        <v>59.5</v>
      </c>
      <c r="BA240" s="167">
        <v>68.900000000000006</v>
      </c>
      <c r="BB240" s="167">
        <v>78.3</v>
      </c>
      <c r="BC240" s="167">
        <v>84.3</v>
      </c>
      <c r="BD240" s="167">
        <v>92.8</v>
      </c>
      <c r="BE240" s="167">
        <v>96.3</v>
      </c>
      <c r="BF240" s="167">
        <v>94</v>
      </c>
      <c r="BG240" s="167">
        <v>90</v>
      </c>
      <c r="BH240" s="166">
        <v>3</v>
      </c>
      <c r="BI240" s="167">
        <v>59.8</v>
      </c>
      <c r="BJ240" s="167">
        <v>71.099999999999994</v>
      </c>
      <c r="BK240" s="167">
        <v>80.8</v>
      </c>
      <c r="BL240" s="167">
        <v>88</v>
      </c>
      <c r="BM240" s="167">
        <v>95</v>
      </c>
      <c r="BN240" s="167">
        <v>94.4</v>
      </c>
      <c r="BO240" s="167">
        <v>94.1</v>
      </c>
      <c r="BP240" s="167">
        <v>89</v>
      </c>
      <c r="BQ240" s="166">
        <v>4</v>
      </c>
      <c r="BR240" s="167">
        <v>65.400000000000006</v>
      </c>
      <c r="BS240" s="167">
        <v>77.2</v>
      </c>
      <c r="BT240" s="167">
        <v>84.5</v>
      </c>
      <c r="BU240" s="167">
        <v>89.8</v>
      </c>
      <c r="BV240" s="167">
        <v>95.5</v>
      </c>
      <c r="BW240" s="167">
        <v>94.3</v>
      </c>
      <c r="BX240" s="167">
        <v>92.5</v>
      </c>
      <c r="BY240" s="167">
        <v>88.8</v>
      </c>
      <c r="BZ240" s="166">
        <v>5</v>
      </c>
      <c r="CA240" s="167">
        <v>65.3</v>
      </c>
      <c r="CB240" s="167">
        <v>77.400000000000006</v>
      </c>
      <c r="CC240" s="167">
        <v>86.5</v>
      </c>
      <c r="CD240" s="167">
        <v>92.5</v>
      </c>
      <c r="CE240" s="167">
        <v>96.4</v>
      </c>
      <c r="CF240" s="167">
        <v>93</v>
      </c>
      <c r="CG240" s="167">
        <v>90.4</v>
      </c>
      <c r="CH240" s="167">
        <v>83.7</v>
      </c>
      <c r="CI240" s="166">
        <v>6</v>
      </c>
      <c r="CJ240" s="167">
        <v>70.7</v>
      </c>
      <c r="CK240" s="167">
        <v>82</v>
      </c>
      <c r="CL240" s="167">
        <v>89.3</v>
      </c>
      <c r="CM240" s="167">
        <v>93.3</v>
      </c>
      <c r="CN240" s="167">
        <v>95.5</v>
      </c>
      <c r="CO240" s="167">
        <v>93</v>
      </c>
      <c r="CP240" s="167">
        <v>90.1</v>
      </c>
      <c r="CQ240" s="167">
        <v>83</v>
      </c>
      <c r="CR240" s="166">
        <v>7</v>
      </c>
      <c r="CS240" s="167">
        <v>75.599999999999994</v>
      </c>
      <c r="CT240" s="167">
        <v>84.2</v>
      </c>
      <c r="CU240" s="167">
        <v>90.1</v>
      </c>
      <c r="CV240" s="167">
        <v>93.6</v>
      </c>
      <c r="CW240" s="167">
        <v>96.2</v>
      </c>
      <c r="CX240" s="167">
        <v>91.3</v>
      </c>
      <c r="CY240" s="167">
        <v>87.9</v>
      </c>
      <c r="CZ240" s="167">
        <v>81.900000000000006</v>
      </c>
      <c r="DA240" s="166">
        <v>8</v>
      </c>
      <c r="DB240" s="167">
        <v>77.599999999999994</v>
      </c>
      <c r="DC240" s="167">
        <v>88</v>
      </c>
      <c r="DD240" s="167">
        <v>93.4</v>
      </c>
      <c r="DE240" s="167">
        <v>93.8</v>
      </c>
      <c r="DF240" s="167">
        <v>94.2</v>
      </c>
      <c r="DG240" s="167">
        <v>91.4</v>
      </c>
      <c r="DH240" s="167">
        <v>87.9</v>
      </c>
      <c r="DI240" s="167">
        <v>79.900000000000006</v>
      </c>
      <c r="DJ240" s="167">
        <v>1</v>
      </c>
      <c r="DK240" s="168">
        <f t="shared" si="365"/>
        <v>51.4</v>
      </c>
      <c r="DL240" s="168">
        <f t="shared" si="366"/>
        <v>62.6</v>
      </c>
      <c r="DM240" s="168">
        <f t="shared" si="367"/>
        <v>70.8</v>
      </c>
      <c r="DN240" s="168">
        <f t="shared" si="368"/>
        <v>81</v>
      </c>
      <c r="DO240" s="168">
        <f t="shared" si="369"/>
        <v>90.4</v>
      </c>
      <c r="DP240" s="168">
        <f t="shared" si="370"/>
        <v>96.2</v>
      </c>
      <c r="DQ240" s="168">
        <f t="shared" si="371"/>
        <v>94.7</v>
      </c>
      <c r="DR240" s="168">
        <f t="shared" si="372"/>
        <v>92.3</v>
      </c>
      <c r="DS240" s="167">
        <v>131</v>
      </c>
      <c r="DT240" s="168">
        <f t="shared" si="373"/>
        <v>59.5</v>
      </c>
      <c r="DU240" s="168">
        <f t="shared" si="374"/>
        <v>68.900000000000006</v>
      </c>
      <c r="DV240" s="168">
        <f t="shared" si="375"/>
        <v>78.3</v>
      </c>
      <c r="DW240" s="168">
        <f t="shared" si="376"/>
        <v>84.3</v>
      </c>
      <c r="DX240" s="168">
        <f t="shared" si="377"/>
        <v>92.8</v>
      </c>
      <c r="DY240" s="168">
        <f t="shared" si="378"/>
        <v>96.3</v>
      </c>
      <c r="DZ240" s="168">
        <f t="shared" si="379"/>
        <v>94</v>
      </c>
      <c r="EA240" s="168">
        <f t="shared" si="380"/>
        <v>90</v>
      </c>
      <c r="EB240" s="167">
        <v>132</v>
      </c>
      <c r="EC240" s="168">
        <f t="shared" si="381"/>
        <v>59.8</v>
      </c>
      <c r="ED240" s="168">
        <f t="shared" si="382"/>
        <v>71.099999999999994</v>
      </c>
      <c r="EE240" s="168">
        <f t="shared" si="383"/>
        <v>80.8</v>
      </c>
      <c r="EF240" s="168">
        <f t="shared" si="384"/>
        <v>88</v>
      </c>
      <c r="EG240" s="168">
        <f t="shared" si="385"/>
        <v>95</v>
      </c>
      <c r="EH240" s="168">
        <f t="shared" si="386"/>
        <v>94.4</v>
      </c>
      <c r="EI240" s="168">
        <f t="shared" si="387"/>
        <v>94.1</v>
      </c>
      <c r="EJ240" s="168">
        <f t="shared" si="388"/>
        <v>89</v>
      </c>
      <c r="EK240" s="167">
        <v>133</v>
      </c>
      <c r="EL240" s="168">
        <f t="shared" si="389"/>
        <v>65.400000000000006</v>
      </c>
      <c r="EM240" s="168">
        <f t="shared" si="390"/>
        <v>77.2</v>
      </c>
      <c r="EN240" s="168">
        <f t="shared" si="391"/>
        <v>84.5</v>
      </c>
      <c r="EO240" s="168">
        <f t="shared" si="392"/>
        <v>89.8</v>
      </c>
      <c r="EP240" s="168">
        <f t="shared" si="393"/>
        <v>95.5</v>
      </c>
      <c r="EQ240" s="168">
        <f t="shared" si="394"/>
        <v>94.3</v>
      </c>
      <c r="ER240" s="168">
        <f t="shared" si="395"/>
        <v>92.5</v>
      </c>
      <c r="ES240" s="168">
        <f t="shared" si="396"/>
        <v>88.8</v>
      </c>
      <c r="ET240" s="167">
        <v>134</v>
      </c>
      <c r="EU240" s="168">
        <f t="shared" si="397"/>
        <v>65.3</v>
      </c>
      <c r="EV240" s="168">
        <f t="shared" si="398"/>
        <v>77.400000000000006</v>
      </c>
      <c r="EW240" s="168">
        <f t="shared" si="399"/>
        <v>86.5</v>
      </c>
      <c r="EX240" s="168">
        <f t="shared" si="400"/>
        <v>92.5</v>
      </c>
      <c r="EY240" s="168">
        <f t="shared" si="401"/>
        <v>96.4</v>
      </c>
      <c r="EZ240" s="168">
        <f t="shared" si="402"/>
        <v>93</v>
      </c>
      <c r="FA240" s="168">
        <f t="shared" si="403"/>
        <v>90.4</v>
      </c>
      <c r="FB240" s="168">
        <f t="shared" si="404"/>
        <v>83.7</v>
      </c>
      <c r="FC240" s="167">
        <v>135</v>
      </c>
      <c r="FD240" s="168">
        <f t="shared" si="405"/>
        <v>70.7</v>
      </c>
      <c r="FE240" s="168">
        <f t="shared" si="406"/>
        <v>82</v>
      </c>
      <c r="FF240" s="168">
        <f t="shared" si="407"/>
        <v>89.3</v>
      </c>
      <c r="FG240" s="168">
        <f t="shared" si="408"/>
        <v>93.3</v>
      </c>
      <c r="FH240" s="168">
        <f t="shared" si="409"/>
        <v>95.5</v>
      </c>
      <c r="FI240" s="168">
        <f t="shared" si="410"/>
        <v>93</v>
      </c>
      <c r="FJ240" s="168">
        <f t="shared" si="411"/>
        <v>90.1</v>
      </c>
      <c r="FK240" s="168">
        <f t="shared" si="412"/>
        <v>83</v>
      </c>
      <c r="FL240" s="167">
        <v>136</v>
      </c>
      <c r="FM240" s="168">
        <f t="shared" si="413"/>
        <v>75.599999999999994</v>
      </c>
      <c r="FN240" s="168">
        <f t="shared" si="414"/>
        <v>84.2</v>
      </c>
      <c r="FO240" s="168">
        <f t="shared" si="415"/>
        <v>90.1</v>
      </c>
      <c r="FP240" s="168">
        <f t="shared" si="416"/>
        <v>93.6</v>
      </c>
      <c r="FQ240" s="168">
        <f t="shared" si="417"/>
        <v>96.2</v>
      </c>
      <c r="FR240" s="168">
        <f t="shared" si="418"/>
        <v>91.3</v>
      </c>
      <c r="FS240" s="168">
        <f t="shared" si="419"/>
        <v>87.9</v>
      </c>
      <c r="FT240" s="168">
        <f t="shared" si="420"/>
        <v>81.900000000000006</v>
      </c>
      <c r="FU240" s="167">
        <v>137</v>
      </c>
      <c r="FV240" s="168">
        <f t="shared" si="421"/>
        <v>77.599999999999994</v>
      </c>
      <c r="FW240" s="168">
        <f t="shared" si="422"/>
        <v>88</v>
      </c>
      <c r="FX240" s="168">
        <f t="shared" si="423"/>
        <v>93.4</v>
      </c>
      <c r="FY240" s="168">
        <f t="shared" si="424"/>
        <v>93.8</v>
      </c>
      <c r="FZ240" s="168">
        <f t="shared" si="425"/>
        <v>94.2</v>
      </c>
      <c r="GA240" s="168">
        <f t="shared" si="426"/>
        <v>91.4</v>
      </c>
      <c r="GB240" s="168">
        <f t="shared" si="427"/>
        <v>87.9</v>
      </c>
      <c r="GC240" s="168">
        <f t="shared" si="428"/>
        <v>79.900000000000006</v>
      </c>
      <c r="GD240" s="167">
        <v>130</v>
      </c>
      <c r="GE240" s="168">
        <f t="shared" si="429"/>
        <v>-2.3603849250278586E-2</v>
      </c>
      <c r="GF240" s="168">
        <f t="shared" si="430"/>
        <v>-2.3544224454084883E-2</v>
      </c>
      <c r="GG240" s="167">
        <v>131</v>
      </c>
      <c r="GH240" s="168">
        <f t="shared" si="431"/>
        <v>-1.2384835451356935E-2</v>
      </c>
      <c r="GI240" s="168">
        <f t="shared" si="432"/>
        <v>-1.1998855162644873E-2</v>
      </c>
      <c r="GJ240" s="167">
        <v>132</v>
      </c>
      <c r="GK240" s="168">
        <f t="shared" si="433"/>
        <v>-2.0040529691527809E-2</v>
      </c>
      <c r="GL240" s="168">
        <f t="shared" si="434"/>
        <v>-1.9627671504537147E-2</v>
      </c>
      <c r="GM240" s="167">
        <v>133</v>
      </c>
      <c r="GN240" s="168">
        <f t="shared" si="435"/>
        <v>-2.9994818512207644E-2</v>
      </c>
      <c r="GO240" s="168">
        <f t="shared" si="436"/>
        <v>-2.8499066434065412E-2</v>
      </c>
      <c r="GP240" s="167">
        <v>134</v>
      </c>
      <c r="GQ240" s="168">
        <f t="shared" si="437"/>
        <v>1.1033250097071345E-2</v>
      </c>
      <c r="GR240" s="168">
        <f t="shared" si="438"/>
        <v>1.2508825519844891E-2</v>
      </c>
      <c r="GS240" s="167">
        <v>135</v>
      </c>
      <c r="GT240" s="168">
        <f t="shared" si="439"/>
        <v>3.2452499206684138E-2</v>
      </c>
      <c r="GU240" s="168">
        <f t="shared" si="440"/>
        <v>3.7596330632538866E-2</v>
      </c>
      <c r="GV240" s="167">
        <v>136</v>
      </c>
      <c r="GW240" s="168">
        <f t="shared" si="441"/>
        <v>4.2495075939370963E-2</v>
      </c>
      <c r="GX240" s="168">
        <f t="shared" si="442"/>
        <v>5.8447665967733542E-2</v>
      </c>
      <c r="GY240" s="167">
        <v>137</v>
      </c>
      <c r="GZ240" s="168">
        <f t="shared" si="443"/>
        <v>-2.9037543498589002E-5</v>
      </c>
      <c r="HA240" s="168">
        <f t="shared" si="444"/>
        <v>2.5034014590687548E-2</v>
      </c>
      <c r="HB240" s="167">
        <v>-1.2</v>
      </c>
      <c r="HC240" s="167">
        <v>-0.49</v>
      </c>
      <c r="HD240" s="167">
        <v>0.14000000000000001</v>
      </c>
      <c r="HE240" s="167">
        <v>1.56</v>
      </c>
      <c r="HF240" s="167">
        <v>-2.98</v>
      </c>
      <c r="HG240" s="167">
        <v>-1.01</v>
      </c>
      <c r="HH240" s="167">
        <v>0.85</v>
      </c>
      <c r="HI240" s="167">
        <v>3.14</v>
      </c>
    </row>
    <row r="241" spans="1:217" ht="15" x14ac:dyDescent="0.2">
      <c r="A241" s="153">
        <v>231</v>
      </c>
      <c r="B241" s="212"/>
      <c r="V241" s="163">
        <f t="shared" si="345"/>
        <v>0</v>
      </c>
      <c r="W241" s="163">
        <f t="shared" si="346"/>
        <v>0</v>
      </c>
      <c r="X241" s="163">
        <f t="shared" si="347"/>
        <v>0</v>
      </c>
      <c r="Y241" s="163">
        <f t="shared" si="348"/>
        <v>0</v>
      </c>
      <c r="Z241" s="163">
        <f t="shared" si="349"/>
        <v>0</v>
      </c>
      <c r="AA241" s="163">
        <f t="shared" si="350"/>
        <v>0</v>
      </c>
      <c r="AB241" s="163">
        <f t="shared" si="351"/>
        <v>0</v>
      </c>
      <c r="AC241" s="163">
        <f t="shared" si="352"/>
        <v>0</v>
      </c>
      <c r="AD241" s="164">
        <f t="shared" si="353"/>
        <v>-1.4641977937706968E-2</v>
      </c>
      <c r="AE241" s="164">
        <f t="shared" si="354"/>
        <v>2.4910512713808348E-2</v>
      </c>
      <c r="AF241" s="164">
        <f t="shared" si="355"/>
        <v>4.5595616594547202E-2</v>
      </c>
      <c r="AG241" s="165">
        <f t="shared" si="356"/>
        <v>65.3</v>
      </c>
      <c r="AH241" s="165">
        <f t="shared" si="357"/>
        <v>75.400000000000006</v>
      </c>
      <c r="AI241" s="165">
        <f t="shared" si="358"/>
        <v>82.9</v>
      </c>
      <c r="AJ241" s="165">
        <f t="shared" si="359"/>
        <v>88.3</v>
      </c>
      <c r="AK241" s="165">
        <f t="shared" si="360"/>
        <v>91.5</v>
      </c>
      <c r="AL241" s="165">
        <f t="shared" si="361"/>
        <v>92.7</v>
      </c>
      <c r="AM241" s="165">
        <f t="shared" si="362"/>
        <v>92.5</v>
      </c>
      <c r="AN241" s="165">
        <f t="shared" si="363"/>
        <v>90.4</v>
      </c>
      <c r="AO241" s="164">
        <f t="shared" si="364"/>
        <v>1.5128685188023212</v>
      </c>
      <c r="AP241" s="166">
        <v>1</v>
      </c>
      <c r="AQ241" s="167">
        <v>51.4</v>
      </c>
      <c r="AR241" s="167">
        <v>62.6</v>
      </c>
      <c r="AS241" s="167">
        <v>70.8</v>
      </c>
      <c r="AT241" s="167">
        <v>81</v>
      </c>
      <c r="AU241" s="167">
        <v>90.4</v>
      </c>
      <c r="AV241" s="167">
        <v>96.2</v>
      </c>
      <c r="AW241" s="167">
        <v>94.7</v>
      </c>
      <c r="AX241" s="167">
        <v>92.3</v>
      </c>
      <c r="AY241" s="166">
        <v>2</v>
      </c>
      <c r="AZ241" s="167">
        <v>59.5</v>
      </c>
      <c r="BA241" s="167">
        <v>68.900000000000006</v>
      </c>
      <c r="BB241" s="167">
        <v>78.3</v>
      </c>
      <c r="BC241" s="167">
        <v>84.3</v>
      </c>
      <c r="BD241" s="167">
        <v>92.8</v>
      </c>
      <c r="BE241" s="167">
        <v>96.3</v>
      </c>
      <c r="BF241" s="167">
        <v>94</v>
      </c>
      <c r="BG241" s="167">
        <v>90</v>
      </c>
      <c r="BH241" s="166">
        <v>3</v>
      </c>
      <c r="BI241" s="167">
        <v>59.8</v>
      </c>
      <c r="BJ241" s="167">
        <v>71.099999999999994</v>
      </c>
      <c r="BK241" s="167">
        <v>80.8</v>
      </c>
      <c r="BL241" s="167">
        <v>88</v>
      </c>
      <c r="BM241" s="167">
        <v>95</v>
      </c>
      <c r="BN241" s="167">
        <v>94.4</v>
      </c>
      <c r="BO241" s="167">
        <v>94.1</v>
      </c>
      <c r="BP241" s="167">
        <v>89</v>
      </c>
      <c r="BQ241" s="166">
        <v>4</v>
      </c>
      <c r="BR241" s="167">
        <v>65.400000000000006</v>
      </c>
      <c r="BS241" s="167">
        <v>77.2</v>
      </c>
      <c r="BT241" s="167">
        <v>84.5</v>
      </c>
      <c r="BU241" s="167">
        <v>89.8</v>
      </c>
      <c r="BV241" s="167">
        <v>95.5</v>
      </c>
      <c r="BW241" s="167">
        <v>94.3</v>
      </c>
      <c r="BX241" s="167">
        <v>92.5</v>
      </c>
      <c r="BY241" s="167">
        <v>88.8</v>
      </c>
      <c r="BZ241" s="166">
        <v>5</v>
      </c>
      <c r="CA241" s="167">
        <v>65.3</v>
      </c>
      <c r="CB241" s="167">
        <v>77.400000000000006</v>
      </c>
      <c r="CC241" s="167">
        <v>86.5</v>
      </c>
      <c r="CD241" s="167">
        <v>92.5</v>
      </c>
      <c r="CE241" s="167">
        <v>96.4</v>
      </c>
      <c r="CF241" s="167">
        <v>93</v>
      </c>
      <c r="CG241" s="167">
        <v>90.4</v>
      </c>
      <c r="CH241" s="167">
        <v>83.7</v>
      </c>
      <c r="CI241" s="166">
        <v>6</v>
      </c>
      <c r="CJ241" s="167">
        <v>70.7</v>
      </c>
      <c r="CK241" s="167">
        <v>82</v>
      </c>
      <c r="CL241" s="167">
        <v>89.3</v>
      </c>
      <c r="CM241" s="167">
        <v>93.3</v>
      </c>
      <c r="CN241" s="167">
        <v>95.5</v>
      </c>
      <c r="CO241" s="167">
        <v>93</v>
      </c>
      <c r="CP241" s="167">
        <v>90.1</v>
      </c>
      <c r="CQ241" s="167">
        <v>83</v>
      </c>
      <c r="CR241" s="166">
        <v>7</v>
      </c>
      <c r="CS241" s="167">
        <v>75.599999999999994</v>
      </c>
      <c r="CT241" s="167">
        <v>84.2</v>
      </c>
      <c r="CU241" s="167">
        <v>90.1</v>
      </c>
      <c r="CV241" s="167">
        <v>93.6</v>
      </c>
      <c r="CW241" s="167">
        <v>96.2</v>
      </c>
      <c r="CX241" s="167">
        <v>91.3</v>
      </c>
      <c r="CY241" s="167">
        <v>87.9</v>
      </c>
      <c r="CZ241" s="167">
        <v>81.900000000000006</v>
      </c>
      <c r="DA241" s="166">
        <v>8</v>
      </c>
      <c r="DB241" s="167">
        <v>77.599999999999994</v>
      </c>
      <c r="DC241" s="167">
        <v>88</v>
      </c>
      <c r="DD241" s="167">
        <v>93.4</v>
      </c>
      <c r="DE241" s="167">
        <v>93.8</v>
      </c>
      <c r="DF241" s="167">
        <v>94.2</v>
      </c>
      <c r="DG241" s="167">
        <v>91.4</v>
      </c>
      <c r="DH241" s="167">
        <v>87.9</v>
      </c>
      <c r="DI241" s="167">
        <v>79.900000000000006</v>
      </c>
      <c r="DJ241" s="167">
        <v>1</v>
      </c>
      <c r="DK241" s="168">
        <f t="shared" si="365"/>
        <v>51.4</v>
      </c>
      <c r="DL241" s="168">
        <f t="shared" si="366"/>
        <v>62.6</v>
      </c>
      <c r="DM241" s="168">
        <f t="shared" si="367"/>
        <v>70.8</v>
      </c>
      <c r="DN241" s="168">
        <f t="shared" si="368"/>
        <v>81</v>
      </c>
      <c r="DO241" s="168">
        <f t="shared" si="369"/>
        <v>90.4</v>
      </c>
      <c r="DP241" s="168">
        <f t="shared" si="370"/>
        <v>96.2</v>
      </c>
      <c r="DQ241" s="168">
        <f t="shared" si="371"/>
        <v>94.7</v>
      </c>
      <c r="DR241" s="168">
        <f t="shared" si="372"/>
        <v>92.3</v>
      </c>
      <c r="DS241" s="167">
        <v>131</v>
      </c>
      <c r="DT241" s="168">
        <f t="shared" si="373"/>
        <v>59.5</v>
      </c>
      <c r="DU241" s="168">
        <f t="shared" si="374"/>
        <v>68.900000000000006</v>
      </c>
      <c r="DV241" s="168">
        <f t="shared" si="375"/>
        <v>78.3</v>
      </c>
      <c r="DW241" s="168">
        <f t="shared" si="376"/>
        <v>84.3</v>
      </c>
      <c r="DX241" s="168">
        <f t="shared" si="377"/>
        <v>92.8</v>
      </c>
      <c r="DY241" s="168">
        <f t="shared" si="378"/>
        <v>96.3</v>
      </c>
      <c r="DZ241" s="168">
        <f t="shared" si="379"/>
        <v>94</v>
      </c>
      <c r="EA241" s="168">
        <f t="shared" si="380"/>
        <v>90</v>
      </c>
      <c r="EB241" s="167">
        <v>132</v>
      </c>
      <c r="EC241" s="168">
        <f t="shared" si="381"/>
        <v>59.8</v>
      </c>
      <c r="ED241" s="168">
        <f t="shared" si="382"/>
        <v>71.099999999999994</v>
      </c>
      <c r="EE241" s="168">
        <f t="shared" si="383"/>
        <v>80.8</v>
      </c>
      <c r="EF241" s="168">
        <f t="shared" si="384"/>
        <v>88</v>
      </c>
      <c r="EG241" s="168">
        <f t="shared" si="385"/>
        <v>95</v>
      </c>
      <c r="EH241" s="168">
        <f t="shared" si="386"/>
        <v>94.4</v>
      </c>
      <c r="EI241" s="168">
        <f t="shared" si="387"/>
        <v>94.1</v>
      </c>
      <c r="EJ241" s="168">
        <f t="shared" si="388"/>
        <v>89</v>
      </c>
      <c r="EK241" s="167">
        <v>133</v>
      </c>
      <c r="EL241" s="168">
        <f t="shared" si="389"/>
        <v>65.400000000000006</v>
      </c>
      <c r="EM241" s="168">
        <f t="shared" si="390"/>
        <v>77.2</v>
      </c>
      <c r="EN241" s="168">
        <f t="shared" si="391"/>
        <v>84.5</v>
      </c>
      <c r="EO241" s="168">
        <f t="shared" si="392"/>
        <v>89.8</v>
      </c>
      <c r="EP241" s="168">
        <f t="shared" si="393"/>
        <v>95.5</v>
      </c>
      <c r="EQ241" s="168">
        <f t="shared" si="394"/>
        <v>94.3</v>
      </c>
      <c r="ER241" s="168">
        <f t="shared" si="395"/>
        <v>92.5</v>
      </c>
      <c r="ES241" s="168">
        <f t="shared" si="396"/>
        <v>88.8</v>
      </c>
      <c r="ET241" s="167">
        <v>134</v>
      </c>
      <c r="EU241" s="168">
        <f t="shared" si="397"/>
        <v>65.3</v>
      </c>
      <c r="EV241" s="168">
        <f t="shared" si="398"/>
        <v>77.400000000000006</v>
      </c>
      <c r="EW241" s="168">
        <f t="shared" si="399"/>
        <v>86.5</v>
      </c>
      <c r="EX241" s="168">
        <f t="shared" si="400"/>
        <v>92.5</v>
      </c>
      <c r="EY241" s="168">
        <f t="shared" si="401"/>
        <v>96.4</v>
      </c>
      <c r="EZ241" s="168">
        <f t="shared" si="402"/>
        <v>93</v>
      </c>
      <c r="FA241" s="168">
        <f t="shared" si="403"/>
        <v>90.4</v>
      </c>
      <c r="FB241" s="168">
        <f t="shared" si="404"/>
        <v>83.7</v>
      </c>
      <c r="FC241" s="167">
        <v>135</v>
      </c>
      <c r="FD241" s="168">
        <f t="shared" si="405"/>
        <v>70.7</v>
      </c>
      <c r="FE241" s="168">
        <f t="shared" si="406"/>
        <v>82</v>
      </c>
      <c r="FF241" s="168">
        <f t="shared" si="407"/>
        <v>89.3</v>
      </c>
      <c r="FG241" s="168">
        <f t="shared" si="408"/>
        <v>93.3</v>
      </c>
      <c r="FH241" s="168">
        <f t="shared" si="409"/>
        <v>95.5</v>
      </c>
      <c r="FI241" s="168">
        <f t="shared" si="410"/>
        <v>93</v>
      </c>
      <c r="FJ241" s="168">
        <f t="shared" si="411"/>
        <v>90.1</v>
      </c>
      <c r="FK241" s="168">
        <f t="shared" si="412"/>
        <v>83</v>
      </c>
      <c r="FL241" s="167">
        <v>136</v>
      </c>
      <c r="FM241" s="168">
        <f t="shared" si="413"/>
        <v>75.599999999999994</v>
      </c>
      <c r="FN241" s="168">
        <f t="shared" si="414"/>
        <v>84.2</v>
      </c>
      <c r="FO241" s="168">
        <f t="shared" si="415"/>
        <v>90.1</v>
      </c>
      <c r="FP241" s="168">
        <f t="shared" si="416"/>
        <v>93.6</v>
      </c>
      <c r="FQ241" s="168">
        <f t="shared" si="417"/>
        <v>96.2</v>
      </c>
      <c r="FR241" s="168">
        <f t="shared" si="418"/>
        <v>91.3</v>
      </c>
      <c r="FS241" s="168">
        <f t="shared" si="419"/>
        <v>87.9</v>
      </c>
      <c r="FT241" s="168">
        <f t="shared" si="420"/>
        <v>81.900000000000006</v>
      </c>
      <c r="FU241" s="167">
        <v>137</v>
      </c>
      <c r="FV241" s="168">
        <f t="shared" si="421"/>
        <v>77.599999999999994</v>
      </c>
      <c r="FW241" s="168">
        <f t="shared" si="422"/>
        <v>88</v>
      </c>
      <c r="FX241" s="168">
        <f t="shared" si="423"/>
        <v>93.4</v>
      </c>
      <c r="FY241" s="168">
        <f t="shared" si="424"/>
        <v>93.8</v>
      </c>
      <c r="FZ241" s="168">
        <f t="shared" si="425"/>
        <v>94.2</v>
      </c>
      <c r="GA241" s="168">
        <f t="shared" si="426"/>
        <v>91.4</v>
      </c>
      <c r="GB241" s="168">
        <f t="shared" si="427"/>
        <v>87.9</v>
      </c>
      <c r="GC241" s="168">
        <f t="shared" si="428"/>
        <v>79.900000000000006</v>
      </c>
      <c r="GD241" s="167">
        <v>130</v>
      </c>
      <c r="GE241" s="168">
        <f t="shared" si="429"/>
        <v>-2.3603849250278586E-2</v>
      </c>
      <c r="GF241" s="168">
        <f t="shared" si="430"/>
        <v>-2.3544224454084883E-2</v>
      </c>
      <c r="GG241" s="167">
        <v>131</v>
      </c>
      <c r="GH241" s="168">
        <f t="shared" si="431"/>
        <v>-1.2384835451356935E-2</v>
      </c>
      <c r="GI241" s="168">
        <f t="shared" si="432"/>
        <v>-1.1998855162644873E-2</v>
      </c>
      <c r="GJ241" s="167">
        <v>132</v>
      </c>
      <c r="GK241" s="168">
        <f t="shared" si="433"/>
        <v>-2.0040529691527809E-2</v>
      </c>
      <c r="GL241" s="168">
        <f t="shared" si="434"/>
        <v>-1.9627671504537147E-2</v>
      </c>
      <c r="GM241" s="167">
        <v>133</v>
      </c>
      <c r="GN241" s="168">
        <f t="shared" si="435"/>
        <v>-2.9994818512207644E-2</v>
      </c>
      <c r="GO241" s="168">
        <f t="shared" si="436"/>
        <v>-2.8499066434065412E-2</v>
      </c>
      <c r="GP241" s="167">
        <v>134</v>
      </c>
      <c r="GQ241" s="168">
        <f t="shared" si="437"/>
        <v>1.1033250097071345E-2</v>
      </c>
      <c r="GR241" s="168">
        <f t="shared" si="438"/>
        <v>1.2508825519844891E-2</v>
      </c>
      <c r="GS241" s="167">
        <v>135</v>
      </c>
      <c r="GT241" s="168">
        <f t="shared" si="439"/>
        <v>3.2452499206684138E-2</v>
      </c>
      <c r="GU241" s="168">
        <f t="shared" si="440"/>
        <v>3.7596330632538866E-2</v>
      </c>
      <c r="GV241" s="167">
        <v>136</v>
      </c>
      <c r="GW241" s="168">
        <f t="shared" si="441"/>
        <v>4.2495075939370963E-2</v>
      </c>
      <c r="GX241" s="168">
        <f t="shared" si="442"/>
        <v>5.8447665967733542E-2</v>
      </c>
      <c r="GY241" s="167">
        <v>137</v>
      </c>
      <c r="GZ241" s="168">
        <f t="shared" si="443"/>
        <v>-2.9037543498589002E-5</v>
      </c>
      <c r="HA241" s="168">
        <f t="shared" si="444"/>
        <v>2.5034014590687548E-2</v>
      </c>
      <c r="HB241" s="167">
        <v>-1.2</v>
      </c>
      <c r="HC241" s="167">
        <v>-0.49</v>
      </c>
      <c r="HD241" s="167">
        <v>0.14000000000000001</v>
      </c>
      <c r="HE241" s="167">
        <v>1.56</v>
      </c>
      <c r="HF241" s="167">
        <v>-2.98</v>
      </c>
      <c r="HG241" s="167">
        <v>-1.01</v>
      </c>
      <c r="HH241" s="167">
        <v>0.85</v>
      </c>
      <c r="HI241" s="167">
        <v>3.14</v>
      </c>
    </row>
    <row r="242" spans="1:217" ht="15" x14ac:dyDescent="0.2">
      <c r="A242" s="153">
        <v>232</v>
      </c>
      <c r="B242" s="212"/>
      <c r="V242" s="163">
        <f t="shared" si="345"/>
        <v>0</v>
      </c>
      <c r="W242" s="163">
        <f t="shared" si="346"/>
        <v>0</v>
      </c>
      <c r="X242" s="163">
        <f t="shared" si="347"/>
        <v>0</v>
      </c>
      <c r="Y242" s="163">
        <f t="shared" si="348"/>
        <v>0</v>
      </c>
      <c r="Z242" s="163">
        <f t="shared" si="349"/>
        <v>0</v>
      </c>
      <c r="AA242" s="163">
        <f t="shared" si="350"/>
        <v>0</v>
      </c>
      <c r="AB242" s="163">
        <f t="shared" si="351"/>
        <v>0</v>
      </c>
      <c r="AC242" s="163">
        <f t="shared" si="352"/>
        <v>0</v>
      </c>
      <c r="AD242" s="164">
        <f t="shared" si="353"/>
        <v>-1.4641977937706968E-2</v>
      </c>
      <c r="AE242" s="164">
        <f t="shared" si="354"/>
        <v>2.4910512713808348E-2</v>
      </c>
      <c r="AF242" s="164">
        <f t="shared" si="355"/>
        <v>4.5595616594547202E-2</v>
      </c>
      <c r="AG242" s="165">
        <f t="shared" si="356"/>
        <v>65.3</v>
      </c>
      <c r="AH242" s="165">
        <f t="shared" si="357"/>
        <v>75.400000000000006</v>
      </c>
      <c r="AI242" s="165">
        <f t="shared" si="358"/>
        <v>82.9</v>
      </c>
      <c r="AJ242" s="165">
        <f t="shared" si="359"/>
        <v>88.3</v>
      </c>
      <c r="AK242" s="165">
        <f t="shared" si="360"/>
        <v>91.5</v>
      </c>
      <c r="AL242" s="165">
        <f t="shared" si="361"/>
        <v>92.7</v>
      </c>
      <c r="AM242" s="165">
        <f t="shared" si="362"/>
        <v>92.5</v>
      </c>
      <c r="AN242" s="165">
        <f t="shared" si="363"/>
        <v>90.4</v>
      </c>
      <c r="AO242" s="164">
        <f t="shared" si="364"/>
        <v>1.5128685188023212</v>
      </c>
      <c r="AP242" s="166">
        <v>1</v>
      </c>
      <c r="AQ242" s="167">
        <v>51.4</v>
      </c>
      <c r="AR242" s="167">
        <v>62.6</v>
      </c>
      <c r="AS242" s="167">
        <v>70.8</v>
      </c>
      <c r="AT242" s="167">
        <v>81</v>
      </c>
      <c r="AU242" s="167">
        <v>90.4</v>
      </c>
      <c r="AV242" s="167">
        <v>96.2</v>
      </c>
      <c r="AW242" s="167">
        <v>94.7</v>
      </c>
      <c r="AX242" s="167">
        <v>92.3</v>
      </c>
      <c r="AY242" s="166">
        <v>2</v>
      </c>
      <c r="AZ242" s="167">
        <v>59.5</v>
      </c>
      <c r="BA242" s="167">
        <v>68.900000000000006</v>
      </c>
      <c r="BB242" s="167">
        <v>78.3</v>
      </c>
      <c r="BC242" s="167">
        <v>84.3</v>
      </c>
      <c r="BD242" s="167">
        <v>92.8</v>
      </c>
      <c r="BE242" s="167">
        <v>96.3</v>
      </c>
      <c r="BF242" s="167">
        <v>94</v>
      </c>
      <c r="BG242" s="167">
        <v>90</v>
      </c>
      <c r="BH242" s="166">
        <v>3</v>
      </c>
      <c r="BI242" s="167">
        <v>59.8</v>
      </c>
      <c r="BJ242" s="167">
        <v>71.099999999999994</v>
      </c>
      <c r="BK242" s="167">
        <v>80.8</v>
      </c>
      <c r="BL242" s="167">
        <v>88</v>
      </c>
      <c r="BM242" s="167">
        <v>95</v>
      </c>
      <c r="BN242" s="167">
        <v>94.4</v>
      </c>
      <c r="BO242" s="167">
        <v>94.1</v>
      </c>
      <c r="BP242" s="167">
        <v>89</v>
      </c>
      <c r="BQ242" s="166">
        <v>4</v>
      </c>
      <c r="BR242" s="167">
        <v>65.400000000000006</v>
      </c>
      <c r="BS242" s="167">
        <v>77.2</v>
      </c>
      <c r="BT242" s="167">
        <v>84.5</v>
      </c>
      <c r="BU242" s="167">
        <v>89.8</v>
      </c>
      <c r="BV242" s="167">
        <v>95.5</v>
      </c>
      <c r="BW242" s="167">
        <v>94.3</v>
      </c>
      <c r="BX242" s="167">
        <v>92.5</v>
      </c>
      <c r="BY242" s="167">
        <v>88.8</v>
      </c>
      <c r="BZ242" s="166">
        <v>5</v>
      </c>
      <c r="CA242" s="167">
        <v>65.3</v>
      </c>
      <c r="CB242" s="167">
        <v>77.400000000000006</v>
      </c>
      <c r="CC242" s="167">
        <v>86.5</v>
      </c>
      <c r="CD242" s="167">
        <v>92.5</v>
      </c>
      <c r="CE242" s="167">
        <v>96.4</v>
      </c>
      <c r="CF242" s="167">
        <v>93</v>
      </c>
      <c r="CG242" s="167">
        <v>90.4</v>
      </c>
      <c r="CH242" s="167">
        <v>83.7</v>
      </c>
      <c r="CI242" s="166">
        <v>6</v>
      </c>
      <c r="CJ242" s="167">
        <v>70.7</v>
      </c>
      <c r="CK242" s="167">
        <v>82</v>
      </c>
      <c r="CL242" s="167">
        <v>89.3</v>
      </c>
      <c r="CM242" s="167">
        <v>93.3</v>
      </c>
      <c r="CN242" s="167">
        <v>95.5</v>
      </c>
      <c r="CO242" s="167">
        <v>93</v>
      </c>
      <c r="CP242" s="167">
        <v>90.1</v>
      </c>
      <c r="CQ242" s="167">
        <v>83</v>
      </c>
      <c r="CR242" s="166">
        <v>7</v>
      </c>
      <c r="CS242" s="167">
        <v>75.599999999999994</v>
      </c>
      <c r="CT242" s="167">
        <v>84.2</v>
      </c>
      <c r="CU242" s="167">
        <v>90.1</v>
      </c>
      <c r="CV242" s="167">
        <v>93.6</v>
      </c>
      <c r="CW242" s="167">
        <v>96.2</v>
      </c>
      <c r="CX242" s="167">
        <v>91.3</v>
      </c>
      <c r="CY242" s="167">
        <v>87.9</v>
      </c>
      <c r="CZ242" s="167">
        <v>81.900000000000006</v>
      </c>
      <c r="DA242" s="166">
        <v>8</v>
      </c>
      <c r="DB242" s="167">
        <v>77.599999999999994</v>
      </c>
      <c r="DC242" s="167">
        <v>88</v>
      </c>
      <c r="DD242" s="167">
        <v>93.4</v>
      </c>
      <c r="DE242" s="167">
        <v>93.8</v>
      </c>
      <c r="DF242" s="167">
        <v>94.2</v>
      </c>
      <c r="DG242" s="167">
        <v>91.4</v>
      </c>
      <c r="DH242" s="167">
        <v>87.9</v>
      </c>
      <c r="DI242" s="167">
        <v>79.900000000000006</v>
      </c>
      <c r="DJ242" s="167">
        <v>1</v>
      </c>
      <c r="DK242" s="168">
        <f t="shared" si="365"/>
        <v>51.4</v>
      </c>
      <c r="DL242" s="168">
        <f t="shared" si="366"/>
        <v>62.6</v>
      </c>
      <c r="DM242" s="168">
        <f t="shared" si="367"/>
        <v>70.8</v>
      </c>
      <c r="DN242" s="168">
        <f t="shared" si="368"/>
        <v>81</v>
      </c>
      <c r="DO242" s="168">
        <f t="shared" si="369"/>
        <v>90.4</v>
      </c>
      <c r="DP242" s="168">
        <f t="shared" si="370"/>
        <v>96.2</v>
      </c>
      <c r="DQ242" s="168">
        <f t="shared" si="371"/>
        <v>94.7</v>
      </c>
      <c r="DR242" s="168">
        <f t="shared" si="372"/>
        <v>92.3</v>
      </c>
      <c r="DS242" s="167">
        <v>131</v>
      </c>
      <c r="DT242" s="168">
        <f t="shared" si="373"/>
        <v>59.5</v>
      </c>
      <c r="DU242" s="168">
        <f t="shared" si="374"/>
        <v>68.900000000000006</v>
      </c>
      <c r="DV242" s="168">
        <f t="shared" si="375"/>
        <v>78.3</v>
      </c>
      <c r="DW242" s="168">
        <f t="shared" si="376"/>
        <v>84.3</v>
      </c>
      <c r="DX242" s="168">
        <f t="shared" si="377"/>
        <v>92.8</v>
      </c>
      <c r="DY242" s="168">
        <f t="shared" si="378"/>
        <v>96.3</v>
      </c>
      <c r="DZ242" s="168">
        <f t="shared" si="379"/>
        <v>94</v>
      </c>
      <c r="EA242" s="168">
        <f t="shared" si="380"/>
        <v>90</v>
      </c>
      <c r="EB242" s="167">
        <v>132</v>
      </c>
      <c r="EC242" s="168">
        <f t="shared" si="381"/>
        <v>59.8</v>
      </c>
      <c r="ED242" s="168">
        <f t="shared" si="382"/>
        <v>71.099999999999994</v>
      </c>
      <c r="EE242" s="168">
        <f t="shared" si="383"/>
        <v>80.8</v>
      </c>
      <c r="EF242" s="168">
        <f t="shared" si="384"/>
        <v>88</v>
      </c>
      <c r="EG242" s="168">
        <f t="shared" si="385"/>
        <v>95</v>
      </c>
      <c r="EH242" s="168">
        <f t="shared" si="386"/>
        <v>94.4</v>
      </c>
      <c r="EI242" s="168">
        <f t="shared" si="387"/>
        <v>94.1</v>
      </c>
      <c r="EJ242" s="168">
        <f t="shared" si="388"/>
        <v>89</v>
      </c>
      <c r="EK242" s="167">
        <v>133</v>
      </c>
      <c r="EL242" s="168">
        <f t="shared" si="389"/>
        <v>65.400000000000006</v>
      </c>
      <c r="EM242" s="168">
        <f t="shared" si="390"/>
        <v>77.2</v>
      </c>
      <c r="EN242" s="168">
        <f t="shared" si="391"/>
        <v>84.5</v>
      </c>
      <c r="EO242" s="168">
        <f t="shared" si="392"/>
        <v>89.8</v>
      </c>
      <c r="EP242" s="168">
        <f t="shared" si="393"/>
        <v>95.5</v>
      </c>
      <c r="EQ242" s="168">
        <f t="shared" si="394"/>
        <v>94.3</v>
      </c>
      <c r="ER242" s="168">
        <f t="shared" si="395"/>
        <v>92.5</v>
      </c>
      <c r="ES242" s="168">
        <f t="shared" si="396"/>
        <v>88.8</v>
      </c>
      <c r="ET242" s="167">
        <v>134</v>
      </c>
      <c r="EU242" s="168">
        <f t="shared" si="397"/>
        <v>65.3</v>
      </c>
      <c r="EV242" s="168">
        <f t="shared" si="398"/>
        <v>77.400000000000006</v>
      </c>
      <c r="EW242" s="168">
        <f t="shared" si="399"/>
        <v>86.5</v>
      </c>
      <c r="EX242" s="168">
        <f t="shared" si="400"/>
        <v>92.5</v>
      </c>
      <c r="EY242" s="168">
        <f t="shared" si="401"/>
        <v>96.4</v>
      </c>
      <c r="EZ242" s="168">
        <f t="shared" si="402"/>
        <v>93</v>
      </c>
      <c r="FA242" s="168">
        <f t="shared" si="403"/>
        <v>90.4</v>
      </c>
      <c r="FB242" s="168">
        <f t="shared" si="404"/>
        <v>83.7</v>
      </c>
      <c r="FC242" s="167">
        <v>135</v>
      </c>
      <c r="FD242" s="168">
        <f t="shared" si="405"/>
        <v>70.7</v>
      </c>
      <c r="FE242" s="168">
        <f t="shared" si="406"/>
        <v>82</v>
      </c>
      <c r="FF242" s="168">
        <f t="shared" si="407"/>
        <v>89.3</v>
      </c>
      <c r="FG242" s="168">
        <f t="shared" si="408"/>
        <v>93.3</v>
      </c>
      <c r="FH242" s="168">
        <f t="shared" si="409"/>
        <v>95.5</v>
      </c>
      <c r="FI242" s="168">
        <f t="shared" si="410"/>
        <v>93</v>
      </c>
      <c r="FJ242" s="168">
        <f t="shared" si="411"/>
        <v>90.1</v>
      </c>
      <c r="FK242" s="168">
        <f t="shared" si="412"/>
        <v>83</v>
      </c>
      <c r="FL242" s="167">
        <v>136</v>
      </c>
      <c r="FM242" s="168">
        <f t="shared" si="413"/>
        <v>75.599999999999994</v>
      </c>
      <c r="FN242" s="168">
        <f t="shared" si="414"/>
        <v>84.2</v>
      </c>
      <c r="FO242" s="168">
        <f t="shared" si="415"/>
        <v>90.1</v>
      </c>
      <c r="FP242" s="168">
        <f t="shared" si="416"/>
        <v>93.6</v>
      </c>
      <c r="FQ242" s="168">
        <f t="shared" si="417"/>
        <v>96.2</v>
      </c>
      <c r="FR242" s="168">
        <f t="shared" si="418"/>
        <v>91.3</v>
      </c>
      <c r="FS242" s="168">
        <f t="shared" si="419"/>
        <v>87.9</v>
      </c>
      <c r="FT242" s="168">
        <f t="shared" si="420"/>
        <v>81.900000000000006</v>
      </c>
      <c r="FU242" s="167">
        <v>137</v>
      </c>
      <c r="FV242" s="168">
        <f t="shared" si="421"/>
        <v>77.599999999999994</v>
      </c>
      <c r="FW242" s="168">
        <f t="shared" si="422"/>
        <v>88</v>
      </c>
      <c r="FX242" s="168">
        <f t="shared" si="423"/>
        <v>93.4</v>
      </c>
      <c r="FY242" s="168">
        <f t="shared" si="424"/>
        <v>93.8</v>
      </c>
      <c r="FZ242" s="168">
        <f t="shared" si="425"/>
        <v>94.2</v>
      </c>
      <c r="GA242" s="168">
        <f t="shared" si="426"/>
        <v>91.4</v>
      </c>
      <c r="GB242" s="168">
        <f t="shared" si="427"/>
        <v>87.9</v>
      </c>
      <c r="GC242" s="168">
        <f t="shared" si="428"/>
        <v>79.900000000000006</v>
      </c>
      <c r="GD242" s="167">
        <v>130</v>
      </c>
      <c r="GE242" s="168">
        <f t="shared" si="429"/>
        <v>-2.3603849250278586E-2</v>
      </c>
      <c r="GF242" s="168">
        <f t="shared" si="430"/>
        <v>-2.3544224454084883E-2</v>
      </c>
      <c r="GG242" s="167">
        <v>131</v>
      </c>
      <c r="GH242" s="168">
        <f t="shared" si="431"/>
        <v>-1.2384835451356935E-2</v>
      </c>
      <c r="GI242" s="168">
        <f t="shared" si="432"/>
        <v>-1.1998855162644873E-2</v>
      </c>
      <c r="GJ242" s="167">
        <v>132</v>
      </c>
      <c r="GK242" s="168">
        <f t="shared" si="433"/>
        <v>-2.0040529691527809E-2</v>
      </c>
      <c r="GL242" s="168">
        <f t="shared" si="434"/>
        <v>-1.9627671504537147E-2</v>
      </c>
      <c r="GM242" s="167">
        <v>133</v>
      </c>
      <c r="GN242" s="168">
        <f t="shared" si="435"/>
        <v>-2.9994818512207644E-2</v>
      </c>
      <c r="GO242" s="168">
        <f t="shared" si="436"/>
        <v>-2.8499066434065412E-2</v>
      </c>
      <c r="GP242" s="167">
        <v>134</v>
      </c>
      <c r="GQ242" s="168">
        <f t="shared" si="437"/>
        <v>1.1033250097071345E-2</v>
      </c>
      <c r="GR242" s="168">
        <f t="shared" si="438"/>
        <v>1.2508825519844891E-2</v>
      </c>
      <c r="GS242" s="167">
        <v>135</v>
      </c>
      <c r="GT242" s="168">
        <f t="shared" si="439"/>
        <v>3.2452499206684138E-2</v>
      </c>
      <c r="GU242" s="168">
        <f t="shared" si="440"/>
        <v>3.7596330632538866E-2</v>
      </c>
      <c r="GV242" s="167">
        <v>136</v>
      </c>
      <c r="GW242" s="168">
        <f t="shared" si="441"/>
        <v>4.2495075939370963E-2</v>
      </c>
      <c r="GX242" s="168">
        <f t="shared" si="442"/>
        <v>5.8447665967733542E-2</v>
      </c>
      <c r="GY242" s="167">
        <v>137</v>
      </c>
      <c r="GZ242" s="168">
        <f t="shared" si="443"/>
        <v>-2.9037543498589002E-5</v>
      </c>
      <c r="HA242" s="168">
        <f t="shared" si="444"/>
        <v>2.5034014590687548E-2</v>
      </c>
      <c r="HB242" s="167">
        <v>-1.2</v>
      </c>
      <c r="HC242" s="167">
        <v>-0.49</v>
      </c>
      <c r="HD242" s="167">
        <v>0.14000000000000001</v>
      </c>
      <c r="HE242" s="167">
        <v>1.56</v>
      </c>
      <c r="HF242" s="167">
        <v>-2.98</v>
      </c>
      <c r="HG242" s="167">
        <v>-1.01</v>
      </c>
      <c r="HH242" s="167">
        <v>0.85</v>
      </c>
      <c r="HI242" s="167">
        <v>3.14</v>
      </c>
    </row>
    <row r="243" spans="1:217" ht="15" x14ac:dyDescent="0.2">
      <c r="A243" s="153">
        <v>233</v>
      </c>
      <c r="B243" s="212"/>
      <c r="V243" s="163">
        <f t="shared" si="345"/>
        <v>0</v>
      </c>
      <c r="W243" s="163">
        <f t="shared" si="346"/>
        <v>0</v>
      </c>
      <c r="X243" s="163">
        <f t="shared" si="347"/>
        <v>0</v>
      </c>
      <c r="Y243" s="163">
        <f t="shared" si="348"/>
        <v>0</v>
      </c>
      <c r="Z243" s="163">
        <f t="shared" si="349"/>
        <v>0</v>
      </c>
      <c r="AA243" s="163">
        <f t="shared" si="350"/>
        <v>0</v>
      </c>
      <c r="AB243" s="163">
        <f t="shared" si="351"/>
        <v>0</v>
      </c>
      <c r="AC243" s="163">
        <f t="shared" si="352"/>
        <v>0</v>
      </c>
      <c r="AD243" s="164">
        <f t="shared" si="353"/>
        <v>-1.4641977937706968E-2</v>
      </c>
      <c r="AE243" s="164">
        <f t="shared" si="354"/>
        <v>2.4910512713808348E-2</v>
      </c>
      <c r="AF243" s="164">
        <f t="shared" si="355"/>
        <v>4.5595616594547202E-2</v>
      </c>
      <c r="AG243" s="165">
        <f t="shared" si="356"/>
        <v>65.3</v>
      </c>
      <c r="AH243" s="165">
        <f t="shared" si="357"/>
        <v>75.400000000000006</v>
      </c>
      <c r="AI243" s="165">
        <f t="shared" si="358"/>
        <v>82.9</v>
      </c>
      <c r="AJ243" s="165">
        <f t="shared" si="359"/>
        <v>88.3</v>
      </c>
      <c r="AK243" s="165">
        <f t="shared" si="360"/>
        <v>91.5</v>
      </c>
      <c r="AL243" s="165">
        <f t="shared" si="361"/>
        <v>92.7</v>
      </c>
      <c r="AM243" s="165">
        <f t="shared" si="362"/>
        <v>92.5</v>
      </c>
      <c r="AN243" s="165">
        <f t="shared" si="363"/>
        <v>90.4</v>
      </c>
      <c r="AO243" s="164">
        <f t="shared" si="364"/>
        <v>1.5128685188023212</v>
      </c>
      <c r="AP243" s="166">
        <v>1</v>
      </c>
      <c r="AQ243" s="167">
        <v>51.4</v>
      </c>
      <c r="AR243" s="167">
        <v>62.6</v>
      </c>
      <c r="AS243" s="167">
        <v>70.8</v>
      </c>
      <c r="AT243" s="167">
        <v>81</v>
      </c>
      <c r="AU243" s="167">
        <v>90.4</v>
      </c>
      <c r="AV243" s="167">
        <v>96.2</v>
      </c>
      <c r="AW243" s="167">
        <v>94.7</v>
      </c>
      <c r="AX243" s="167">
        <v>92.3</v>
      </c>
      <c r="AY243" s="166">
        <v>2</v>
      </c>
      <c r="AZ243" s="167">
        <v>59.5</v>
      </c>
      <c r="BA243" s="167">
        <v>68.900000000000006</v>
      </c>
      <c r="BB243" s="167">
        <v>78.3</v>
      </c>
      <c r="BC243" s="167">
        <v>84.3</v>
      </c>
      <c r="BD243" s="167">
        <v>92.8</v>
      </c>
      <c r="BE243" s="167">
        <v>96.3</v>
      </c>
      <c r="BF243" s="167">
        <v>94</v>
      </c>
      <c r="BG243" s="167">
        <v>90</v>
      </c>
      <c r="BH243" s="166">
        <v>3</v>
      </c>
      <c r="BI243" s="167">
        <v>59.8</v>
      </c>
      <c r="BJ243" s="167">
        <v>71.099999999999994</v>
      </c>
      <c r="BK243" s="167">
        <v>80.8</v>
      </c>
      <c r="BL243" s="167">
        <v>88</v>
      </c>
      <c r="BM243" s="167">
        <v>95</v>
      </c>
      <c r="BN243" s="167">
        <v>94.4</v>
      </c>
      <c r="BO243" s="167">
        <v>94.1</v>
      </c>
      <c r="BP243" s="167">
        <v>89</v>
      </c>
      <c r="BQ243" s="166">
        <v>4</v>
      </c>
      <c r="BR243" s="167">
        <v>65.400000000000006</v>
      </c>
      <c r="BS243" s="167">
        <v>77.2</v>
      </c>
      <c r="BT243" s="167">
        <v>84.5</v>
      </c>
      <c r="BU243" s="167">
        <v>89.8</v>
      </c>
      <c r="BV243" s="167">
        <v>95.5</v>
      </c>
      <c r="BW243" s="167">
        <v>94.3</v>
      </c>
      <c r="BX243" s="167">
        <v>92.5</v>
      </c>
      <c r="BY243" s="167">
        <v>88.8</v>
      </c>
      <c r="BZ243" s="166">
        <v>5</v>
      </c>
      <c r="CA243" s="167">
        <v>65.3</v>
      </c>
      <c r="CB243" s="167">
        <v>77.400000000000006</v>
      </c>
      <c r="CC243" s="167">
        <v>86.5</v>
      </c>
      <c r="CD243" s="167">
        <v>92.5</v>
      </c>
      <c r="CE243" s="167">
        <v>96.4</v>
      </c>
      <c r="CF243" s="167">
        <v>93</v>
      </c>
      <c r="CG243" s="167">
        <v>90.4</v>
      </c>
      <c r="CH243" s="167">
        <v>83.7</v>
      </c>
      <c r="CI243" s="166">
        <v>6</v>
      </c>
      <c r="CJ243" s="167">
        <v>70.7</v>
      </c>
      <c r="CK243" s="167">
        <v>82</v>
      </c>
      <c r="CL243" s="167">
        <v>89.3</v>
      </c>
      <c r="CM243" s="167">
        <v>93.3</v>
      </c>
      <c r="CN243" s="167">
        <v>95.5</v>
      </c>
      <c r="CO243" s="167">
        <v>93</v>
      </c>
      <c r="CP243" s="167">
        <v>90.1</v>
      </c>
      <c r="CQ243" s="167">
        <v>83</v>
      </c>
      <c r="CR243" s="166">
        <v>7</v>
      </c>
      <c r="CS243" s="167">
        <v>75.599999999999994</v>
      </c>
      <c r="CT243" s="167">
        <v>84.2</v>
      </c>
      <c r="CU243" s="167">
        <v>90.1</v>
      </c>
      <c r="CV243" s="167">
        <v>93.6</v>
      </c>
      <c r="CW243" s="167">
        <v>96.2</v>
      </c>
      <c r="CX243" s="167">
        <v>91.3</v>
      </c>
      <c r="CY243" s="167">
        <v>87.9</v>
      </c>
      <c r="CZ243" s="167">
        <v>81.900000000000006</v>
      </c>
      <c r="DA243" s="166">
        <v>8</v>
      </c>
      <c r="DB243" s="167">
        <v>77.599999999999994</v>
      </c>
      <c r="DC243" s="167">
        <v>88</v>
      </c>
      <c r="DD243" s="167">
        <v>93.4</v>
      </c>
      <c r="DE243" s="167">
        <v>93.8</v>
      </c>
      <c r="DF243" s="167">
        <v>94.2</v>
      </c>
      <c r="DG243" s="167">
        <v>91.4</v>
      </c>
      <c r="DH243" s="167">
        <v>87.9</v>
      </c>
      <c r="DI243" s="167">
        <v>79.900000000000006</v>
      </c>
      <c r="DJ243" s="167">
        <v>1</v>
      </c>
      <c r="DK243" s="168">
        <f t="shared" si="365"/>
        <v>51.4</v>
      </c>
      <c r="DL243" s="168">
        <f t="shared" si="366"/>
        <v>62.6</v>
      </c>
      <c r="DM243" s="168">
        <f t="shared" si="367"/>
        <v>70.8</v>
      </c>
      <c r="DN243" s="168">
        <f t="shared" si="368"/>
        <v>81</v>
      </c>
      <c r="DO243" s="168">
        <f t="shared" si="369"/>
        <v>90.4</v>
      </c>
      <c r="DP243" s="168">
        <f t="shared" si="370"/>
        <v>96.2</v>
      </c>
      <c r="DQ243" s="168">
        <f t="shared" si="371"/>
        <v>94.7</v>
      </c>
      <c r="DR243" s="168">
        <f t="shared" si="372"/>
        <v>92.3</v>
      </c>
      <c r="DS243" s="167">
        <v>131</v>
      </c>
      <c r="DT243" s="168">
        <f t="shared" si="373"/>
        <v>59.5</v>
      </c>
      <c r="DU243" s="168">
        <f t="shared" si="374"/>
        <v>68.900000000000006</v>
      </c>
      <c r="DV243" s="168">
        <f t="shared" si="375"/>
        <v>78.3</v>
      </c>
      <c r="DW243" s="168">
        <f t="shared" si="376"/>
        <v>84.3</v>
      </c>
      <c r="DX243" s="168">
        <f t="shared" si="377"/>
        <v>92.8</v>
      </c>
      <c r="DY243" s="168">
        <f t="shared" si="378"/>
        <v>96.3</v>
      </c>
      <c r="DZ243" s="168">
        <f t="shared" si="379"/>
        <v>94</v>
      </c>
      <c r="EA243" s="168">
        <f t="shared" si="380"/>
        <v>90</v>
      </c>
      <c r="EB243" s="167">
        <v>132</v>
      </c>
      <c r="EC243" s="168">
        <f t="shared" si="381"/>
        <v>59.8</v>
      </c>
      <c r="ED243" s="168">
        <f t="shared" si="382"/>
        <v>71.099999999999994</v>
      </c>
      <c r="EE243" s="168">
        <f t="shared" si="383"/>
        <v>80.8</v>
      </c>
      <c r="EF243" s="168">
        <f t="shared" si="384"/>
        <v>88</v>
      </c>
      <c r="EG243" s="168">
        <f t="shared" si="385"/>
        <v>95</v>
      </c>
      <c r="EH243" s="168">
        <f t="shared" si="386"/>
        <v>94.4</v>
      </c>
      <c r="EI243" s="168">
        <f t="shared" si="387"/>
        <v>94.1</v>
      </c>
      <c r="EJ243" s="168">
        <f t="shared" si="388"/>
        <v>89</v>
      </c>
      <c r="EK243" s="167">
        <v>133</v>
      </c>
      <c r="EL243" s="168">
        <f t="shared" si="389"/>
        <v>65.400000000000006</v>
      </c>
      <c r="EM243" s="168">
        <f t="shared" si="390"/>
        <v>77.2</v>
      </c>
      <c r="EN243" s="168">
        <f t="shared" si="391"/>
        <v>84.5</v>
      </c>
      <c r="EO243" s="168">
        <f t="shared" si="392"/>
        <v>89.8</v>
      </c>
      <c r="EP243" s="168">
        <f t="shared" si="393"/>
        <v>95.5</v>
      </c>
      <c r="EQ243" s="168">
        <f t="shared" si="394"/>
        <v>94.3</v>
      </c>
      <c r="ER243" s="168">
        <f t="shared" si="395"/>
        <v>92.5</v>
      </c>
      <c r="ES243" s="168">
        <f t="shared" si="396"/>
        <v>88.8</v>
      </c>
      <c r="ET243" s="167">
        <v>134</v>
      </c>
      <c r="EU243" s="168">
        <f t="shared" si="397"/>
        <v>65.3</v>
      </c>
      <c r="EV243" s="168">
        <f t="shared" si="398"/>
        <v>77.400000000000006</v>
      </c>
      <c r="EW243" s="168">
        <f t="shared" si="399"/>
        <v>86.5</v>
      </c>
      <c r="EX243" s="168">
        <f t="shared" si="400"/>
        <v>92.5</v>
      </c>
      <c r="EY243" s="168">
        <f t="shared" si="401"/>
        <v>96.4</v>
      </c>
      <c r="EZ243" s="168">
        <f t="shared" si="402"/>
        <v>93</v>
      </c>
      <c r="FA243" s="168">
        <f t="shared" si="403"/>
        <v>90.4</v>
      </c>
      <c r="FB243" s="168">
        <f t="shared" si="404"/>
        <v>83.7</v>
      </c>
      <c r="FC243" s="167">
        <v>135</v>
      </c>
      <c r="FD243" s="168">
        <f t="shared" si="405"/>
        <v>70.7</v>
      </c>
      <c r="FE243" s="168">
        <f t="shared" si="406"/>
        <v>82</v>
      </c>
      <c r="FF243" s="168">
        <f t="shared" si="407"/>
        <v>89.3</v>
      </c>
      <c r="FG243" s="168">
        <f t="shared" si="408"/>
        <v>93.3</v>
      </c>
      <c r="FH243" s="168">
        <f t="shared" si="409"/>
        <v>95.5</v>
      </c>
      <c r="FI243" s="168">
        <f t="shared" si="410"/>
        <v>93</v>
      </c>
      <c r="FJ243" s="168">
        <f t="shared" si="411"/>
        <v>90.1</v>
      </c>
      <c r="FK243" s="168">
        <f t="shared" si="412"/>
        <v>83</v>
      </c>
      <c r="FL243" s="167">
        <v>136</v>
      </c>
      <c r="FM243" s="168">
        <f t="shared" si="413"/>
        <v>75.599999999999994</v>
      </c>
      <c r="FN243" s="168">
        <f t="shared" si="414"/>
        <v>84.2</v>
      </c>
      <c r="FO243" s="168">
        <f t="shared" si="415"/>
        <v>90.1</v>
      </c>
      <c r="FP243" s="168">
        <f t="shared" si="416"/>
        <v>93.6</v>
      </c>
      <c r="FQ243" s="168">
        <f t="shared" si="417"/>
        <v>96.2</v>
      </c>
      <c r="FR243" s="168">
        <f t="shared" si="418"/>
        <v>91.3</v>
      </c>
      <c r="FS243" s="168">
        <f t="shared" si="419"/>
        <v>87.9</v>
      </c>
      <c r="FT243" s="168">
        <f t="shared" si="420"/>
        <v>81.900000000000006</v>
      </c>
      <c r="FU243" s="167">
        <v>137</v>
      </c>
      <c r="FV243" s="168">
        <f t="shared" si="421"/>
        <v>77.599999999999994</v>
      </c>
      <c r="FW243" s="168">
        <f t="shared" si="422"/>
        <v>88</v>
      </c>
      <c r="FX243" s="168">
        <f t="shared" si="423"/>
        <v>93.4</v>
      </c>
      <c r="FY243" s="168">
        <f t="shared" si="424"/>
        <v>93.8</v>
      </c>
      <c r="FZ243" s="168">
        <f t="shared" si="425"/>
        <v>94.2</v>
      </c>
      <c r="GA243" s="168">
        <f t="shared" si="426"/>
        <v>91.4</v>
      </c>
      <c r="GB243" s="168">
        <f t="shared" si="427"/>
        <v>87.9</v>
      </c>
      <c r="GC243" s="168">
        <f t="shared" si="428"/>
        <v>79.900000000000006</v>
      </c>
      <c r="GD243" s="167">
        <v>130</v>
      </c>
      <c r="GE243" s="168">
        <f t="shared" si="429"/>
        <v>-2.3603849250278586E-2</v>
      </c>
      <c r="GF243" s="168">
        <f t="shared" si="430"/>
        <v>-2.3544224454084883E-2</v>
      </c>
      <c r="GG243" s="167">
        <v>131</v>
      </c>
      <c r="GH243" s="168">
        <f t="shared" si="431"/>
        <v>-1.2384835451356935E-2</v>
      </c>
      <c r="GI243" s="168">
        <f t="shared" si="432"/>
        <v>-1.1998855162644873E-2</v>
      </c>
      <c r="GJ243" s="167">
        <v>132</v>
      </c>
      <c r="GK243" s="168">
        <f t="shared" si="433"/>
        <v>-2.0040529691527809E-2</v>
      </c>
      <c r="GL243" s="168">
        <f t="shared" si="434"/>
        <v>-1.9627671504537147E-2</v>
      </c>
      <c r="GM243" s="167">
        <v>133</v>
      </c>
      <c r="GN243" s="168">
        <f t="shared" si="435"/>
        <v>-2.9994818512207644E-2</v>
      </c>
      <c r="GO243" s="168">
        <f t="shared" si="436"/>
        <v>-2.8499066434065412E-2</v>
      </c>
      <c r="GP243" s="167">
        <v>134</v>
      </c>
      <c r="GQ243" s="168">
        <f t="shared" si="437"/>
        <v>1.1033250097071345E-2</v>
      </c>
      <c r="GR243" s="168">
        <f t="shared" si="438"/>
        <v>1.2508825519844891E-2</v>
      </c>
      <c r="GS243" s="167">
        <v>135</v>
      </c>
      <c r="GT243" s="168">
        <f t="shared" si="439"/>
        <v>3.2452499206684138E-2</v>
      </c>
      <c r="GU243" s="168">
        <f t="shared" si="440"/>
        <v>3.7596330632538866E-2</v>
      </c>
      <c r="GV243" s="167">
        <v>136</v>
      </c>
      <c r="GW243" s="168">
        <f t="shared" si="441"/>
        <v>4.2495075939370963E-2</v>
      </c>
      <c r="GX243" s="168">
        <f t="shared" si="442"/>
        <v>5.8447665967733542E-2</v>
      </c>
      <c r="GY243" s="167">
        <v>137</v>
      </c>
      <c r="GZ243" s="168">
        <f t="shared" si="443"/>
        <v>-2.9037543498589002E-5</v>
      </c>
      <c r="HA243" s="168">
        <f t="shared" si="444"/>
        <v>2.5034014590687548E-2</v>
      </c>
      <c r="HB243" s="167">
        <v>-1.2</v>
      </c>
      <c r="HC243" s="167">
        <v>-0.49</v>
      </c>
      <c r="HD243" s="167">
        <v>0.14000000000000001</v>
      </c>
      <c r="HE243" s="167">
        <v>1.56</v>
      </c>
      <c r="HF243" s="167">
        <v>-2.98</v>
      </c>
      <c r="HG243" s="167">
        <v>-1.01</v>
      </c>
      <c r="HH243" s="167">
        <v>0.85</v>
      </c>
      <c r="HI243" s="167">
        <v>3.14</v>
      </c>
    </row>
    <row r="244" spans="1:217" ht="15" x14ac:dyDescent="0.2">
      <c r="A244" s="153">
        <v>234</v>
      </c>
      <c r="B244" s="212"/>
      <c r="V244" s="163">
        <f t="shared" si="345"/>
        <v>0</v>
      </c>
      <c r="W244" s="163">
        <f t="shared" si="346"/>
        <v>0</v>
      </c>
      <c r="X244" s="163">
        <f t="shared" si="347"/>
        <v>0</v>
      </c>
      <c r="Y244" s="163">
        <f t="shared" si="348"/>
        <v>0</v>
      </c>
      <c r="Z244" s="163">
        <f t="shared" si="349"/>
        <v>0</v>
      </c>
      <c r="AA244" s="163">
        <f t="shared" si="350"/>
        <v>0</v>
      </c>
      <c r="AB244" s="163">
        <f t="shared" si="351"/>
        <v>0</v>
      </c>
      <c r="AC244" s="163">
        <f t="shared" si="352"/>
        <v>0</v>
      </c>
      <c r="AD244" s="164">
        <f t="shared" si="353"/>
        <v>-1.4641977937706968E-2</v>
      </c>
      <c r="AE244" s="164">
        <f t="shared" si="354"/>
        <v>2.4910512713808348E-2</v>
      </c>
      <c r="AF244" s="164">
        <f t="shared" si="355"/>
        <v>4.5595616594547202E-2</v>
      </c>
      <c r="AG244" s="165">
        <f t="shared" si="356"/>
        <v>65.3</v>
      </c>
      <c r="AH244" s="165">
        <f t="shared" si="357"/>
        <v>75.400000000000006</v>
      </c>
      <c r="AI244" s="165">
        <f t="shared" si="358"/>
        <v>82.9</v>
      </c>
      <c r="AJ244" s="165">
        <f t="shared" si="359"/>
        <v>88.3</v>
      </c>
      <c r="AK244" s="165">
        <f t="shared" si="360"/>
        <v>91.5</v>
      </c>
      <c r="AL244" s="165">
        <f t="shared" si="361"/>
        <v>92.7</v>
      </c>
      <c r="AM244" s="165">
        <f t="shared" si="362"/>
        <v>92.5</v>
      </c>
      <c r="AN244" s="165">
        <f t="shared" si="363"/>
        <v>90.4</v>
      </c>
      <c r="AO244" s="164">
        <f t="shared" si="364"/>
        <v>1.5128685188023212</v>
      </c>
      <c r="AP244" s="166">
        <v>1</v>
      </c>
      <c r="AQ244" s="167">
        <v>51.4</v>
      </c>
      <c r="AR244" s="167">
        <v>62.6</v>
      </c>
      <c r="AS244" s="167">
        <v>70.8</v>
      </c>
      <c r="AT244" s="167">
        <v>81</v>
      </c>
      <c r="AU244" s="167">
        <v>90.4</v>
      </c>
      <c r="AV244" s="167">
        <v>96.2</v>
      </c>
      <c r="AW244" s="167">
        <v>94.7</v>
      </c>
      <c r="AX244" s="167">
        <v>92.3</v>
      </c>
      <c r="AY244" s="166">
        <v>2</v>
      </c>
      <c r="AZ244" s="167">
        <v>59.5</v>
      </c>
      <c r="BA244" s="167">
        <v>68.900000000000006</v>
      </c>
      <c r="BB244" s="167">
        <v>78.3</v>
      </c>
      <c r="BC244" s="167">
        <v>84.3</v>
      </c>
      <c r="BD244" s="167">
        <v>92.8</v>
      </c>
      <c r="BE244" s="167">
        <v>96.3</v>
      </c>
      <c r="BF244" s="167">
        <v>94</v>
      </c>
      <c r="BG244" s="167">
        <v>90</v>
      </c>
      <c r="BH244" s="166">
        <v>3</v>
      </c>
      <c r="BI244" s="167">
        <v>59.8</v>
      </c>
      <c r="BJ244" s="167">
        <v>71.099999999999994</v>
      </c>
      <c r="BK244" s="167">
        <v>80.8</v>
      </c>
      <c r="BL244" s="167">
        <v>88</v>
      </c>
      <c r="BM244" s="167">
        <v>95</v>
      </c>
      <c r="BN244" s="167">
        <v>94.4</v>
      </c>
      <c r="BO244" s="167">
        <v>94.1</v>
      </c>
      <c r="BP244" s="167">
        <v>89</v>
      </c>
      <c r="BQ244" s="166">
        <v>4</v>
      </c>
      <c r="BR244" s="167">
        <v>65.400000000000006</v>
      </c>
      <c r="BS244" s="167">
        <v>77.2</v>
      </c>
      <c r="BT244" s="167">
        <v>84.5</v>
      </c>
      <c r="BU244" s="167">
        <v>89.8</v>
      </c>
      <c r="BV244" s="167">
        <v>95.5</v>
      </c>
      <c r="BW244" s="167">
        <v>94.3</v>
      </c>
      <c r="BX244" s="167">
        <v>92.5</v>
      </c>
      <c r="BY244" s="167">
        <v>88.8</v>
      </c>
      <c r="BZ244" s="166">
        <v>5</v>
      </c>
      <c r="CA244" s="167">
        <v>65.3</v>
      </c>
      <c r="CB244" s="167">
        <v>77.400000000000006</v>
      </c>
      <c r="CC244" s="167">
        <v>86.5</v>
      </c>
      <c r="CD244" s="167">
        <v>92.5</v>
      </c>
      <c r="CE244" s="167">
        <v>96.4</v>
      </c>
      <c r="CF244" s="167">
        <v>93</v>
      </c>
      <c r="CG244" s="167">
        <v>90.4</v>
      </c>
      <c r="CH244" s="167">
        <v>83.7</v>
      </c>
      <c r="CI244" s="166">
        <v>6</v>
      </c>
      <c r="CJ244" s="167">
        <v>70.7</v>
      </c>
      <c r="CK244" s="167">
        <v>82</v>
      </c>
      <c r="CL244" s="167">
        <v>89.3</v>
      </c>
      <c r="CM244" s="167">
        <v>93.3</v>
      </c>
      <c r="CN244" s="167">
        <v>95.5</v>
      </c>
      <c r="CO244" s="167">
        <v>93</v>
      </c>
      <c r="CP244" s="167">
        <v>90.1</v>
      </c>
      <c r="CQ244" s="167">
        <v>83</v>
      </c>
      <c r="CR244" s="166">
        <v>7</v>
      </c>
      <c r="CS244" s="167">
        <v>75.599999999999994</v>
      </c>
      <c r="CT244" s="167">
        <v>84.2</v>
      </c>
      <c r="CU244" s="167">
        <v>90.1</v>
      </c>
      <c r="CV244" s="167">
        <v>93.6</v>
      </c>
      <c r="CW244" s="167">
        <v>96.2</v>
      </c>
      <c r="CX244" s="167">
        <v>91.3</v>
      </c>
      <c r="CY244" s="167">
        <v>87.9</v>
      </c>
      <c r="CZ244" s="167">
        <v>81.900000000000006</v>
      </c>
      <c r="DA244" s="166">
        <v>8</v>
      </c>
      <c r="DB244" s="167">
        <v>77.599999999999994</v>
      </c>
      <c r="DC244" s="167">
        <v>88</v>
      </c>
      <c r="DD244" s="167">
        <v>93.4</v>
      </c>
      <c r="DE244" s="167">
        <v>93.8</v>
      </c>
      <c r="DF244" s="167">
        <v>94.2</v>
      </c>
      <c r="DG244" s="167">
        <v>91.4</v>
      </c>
      <c r="DH244" s="167">
        <v>87.9</v>
      </c>
      <c r="DI244" s="167">
        <v>79.900000000000006</v>
      </c>
      <c r="DJ244" s="167">
        <v>1</v>
      </c>
      <c r="DK244" s="168">
        <f t="shared" si="365"/>
        <v>51.4</v>
      </c>
      <c r="DL244" s="168">
        <f t="shared" si="366"/>
        <v>62.6</v>
      </c>
      <c r="DM244" s="168">
        <f t="shared" si="367"/>
        <v>70.8</v>
      </c>
      <c r="DN244" s="168">
        <f t="shared" si="368"/>
        <v>81</v>
      </c>
      <c r="DO244" s="168">
        <f t="shared" si="369"/>
        <v>90.4</v>
      </c>
      <c r="DP244" s="168">
        <f t="shared" si="370"/>
        <v>96.2</v>
      </c>
      <c r="DQ244" s="168">
        <f t="shared" si="371"/>
        <v>94.7</v>
      </c>
      <c r="DR244" s="168">
        <f t="shared" si="372"/>
        <v>92.3</v>
      </c>
      <c r="DS244" s="167">
        <v>131</v>
      </c>
      <c r="DT244" s="168">
        <f t="shared" si="373"/>
        <v>59.5</v>
      </c>
      <c r="DU244" s="168">
        <f t="shared" si="374"/>
        <v>68.900000000000006</v>
      </c>
      <c r="DV244" s="168">
        <f t="shared" si="375"/>
        <v>78.3</v>
      </c>
      <c r="DW244" s="168">
        <f t="shared" si="376"/>
        <v>84.3</v>
      </c>
      <c r="DX244" s="168">
        <f t="shared" si="377"/>
        <v>92.8</v>
      </c>
      <c r="DY244" s="168">
        <f t="shared" si="378"/>
        <v>96.3</v>
      </c>
      <c r="DZ244" s="168">
        <f t="shared" si="379"/>
        <v>94</v>
      </c>
      <c r="EA244" s="168">
        <f t="shared" si="380"/>
        <v>90</v>
      </c>
      <c r="EB244" s="167">
        <v>132</v>
      </c>
      <c r="EC244" s="168">
        <f t="shared" si="381"/>
        <v>59.8</v>
      </c>
      <c r="ED244" s="168">
        <f t="shared" si="382"/>
        <v>71.099999999999994</v>
      </c>
      <c r="EE244" s="168">
        <f t="shared" si="383"/>
        <v>80.8</v>
      </c>
      <c r="EF244" s="168">
        <f t="shared" si="384"/>
        <v>88</v>
      </c>
      <c r="EG244" s="168">
        <f t="shared" si="385"/>
        <v>95</v>
      </c>
      <c r="EH244" s="168">
        <f t="shared" si="386"/>
        <v>94.4</v>
      </c>
      <c r="EI244" s="168">
        <f t="shared" si="387"/>
        <v>94.1</v>
      </c>
      <c r="EJ244" s="168">
        <f t="shared" si="388"/>
        <v>89</v>
      </c>
      <c r="EK244" s="167">
        <v>133</v>
      </c>
      <c r="EL244" s="168">
        <f t="shared" si="389"/>
        <v>65.400000000000006</v>
      </c>
      <c r="EM244" s="168">
        <f t="shared" si="390"/>
        <v>77.2</v>
      </c>
      <c r="EN244" s="168">
        <f t="shared" si="391"/>
        <v>84.5</v>
      </c>
      <c r="EO244" s="168">
        <f t="shared" si="392"/>
        <v>89.8</v>
      </c>
      <c r="EP244" s="168">
        <f t="shared" si="393"/>
        <v>95.5</v>
      </c>
      <c r="EQ244" s="168">
        <f t="shared" si="394"/>
        <v>94.3</v>
      </c>
      <c r="ER244" s="168">
        <f t="shared" si="395"/>
        <v>92.5</v>
      </c>
      <c r="ES244" s="168">
        <f t="shared" si="396"/>
        <v>88.8</v>
      </c>
      <c r="ET244" s="167">
        <v>134</v>
      </c>
      <c r="EU244" s="168">
        <f t="shared" si="397"/>
        <v>65.3</v>
      </c>
      <c r="EV244" s="168">
        <f t="shared" si="398"/>
        <v>77.400000000000006</v>
      </c>
      <c r="EW244" s="168">
        <f t="shared" si="399"/>
        <v>86.5</v>
      </c>
      <c r="EX244" s="168">
        <f t="shared" si="400"/>
        <v>92.5</v>
      </c>
      <c r="EY244" s="168">
        <f t="shared" si="401"/>
        <v>96.4</v>
      </c>
      <c r="EZ244" s="168">
        <f t="shared" si="402"/>
        <v>93</v>
      </c>
      <c r="FA244" s="168">
        <f t="shared" si="403"/>
        <v>90.4</v>
      </c>
      <c r="FB244" s="168">
        <f t="shared" si="404"/>
        <v>83.7</v>
      </c>
      <c r="FC244" s="167">
        <v>135</v>
      </c>
      <c r="FD244" s="168">
        <f t="shared" si="405"/>
        <v>70.7</v>
      </c>
      <c r="FE244" s="168">
        <f t="shared" si="406"/>
        <v>82</v>
      </c>
      <c r="FF244" s="168">
        <f t="shared" si="407"/>
        <v>89.3</v>
      </c>
      <c r="FG244" s="168">
        <f t="shared" si="408"/>
        <v>93.3</v>
      </c>
      <c r="FH244" s="168">
        <f t="shared" si="409"/>
        <v>95.5</v>
      </c>
      <c r="FI244" s="168">
        <f t="shared" si="410"/>
        <v>93</v>
      </c>
      <c r="FJ244" s="168">
        <f t="shared" si="411"/>
        <v>90.1</v>
      </c>
      <c r="FK244" s="168">
        <f t="shared" si="412"/>
        <v>83</v>
      </c>
      <c r="FL244" s="167">
        <v>136</v>
      </c>
      <c r="FM244" s="168">
        <f t="shared" si="413"/>
        <v>75.599999999999994</v>
      </c>
      <c r="FN244" s="168">
        <f t="shared" si="414"/>
        <v>84.2</v>
      </c>
      <c r="FO244" s="168">
        <f t="shared" si="415"/>
        <v>90.1</v>
      </c>
      <c r="FP244" s="168">
        <f t="shared" si="416"/>
        <v>93.6</v>
      </c>
      <c r="FQ244" s="168">
        <f t="shared" si="417"/>
        <v>96.2</v>
      </c>
      <c r="FR244" s="168">
        <f t="shared" si="418"/>
        <v>91.3</v>
      </c>
      <c r="FS244" s="168">
        <f t="shared" si="419"/>
        <v>87.9</v>
      </c>
      <c r="FT244" s="168">
        <f t="shared" si="420"/>
        <v>81.900000000000006</v>
      </c>
      <c r="FU244" s="167">
        <v>137</v>
      </c>
      <c r="FV244" s="168">
        <f t="shared" si="421"/>
        <v>77.599999999999994</v>
      </c>
      <c r="FW244" s="168">
        <f t="shared" si="422"/>
        <v>88</v>
      </c>
      <c r="FX244" s="168">
        <f t="shared" si="423"/>
        <v>93.4</v>
      </c>
      <c r="FY244" s="168">
        <f t="shared" si="424"/>
        <v>93.8</v>
      </c>
      <c r="FZ244" s="168">
        <f t="shared" si="425"/>
        <v>94.2</v>
      </c>
      <c r="GA244" s="168">
        <f t="shared" si="426"/>
        <v>91.4</v>
      </c>
      <c r="GB244" s="168">
        <f t="shared" si="427"/>
        <v>87.9</v>
      </c>
      <c r="GC244" s="168">
        <f t="shared" si="428"/>
        <v>79.900000000000006</v>
      </c>
      <c r="GD244" s="167">
        <v>130</v>
      </c>
      <c r="GE244" s="168">
        <f t="shared" si="429"/>
        <v>-2.3603849250278586E-2</v>
      </c>
      <c r="GF244" s="168">
        <f t="shared" si="430"/>
        <v>-2.3544224454084883E-2</v>
      </c>
      <c r="GG244" s="167">
        <v>131</v>
      </c>
      <c r="GH244" s="168">
        <f t="shared" si="431"/>
        <v>-1.2384835451356935E-2</v>
      </c>
      <c r="GI244" s="168">
        <f t="shared" si="432"/>
        <v>-1.1998855162644873E-2</v>
      </c>
      <c r="GJ244" s="167">
        <v>132</v>
      </c>
      <c r="GK244" s="168">
        <f t="shared" si="433"/>
        <v>-2.0040529691527809E-2</v>
      </c>
      <c r="GL244" s="168">
        <f t="shared" si="434"/>
        <v>-1.9627671504537147E-2</v>
      </c>
      <c r="GM244" s="167">
        <v>133</v>
      </c>
      <c r="GN244" s="168">
        <f t="shared" si="435"/>
        <v>-2.9994818512207644E-2</v>
      </c>
      <c r="GO244" s="168">
        <f t="shared" si="436"/>
        <v>-2.8499066434065412E-2</v>
      </c>
      <c r="GP244" s="167">
        <v>134</v>
      </c>
      <c r="GQ244" s="168">
        <f t="shared" si="437"/>
        <v>1.1033250097071345E-2</v>
      </c>
      <c r="GR244" s="168">
        <f t="shared" si="438"/>
        <v>1.2508825519844891E-2</v>
      </c>
      <c r="GS244" s="167">
        <v>135</v>
      </c>
      <c r="GT244" s="168">
        <f t="shared" si="439"/>
        <v>3.2452499206684138E-2</v>
      </c>
      <c r="GU244" s="168">
        <f t="shared" si="440"/>
        <v>3.7596330632538866E-2</v>
      </c>
      <c r="GV244" s="167">
        <v>136</v>
      </c>
      <c r="GW244" s="168">
        <f t="shared" si="441"/>
        <v>4.2495075939370963E-2</v>
      </c>
      <c r="GX244" s="168">
        <f t="shared" si="442"/>
        <v>5.8447665967733542E-2</v>
      </c>
      <c r="GY244" s="167">
        <v>137</v>
      </c>
      <c r="GZ244" s="168">
        <f t="shared" si="443"/>
        <v>-2.9037543498589002E-5</v>
      </c>
      <c r="HA244" s="168">
        <f t="shared" si="444"/>
        <v>2.5034014590687548E-2</v>
      </c>
      <c r="HB244" s="167">
        <v>-1.2</v>
      </c>
      <c r="HC244" s="167">
        <v>-0.49</v>
      </c>
      <c r="HD244" s="167">
        <v>0.14000000000000001</v>
      </c>
      <c r="HE244" s="167">
        <v>1.56</v>
      </c>
      <c r="HF244" s="167">
        <v>-2.98</v>
      </c>
      <c r="HG244" s="167">
        <v>-1.01</v>
      </c>
      <c r="HH244" s="167">
        <v>0.85</v>
      </c>
      <c r="HI244" s="167">
        <v>3.14</v>
      </c>
    </row>
    <row r="245" spans="1:217" ht="15" x14ac:dyDescent="0.2">
      <c r="A245" s="153">
        <v>235</v>
      </c>
      <c r="B245" s="212"/>
      <c r="V245" s="163">
        <f t="shared" si="345"/>
        <v>0</v>
      </c>
      <c r="W245" s="163">
        <f t="shared" si="346"/>
        <v>0</v>
      </c>
      <c r="X245" s="163">
        <f t="shared" si="347"/>
        <v>0</v>
      </c>
      <c r="Y245" s="163">
        <f t="shared" si="348"/>
        <v>0</v>
      </c>
      <c r="Z245" s="163">
        <f t="shared" si="349"/>
        <v>0</v>
      </c>
      <c r="AA245" s="163">
        <f t="shared" si="350"/>
        <v>0</v>
      </c>
      <c r="AB245" s="163">
        <f t="shared" si="351"/>
        <v>0</v>
      </c>
      <c r="AC245" s="163">
        <f t="shared" si="352"/>
        <v>0</v>
      </c>
      <c r="AD245" s="164">
        <f t="shared" si="353"/>
        <v>-1.4641977937706968E-2</v>
      </c>
      <c r="AE245" s="164">
        <f t="shared" si="354"/>
        <v>2.4910512713808348E-2</v>
      </c>
      <c r="AF245" s="164">
        <f t="shared" si="355"/>
        <v>4.5595616594547202E-2</v>
      </c>
      <c r="AG245" s="165">
        <f t="shared" si="356"/>
        <v>65.3</v>
      </c>
      <c r="AH245" s="165">
        <f t="shared" si="357"/>
        <v>75.400000000000006</v>
      </c>
      <c r="AI245" s="165">
        <f t="shared" si="358"/>
        <v>82.9</v>
      </c>
      <c r="AJ245" s="165">
        <f t="shared" si="359"/>
        <v>88.3</v>
      </c>
      <c r="AK245" s="165">
        <f t="shared" si="360"/>
        <v>91.5</v>
      </c>
      <c r="AL245" s="165">
        <f t="shared" si="361"/>
        <v>92.7</v>
      </c>
      <c r="AM245" s="165">
        <f t="shared" si="362"/>
        <v>92.5</v>
      </c>
      <c r="AN245" s="165">
        <f t="shared" si="363"/>
        <v>90.4</v>
      </c>
      <c r="AO245" s="164">
        <f t="shared" si="364"/>
        <v>1.5128685188023212</v>
      </c>
      <c r="AP245" s="166">
        <v>1</v>
      </c>
      <c r="AQ245" s="167">
        <v>51.4</v>
      </c>
      <c r="AR245" s="167">
        <v>62.6</v>
      </c>
      <c r="AS245" s="167">
        <v>70.8</v>
      </c>
      <c r="AT245" s="167">
        <v>81</v>
      </c>
      <c r="AU245" s="167">
        <v>90.4</v>
      </c>
      <c r="AV245" s="167">
        <v>96.2</v>
      </c>
      <c r="AW245" s="167">
        <v>94.7</v>
      </c>
      <c r="AX245" s="167">
        <v>92.3</v>
      </c>
      <c r="AY245" s="166">
        <v>2</v>
      </c>
      <c r="AZ245" s="167">
        <v>59.5</v>
      </c>
      <c r="BA245" s="167">
        <v>68.900000000000006</v>
      </c>
      <c r="BB245" s="167">
        <v>78.3</v>
      </c>
      <c r="BC245" s="167">
        <v>84.3</v>
      </c>
      <c r="BD245" s="167">
        <v>92.8</v>
      </c>
      <c r="BE245" s="167">
        <v>96.3</v>
      </c>
      <c r="BF245" s="167">
        <v>94</v>
      </c>
      <c r="BG245" s="167">
        <v>90</v>
      </c>
      <c r="BH245" s="166">
        <v>3</v>
      </c>
      <c r="BI245" s="167">
        <v>59.8</v>
      </c>
      <c r="BJ245" s="167">
        <v>71.099999999999994</v>
      </c>
      <c r="BK245" s="167">
        <v>80.8</v>
      </c>
      <c r="BL245" s="167">
        <v>88</v>
      </c>
      <c r="BM245" s="167">
        <v>95</v>
      </c>
      <c r="BN245" s="167">
        <v>94.4</v>
      </c>
      <c r="BO245" s="167">
        <v>94.1</v>
      </c>
      <c r="BP245" s="167">
        <v>89</v>
      </c>
      <c r="BQ245" s="166">
        <v>4</v>
      </c>
      <c r="BR245" s="167">
        <v>65.400000000000006</v>
      </c>
      <c r="BS245" s="167">
        <v>77.2</v>
      </c>
      <c r="BT245" s="167">
        <v>84.5</v>
      </c>
      <c r="BU245" s="167">
        <v>89.8</v>
      </c>
      <c r="BV245" s="167">
        <v>95.5</v>
      </c>
      <c r="BW245" s="167">
        <v>94.3</v>
      </c>
      <c r="BX245" s="167">
        <v>92.5</v>
      </c>
      <c r="BY245" s="167">
        <v>88.8</v>
      </c>
      <c r="BZ245" s="166">
        <v>5</v>
      </c>
      <c r="CA245" s="167">
        <v>65.3</v>
      </c>
      <c r="CB245" s="167">
        <v>77.400000000000006</v>
      </c>
      <c r="CC245" s="167">
        <v>86.5</v>
      </c>
      <c r="CD245" s="167">
        <v>92.5</v>
      </c>
      <c r="CE245" s="167">
        <v>96.4</v>
      </c>
      <c r="CF245" s="167">
        <v>93</v>
      </c>
      <c r="CG245" s="167">
        <v>90.4</v>
      </c>
      <c r="CH245" s="167">
        <v>83.7</v>
      </c>
      <c r="CI245" s="166">
        <v>6</v>
      </c>
      <c r="CJ245" s="167">
        <v>70.7</v>
      </c>
      <c r="CK245" s="167">
        <v>82</v>
      </c>
      <c r="CL245" s="167">
        <v>89.3</v>
      </c>
      <c r="CM245" s="167">
        <v>93.3</v>
      </c>
      <c r="CN245" s="167">
        <v>95.5</v>
      </c>
      <c r="CO245" s="167">
        <v>93</v>
      </c>
      <c r="CP245" s="167">
        <v>90.1</v>
      </c>
      <c r="CQ245" s="167">
        <v>83</v>
      </c>
      <c r="CR245" s="166">
        <v>7</v>
      </c>
      <c r="CS245" s="167">
        <v>75.599999999999994</v>
      </c>
      <c r="CT245" s="167">
        <v>84.2</v>
      </c>
      <c r="CU245" s="167">
        <v>90.1</v>
      </c>
      <c r="CV245" s="167">
        <v>93.6</v>
      </c>
      <c r="CW245" s="167">
        <v>96.2</v>
      </c>
      <c r="CX245" s="167">
        <v>91.3</v>
      </c>
      <c r="CY245" s="167">
        <v>87.9</v>
      </c>
      <c r="CZ245" s="167">
        <v>81.900000000000006</v>
      </c>
      <c r="DA245" s="166">
        <v>8</v>
      </c>
      <c r="DB245" s="167">
        <v>77.599999999999994</v>
      </c>
      <c r="DC245" s="167">
        <v>88</v>
      </c>
      <c r="DD245" s="167">
        <v>93.4</v>
      </c>
      <c r="DE245" s="167">
        <v>93.8</v>
      </c>
      <c r="DF245" s="167">
        <v>94.2</v>
      </c>
      <c r="DG245" s="167">
        <v>91.4</v>
      </c>
      <c r="DH245" s="167">
        <v>87.9</v>
      </c>
      <c r="DI245" s="167">
        <v>79.900000000000006</v>
      </c>
      <c r="DJ245" s="167">
        <v>1</v>
      </c>
      <c r="DK245" s="168">
        <f t="shared" si="365"/>
        <v>51.4</v>
      </c>
      <c r="DL245" s="168">
        <f t="shared" si="366"/>
        <v>62.6</v>
      </c>
      <c r="DM245" s="168">
        <f t="shared" si="367"/>
        <v>70.8</v>
      </c>
      <c r="DN245" s="168">
        <f t="shared" si="368"/>
        <v>81</v>
      </c>
      <c r="DO245" s="168">
        <f t="shared" si="369"/>
        <v>90.4</v>
      </c>
      <c r="DP245" s="168">
        <f t="shared" si="370"/>
        <v>96.2</v>
      </c>
      <c r="DQ245" s="168">
        <f t="shared" si="371"/>
        <v>94.7</v>
      </c>
      <c r="DR245" s="168">
        <f t="shared" si="372"/>
        <v>92.3</v>
      </c>
      <c r="DS245" s="167">
        <v>131</v>
      </c>
      <c r="DT245" s="168">
        <f t="shared" si="373"/>
        <v>59.5</v>
      </c>
      <c r="DU245" s="168">
        <f t="shared" si="374"/>
        <v>68.900000000000006</v>
      </c>
      <c r="DV245" s="168">
        <f t="shared" si="375"/>
        <v>78.3</v>
      </c>
      <c r="DW245" s="168">
        <f t="shared" si="376"/>
        <v>84.3</v>
      </c>
      <c r="DX245" s="168">
        <f t="shared" si="377"/>
        <v>92.8</v>
      </c>
      <c r="DY245" s="168">
        <f t="shared" si="378"/>
        <v>96.3</v>
      </c>
      <c r="DZ245" s="168">
        <f t="shared" si="379"/>
        <v>94</v>
      </c>
      <c r="EA245" s="168">
        <f t="shared" si="380"/>
        <v>90</v>
      </c>
      <c r="EB245" s="167">
        <v>132</v>
      </c>
      <c r="EC245" s="168">
        <f t="shared" si="381"/>
        <v>59.8</v>
      </c>
      <c r="ED245" s="168">
        <f t="shared" si="382"/>
        <v>71.099999999999994</v>
      </c>
      <c r="EE245" s="168">
        <f t="shared" si="383"/>
        <v>80.8</v>
      </c>
      <c r="EF245" s="168">
        <f t="shared" si="384"/>
        <v>88</v>
      </c>
      <c r="EG245" s="168">
        <f t="shared" si="385"/>
        <v>95</v>
      </c>
      <c r="EH245" s="168">
        <f t="shared" si="386"/>
        <v>94.4</v>
      </c>
      <c r="EI245" s="168">
        <f t="shared" si="387"/>
        <v>94.1</v>
      </c>
      <c r="EJ245" s="168">
        <f t="shared" si="388"/>
        <v>89</v>
      </c>
      <c r="EK245" s="167">
        <v>133</v>
      </c>
      <c r="EL245" s="168">
        <f t="shared" si="389"/>
        <v>65.400000000000006</v>
      </c>
      <c r="EM245" s="168">
        <f t="shared" si="390"/>
        <v>77.2</v>
      </c>
      <c r="EN245" s="168">
        <f t="shared" si="391"/>
        <v>84.5</v>
      </c>
      <c r="EO245" s="168">
        <f t="shared" si="392"/>
        <v>89.8</v>
      </c>
      <c r="EP245" s="168">
        <f t="shared" si="393"/>
        <v>95.5</v>
      </c>
      <c r="EQ245" s="168">
        <f t="shared" si="394"/>
        <v>94.3</v>
      </c>
      <c r="ER245" s="168">
        <f t="shared" si="395"/>
        <v>92.5</v>
      </c>
      <c r="ES245" s="168">
        <f t="shared" si="396"/>
        <v>88.8</v>
      </c>
      <c r="ET245" s="167">
        <v>134</v>
      </c>
      <c r="EU245" s="168">
        <f t="shared" si="397"/>
        <v>65.3</v>
      </c>
      <c r="EV245" s="168">
        <f t="shared" si="398"/>
        <v>77.400000000000006</v>
      </c>
      <c r="EW245" s="168">
        <f t="shared" si="399"/>
        <v>86.5</v>
      </c>
      <c r="EX245" s="168">
        <f t="shared" si="400"/>
        <v>92.5</v>
      </c>
      <c r="EY245" s="168">
        <f t="shared" si="401"/>
        <v>96.4</v>
      </c>
      <c r="EZ245" s="168">
        <f t="shared" si="402"/>
        <v>93</v>
      </c>
      <c r="FA245" s="168">
        <f t="shared" si="403"/>
        <v>90.4</v>
      </c>
      <c r="FB245" s="168">
        <f t="shared" si="404"/>
        <v>83.7</v>
      </c>
      <c r="FC245" s="167">
        <v>135</v>
      </c>
      <c r="FD245" s="168">
        <f t="shared" si="405"/>
        <v>70.7</v>
      </c>
      <c r="FE245" s="168">
        <f t="shared" si="406"/>
        <v>82</v>
      </c>
      <c r="FF245" s="168">
        <f t="shared" si="407"/>
        <v>89.3</v>
      </c>
      <c r="FG245" s="168">
        <f t="shared" si="408"/>
        <v>93.3</v>
      </c>
      <c r="FH245" s="168">
        <f t="shared" si="409"/>
        <v>95.5</v>
      </c>
      <c r="FI245" s="168">
        <f t="shared" si="410"/>
        <v>93</v>
      </c>
      <c r="FJ245" s="168">
        <f t="shared" si="411"/>
        <v>90.1</v>
      </c>
      <c r="FK245" s="168">
        <f t="shared" si="412"/>
        <v>83</v>
      </c>
      <c r="FL245" s="167">
        <v>136</v>
      </c>
      <c r="FM245" s="168">
        <f t="shared" si="413"/>
        <v>75.599999999999994</v>
      </c>
      <c r="FN245" s="168">
        <f t="shared" si="414"/>
        <v>84.2</v>
      </c>
      <c r="FO245" s="168">
        <f t="shared" si="415"/>
        <v>90.1</v>
      </c>
      <c r="FP245" s="168">
        <f t="shared" si="416"/>
        <v>93.6</v>
      </c>
      <c r="FQ245" s="168">
        <f t="shared" si="417"/>
        <v>96.2</v>
      </c>
      <c r="FR245" s="168">
        <f t="shared" si="418"/>
        <v>91.3</v>
      </c>
      <c r="FS245" s="168">
        <f t="shared" si="419"/>
        <v>87.9</v>
      </c>
      <c r="FT245" s="168">
        <f t="shared" si="420"/>
        <v>81.900000000000006</v>
      </c>
      <c r="FU245" s="167">
        <v>137</v>
      </c>
      <c r="FV245" s="168">
        <f t="shared" si="421"/>
        <v>77.599999999999994</v>
      </c>
      <c r="FW245" s="168">
        <f t="shared" si="422"/>
        <v>88</v>
      </c>
      <c r="FX245" s="168">
        <f t="shared" si="423"/>
        <v>93.4</v>
      </c>
      <c r="FY245" s="168">
        <f t="shared" si="424"/>
        <v>93.8</v>
      </c>
      <c r="FZ245" s="168">
        <f t="shared" si="425"/>
        <v>94.2</v>
      </c>
      <c r="GA245" s="168">
        <f t="shared" si="426"/>
        <v>91.4</v>
      </c>
      <c r="GB245" s="168">
        <f t="shared" si="427"/>
        <v>87.9</v>
      </c>
      <c r="GC245" s="168">
        <f t="shared" si="428"/>
        <v>79.900000000000006</v>
      </c>
      <c r="GD245" s="167">
        <v>130</v>
      </c>
      <c r="GE245" s="168">
        <f t="shared" si="429"/>
        <v>-2.3603849250278586E-2</v>
      </c>
      <c r="GF245" s="168">
        <f t="shared" si="430"/>
        <v>-2.3544224454084883E-2</v>
      </c>
      <c r="GG245" s="167">
        <v>131</v>
      </c>
      <c r="GH245" s="168">
        <f t="shared" si="431"/>
        <v>-1.2384835451356935E-2</v>
      </c>
      <c r="GI245" s="168">
        <f t="shared" si="432"/>
        <v>-1.1998855162644873E-2</v>
      </c>
      <c r="GJ245" s="167">
        <v>132</v>
      </c>
      <c r="GK245" s="168">
        <f t="shared" si="433"/>
        <v>-2.0040529691527809E-2</v>
      </c>
      <c r="GL245" s="168">
        <f t="shared" si="434"/>
        <v>-1.9627671504537147E-2</v>
      </c>
      <c r="GM245" s="167">
        <v>133</v>
      </c>
      <c r="GN245" s="168">
        <f t="shared" si="435"/>
        <v>-2.9994818512207644E-2</v>
      </c>
      <c r="GO245" s="168">
        <f t="shared" si="436"/>
        <v>-2.8499066434065412E-2</v>
      </c>
      <c r="GP245" s="167">
        <v>134</v>
      </c>
      <c r="GQ245" s="168">
        <f t="shared" si="437"/>
        <v>1.1033250097071345E-2</v>
      </c>
      <c r="GR245" s="168">
        <f t="shared" si="438"/>
        <v>1.2508825519844891E-2</v>
      </c>
      <c r="GS245" s="167">
        <v>135</v>
      </c>
      <c r="GT245" s="168">
        <f t="shared" si="439"/>
        <v>3.2452499206684138E-2</v>
      </c>
      <c r="GU245" s="168">
        <f t="shared" si="440"/>
        <v>3.7596330632538866E-2</v>
      </c>
      <c r="GV245" s="167">
        <v>136</v>
      </c>
      <c r="GW245" s="168">
        <f t="shared" si="441"/>
        <v>4.2495075939370963E-2</v>
      </c>
      <c r="GX245" s="168">
        <f t="shared" si="442"/>
        <v>5.8447665967733542E-2</v>
      </c>
      <c r="GY245" s="167">
        <v>137</v>
      </c>
      <c r="GZ245" s="168">
        <f t="shared" si="443"/>
        <v>-2.9037543498589002E-5</v>
      </c>
      <c r="HA245" s="168">
        <f t="shared" si="444"/>
        <v>2.5034014590687548E-2</v>
      </c>
      <c r="HB245" s="167">
        <v>-1.2</v>
      </c>
      <c r="HC245" s="167">
        <v>-0.49</v>
      </c>
      <c r="HD245" s="167">
        <v>0.14000000000000001</v>
      </c>
      <c r="HE245" s="167">
        <v>1.56</v>
      </c>
      <c r="HF245" s="167">
        <v>-2.98</v>
      </c>
      <c r="HG245" s="167">
        <v>-1.01</v>
      </c>
      <c r="HH245" s="167">
        <v>0.85</v>
      </c>
      <c r="HI245" s="167">
        <v>3.14</v>
      </c>
    </row>
    <row r="246" spans="1:217" ht="15" x14ac:dyDescent="0.2">
      <c r="A246" s="153">
        <v>236</v>
      </c>
      <c r="B246" s="212"/>
      <c r="V246" s="163">
        <f t="shared" si="345"/>
        <v>0</v>
      </c>
      <c r="W246" s="163">
        <f t="shared" si="346"/>
        <v>0</v>
      </c>
      <c r="X246" s="163">
        <f t="shared" si="347"/>
        <v>0</v>
      </c>
      <c r="Y246" s="163">
        <f t="shared" si="348"/>
        <v>0</v>
      </c>
      <c r="Z246" s="163">
        <f t="shared" si="349"/>
        <v>0</v>
      </c>
      <c r="AA246" s="163">
        <f t="shared" si="350"/>
        <v>0</v>
      </c>
      <c r="AB246" s="163">
        <f t="shared" si="351"/>
        <v>0</v>
      </c>
      <c r="AC246" s="163">
        <f t="shared" si="352"/>
        <v>0</v>
      </c>
      <c r="AD246" s="164">
        <f t="shared" si="353"/>
        <v>-1.4641977937706968E-2</v>
      </c>
      <c r="AE246" s="164">
        <f t="shared" si="354"/>
        <v>2.4910512713808348E-2</v>
      </c>
      <c r="AF246" s="164">
        <f t="shared" si="355"/>
        <v>4.5595616594547202E-2</v>
      </c>
      <c r="AG246" s="165">
        <f t="shared" si="356"/>
        <v>65.3</v>
      </c>
      <c r="AH246" s="165">
        <f t="shared" si="357"/>
        <v>75.400000000000006</v>
      </c>
      <c r="AI246" s="165">
        <f t="shared" si="358"/>
        <v>82.9</v>
      </c>
      <c r="AJ246" s="165">
        <f t="shared" si="359"/>
        <v>88.3</v>
      </c>
      <c r="AK246" s="165">
        <f t="shared" si="360"/>
        <v>91.5</v>
      </c>
      <c r="AL246" s="165">
        <f t="shared" si="361"/>
        <v>92.7</v>
      </c>
      <c r="AM246" s="165">
        <f t="shared" si="362"/>
        <v>92.5</v>
      </c>
      <c r="AN246" s="165">
        <f t="shared" si="363"/>
        <v>90.4</v>
      </c>
      <c r="AO246" s="164">
        <f t="shared" si="364"/>
        <v>1.5128685188023212</v>
      </c>
      <c r="AP246" s="166">
        <v>1</v>
      </c>
      <c r="AQ246" s="167">
        <v>51.4</v>
      </c>
      <c r="AR246" s="167">
        <v>62.6</v>
      </c>
      <c r="AS246" s="167">
        <v>70.8</v>
      </c>
      <c r="AT246" s="167">
        <v>81</v>
      </c>
      <c r="AU246" s="167">
        <v>90.4</v>
      </c>
      <c r="AV246" s="167">
        <v>96.2</v>
      </c>
      <c r="AW246" s="167">
        <v>94.7</v>
      </c>
      <c r="AX246" s="167">
        <v>92.3</v>
      </c>
      <c r="AY246" s="166">
        <v>2</v>
      </c>
      <c r="AZ246" s="167">
        <v>59.5</v>
      </c>
      <c r="BA246" s="167">
        <v>68.900000000000006</v>
      </c>
      <c r="BB246" s="167">
        <v>78.3</v>
      </c>
      <c r="BC246" s="167">
        <v>84.3</v>
      </c>
      <c r="BD246" s="167">
        <v>92.8</v>
      </c>
      <c r="BE246" s="167">
        <v>96.3</v>
      </c>
      <c r="BF246" s="167">
        <v>94</v>
      </c>
      <c r="BG246" s="167">
        <v>90</v>
      </c>
      <c r="BH246" s="166">
        <v>3</v>
      </c>
      <c r="BI246" s="167">
        <v>59.8</v>
      </c>
      <c r="BJ246" s="167">
        <v>71.099999999999994</v>
      </c>
      <c r="BK246" s="167">
        <v>80.8</v>
      </c>
      <c r="BL246" s="167">
        <v>88</v>
      </c>
      <c r="BM246" s="167">
        <v>95</v>
      </c>
      <c r="BN246" s="167">
        <v>94.4</v>
      </c>
      <c r="BO246" s="167">
        <v>94.1</v>
      </c>
      <c r="BP246" s="167">
        <v>89</v>
      </c>
      <c r="BQ246" s="166">
        <v>4</v>
      </c>
      <c r="BR246" s="167">
        <v>65.400000000000006</v>
      </c>
      <c r="BS246" s="167">
        <v>77.2</v>
      </c>
      <c r="BT246" s="167">
        <v>84.5</v>
      </c>
      <c r="BU246" s="167">
        <v>89.8</v>
      </c>
      <c r="BV246" s="167">
        <v>95.5</v>
      </c>
      <c r="BW246" s="167">
        <v>94.3</v>
      </c>
      <c r="BX246" s="167">
        <v>92.5</v>
      </c>
      <c r="BY246" s="167">
        <v>88.8</v>
      </c>
      <c r="BZ246" s="166">
        <v>5</v>
      </c>
      <c r="CA246" s="167">
        <v>65.3</v>
      </c>
      <c r="CB246" s="167">
        <v>77.400000000000006</v>
      </c>
      <c r="CC246" s="167">
        <v>86.5</v>
      </c>
      <c r="CD246" s="167">
        <v>92.5</v>
      </c>
      <c r="CE246" s="167">
        <v>96.4</v>
      </c>
      <c r="CF246" s="167">
        <v>93</v>
      </c>
      <c r="CG246" s="167">
        <v>90.4</v>
      </c>
      <c r="CH246" s="167">
        <v>83.7</v>
      </c>
      <c r="CI246" s="166">
        <v>6</v>
      </c>
      <c r="CJ246" s="167">
        <v>70.7</v>
      </c>
      <c r="CK246" s="167">
        <v>82</v>
      </c>
      <c r="CL246" s="167">
        <v>89.3</v>
      </c>
      <c r="CM246" s="167">
        <v>93.3</v>
      </c>
      <c r="CN246" s="167">
        <v>95.5</v>
      </c>
      <c r="CO246" s="167">
        <v>93</v>
      </c>
      <c r="CP246" s="167">
        <v>90.1</v>
      </c>
      <c r="CQ246" s="167">
        <v>83</v>
      </c>
      <c r="CR246" s="166">
        <v>7</v>
      </c>
      <c r="CS246" s="167">
        <v>75.599999999999994</v>
      </c>
      <c r="CT246" s="167">
        <v>84.2</v>
      </c>
      <c r="CU246" s="167">
        <v>90.1</v>
      </c>
      <c r="CV246" s="167">
        <v>93.6</v>
      </c>
      <c r="CW246" s="167">
        <v>96.2</v>
      </c>
      <c r="CX246" s="167">
        <v>91.3</v>
      </c>
      <c r="CY246" s="167">
        <v>87.9</v>
      </c>
      <c r="CZ246" s="167">
        <v>81.900000000000006</v>
      </c>
      <c r="DA246" s="166">
        <v>8</v>
      </c>
      <c r="DB246" s="167">
        <v>77.599999999999994</v>
      </c>
      <c r="DC246" s="167">
        <v>88</v>
      </c>
      <c r="DD246" s="167">
        <v>93.4</v>
      </c>
      <c r="DE246" s="167">
        <v>93.8</v>
      </c>
      <c r="DF246" s="167">
        <v>94.2</v>
      </c>
      <c r="DG246" s="167">
        <v>91.4</v>
      </c>
      <c r="DH246" s="167">
        <v>87.9</v>
      </c>
      <c r="DI246" s="167">
        <v>79.900000000000006</v>
      </c>
      <c r="DJ246" s="167">
        <v>1</v>
      </c>
      <c r="DK246" s="168">
        <f t="shared" si="365"/>
        <v>51.4</v>
      </c>
      <c r="DL246" s="168">
        <f t="shared" si="366"/>
        <v>62.6</v>
      </c>
      <c r="DM246" s="168">
        <f t="shared" si="367"/>
        <v>70.8</v>
      </c>
      <c r="DN246" s="168">
        <f t="shared" si="368"/>
        <v>81</v>
      </c>
      <c r="DO246" s="168">
        <f t="shared" si="369"/>
        <v>90.4</v>
      </c>
      <c r="DP246" s="168">
        <f t="shared" si="370"/>
        <v>96.2</v>
      </c>
      <c r="DQ246" s="168">
        <f t="shared" si="371"/>
        <v>94.7</v>
      </c>
      <c r="DR246" s="168">
        <f t="shared" si="372"/>
        <v>92.3</v>
      </c>
      <c r="DS246" s="167">
        <v>131</v>
      </c>
      <c r="DT246" s="168">
        <f t="shared" si="373"/>
        <v>59.5</v>
      </c>
      <c r="DU246" s="168">
        <f t="shared" si="374"/>
        <v>68.900000000000006</v>
      </c>
      <c r="DV246" s="168">
        <f t="shared" si="375"/>
        <v>78.3</v>
      </c>
      <c r="DW246" s="168">
        <f t="shared" si="376"/>
        <v>84.3</v>
      </c>
      <c r="DX246" s="168">
        <f t="shared" si="377"/>
        <v>92.8</v>
      </c>
      <c r="DY246" s="168">
        <f t="shared" si="378"/>
        <v>96.3</v>
      </c>
      <c r="DZ246" s="168">
        <f t="shared" si="379"/>
        <v>94</v>
      </c>
      <c r="EA246" s="168">
        <f t="shared" si="380"/>
        <v>90</v>
      </c>
      <c r="EB246" s="167">
        <v>132</v>
      </c>
      <c r="EC246" s="168">
        <f t="shared" si="381"/>
        <v>59.8</v>
      </c>
      <c r="ED246" s="168">
        <f t="shared" si="382"/>
        <v>71.099999999999994</v>
      </c>
      <c r="EE246" s="168">
        <f t="shared" si="383"/>
        <v>80.8</v>
      </c>
      <c r="EF246" s="168">
        <f t="shared" si="384"/>
        <v>88</v>
      </c>
      <c r="EG246" s="168">
        <f t="shared" si="385"/>
        <v>95</v>
      </c>
      <c r="EH246" s="168">
        <f t="shared" si="386"/>
        <v>94.4</v>
      </c>
      <c r="EI246" s="168">
        <f t="shared" si="387"/>
        <v>94.1</v>
      </c>
      <c r="EJ246" s="168">
        <f t="shared" si="388"/>
        <v>89</v>
      </c>
      <c r="EK246" s="167">
        <v>133</v>
      </c>
      <c r="EL246" s="168">
        <f t="shared" si="389"/>
        <v>65.400000000000006</v>
      </c>
      <c r="EM246" s="168">
        <f t="shared" si="390"/>
        <v>77.2</v>
      </c>
      <c r="EN246" s="168">
        <f t="shared" si="391"/>
        <v>84.5</v>
      </c>
      <c r="EO246" s="168">
        <f t="shared" si="392"/>
        <v>89.8</v>
      </c>
      <c r="EP246" s="168">
        <f t="shared" si="393"/>
        <v>95.5</v>
      </c>
      <c r="EQ246" s="168">
        <f t="shared" si="394"/>
        <v>94.3</v>
      </c>
      <c r="ER246" s="168">
        <f t="shared" si="395"/>
        <v>92.5</v>
      </c>
      <c r="ES246" s="168">
        <f t="shared" si="396"/>
        <v>88.8</v>
      </c>
      <c r="ET246" s="167">
        <v>134</v>
      </c>
      <c r="EU246" s="168">
        <f t="shared" si="397"/>
        <v>65.3</v>
      </c>
      <c r="EV246" s="168">
        <f t="shared" si="398"/>
        <v>77.400000000000006</v>
      </c>
      <c r="EW246" s="168">
        <f t="shared" si="399"/>
        <v>86.5</v>
      </c>
      <c r="EX246" s="168">
        <f t="shared" si="400"/>
        <v>92.5</v>
      </c>
      <c r="EY246" s="168">
        <f t="shared" si="401"/>
        <v>96.4</v>
      </c>
      <c r="EZ246" s="168">
        <f t="shared" si="402"/>
        <v>93</v>
      </c>
      <c r="FA246" s="168">
        <f t="shared" si="403"/>
        <v>90.4</v>
      </c>
      <c r="FB246" s="168">
        <f t="shared" si="404"/>
        <v>83.7</v>
      </c>
      <c r="FC246" s="167">
        <v>135</v>
      </c>
      <c r="FD246" s="168">
        <f t="shared" si="405"/>
        <v>70.7</v>
      </c>
      <c r="FE246" s="168">
        <f t="shared" si="406"/>
        <v>82</v>
      </c>
      <c r="FF246" s="168">
        <f t="shared" si="407"/>
        <v>89.3</v>
      </c>
      <c r="FG246" s="168">
        <f t="shared" si="408"/>
        <v>93.3</v>
      </c>
      <c r="FH246" s="168">
        <f t="shared" si="409"/>
        <v>95.5</v>
      </c>
      <c r="FI246" s="168">
        <f t="shared" si="410"/>
        <v>93</v>
      </c>
      <c r="FJ246" s="168">
        <f t="shared" si="411"/>
        <v>90.1</v>
      </c>
      <c r="FK246" s="168">
        <f t="shared" si="412"/>
        <v>83</v>
      </c>
      <c r="FL246" s="167">
        <v>136</v>
      </c>
      <c r="FM246" s="168">
        <f t="shared" si="413"/>
        <v>75.599999999999994</v>
      </c>
      <c r="FN246" s="168">
        <f t="shared" si="414"/>
        <v>84.2</v>
      </c>
      <c r="FO246" s="168">
        <f t="shared" si="415"/>
        <v>90.1</v>
      </c>
      <c r="FP246" s="168">
        <f t="shared" si="416"/>
        <v>93.6</v>
      </c>
      <c r="FQ246" s="168">
        <f t="shared" si="417"/>
        <v>96.2</v>
      </c>
      <c r="FR246" s="168">
        <f t="shared" si="418"/>
        <v>91.3</v>
      </c>
      <c r="FS246" s="168">
        <f t="shared" si="419"/>
        <v>87.9</v>
      </c>
      <c r="FT246" s="168">
        <f t="shared" si="420"/>
        <v>81.900000000000006</v>
      </c>
      <c r="FU246" s="167">
        <v>137</v>
      </c>
      <c r="FV246" s="168">
        <f t="shared" si="421"/>
        <v>77.599999999999994</v>
      </c>
      <c r="FW246" s="168">
        <f t="shared" si="422"/>
        <v>88</v>
      </c>
      <c r="FX246" s="168">
        <f t="shared" si="423"/>
        <v>93.4</v>
      </c>
      <c r="FY246" s="168">
        <f t="shared" si="424"/>
        <v>93.8</v>
      </c>
      <c r="FZ246" s="168">
        <f t="shared" si="425"/>
        <v>94.2</v>
      </c>
      <c r="GA246" s="168">
        <f t="shared" si="426"/>
        <v>91.4</v>
      </c>
      <c r="GB246" s="168">
        <f t="shared" si="427"/>
        <v>87.9</v>
      </c>
      <c r="GC246" s="168">
        <f t="shared" si="428"/>
        <v>79.900000000000006</v>
      </c>
      <c r="GD246" s="167">
        <v>130</v>
      </c>
      <c r="GE246" s="168">
        <f t="shared" si="429"/>
        <v>-2.3603849250278586E-2</v>
      </c>
      <c r="GF246" s="168">
        <f t="shared" si="430"/>
        <v>-2.3544224454084883E-2</v>
      </c>
      <c r="GG246" s="167">
        <v>131</v>
      </c>
      <c r="GH246" s="168">
        <f t="shared" si="431"/>
        <v>-1.2384835451356935E-2</v>
      </c>
      <c r="GI246" s="168">
        <f t="shared" si="432"/>
        <v>-1.1998855162644873E-2</v>
      </c>
      <c r="GJ246" s="167">
        <v>132</v>
      </c>
      <c r="GK246" s="168">
        <f t="shared" si="433"/>
        <v>-2.0040529691527809E-2</v>
      </c>
      <c r="GL246" s="168">
        <f t="shared" si="434"/>
        <v>-1.9627671504537147E-2</v>
      </c>
      <c r="GM246" s="167">
        <v>133</v>
      </c>
      <c r="GN246" s="168">
        <f t="shared" si="435"/>
        <v>-2.9994818512207644E-2</v>
      </c>
      <c r="GO246" s="168">
        <f t="shared" si="436"/>
        <v>-2.8499066434065412E-2</v>
      </c>
      <c r="GP246" s="167">
        <v>134</v>
      </c>
      <c r="GQ246" s="168">
        <f t="shared" si="437"/>
        <v>1.1033250097071345E-2</v>
      </c>
      <c r="GR246" s="168">
        <f t="shared" si="438"/>
        <v>1.2508825519844891E-2</v>
      </c>
      <c r="GS246" s="167">
        <v>135</v>
      </c>
      <c r="GT246" s="168">
        <f t="shared" si="439"/>
        <v>3.2452499206684138E-2</v>
      </c>
      <c r="GU246" s="168">
        <f t="shared" si="440"/>
        <v>3.7596330632538866E-2</v>
      </c>
      <c r="GV246" s="167">
        <v>136</v>
      </c>
      <c r="GW246" s="168">
        <f t="shared" si="441"/>
        <v>4.2495075939370963E-2</v>
      </c>
      <c r="GX246" s="168">
        <f t="shared" si="442"/>
        <v>5.8447665967733542E-2</v>
      </c>
      <c r="GY246" s="167">
        <v>137</v>
      </c>
      <c r="GZ246" s="168">
        <f t="shared" si="443"/>
        <v>-2.9037543498589002E-5</v>
      </c>
      <c r="HA246" s="168">
        <f t="shared" si="444"/>
        <v>2.5034014590687548E-2</v>
      </c>
      <c r="HB246" s="167">
        <v>-1.2</v>
      </c>
      <c r="HC246" s="167">
        <v>-0.49</v>
      </c>
      <c r="HD246" s="167">
        <v>0.14000000000000001</v>
      </c>
      <c r="HE246" s="167">
        <v>1.56</v>
      </c>
      <c r="HF246" s="167">
        <v>-2.98</v>
      </c>
      <c r="HG246" s="167">
        <v>-1.01</v>
      </c>
      <c r="HH246" s="167">
        <v>0.85</v>
      </c>
      <c r="HI246" s="167">
        <v>3.14</v>
      </c>
    </row>
    <row r="247" spans="1:217" ht="15" x14ac:dyDescent="0.2">
      <c r="A247" s="153">
        <v>237</v>
      </c>
      <c r="B247" s="212"/>
      <c r="V247" s="163">
        <f t="shared" si="345"/>
        <v>0</v>
      </c>
      <c r="W247" s="163">
        <f t="shared" si="346"/>
        <v>0</v>
      </c>
      <c r="X247" s="163">
        <f t="shared" si="347"/>
        <v>0</v>
      </c>
      <c r="Y247" s="163">
        <f t="shared" si="348"/>
        <v>0</v>
      </c>
      <c r="Z247" s="163">
        <f t="shared" si="349"/>
        <v>0</v>
      </c>
      <c r="AA247" s="163">
        <f t="shared" si="350"/>
        <v>0</v>
      </c>
      <c r="AB247" s="163">
        <f t="shared" si="351"/>
        <v>0</v>
      </c>
      <c r="AC247" s="163">
        <f t="shared" si="352"/>
        <v>0</v>
      </c>
      <c r="AD247" s="164">
        <f t="shared" si="353"/>
        <v>-1.4641977937706968E-2</v>
      </c>
      <c r="AE247" s="164">
        <f t="shared" si="354"/>
        <v>2.4910512713808348E-2</v>
      </c>
      <c r="AF247" s="164">
        <f t="shared" si="355"/>
        <v>4.5595616594547202E-2</v>
      </c>
      <c r="AG247" s="165">
        <f t="shared" si="356"/>
        <v>65.3</v>
      </c>
      <c r="AH247" s="165">
        <f t="shared" si="357"/>
        <v>75.400000000000006</v>
      </c>
      <c r="AI247" s="165">
        <f t="shared" si="358"/>
        <v>82.9</v>
      </c>
      <c r="AJ247" s="165">
        <f t="shared" si="359"/>
        <v>88.3</v>
      </c>
      <c r="AK247" s="165">
        <f t="shared" si="360"/>
        <v>91.5</v>
      </c>
      <c r="AL247" s="165">
        <f t="shared" si="361"/>
        <v>92.7</v>
      </c>
      <c r="AM247" s="165">
        <f t="shared" si="362"/>
        <v>92.5</v>
      </c>
      <c r="AN247" s="165">
        <f t="shared" si="363"/>
        <v>90.4</v>
      </c>
      <c r="AO247" s="164">
        <f t="shared" si="364"/>
        <v>1.5128685188023212</v>
      </c>
      <c r="AP247" s="166">
        <v>1</v>
      </c>
      <c r="AQ247" s="167">
        <v>51.4</v>
      </c>
      <c r="AR247" s="167">
        <v>62.6</v>
      </c>
      <c r="AS247" s="167">
        <v>70.8</v>
      </c>
      <c r="AT247" s="167">
        <v>81</v>
      </c>
      <c r="AU247" s="167">
        <v>90.4</v>
      </c>
      <c r="AV247" s="167">
        <v>96.2</v>
      </c>
      <c r="AW247" s="167">
        <v>94.7</v>
      </c>
      <c r="AX247" s="167">
        <v>92.3</v>
      </c>
      <c r="AY247" s="166">
        <v>2</v>
      </c>
      <c r="AZ247" s="167">
        <v>59.5</v>
      </c>
      <c r="BA247" s="167">
        <v>68.900000000000006</v>
      </c>
      <c r="BB247" s="167">
        <v>78.3</v>
      </c>
      <c r="BC247" s="167">
        <v>84.3</v>
      </c>
      <c r="BD247" s="167">
        <v>92.8</v>
      </c>
      <c r="BE247" s="167">
        <v>96.3</v>
      </c>
      <c r="BF247" s="167">
        <v>94</v>
      </c>
      <c r="BG247" s="167">
        <v>90</v>
      </c>
      <c r="BH247" s="166">
        <v>3</v>
      </c>
      <c r="BI247" s="167">
        <v>59.8</v>
      </c>
      <c r="BJ247" s="167">
        <v>71.099999999999994</v>
      </c>
      <c r="BK247" s="167">
        <v>80.8</v>
      </c>
      <c r="BL247" s="167">
        <v>88</v>
      </c>
      <c r="BM247" s="167">
        <v>95</v>
      </c>
      <c r="BN247" s="167">
        <v>94.4</v>
      </c>
      <c r="BO247" s="167">
        <v>94.1</v>
      </c>
      <c r="BP247" s="167">
        <v>89</v>
      </c>
      <c r="BQ247" s="166">
        <v>4</v>
      </c>
      <c r="BR247" s="167">
        <v>65.400000000000006</v>
      </c>
      <c r="BS247" s="167">
        <v>77.2</v>
      </c>
      <c r="BT247" s="167">
        <v>84.5</v>
      </c>
      <c r="BU247" s="167">
        <v>89.8</v>
      </c>
      <c r="BV247" s="167">
        <v>95.5</v>
      </c>
      <c r="BW247" s="167">
        <v>94.3</v>
      </c>
      <c r="BX247" s="167">
        <v>92.5</v>
      </c>
      <c r="BY247" s="167">
        <v>88.8</v>
      </c>
      <c r="BZ247" s="166">
        <v>5</v>
      </c>
      <c r="CA247" s="167">
        <v>65.3</v>
      </c>
      <c r="CB247" s="167">
        <v>77.400000000000006</v>
      </c>
      <c r="CC247" s="167">
        <v>86.5</v>
      </c>
      <c r="CD247" s="167">
        <v>92.5</v>
      </c>
      <c r="CE247" s="167">
        <v>96.4</v>
      </c>
      <c r="CF247" s="167">
        <v>93</v>
      </c>
      <c r="CG247" s="167">
        <v>90.4</v>
      </c>
      <c r="CH247" s="167">
        <v>83.7</v>
      </c>
      <c r="CI247" s="166">
        <v>6</v>
      </c>
      <c r="CJ247" s="167">
        <v>70.7</v>
      </c>
      <c r="CK247" s="167">
        <v>82</v>
      </c>
      <c r="CL247" s="167">
        <v>89.3</v>
      </c>
      <c r="CM247" s="167">
        <v>93.3</v>
      </c>
      <c r="CN247" s="167">
        <v>95.5</v>
      </c>
      <c r="CO247" s="167">
        <v>93</v>
      </c>
      <c r="CP247" s="167">
        <v>90.1</v>
      </c>
      <c r="CQ247" s="167">
        <v>83</v>
      </c>
      <c r="CR247" s="166">
        <v>7</v>
      </c>
      <c r="CS247" s="167">
        <v>75.599999999999994</v>
      </c>
      <c r="CT247" s="167">
        <v>84.2</v>
      </c>
      <c r="CU247" s="167">
        <v>90.1</v>
      </c>
      <c r="CV247" s="167">
        <v>93.6</v>
      </c>
      <c r="CW247" s="167">
        <v>96.2</v>
      </c>
      <c r="CX247" s="167">
        <v>91.3</v>
      </c>
      <c r="CY247" s="167">
        <v>87.9</v>
      </c>
      <c r="CZ247" s="167">
        <v>81.900000000000006</v>
      </c>
      <c r="DA247" s="166">
        <v>8</v>
      </c>
      <c r="DB247" s="167">
        <v>77.599999999999994</v>
      </c>
      <c r="DC247" s="167">
        <v>88</v>
      </c>
      <c r="DD247" s="167">
        <v>93.4</v>
      </c>
      <c r="DE247" s="167">
        <v>93.8</v>
      </c>
      <c r="DF247" s="167">
        <v>94.2</v>
      </c>
      <c r="DG247" s="167">
        <v>91.4</v>
      </c>
      <c r="DH247" s="167">
        <v>87.9</v>
      </c>
      <c r="DI247" s="167">
        <v>79.900000000000006</v>
      </c>
      <c r="DJ247" s="167">
        <v>1</v>
      </c>
      <c r="DK247" s="168">
        <f t="shared" si="365"/>
        <v>51.4</v>
      </c>
      <c r="DL247" s="168">
        <f t="shared" si="366"/>
        <v>62.6</v>
      </c>
      <c r="DM247" s="168">
        <f t="shared" si="367"/>
        <v>70.8</v>
      </c>
      <c r="DN247" s="168">
        <f t="shared" si="368"/>
        <v>81</v>
      </c>
      <c r="DO247" s="168">
        <f t="shared" si="369"/>
        <v>90.4</v>
      </c>
      <c r="DP247" s="168">
        <f t="shared" si="370"/>
        <v>96.2</v>
      </c>
      <c r="DQ247" s="168">
        <f t="shared" si="371"/>
        <v>94.7</v>
      </c>
      <c r="DR247" s="168">
        <f t="shared" si="372"/>
        <v>92.3</v>
      </c>
      <c r="DS247" s="167">
        <v>131</v>
      </c>
      <c r="DT247" s="168">
        <f t="shared" si="373"/>
        <v>59.5</v>
      </c>
      <c r="DU247" s="168">
        <f t="shared" si="374"/>
        <v>68.900000000000006</v>
      </c>
      <c r="DV247" s="168">
        <f t="shared" si="375"/>
        <v>78.3</v>
      </c>
      <c r="DW247" s="168">
        <f t="shared" si="376"/>
        <v>84.3</v>
      </c>
      <c r="DX247" s="168">
        <f t="shared" si="377"/>
        <v>92.8</v>
      </c>
      <c r="DY247" s="168">
        <f t="shared" si="378"/>
        <v>96.3</v>
      </c>
      <c r="DZ247" s="168">
        <f t="shared" si="379"/>
        <v>94</v>
      </c>
      <c r="EA247" s="168">
        <f t="shared" si="380"/>
        <v>90</v>
      </c>
      <c r="EB247" s="167">
        <v>132</v>
      </c>
      <c r="EC247" s="168">
        <f t="shared" si="381"/>
        <v>59.8</v>
      </c>
      <c r="ED247" s="168">
        <f t="shared" si="382"/>
        <v>71.099999999999994</v>
      </c>
      <c r="EE247" s="168">
        <f t="shared" si="383"/>
        <v>80.8</v>
      </c>
      <c r="EF247" s="168">
        <f t="shared" si="384"/>
        <v>88</v>
      </c>
      <c r="EG247" s="168">
        <f t="shared" si="385"/>
        <v>95</v>
      </c>
      <c r="EH247" s="168">
        <f t="shared" si="386"/>
        <v>94.4</v>
      </c>
      <c r="EI247" s="168">
        <f t="shared" si="387"/>
        <v>94.1</v>
      </c>
      <c r="EJ247" s="168">
        <f t="shared" si="388"/>
        <v>89</v>
      </c>
      <c r="EK247" s="167">
        <v>133</v>
      </c>
      <c r="EL247" s="168">
        <f t="shared" si="389"/>
        <v>65.400000000000006</v>
      </c>
      <c r="EM247" s="168">
        <f t="shared" si="390"/>
        <v>77.2</v>
      </c>
      <c r="EN247" s="168">
        <f t="shared" si="391"/>
        <v>84.5</v>
      </c>
      <c r="EO247" s="168">
        <f t="shared" si="392"/>
        <v>89.8</v>
      </c>
      <c r="EP247" s="168">
        <f t="shared" si="393"/>
        <v>95.5</v>
      </c>
      <c r="EQ247" s="168">
        <f t="shared" si="394"/>
        <v>94.3</v>
      </c>
      <c r="ER247" s="168">
        <f t="shared" si="395"/>
        <v>92.5</v>
      </c>
      <c r="ES247" s="168">
        <f t="shared" si="396"/>
        <v>88.8</v>
      </c>
      <c r="ET247" s="167">
        <v>134</v>
      </c>
      <c r="EU247" s="168">
        <f t="shared" si="397"/>
        <v>65.3</v>
      </c>
      <c r="EV247" s="168">
        <f t="shared" si="398"/>
        <v>77.400000000000006</v>
      </c>
      <c r="EW247" s="168">
        <f t="shared" si="399"/>
        <v>86.5</v>
      </c>
      <c r="EX247" s="168">
        <f t="shared" si="400"/>
        <v>92.5</v>
      </c>
      <c r="EY247" s="168">
        <f t="shared" si="401"/>
        <v>96.4</v>
      </c>
      <c r="EZ247" s="168">
        <f t="shared" si="402"/>
        <v>93</v>
      </c>
      <c r="FA247" s="168">
        <f t="shared" si="403"/>
        <v>90.4</v>
      </c>
      <c r="FB247" s="168">
        <f t="shared" si="404"/>
        <v>83.7</v>
      </c>
      <c r="FC247" s="167">
        <v>135</v>
      </c>
      <c r="FD247" s="168">
        <f t="shared" si="405"/>
        <v>70.7</v>
      </c>
      <c r="FE247" s="168">
        <f t="shared" si="406"/>
        <v>82</v>
      </c>
      <c r="FF247" s="168">
        <f t="shared" si="407"/>
        <v>89.3</v>
      </c>
      <c r="FG247" s="168">
        <f t="shared" si="408"/>
        <v>93.3</v>
      </c>
      <c r="FH247" s="168">
        <f t="shared" si="409"/>
        <v>95.5</v>
      </c>
      <c r="FI247" s="168">
        <f t="shared" si="410"/>
        <v>93</v>
      </c>
      <c r="FJ247" s="168">
        <f t="shared" si="411"/>
        <v>90.1</v>
      </c>
      <c r="FK247" s="168">
        <f t="shared" si="412"/>
        <v>83</v>
      </c>
      <c r="FL247" s="167">
        <v>136</v>
      </c>
      <c r="FM247" s="168">
        <f t="shared" si="413"/>
        <v>75.599999999999994</v>
      </c>
      <c r="FN247" s="168">
        <f t="shared" si="414"/>
        <v>84.2</v>
      </c>
      <c r="FO247" s="168">
        <f t="shared" si="415"/>
        <v>90.1</v>
      </c>
      <c r="FP247" s="168">
        <f t="shared" si="416"/>
        <v>93.6</v>
      </c>
      <c r="FQ247" s="168">
        <f t="shared" si="417"/>
        <v>96.2</v>
      </c>
      <c r="FR247" s="168">
        <f t="shared" si="418"/>
        <v>91.3</v>
      </c>
      <c r="FS247" s="168">
        <f t="shared" si="419"/>
        <v>87.9</v>
      </c>
      <c r="FT247" s="168">
        <f t="shared" si="420"/>
        <v>81.900000000000006</v>
      </c>
      <c r="FU247" s="167">
        <v>137</v>
      </c>
      <c r="FV247" s="168">
        <f t="shared" si="421"/>
        <v>77.599999999999994</v>
      </c>
      <c r="FW247" s="168">
        <f t="shared" si="422"/>
        <v>88</v>
      </c>
      <c r="FX247" s="168">
        <f t="shared" si="423"/>
        <v>93.4</v>
      </c>
      <c r="FY247" s="168">
        <f t="shared" si="424"/>
        <v>93.8</v>
      </c>
      <c r="FZ247" s="168">
        <f t="shared" si="425"/>
        <v>94.2</v>
      </c>
      <c r="GA247" s="168">
        <f t="shared" si="426"/>
        <v>91.4</v>
      </c>
      <c r="GB247" s="168">
        <f t="shared" si="427"/>
        <v>87.9</v>
      </c>
      <c r="GC247" s="168">
        <f t="shared" si="428"/>
        <v>79.900000000000006</v>
      </c>
      <c r="GD247" s="167">
        <v>130</v>
      </c>
      <c r="GE247" s="168">
        <f t="shared" si="429"/>
        <v>-2.3603849250278586E-2</v>
      </c>
      <c r="GF247" s="168">
        <f t="shared" si="430"/>
        <v>-2.3544224454084883E-2</v>
      </c>
      <c r="GG247" s="167">
        <v>131</v>
      </c>
      <c r="GH247" s="168">
        <f t="shared" si="431"/>
        <v>-1.2384835451356935E-2</v>
      </c>
      <c r="GI247" s="168">
        <f t="shared" si="432"/>
        <v>-1.1998855162644873E-2</v>
      </c>
      <c r="GJ247" s="167">
        <v>132</v>
      </c>
      <c r="GK247" s="168">
        <f t="shared" si="433"/>
        <v>-2.0040529691527809E-2</v>
      </c>
      <c r="GL247" s="168">
        <f t="shared" si="434"/>
        <v>-1.9627671504537147E-2</v>
      </c>
      <c r="GM247" s="167">
        <v>133</v>
      </c>
      <c r="GN247" s="168">
        <f t="shared" si="435"/>
        <v>-2.9994818512207644E-2</v>
      </c>
      <c r="GO247" s="168">
        <f t="shared" si="436"/>
        <v>-2.8499066434065412E-2</v>
      </c>
      <c r="GP247" s="167">
        <v>134</v>
      </c>
      <c r="GQ247" s="168">
        <f t="shared" si="437"/>
        <v>1.1033250097071345E-2</v>
      </c>
      <c r="GR247" s="168">
        <f t="shared" si="438"/>
        <v>1.2508825519844891E-2</v>
      </c>
      <c r="GS247" s="167">
        <v>135</v>
      </c>
      <c r="GT247" s="168">
        <f t="shared" si="439"/>
        <v>3.2452499206684138E-2</v>
      </c>
      <c r="GU247" s="168">
        <f t="shared" si="440"/>
        <v>3.7596330632538866E-2</v>
      </c>
      <c r="GV247" s="167">
        <v>136</v>
      </c>
      <c r="GW247" s="168">
        <f t="shared" si="441"/>
        <v>4.2495075939370963E-2</v>
      </c>
      <c r="GX247" s="168">
        <f t="shared" si="442"/>
        <v>5.8447665967733542E-2</v>
      </c>
      <c r="GY247" s="167">
        <v>137</v>
      </c>
      <c r="GZ247" s="168">
        <f t="shared" si="443"/>
        <v>-2.9037543498589002E-5</v>
      </c>
      <c r="HA247" s="168">
        <f t="shared" si="444"/>
        <v>2.5034014590687548E-2</v>
      </c>
      <c r="HB247" s="167">
        <v>-1.2</v>
      </c>
      <c r="HC247" s="167">
        <v>-0.49</v>
      </c>
      <c r="HD247" s="167">
        <v>0.14000000000000001</v>
      </c>
      <c r="HE247" s="167">
        <v>1.56</v>
      </c>
      <c r="HF247" s="167">
        <v>-2.98</v>
      </c>
      <c r="HG247" s="167">
        <v>-1.01</v>
      </c>
      <c r="HH247" s="167">
        <v>0.85</v>
      </c>
      <c r="HI247" s="167">
        <v>3.14</v>
      </c>
    </row>
    <row r="248" spans="1:217" ht="15" x14ac:dyDescent="0.2">
      <c r="A248" s="153">
        <v>238</v>
      </c>
      <c r="B248" s="212"/>
      <c r="V248" s="163">
        <f t="shared" si="345"/>
        <v>0</v>
      </c>
      <c r="W248" s="163">
        <f t="shared" si="346"/>
        <v>0</v>
      </c>
      <c r="X248" s="163">
        <f t="shared" si="347"/>
        <v>0</v>
      </c>
      <c r="Y248" s="163">
        <f t="shared" si="348"/>
        <v>0</v>
      </c>
      <c r="Z248" s="163">
        <f t="shared" si="349"/>
        <v>0</v>
      </c>
      <c r="AA248" s="163">
        <f t="shared" si="350"/>
        <v>0</v>
      </c>
      <c r="AB248" s="163">
        <f t="shared" si="351"/>
        <v>0</v>
      </c>
      <c r="AC248" s="163">
        <f t="shared" si="352"/>
        <v>0</v>
      </c>
      <c r="AD248" s="164">
        <f t="shared" si="353"/>
        <v>-1.4641977937706968E-2</v>
      </c>
      <c r="AE248" s="164">
        <f t="shared" si="354"/>
        <v>2.4910512713808348E-2</v>
      </c>
      <c r="AF248" s="164">
        <f t="shared" si="355"/>
        <v>4.5595616594547202E-2</v>
      </c>
      <c r="AG248" s="165">
        <f t="shared" si="356"/>
        <v>65.3</v>
      </c>
      <c r="AH248" s="165">
        <f t="shared" si="357"/>
        <v>75.400000000000006</v>
      </c>
      <c r="AI248" s="165">
        <f t="shared" si="358"/>
        <v>82.9</v>
      </c>
      <c r="AJ248" s="165">
        <f t="shared" si="359"/>
        <v>88.3</v>
      </c>
      <c r="AK248" s="165">
        <f t="shared" si="360"/>
        <v>91.5</v>
      </c>
      <c r="AL248" s="165">
        <f t="shared" si="361"/>
        <v>92.7</v>
      </c>
      <c r="AM248" s="165">
        <f t="shared" si="362"/>
        <v>92.5</v>
      </c>
      <c r="AN248" s="165">
        <f t="shared" si="363"/>
        <v>90.4</v>
      </c>
      <c r="AO248" s="164">
        <f t="shared" si="364"/>
        <v>1.5128685188023212</v>
      </c>
      <c r="AP248" s="166">
        <v>1</v>
      </c>
      <c r="AQ248" s="167">
        <v>51.4</v>
      </c>
      <c r="AR248" s="167">
        <v>62.6</v>
      </c>
      <c r="AS248" s="167">
        <v>70.8</v>
      </c>
      <c r="AT248" s="167">
        <v>81</v>
      </c>
      <c r="AU248" s="167">
        <v>90.4</v>
      </c>
      <c r="AV248" s="167">
        <v>96.2</v>
      </c>
      <c r="AW248" s="167">
        <v>94.7</v>
      </c>
      <c r="AX248" s="167">
        <v>92.3</v>
      </c>
      <c r="AY248" s="166">
        <v>2</v>
      </c>
      <c r="AZ248" s="167">
        <v>59.5</v>
      </c>
      <c r="BA248" s="167">
        <v>68.900000000000006</v>
      </c>
      <c r="BB248" s="167">
        <v>78.3</v>
      </c>
      <c r="BC248" s="167">
        <v>84.3</v>
      </c>
      <c r="BD248" s="167">
        <v>92.8</v>
      </c>
      <c r="BE248" s="167">
        <v>96.3</v>
      </c>
      <c r="BF248" s="167">
        <v>94</v>
      </c>
      <c r="BG248" s="167">
        <v>90</v>
      </c>
      <c r="BH248" s="166">
        <v>3</v>
      </c>
      <c r="BI248" s="167">
        <v>59.8</v>
      </c>
      <c r="BJ248" s="167">
        <v>71.099999999999994</v>
      </c>
      <c r="BK248" s="167">
        <v>80.8</v>
      </c>
      <c r="BL248" s="167">
        <v>88</v>
      </c>
      <c r="BM248" s="167">
        <v>95</v>
      </c>
      <c r="BN248" s="167">
        <v>94.4</v>
      </c>
      <c r="BO248" s="167">
        <v>94.1</v>
      </c>
      <c r="BP248" s="167">
        <v>89</v>
      </c>
      <c r="BQ248" s="166">
        <v>4</v>
      </c>
      <c r="BR248" s="167">
        <v>65.400000000000006</v>
      </c>
      <c r="BS248" s="167">
        <v>77.2</v>
      </c>
      <c r="BT248" s="167">
        <v>84.5</v>
      </c>
      <c r="BU248" s="167">
        <v>89.8</v>
      </c>
      <c r="BV248" s="167">
        <v>95.5</v>
      </c>
      <c r="BW248" s="167">
        <v>94.3</v>
      </c>
      <c r="BX248" s="167">
        <v>92.5</v>
      </c>
      <c r="BY248" s="167">
        <v>88.8</v>
      </c>
      <c r="BZ248" s="166">
        <v>5</v>
      </c>
      <c r="CA248" s="167">
        <v>65.3</v>
      </c>
      <c r="CB248" s="167">
        <v>77.400000000000006</v>
      </c>
      <c r="CC248" s="167">
        <v>86.5</v>
      </c>
      <c r="CD248" s="167">
        <v>92.5</v>
      </c>
      <c r="CE248" s="167">
        <v>96.4</v>
      </c>
      <c r="CF248" s="167">
        <v>93</v>
      </c>
      <c r="CG248" s="167">
        <v>90.4</v>
      </c>
      <c r="CH248" s="167">
        <v>83.7</v>
      </c>
      <c r="CI248" s="166">
        <v>6</v>
      </c>
      <c r="CJ248" s="167">
        <v>70.7</v>
      </c>
      <c r="CK248" s="167">
        <v>82</v>
      </c>
      <c r="CL248" s="167">
        <v>89.3</v>
      </c>
      <c r="CM248" s="167">
        <v>93.3</v>
      </c>
      <c r="CN248" s="167">
        <v>95.5</v>
      </c>
      <c r="CO248" s="167">
        <v>93</v>
      </c>
      <c r="CP248" s="167">
        <v>90.1</v>
      </c>
      <c r="CQ248" s="167">
        <v>83</v>
      </c>
      <c r="CR248" s="166">
        <v>7</v>
      </c>
      <c r="CS248" s="167">
        <v>75.599999999999994</v>
      </c>
      <c r="CT248" s="167">
        <v>84.2</v>
      </c>
      <c r="CU248" s="167">
        <v>90.1</v>
      </c>
      <c r="CV248" s="167">
        <v>93.6</v>
      </c>
      <c r="CW248" s="167">
        <v>96.2</v>
      </c>
      <c r="CX248" s="167">
        <v>91.3</v>
      </c>
      <c r="CY248" s="167">
        <v>87.9</v>
      </c>
      <c r="CZ248" s="167">
        <v>81.900000000000006</v>
      </c>
      <c r="DA248" s="166">
        <v>8</v>
      </c>
      <c r="DB248" s="167">
        <v>77.599999999999994</v>
      </c>
      <c r="DC248" s="167">
        <v>88</v>
      </c>
      <c r="DD248" s="167">
        <v>93.4</v>
      </c>
      <c r="DE248" s="167">
        <v>93.8</v>
      </c>
      <c r="DF248" s="167">
        <v>94.2</v>
      </c>
      <c r="DG248" s="167">
        <v>91.4</v>
      </c>
      <c r="DH248" s="167">
        <v>87.9</v>
      </c>
      <c r="DI248" s="167">
        <v>79.900000000000006</v>
      </c>
      <c r="DJ248" s="167">
        <v>1</v>
      </c>
      <c r="DK248" s="168">
        <f t="shared" si="365"/>
        <v>51.4</v>
      </c>
      <c r="DL248" s="168">
        <f t="shared" si="366"/>
        <v>62.6</v>
      </c>
      <c r="DM248" s="168">
        <f t="shared" si="367"/>
        <v>70.8</v>
      </c>
      <c r="DN248" s="168">
        <f t="shared" si="368"/>
        <v>81</v>
      </c>
      <c r="DO248" s="168">
        <f t="shared" si="369"/>
        <v>90.4</v>
      </c>
      <c r="DP248" s="168">
        <f t="shared" si="370"/>
        <v>96.2</v>
      </c>
      <c r="DQ248" s="168">
        <f t="shared" si="371"/>
        <v>94.7</v>
      </c>
      <c r="DR248" s="168">
        <f t="shared" si="372"/>
        <v>92.3</v>
      </c>
      <c r="DS248" s="167">
        <v>131</v>
      </c>
      <c r="DT248" s="168">
        <f t="shared" si="373"/>
        <v>59.5</v>
      </c>
      <c r="DU248" s="168">
        <f t="shared" si="374"/>
        <v>68.900000000000006</v>
      </c>
      <c r="DV248" s="168">
        <f t="shared" si="375"/>
        <v>78.3</v>
      </c>
      <c r="DW248" s="168">
        <f t="shared" si="376"/>
        <v>84.3</v>
      </c>
      <c r="DX248" s="168">
        <f t="shared" si="377"/>
        <v>92.8</v>
      </c>
      <c r="DY248" s="168">
        <f t="shared" si="378"/>
        <v>96.3</v>
      </c>
      <c r="DZ248" s="168">
        <f t="shared" si="379"/>
        <v>94</v>
      </c>
      <c r="EA248" s="168">
        <f t="shared" si="380"/>
        <v>90</v>
      </c>
      <c r="EB248" s="167">
        <v>132</v>
      </c>
      <c r="EC248" s="168">
        <f t="shared" si="381"/>
        <v>59.8</v>
      </c>
      <c r="ED248" s="168">
        <f t="shared" si="382"/>
        <v>71.099999999999994</v>
      </c>
      <c r="EE248" s="168">
        <f t="shared" si="383"/>
        <v>80.8</v>
      </c>
      <c r="EF248" s="168">
        <f t="shared" si="384"/>
        <v>88</v>
      </c>
      <c r="EG248" s="168">
        <f t="shared" si="385"/>
        <v>95</v>
      </c>
      <c r="EH248" s="168">
        <f t="shared" si="386"/>
        <v>94.4</v>
      </c>
      <c r="EI248" s="168">
        <f t="shared" si="387"/>
        <v>94.1</v>
      </c>
      <c r="EJ248" s="168">
        <f t="shared" si="388"/>
        <v>89</v>
      </c>
      <c r="EK248" s="167">
        <v>133</v>
      </c>
      <c r="EL248" s="168">
        <f t="shared" si="389"/>
        <v>65.400000000000006</v>
      </c>
      <c r="EM248" s="168">
        <f t="shared" si="390"/>
        <v>77.2</v>
      </c>
      <c r="EN248" s="168">
        <f t="shared" si="391"/>
        <v>84.5</v>
      </c>
      <c r="EO248" s="168">
        <f t="shared" si="392"/>
        <v>89.8</v>
      </c>
      <c r="EP248" s="168">
        <f t="shared" si="393"/>
        <v>95.5</v>
      </c>
      <c r="EQ248" s="168">
        <f t="shared" si="394"/>
        <v>94.3</v>
      </c>
      <c r="ER248" s="168">
        <f t="shared" si="395"/>
        <v>92.5</v>
      </c>
      <c r="ES248" s="168">
        <f t="shared" si="396"/>
        <v>88.8</v>
      </c>
      <c r="ET248" s="167">
        <v>134</v>
      </c>
      <c r="EU248" s="168">
        <f t="shared" si="397"/>
        <v>65.3</v>
      </c>
      <c r="EV248" s="168">
        <f t="shared" si="398"/>
        <v>77.400000000000006</v>
      </c>
      <c r="EW248" s="168">
        <f t="shared" si="399"/>
        <v>86.5</v>
      </c>
      <c r="EX248" s="168">
        <f t="shared" si="400"/>
        <v>92.5</v>
      </c>
      <c r="EY248" s="168">
        <f t="shared" si="401"/>
        <v>96.4</v>
      </c>
      <c r="EZ248" s="168">
        <f t="shared" si="402"/>
        <v>93</v>
      </c>
      <c r="FA248" s="168">
        <f t="shared" si="403"/>
        <v>90.4</v>
      </c>
      <c r="FB248" s="168">
        <f t="shared" si="404"/>
        <v>83.7</v>
      </c>
      <c r="FC248" s="167">
        <v>135</v>
      </c>
      <c r="FD248" s="168">
        <f t="shared" si="405"/>
        <v>70.7</v>
      </c>
      <c r="FE248" s="168">
        <f t="shared" si="406"/>
        <v>82</v>
      </c>
      <c r="FF248" s="168">
        <f t="shared" si="407"/>
        <v>89.3</v>
      </c>
      <c r="FG248" s="168">
        <f t="shared" si="408"/>
        <v>93.3</v>
      </c>
      <c r="FH248" s="168">
        <f t="shared" si="409"/>
        <v>95.5</v>
      </c>
      <c r="FI248" s="168">
        <f t="shared" si="410"/>
        <v>93</v>
      </c>
      <c r="FJ248" s="168">
        <f t="shared" si="411"/>
        <v>90.1</v>
      </c>
      <c r="FK248" s="168">
        <f t="shared" si="412"/>
        <v>83</v>
      </c>
      <c r="FL248" s="167">
        <v>136</v>
      </c>
      <c r="FM248" s="168">
        <f t="shared" si="413"/>
        <v>75.599999999999994</v>
      </c>
      <c r="FN248" s="168">
        <f t="shared" si="414"/>
        <v>84.2</v>
      </c>
      <c r="FO248" s="168">
        <f t="shared" si="415"/>
        <v>90.1</v>
      </c>
      <c r="FP248" s="168">
        <f t="shared" si="416"/>
        <v>93.6</v>
      </c>
      <c r="FQ248" s="168">
        <f t="shared" si="417"/>
        <v>96.2</v>
      </c>
      <c r="FR248" s="168">
        <f t="shared" si="418"/>
        <v>91.3</v>
      </c>
      <c r="FS248" s="168">
        <f t="shared" si="419"/>
        <v>87.9</v>
      </c>
      <c r="FT248" s="168">
        <f t="shared" si="420"/>
        <v>81.900000000000006</v>
      </c>
      <c r="FU248" s="167">
        <v>137</v>
      </c>
      <c r="FV248" s="168">
        <f t="shared" si="421"/>
        <v>77.599999999999994</v>
      </c>
      <c r="FW248" s="168">
        <f t="shared" si="422"/>
        <v>88</v>
      </c>
      <c r="FX248" s="168">
        <f t="shared" si="423"/>
        <v>93.4</v>
      </c>
      <c r="FY248" s="168">
        <f t="shared" si="424"/>
        <v>93.8</v>
      </c>
      <c r="FZ248" s="168">
        <f t="shared" si="425"/>
        <v>94.2</v>
      </c>
      <c r="GA248" s="168">
        <f t="shared" si="426"/>
        <v>91.4</v>
      </c>
      <c r="GB248" s="168">
        <f t="shared" si="427"/>
        <v>87.9</v>
      </c>
      <c r="GC248" s="168">
        <f t="shared" si="428"/>
        <v>79.900000000000006</v>
      </c>
      <c r="GD248" s="167">
        <v>130</v>
      </c>
      <c r="GE248" s="168">
        <f t="shared" si="429"/>
        <v>-2.3603849250278586E-2</v>
      </c>
      <c r="GF248" s="168">
        <f t="shared" si="430"/>
        <v>-2.3544224454084883E-2</v>
      </c>
      <c r="GG248" s="167">
        <v>131</v>
      </c>
      <c r="GH248" s="168">
        <f t="shared" si="431"/>
        <v>-1.2384835451356935E-2</v>
      </c>
      <c r="GI248" s="168">
        <f t="shared" si="432"/>
        <v>-1.1998855162644873E-2</v>
      </c>
      <c r="GJ248" s="167">
        <v>132</v>
      </c>
      <c r="GK248" s="168">
        <f t="shared" si="433"/>
        <v>-2.0040529691527809E-2</v>
      </c>
      <c r="GL248" s="168">
        <f t="shared" si="434"/>
        <v>-1.9627671504537147E-2</v>
      </c>
      <c r="GM248" s="167">
        <v>133</v>
      </c>
      <c r="GN248" s="168">
        <f t="shared" si="435"/>
        <v>-2.9994818512207644E-2</v>
      </c>
      <c r="GO248" s="168">
        <f t="shared" si="436"/>
        <v>-2.8499066434065412E-2</v>
      </c>
      <c r="GP248" s="167">
        <v>134</v>
      </c>
      <c r="GQ248" s="168">
        <f t="shared" si="437"/>
        <v>1.1033250097071345E-2</v>
      </c>
      <c r="GR248" s="168">
        <f t="shared" si="438"/>
        <v>1.2508825519844891E-2</v>
      </c>
      <c r="GS248" s="167">
        <v>135</v>
      </c>
      <c r="GT248" s="168">
        <f t="shared" si="439"/>
        <v>3.2452499206684138E-2</v>
      </c>
      <c r="GU248" s="168">
        <f t="shared" si="440"/>
        <v>3.7596330632538866E-2</v>
      </c>
      <c r="GV248" s="167">
        <v>136</v>
      </c>
      <c r="GW248" s="168">
        <f t="shared" si="441"/>
        <v>4.2495075939370963E-2</v>
      </c>
      <c r="GX248" s="168">
        <f t="shared" si="442"/>
        <v>5.8447665967733542E-2</v>
      </c>
      <c r="GY248" s="167">
        <v>137</v>
      </c>
      <c r="GZ248" s="168">
        <f t="shared" si="443"/>
        <v>-2.9037543498589002E-5</v>
      </c>
      <c r="HA248" s="168">
        <f t="shared" si="444"/>
        <v>2.5034014590687548E-2</v>
      </c>
      <c r="HB248" s="167">
        <v>-1.2</v>
      </c>
      <c r="HC248" s="167">
        <v>-0.49</v>
      </c>
      <c r="HD248" s="167">
        <v>0.14000000000000001</v>
      </c>
      <c r="HE248" s="167">
        <v>1.56</v>
      </c>
      <c r="HF248" s="167">
        <v>-2.98</v>
      </c>
      <c r="HG248" s="167">
        <v>-1.01</v>
      </c>
      <c r="HH248" s="167">
        <v>0.85</v>
      </c>
      <c r="HI248" s="167">
        <v>3.14</v>
      </c>
    </row>
    <row r="249" spans="1:217" ht="15" x14ac:dyDescent="0.2">
      <c r="A249" s="153">
        <v>239</v>
      </c>
      <c r="B249" s="212"/>
      <c r="V249" s="163">
        <f t="shared" si="345"/>
        <v>0</v>
      </c>
      <c r="W249" s="163">
        <f t="shared" si="346"/>
        <v>0</v>
      </c>
      <c r="X249" s="163">
        <f t="shared" si="347"/>
        <v>0</v>
      </c>
      <c r="Y249" s="163">
        <f t="shared" si="348"/>
        <v>0</v>
      </c>
      <c r="Z249" s="163">
        <f t="shared" si="349"/>
        <v>0</v>
      </c>
      <c r="AA249" s="163">
        <f t="shared" si="350"/>
        <v>0</v>
      </c>
      <c r="AB249" s="163">
        <f t="shared" si="351"/>
        <v>0</v>
      </c>
      <c r="AC249" s="163">
        <f t="shared" si="352"/>
        <v>0</v>
      </c>
      <c r="AD249" s="164">
        <f t="shared" si="353"/>
        <v>-1.4641977937706968E-2</v>
      </c>
      <c r="AE249" s="164">
        <f t="shared" si="354"/>
        <v>2.4910512713808348E-2</v>
      </c>
      <c r="AF249" s="164">
        <f t="shared" si="355"/>
        <v>4.5595616594547202E-2</v>
      </c>
      <c r="AG249" s="165">
        <f t="shared" si="356"/>
        <v>65.3</v>
      </c>
      <c r="AH249" s="165">
        <f t="shared" si="357"/>
        <v>75.400000000000006</v>
      </c>
      <c r="AI249" s="165">
        <f t="shared" si="358"/>
        <v>82.9</v>
      </c>
      <c r="AJ249" s="165">
        <f t="shared" si="359"/>
        <v>88.3</v>
      </c>
      <c r="AK249" s="165">
        <f t="shared" si="360"/>
        <v>91.5</v>
      </c>
      <c r="AL249" s="165">
        <f t="shared" si="361"/>
        <v>92.7</v>
      </c>
      <c r="AM249" s="165">
        <f t="shared" si="362"/>
        <v>92.5</v>
      </c>
      <c r="AN249" s="165">
        <f t="shared" si="363"/>
        <v>90.4</v>
      </c>
      <c r="AO249" s="164">
        <f t="shared" si="364"/>
        <v>1.5128685188023212</v>
      </c>
      <c r="AP249" s="166">
        <v>1</v>
      </c>
      <c r="AQ249" s="167">
        <v>51.4</v>
      </c>
      <c r="AR249" s="167">
        <v>62.6</v>
      </c>
      <c r="AS249" s="167">
        <v>70.8</v>
      </c>
      <c r="AT249" s="167">
        <v>81</v>
      </c>
      <c r="AU249" s="167">
        <v>90.4</v>
      </c>
      <c r="AV249" s="167">
        <v>96.2</v>
      </c>
      <c r="AW249" s="167">
        <v>94.7</v>
      </c>
      <c r="AX249" s="167">
        <v>92.3</v>
      </c>
      <c r="AY249" s="166">
        <v>2</v>
      </c>
      <c r="AZ249" s="167">
        <v>59.5</v>
      </c>
      <c r="BA249" s="167">
        <v>68.900000000000006</v>
      </c>
      <c r="BB249" s="167">
        <v>78.3</v>
      </c>
      <c r="BC249" s="167">
        <v>84.3</v>
      </c>
      <c r="BD249" s="167">
        <v>92.8</v>
      </c>
      <c r="BE249" s="167">
        <v>96.3</v>
      </c>
      <c r="BF249" s="167">
        <v>94</v>
      </c>
      <c r="BG249" s="167">
        <v>90</v>
      </c>
      <c r="BH249" s="166">
        <v>3</v>
      </c>
      <c r="BI249" s="167">
        <v>59.8</v>
      </c>
      <c r="BJ249" s="167">
        <v>71.099999999999994</v>
      </c>
      <c r="BK249" s="167">
        <v>80.8</v>
      </c>
      <c r="BL249" s="167">
        <v>88</v>
      </c>
      <c r="BM249" s="167">
        <v>95</v>
      </c>
      <c r="BN249" s="167">
        <v>94.4</v>
      </c>
      <c r="BO249" s="167">
        <v>94.1</v>
      </c>
      <c r="BP249" s="167">
        <v>89</v>
      </c>
      <c r="BQ249" s="166">
        <v>4</v>
      </c>
      <c r="BR249" s="167">
        <v>65.400000000000006</v>
      </c>
      <c r="BS249" s="167">
        <v>77.2</v>
      </c>
      <c r="BT249" s="167">
        <v>84.5</v>
      </c>
      <c r="BU249" s="167">
        <v>89.8</v>
      </c>
      <c r="BV249" s="167">
        <v>95.5</v>
      </c>
      <c r="BW249" s="167">
        <v>94.3</v>
      </c>
      <c r="BX249" s="167">
        <v>92.5</v>
      </c>
      <c r="BY249" s="167">
        <v>88.8</v>
      </c>
      <c r="BZ249" s="166">
        <v>5</v>
      </c>
      <c r="CA249" s="167">
        <v>65.3</v>
      </c>
      <c r="CB249" s="167">
        <v>77.400000000000006</v>
      </c>
      <c r="CC249" s="167">
        <v>86.5</v>
      </c>
      <c r="CD249" s="167">
        <v>92.5</v>
      </c>
      <c r="CE249" s="167">
        <v>96.4</v>
      </c>
      <c r="CF249" s="167">
        <v>93</v>
      </c>
      <c r="CG249" s="167">
        <v>90.4</v>
      </c>
      <c r="CH249" s="167">
        <v>83.7</v>
      </c>
      <c r="CI249" s="166">
        <v>6</v>
      </c>
      <c r="CJ249" s="167">
        <v>70.7</v>
      </c>
      <c r="CK249" s="167">
        <v>82</v>
      </c>
      <c r="CL249" s="167">
        <v>89.3</v>
      </c>
      <c r="CM249" s="167">
        <v>93.3</v>
      </c>
      <c r="CN249" s="167">
        <v>95.5</v>
      </c>
      <c r="CO249" s="167">
        <v>93</v>
      </c>
      <c r="CP249" s="167">
        <v>90.1</v>
      </c>
      <c r="CQ249" s="167">
        <v>83</v>
      </c>
      <c r="CR249" s="166">
        <v>7</v>
      </c>
      <c r="CS249" s="167">
        <v>75.599999999999994</v>
      </c>
      <c r="CT249" s="167">
        <v>84.2</v>
      </c>
      <c r="CU249" s="167">
        <v>90.1</v>
      </c>
      <c r="CV249" s="167">
        <v>93.6</v>
      </c>
      <c r="CW249" s="167">
        <v>96.2</v>
      </c>
      <c r="CX249" s="167">
        <v>91.3</v>
      </c>
      <c r="CY249" s="167">
        <v>87.9</v>
      </c>
      <c r="CZ249" s="167">
        <v>81.900000000000006</v>
      </c>
      <c r="DA249" s="166">
        <v>8</v>
      </c>
      <c r="DB249" s="167">
        <v>77.599999999999994</v>
      </c>
      <c r="DC249" s="167">
        <v>88</v>
      </c>
      <c r="DD249" s="167">
        <v>93.4</v>
      </c>
      <c r="DE249" s="167">
        <v>93.8</v>
      </c>
      <c r="DF249" s="167">
        <v>94.2</v>
      </c>
      <c r="DG249" s="167">
        <v>91.4</v>
      </c>
      <c r="DH249" s="167">
        <v>87.9</v>
      </c>
      <c r="DI249" s="167">
        <v>79.900000000000006</v>
      </c>
      <c r="DJ249" s="167">
        <v>1</v>
      </c>
      <c r="DK249" s="168">
        <f t="shared" si="365"/>
        <v>51.4</v>
      </c>
      <c r="DL249" s="168">
        <f t="shared" si="366"/>
        <v>62.6</v>
      </c>
      <c r="DM249" s="168">
        <f t="shared" si="367"/>
        <v>70.8</v>
      </c>
      <c r="DN249" s="168">
        <f t="shared" si="368"/>
        <v>81</v>
      </c>
      <c r="DO249" s="168">
        <f t="shared" si="369"/>
        <v>90.4</v>
      </c>
      <c r="DP249" s="168">
        <f t="shared" si="370"/>
        <v>96.2</v>
      </c>
      <c r="DQ249" s="168">
        <f t="shared" si="371"/>
        <v>94.7</v>
      </c>
      <c r="DR249" s="168">
        <f t="shared" si="372"/>
        <v>92.3</v>
      </c>
      <c r="DS249" s="167">
        <v>131</v>
      </c>
      <c r="DT249" s="168">
        <f t="shared" si="373"/>
        <v>59.5</v>
      </c>
      <c r="DU249" s="168">
        <f t="shared" si="374"/>
        <v>68.900000000000006</v>
      </c>
      <c r="DV249" s="168">
        <f t="shared" si="375"/>
        <v>78.3</v>
      </c>
      <c r="DW249" s="168">
        <f t="shared" si="376"/>
        <v>84.3</v>
      </c>
      <c r="DX249" s="168">
        <f t="shared" si="377"/>
        <v>92.8</v>
      </c>
      <c r="DY249" s="168">
        <f t="shared" si="378"/>
        <v>96.3</v>
      </c>
      <c r="DZ249" s="168">
        <f t="shared" si="379"/>
        <v>94</v>
      </c>
      <c r="EA249" s="168">
        <f t="shared" si="380"/>
        <v>90</v>
      </c>
      <c r="EB249" s="167">
        <v>132</v>
      </c>
      <c r="EC249" s="168">
        <f t="shared" si="381"/>
        <v>59.8</v>
      </c>
      <c r="ED249" s="168">
        <f t="shared" si="382"/>
        <v>71.099999999999994</v>
      </c>
      <c r="EE249" s="168">
        <f t="shared" si="383"/>
        <v>80.8</v>
      </c>
      <c r="EF249" s="168">
        <f t="shared" si="384"/>
        <v>88</v>
      </c>
      <c r="EG249" s="168">
        <f t="shared" si="385"/>
        <v>95</v>
      </c>
      <c r="EH249" s="168">
        <f t="shared" si="386"/>
        <v>94.4</v>
      </c>
      <c r="EI249" s="168">
        <f t="shared" si="387"/>
        <v>94.1</v>
      </c>
      <c r="EJ249" s="168">
        <f t="shared" si="388"/>
        <v>89</v>
      </c>
      <c r="EK249" s="167">
        <v>133</v>
      </c>
      <c r="EL249" s="168">
        <f t="shared" si="389"/>
        <v>65.400000000000006</v>
      </c>
      <c r="EM249" s="168">
        <f t="shared" si="390"/>
        <v>77.2</v>
      </c>
      <c r="EN249" s="168">
        <f t="shared" si="391"/>
        <v>84.5</v>
      </c>
      <c r="EO249" s="168">
        <f t="shared" si="392"/>
        <v>89.8</v>
      </c>
      <c r="EP249" s="168">
        <f t="shared" si="393"/>
        <v>95.5</v>
      </c>
      <c r="EQ249" s="168">
        <f t="shared" si="394"/>
        <v>94.3</v>
      </c>
      <c r="ER249" s="168">
        <f t="shared" si="395"/>
        <v>92.5</v>
      </c>
      <c r="ES249" s="168">
        <f t="shared" si="396"/>
        <v>88.8</v>
      </c>
      <c r="ET249" s="167">
        <v>134</v>
      </c>
      <c r="EU249" s="168">
        <f t="shared" si="397"/>
        <v>65.3</v>
      </c>
      <c r="EV249" s="168">
        <f t="shared" si="398"/>
        <v>77.400000000000006</v>
      </c>
      <c r="EW249" s="168">
        <f t="shared" si="399"/>
        <v>86.5</v>
      </c>
      <c r="EX249" s="168">
        <f t="shared" si="400"/>
        <v>92.5</v>
      </c>
      <c r="EY249" s="168">
        <f t="shared" si="401"/>
        <v>96.4</v>
      </c>
      <c r="EZ249" s="168">
        <f t="shared" si="402"/>
        <v>93</v>
      </c>
      <c r="FA249" s="168">
        <f t="shared" si="403"/>
        <v>90.4</v>
      </c>
      <c r="FB249" s="168">
        <f t="shared" si="404"/>
        <v>83.7</v>
      </c>
      <c r="FC249" s="167">
        <v>135</v>
      </c>
      <c r="FD249" s="168">
        <f t="shared" si="405"/>
        <v>70.7</v>
      </c>
      <c r="FE249" s="168">
        <f t="shared" si="406"/>
        <v>82</v>
      </c>
      <c r="FF249" s="168">
        <f t="shared" si="407"/>
        <v>89.3</v>
      </c>
      <c r="FG249" s="168">
        <f t="shared" si="408"/>
        <v>93.3</v>
      </c>
      <c r="FH249" s="168">
        <f t="shared" si="409"/>
        <v>95.5</v>
      </c>
      <c r="FI249" s="168">
        <f t="shared" si="410"/>
        <v>93</v>
      </c>
      <c r="FJ249" s="168">
        <f t="shared" si="411"/>
        <v>90.1</v>
      </c>
      <c r="FK249" s="168">
        <f t="shared" si="412"/>
        <v>83</v>
      </c>
      <c r="FL249" s="167">
        <v>136</v>
      </c>
      <c r="FM249" s="168">
        <f t="shared" si="413"/>
        <v>75.599999999999994</v>
      </c>
      <c r="FN249" s="168">
        <f t="shared" si="414"/>
        <v>84.2</v>
      </c>
      <c r="FO249" s="168">
        <f t="shared" si="415"/>
        <v>90.1</v>
      </c>
      <c r="FP249" s="168">
        <f t="shared" si="416"/>
        <v>93.6</v>
      </c>
      <c r="FQ249" s="168">
        <f t="shared" si="417"/>
        <v>96.2</v>
      </c>
      <c r="FR249" s="168">
        <f t="shared" si="418"/>
        <v>91.3</v>
      </c>
      <c r="FS249" s="168">
        <f t="shared" si="419"/>
        <v>87.9</v>
      </c>
      <c r="FT249" s="168">
        <f t="shared" si="420"/>
        <v>81.900000000000006</v>
      </c>
      <c r="FU249" s="167">
        <v>137</v>
      </c>
      <c r="FV249" s="168">
        <f t="shared" si="421"/>
        <v>77.599999999999994</v>
      </c>
      <c r="FW249" s="168">
        <f t="shared" si="422"/>
        <v>88</v>
      </c>
      <c r="FX249" s="168">
        <f t="shared" si="423"/>
        <v>93.4</v>
      </c>
      <c r="FY249" s="168">
        <f t="shared" si="424"/>
        <v>93.8</v>
      </c>
      <c r="FZ249" s="168">
        <f t="shared" si="425"/>
        <v>94.2</v>
      </c>
      <c r="GA249" s="168">
        <f t="shared" si="426"/>
        <v>91.4</v>
      </c>
      <c r="GB249" s="168">
        <f t="shared" si="427"/>
        <v>87.9</v>
      </c>
      <c r="GC249" s="168">
        <f t="shared" si="428"/>
        <v>79.900000000000006</v>
      </c>
      <c r="GD249" s="167">
        <v>130</v>
      </c>
      <c r="GE249" s="168">
        <f t="shared" si="429"/>
        <v>-2.3603849250278586E-2</v>
      </c>
      <c r="GF249" s="168">
        <f t="shared" si="430"/>
        <v>-2.3544224454084883E-2</v>
      </c>
      <c r="GG249" s="167">
        <v>131</v>
      </c>
      <c r="GH249" s="168">
        <f t="shared" si="431"/>
        <v>-1.2384835451356935E-2</v>
      </c>
      <c r="GI249" s="168">
        <f t="shared" si="432"/>
        <v>-1.1998855162644873E-2</v>
      </c>
      <c r="GJ249" s="167">
        <v>132</v>
      </c>
      <c r="GK249" s="168">
        <f t="shared" si="433"/>
        <v>-2.0040529691527809E-2</v>
      </c>
      <c r="GL249" s="168">
        <f t="shared" si="434"/>
        <v>-1.9627671504537147E-2</v>
      </c>
      <c r="GM249" s="167">
        <v>133</v>
      </c>
      <c r="GN249" s="168">
        <f t="shared" si="435"/>
        <v>-2.9994818512207644E-2</v>
      </c>
      <c r="GO249" s="168">
        <f t="shared" si="436"/>
        <v>-2.8499066434065412E-2</v>
      </c>
      <c r="GP249" s="167">
        <v>134</v>
      </c>
      <c r="GQ249" s="168">
        <f t="shared" si="437"/>
        <v>1.1033250097071345E-2</v>
      </c>
      <c r="GR249" s="168">
        <f t="shared" si="438"/>
        <v>1.2508825519844891E-2</v>
      </c>
      <c r="GS249" s="167">
        <v>135</v>
      </c>
      <c r="GT249" s="168">
        <f t="shared" si="439"/>
        <v>3.2452499206684138E-2</v>
      </c>
      <c r="GU249" s="168">
        <f t="shared" si="440"/>
        <v>3.7596330632538866E-2</v>
      </c>
      <c r="GV249" s="167">
        <v>136</v>
      </c>
      <c r="GW249" s="168">
        <f t="shared" si="441"/>
        <v>4.2495075939370963E-2</v>
      </c>
      <c r="GX249" s="168">
        <f t="shared" si="442"/>
        <v>5.8447665967733542E-2</v>
      </c>
      <c r="GY249" s="167">
        <v>137</v>
      </c>
      <c r="GZ249" s="168">
        <f t="shared" si="443"/>
        <v>-2.9037543498589002E-5</v>
      </c>
      <c r="HA249" s="168">
        <f t="shared" si="444"/>
        <v>2.5034014590687548E-2</v>
      </c>
      <c r="HB249" s="167">
        <v>-1.2</v>
      </c>
      <c r="HC249" s="167">
        <v>-0.49</v>
      </c>
      <c r="HD249" s="167">
        <v>0.14000000000000001</v>
      </c>
      <c r="HE249" s="167">
        <v>1.56</v>
      </c>
      <c r="HF249" s="167">
        <v>-2.98</v>
      </c>
      <c r="HG249" s="167">
        <v>-1.01</v>
      </c>
      <c r="HH249" s="167">
        <v>0.85</v>
      </c>
      <c r="HI249" s="167">
        <v>3.14</v>
      </c>
    </row>
    <row r="250" spans="1:217" ht="15" x14ac:dyDescent="0.2">
      <c r="A250" s="153">
        <v>240</v>
      </c>
      <c r="B250" s="212"/>
      <c r="V250" s="163">
        <f t="shared" si="345"/>
        <v>0</v>
      </c>
      <c r="W250" s="163">
        <f t="shared" si="346"/>
        <v>0</v>
      </c>
      <c r="X250" s="163">
        <f t="shared" si="347"/>
        <v>0</v>
      </c>
      <c r="Y250" s="163">
        <f t="shared" si="348"/>
        <v>0</v>
      </c>
      <c r="Z250" s="163">
        <f t="shared" si="349"/>
        <v>0</v>
      </c>
      <c r="AA250" s="163">
        <f t="shared" si="350"/>
        <v>0</v>
      </c>
      <c r="AB250" s="163">
        <f t="shared" si="351"/>
        <v>0</v>
      </c>
      <c r="AC250" s="163">
        <f t="shared" si="352"/>
        <v>0</v>
      </c>
      <c r="AD250" s="164">
        <f t="shared" si="353"/>
        <v>-1.4641977937706968E-2</v>
      </c>
      <c r="AE250" s="164">
        <f t="shared" si="354"/>
        <v>2.4910512713808348E-2</v>
      </c>
      <c r="AF250" s="164">
        <f t="shared" si="355"/>
        <v>4.5595616594547202E-2</v>
      </c>
      <c r="AG250" s="165">
        <f t="shared" si="356"/>
        <v>65.3</v>
      </c>
      <c r="AH250" s="165">
        <f t="shared" si="357"/>
        <v>75.400000000000006</v>
      </c>
      <c r="AI250" s="165">
        <f t="shared" si="358"/>
        <v>82.9</v>
      </c>
      <c r="AJ250" s="165">
        <f t="shared" si="359"/>
        <v>88.3</v>
      </c>
      <c r="AK250" s="165">
        <f t="shared" si="360"/>
        <v>91.5</v>
      </c>
      <c r="AL250" s="165">
        <f t="shared" si="361"/>
        <v>92.7</v>
      </c>
      <c r="AM250" s="165">
        <f t="shared" si="362"/>
        <v>92.5</v>
      </c>
      <c r="AN250" s="165">
        <f t="shared" si="363"/>
        <v>90.4</v>
      </c>
      <c r="AO250" s="164">
        <f t="shared" si="364"/>
        <v>1.5128685188023212</v>
      </c>
      <c r="AP250" s="166">
        <v>1</v>
      </c>
      <c r="AQ250" s="167">
        <v>51.4</v>
      </c>
      <c r="AR250" s="167">
        <v>62.6</v>
      </c>
      <c r="AS250" s="167">
        <v>70.8</v>
      </c>
      <c r="AT250" s="167">
        <v>81</v>
      </c>
      <c r="AU250" s="167">
        <v>90.4</v>
      </c>
      <c r="AV250" s="167">
        <v>96.2</v>
      </c>
      <c r="AW250" s="167">
        <v>94.7</v>
      </c>
      <c r="AX250" s="167">
        <v>92.3</v>
      </c>
      <c r="AY250" s="166">
        <v>2</v>
      </c>
      <c r="AZ250" s="167">
        <v>59.5</v>
      </c>
      <c r="BA250" s="167">
        <v>68.900000000000006</v>
      </c>
      <c r="BB250" s="167">
        <v>78.3</v>
      </c>
      <c r="BC250" s="167">
        <v>84.3</v>
      </c>
      <c r="BD250" s="167">
        <v>92.8</v>
      </c>
      <c r="BE250" s="167">
        <v>96.3</v>
      </c>
      <c r="BF250" s="167">
        <v>94</v>
      </c>
      <c r="BG250" s="167">
        <v>90</v>
      </c>
      <c r="BH250" s="166">
        <v>3</v>
      </c>
      <c r="BI250" s="167">
        <v>59.8</v>
      </c>
      <c r="BJ250" s="167">
        <v>71.099999999999994</v>
      </c>
      <c r="BK250" s="167">
        <v>80.8</v>
      </c>
      <c r="BL250" s="167">
        <v>88</v>
      </c>
      <c r="BM250" s="167">
        <v>95</v>
      </c>
      <c r="BN250" s="167">
        <v>94.4</v>
      </c>
      <c r="BO250" s="167">
        <v>94.1</v>
      </c>
      <c r="BP250" s="167">
        <v>89</v>
      </c>
      <c r="BQ250" s="166">
        <v>4</v>
      </c>
      <c r="BR250" s="167">
        <v>65.400000000000006</v>
      </c>
      <c r="BS250" s="167">
        <v>77.2</v>
      </c>
      <c r="BT250" s="167">
        <v>84.5</v>
      </c>
      <c r="BU250" s="167">
        <v>89.8</v>
      </c>
      <c r="BV250" s="167">
        <v>95.5</v>
      </c>
      <c r="BW250" s="167">
        <v>94.3</v>
      </c>
      <c r="BX250" s="167">
        <v>92.5</v>
      </c>
      <c r="BY250" s="167">
        <v>88.8</v>
      </c>
      <c r="BZ250" s="166">
        <v>5</v>
      </c>
      <c r="CA250" s="167">
        <v>65.3</v>
      </c>
      <c r="CB250" s="167">
        <v>77.400000000000006</v>
      </c>
      <c r="CC250" s="167">
        <v>86.5</v>
      </c>
      <c r="CD250" s="167">
        <v>92.5</v>
      </c>
      <c r="CE250" s="167">
        <v>96.4</v>
      </c>
      <c r="CF250" s="167">
        <v>93</v>
      </c>
      <c r="CG250" s="167">
        <v>90.4</v>
      </c>
      <c r="CH250" s="167">
        <v>83.7</v>
      </c>
      <c r="CI250" s="166">
        <v>6</v>
      </c>
      <c r="CJ250" s="167">
        <v>70.7</v>
      </c>
      <c r="CK250" s="167">
        <v>82</v>
      </c>
      <c r="CL250" s="167">
        <v>89.3</v>
      </c>
      <c r="CM250" s="167">
        <v>93.3</v>
      </c>
      <c r="CN250" s="167">
        <v>95.5</v>
      </c>
      <c r="CO250" s="167">
        <v>93</v>
      </c>
      <c r="CP250" s="167">
        <v>90.1</v>
      </c>
      <c r="CQ250" s="167">
        <v>83</v>
      </c>
      <c r="CR250" s="166">
        <v>7</v>
      </c>
      <c r="CS250" s="167">
        <v>75.599999999999994</v>
      </c>
      <c r="CT250" s="167">
        <v>84.2</v>
      </c>
      <c r="CU250" s="167">
        <v>90.1</v>
      </c>
      <c r="CV250" s="167">
        <v>93.6</v>
      </c>
      <c r="CW250" s="167">
        <v>96.2</v>
      </c>
      <c r="CX250" s="167">
        <v>91.3</v>
      </c>
      <c r="CY250" s="167">
        <v>87.9</v>
      </c>
      <c r="CZ250" s="167">
        <v>81.900000000000006</v>
      </c>
      <c r="DA250" s="166">
        <v>8</v>
      </c>
      <c r="DB250" s="167">
        <v>77.599999999999994</v>
      </c>
      <c r="DC250" s="167">
        <v>88</v>
      </c>
      <c r="DD250" s="167">
        <v>93.4</v>
      </c>
      <c r="DE250" s="167">
        <v>93.8</v>
      </c>
      <c r="DF250" s="167">
        <v>94.2</v>
      </c>
      <c r="DG250" s="167">
        <v>91.4</v>
      </c>
      <c r="DH250" s="167">
        <v>87.9</v>
      </c>
      <c r="DI250" s="167">
        <v>79.900000000000006</v>
      </c>
      <c r="DJ250" s="167">
        <v>1</v>
      </c>
      <c r="DK250" s="168">
        <f t="shared" si="365"/>
        <v>51.4</v>
      </c>
      <c r="DL250" s="168">
        <f t="shared" si="366"/>
        <v>62.6</v>
      </c>
      <c r="DM250" s="168">
        <f t="shared" si="367"/>
        <v>70.8</v>
      </c>
      <c r="DN250" s="168">
        <f t="shared" si="368"/>
        <v>81</v>
      </c>
      <c r="DO250" s="168">
        <f t="shared" si="369"/>
        <v>90.4</v>
      </c>
      <c r="DP250" s="168">
        <f t="shared" si="370"/>
        <v>96.2</v>
      </c>
      <c r="DQ250" s="168">
        <f t="shared" si="371"/>
        <v>94.7</v>
      </c>
      <c r="DR250" s="168">
        <f t="shared" si="372"/>
        <v>92.3</v>
      </c>
      <c r="DS250" s="167">
        <v>131</v>
      </c>
      <c r="DT250" s="168">
        <f t="shared" si="373"/>
        <v>59.5</v>
      </c>
      <c r="DU250" s="168">
        <f t="shared" si="374"/>
        <v>68.900000000000006</v>
      </c>
      <c r="DV250" s="168">
        <f t="shared" si="375"/>
        <v>78.3</v>
      </c>
      <c r="DW250" s="168">
        <f t="shared" si="376"/>
        <v>84.3</v>
      </c>
      <c r="DX250" s="168">
        <f t="shared" si="377"/>
        <v>92.8</v>
      </c>
      <c r="DY250" s="168">
        <f t="shared" si="378"/>
        <v>96.3</v>
      </c>
      <c r="DZ250" s="168">
        <f t="shared" si="379"/>
        <v>94</v>
      </c>
      <c r="EA250" s="168">
        <f t="shared" si="380"/>
        <v>90</v>
      </c>
      <c r="EB250" s="167">
        <v>132</v>
      </c>
      <c r="EC250" s="168">
        <f t="shared" si="381"/>
        <v>59.8</v>
      </c>
      <c r="ED250" s="168">
        <f t="shared" si="382"/>
        <v>71.099999999999994</v>
      </c>
      <c r="EE250" s="168">
        <f t="shared" si="383"/>
        <v>80.8</v>
      </c>
      <c r="EF250" s="168">
        <f t="shared" si="384"/>
        <v>88</v>
      </c>
      <c r="EG250" s="168">
        <f t="shared" si="385"/>
        <v>95</v>
      </c>
      <c r="EH250" s="168">
        <f t="shared" si="386"/>
        <v>94.4</v>
      </c>
      <c r="EI250" s="168">
        <f t="shared" si="387"/>
        <v>94.1</v>
      </c>
      <c r="EJ250" s="168">
        <f t="shared" si="388"/>
        <v>89</v>
      </c>
      <c r="EK250" s="167">
        <v>133</v>
      </c>
      <c r="EL250" s="168">
        <f t="shared" si="389"/>
        <v>65.400000000000006</v>
      </c>
      <c r="EM250" s="168">
        <f t="shared" si="390"/>
        <v>77.2</v>
      </c>
      <c r="EN250" s="168">
        <f t="shared" si="391"/>
        <v>84.5</v>
      </c>
      <c r="EO250" s="168">
        <f t="shared" si="392"/>
        <v>89.8</v>
      </c>
      <c r="EP250" s="168">
        <f t="shared" si="393"/>
        <v>95.5</v>
      </c>
      <c r="EQ250" s="168">
        <f t="shared" si="394"/>
        <v>94.3</v>
      </c>
      <c r="ER250" s="168">
        <f t="shared" si="395"/>
        <v>92.5</v>
      </c>
      <c r="ES250" s="168">
        <f t="shared" si="396"/>
        <v>88.8</v>
      </c>
      <c r="ET250" s="167">
        <v>134</v>
      </c>
      <c r="EU250" s="168">
        <f t="shared" si="397"/>
        <v>65.3</v>
      </c>
      <c r="EV250" s="168">
        <f t="shared" si="398"/>
        <v>77.400000000000006</v>
      </c>
      <c r="EW250" s="168">
        <f t="shared" si="399"/>
        <v>86.5</v>
      </c>
      <c r="EX250" s="168">
        <f t="shared" si="400"/>
        <v>92.5</v>
      </c>
      <c r="EY250" s="168">
        <f t="shared" si="401"/>
        <v>96.4</v>
      </c>
      <c r="EZ250" s="168">
        <f t="shared" si="402"/>
        <v>93</v>
      </c>
      <c r="FA250" s="168">
        <f t="shared" si="403"/>
        <v>90.4</v>
      </c>
      <c r="FB250" s="168">
        <f t="shared" si="404"/>
        <v>83.7</v>
      </c>
      <c r="FC250" s="167">
        <v>135</v>
      </c>
      <c r="FD250" s="168">
        <f t="shared" si="405"/>
        <v>70.7</v>
      </c>
      <c r="FE250" s="168">
        <f t="shared" si="406"/>
        <v>82</v>
      </c>
      <c r="FF250" s="168">
        <f t="shared" si="407"/>
        <v>89.3</v>
      </c>
      <c r="FG250" s="168">
        <f t="shared" si="408"/>
        <v>93.3</v>
      </c>
      <c r="FH250" s="168">
        <f t="shared" si="409"/>
        <v>95.5</v>
      </c>
      <c r="FI250" s="168">
        <f t="shared" si="410"/>
        <v>93</v>
      </c>
      <c r="FJ250" s="168">
        <f t="shared" si="411"/>
        <v>90.1</v>
      </c>
      <c r="FK250" s="168">
        <f t="shared" si="412"/>
        <v>83</v>
      </c>
      <c r="FL250" s="167">
        <v>136</v>
      </c>
      <c r="FM250" s="168">
        <f t="shared" si="413"/>
        <v>75.599999999999994</v>
      </c>
      <c r="FN250" s="168">
        <f t="shared" si="414"/>
        <v>84.2</v>
      </c>
      <c r="FO250" s="168">
        <f t="shared" si="415"/>
        <v>90.1</v>
      </c>
      <c r="FP250" s="168">
        <f t="shared" si="416"/>
        <v>93.6</v>
      </c>
      <c r="FQ250" s="168">
        <f t="shared" si="417"/>
        <v>96.2</v>
      </c>
      <c r="FR250" s="168">
        <f t="shared" si="418"/>
        <v>91.3</v>
      </c>
      <c r="FS250" s="168">
        <f t="shared" si="419"/>
        <v>87.9</v>
      </c>
      <c r="FT250" s="168">
        <f t="shared" si="420"/>
        <v>81.900000000000006</v>
      </c>
      <c r="FU250" s="167">
        <v>137</v>
      </c>
      <c r="FV250" s="168">
        <f t="shared" si="421"/>
        <v>77.599999999999994</v>
      </c>
      <c r="FW250" s="168">
        <f t="shared" si="422"/>
        <v>88</v>
      </c>
      <c r="FX250" s="168">
        <f t="shared" si="423"/>
        <v>93.4</v>
      </c>
      <c r="FY250" s="168">
        <f t="shared" si="424"/>
        <v>93.8</v>
      </c>
      <c r="FZ250" s="168">
        <f t="shared" si="425"/>
        <v>94.2</v>
      </c>
      <c r="GA250" s="168">
        <f t="shared" si="426"/>
        <v>91.4</v>
      </c>
      <c r="GB250" s="168">
        <f t="shared" si="427"/>
        <v>87.9</v>
      </c>
      <c r="GC250" s="168">
        <f t="shared" si="428"/>
        <v>79.900000000000006</v>
      </c>
      <c r="GD250" s="167">
        <v>130</v>
      </c>
      <c r="GE250" s="168">
        <f t="shared" si="429"/>
        <v>-2.3603849250278586E-2</v>
      </c>
      <c r="GF250" s="168">
        <f t="shared" si="430"/>
        <v>-2.3544224454084883E-2</v>
      </c>
      <c r="GG250" s="167">
        <v>131</v>
      </c>
      <c r="GH250" s="168">
        <f t="shared" si="431"/>
        <v>-1.2384835451356935E-2</v>
      </c>
      <c r="GI250" s="168">
        <f t="shared" si="432"/>
        <v>-1.1998855162644873E-2</v>
      </c>
      <c r="GJ250" s="167">
        <v>132</v>
      </c>
      <c r="GK250" s="168">
        <f t="shared" si="433"/>
        <v>-2.0040529691527809E-2</v>
      </c>
      <c r="GL250" s="168">
        <f t="shared" si="434"/>
        <v>-1.9627671504537147E-2</v>
      </c>
      <c r="GM250" s="167">
        <v>133</v>
      </c>
      <c r="GN250" s="168">
        <f t="shared" si="435"/>
        <v>-2.9994818512207644E-2</v>
      </c>
      <c r="GO250" s="168">
        <f t="shared" si="436"/>
        <v>-2.8499066434065412E-2</v>
      </c>
      <c r="GP250" s="167">
        <v>134</v>
      </c>
      <c r="GQ250" s="168">
        <f t="shared" si="437"/>
        <v>1.1033250097071345E-2</v>
      </c>
      <c r="GR250" s="168">
        <f t="shared" si="438"/>
        <v>1.2508825519844891E-2</v>
      </c>
      <c r="GS250" s="167">
        <v>135</v>
      </c>
      <c r="GT250" s="168">
        <f t="shared" si="439"/>
        <v>3.2452499206684138E-2</v>
      </c>
      <c r="GU250" s="168">
        <f t="shared" si="440"/>
        <v>3.7596330632538866E-2</v>
      </c>
      <c r="GV250" s="167">
        <v>136</v>
      </c>
      <c r="GW250" s="168">
        <f t="shared" si="441"/>
        <v>4.2495075939370963E-2</v>
      </c>
      <c r="GX250" s="168">
        <f t="shared" si="442"/>
        <v>5.8447665967733542E-2</v>
      </c>
      <c r="GY250" s="167">
        <v>137</v>
      </c>
      <c r="GZ250" s="168">
        <f t="shared" si="443"/>
        <v>-2.9037543498589002E-5</v>
      </c>
      <c r="HA250" s="168">
        <f t="shared" si="444"/>
        <v>2.5034014590687548E-2</v>
      </c>
      <c r="HB250" s="167">
        <v>-1.2</v>
      </c>
      <c r="HC250" s="167">
        <v>-0.49</v>
      </c>
      <c r="HD250" s="167">
        <v>0.14000000000000001</v>
      </c>
      <c r="HE250" s="167">
        <v>1.56</v>
      </c>
      <c r="HF250" s="167">
        <v>-2.98</v>
      </c>
      <c r="HG250" s="167">
        <v>-1.01</v>
      </c>
      <c r="HH250" s="167">
        <v>0.85</v>
      </c>
      <c r="HI250" s="167">
        <v>3.14</v>
      </c>
    </row>
    <row r="251" spans="1:217" ht="15" x14ac:dyDescent="0.2">
      <c r="A251" s="153">
        <v>241</v>
      </c>
      <c r="B251" s="212"/>
      <c r="V251" s="163">
        <f t="shared" si="345"/>
        <v>0</v>
      </c>
      <c r="W251" s="163">
        <f t="shared" si="346"/>
        <v>0</v>
      </c>
      <c r="X251" s="163">
        <f t="shared" si="347"/>
        <v>0</v>
      </c>
      <c r="Y251" s="163">
        <f t="shared" si="348"/>
        <v>0</v>
      </c>
      <c r="Z251" s="163">
        <f t="shared" si="349"/>
        <v>0</v>
      </c>
      <c r="AA251" s="163">
        <f t="shared" si="350"/>
        <v>0</v>
      </c>
      <c r="AB251" s="163">
        <f t="shared" si="351"/>
        <v>0</v>
      </c>
      <c r="AC251" s="163">
        <f t="shared" si="352"/>
        <v>0</v>
      </c>
      <c r="AD251" s="164">
        <f t="shared" si="353"/>
        <v>-1.4641977937706968E-2</v>
      </c>
      <c r="AE251" s="164">
        <f t="shared" si="354"/>
        <v>2.4910512713808348E-2</v>
      </c>
      <c r="AF251" s="164">
        <f t="shared" si="355"/>
        <v>4.5595616594547202E-2</v>
      </c>
      <c r="AG251" s="165">
        <f t="shared" si="356"/>
        <v>65.3</v>
      </c>
      <c r="AH251" s="165">
        <f t="shared" si="357"/>
        <v>75.400000000000006</v>
      </c>
      <c r="AI251" s="165">
        <f t="shared" si="358"/>
        <v>82.9</v>
      </c>
      <c r="AJ251" s="165">
        <f t="shared" si="359"/>
        <v>88.3</v>
      </c>
      <c r="AK251" s="165">
        <f t="shared" si="360"/>
        <v>91.5</v>
      </c>
      <c r="AL251" s="165">
        <f t="shared" si="361"/>
        <v>92.7</v>
      </c>
      <c r="AM251" s="165">
        <f t="shared" si="362"/>
        <v>92.5</v>
      </c>
      <c r="AN251" s="165">
        <f t="shared" si="363"/>
        <v>90.4</v>
      </c>
      <c r="AO251" s="164">
        <f t="shared" si="364"/>
        <v>1.5128685188023212</v>
      </c>
      <c r="AP251" s="166">
        <v>1</v>
      </c>
      <c r="AQ251" s="167">
        <v>51.4</v>
      </c>
      <c r="AR251" s="167">
        <v>62.6</v>
      </c>
      <c r="AS251" s="167">
        <v>70.8</v>
      </c>
      <c r="AT251" s="167">
        <v>81</v>
      </c>
      <c r="AU251" s="167">
        <v>90.4</v>
      </c>
      <c r="AV251" s="167">
        <v>96.2</v>
      </c>
      <c r="AW251" s="167">
        <v>94.7</v>
      </c>
      <c r="AX251" s="167">
        <v>92.3</v>
      </c>
      <c r="AY251" s="166">
        <v>2</v>
      </c>
      <c r="AZ251" s="167">
        <v>59.5</v>
      </c>
      <c r="BA251" s="167">
        <v>68.900000000000006</v>
      </c>
      <c r="BB251" s="167">
        <v>78.3</v>
      </c>
      <c r="BC251" s="167">
        <v>84.3</v>
      </c>
      <c r="BD251" s="167">
        <v>92.8</v>
      </c>
      <c r="BE251" s="167">
        <v>96.3</v>
      </c>
      <c r="BF251" s="167">
        <v>94</v>
      </c>
      <c r="BG251" s="167">
        <v>90</v>
      </c>
      <c r="BH251" s="166">
        <v>3</v>
      </c>
      <c r="BI251" s="167">
        <v>59.8</v>
      </c>
      <c r="BJ251" s="167">
        <v>71.099999999999994</v>
      </c>
      <c r="BK251" s="167">
        <v>80.8</v>
      </c>
      <c r="BL251" s="167">
        <v>88</v>
      </c>
      <c r="BM251" s="167">
        <v>95</v>
      </c>
      <c r="BN251" s="167">
        <v>94.4</v>
      </c>
      <c r="BO251" s="167">
        <v>94.1</v>
      </c>
      <c r="BP251" s="167">
        <v>89</v>
      </c>
      <c r="BQ251" s="166">
        <v>4</v>
      </c>
      <c r="BR251" s="167">
        <v>65.400000000000006</v>
      </c>
      <c r="BS251" s="167">
        <v>77.2</v>
      </c>
      <c r="BT251" s="167">
        <v>84.5</v>
      </c>
      <c r="BU251" s="167">
        <v>89.8</v>
      </c>
      <c r="BV251" s="167">
        <v>95.5</v>
      </c>
      <c r="BW251" s="167">
        <v>94.3</v>
      </c>
      <c r="BX251" s="167">
        <v>92.5</v>
      </c>
      <c r="BY251" s="167">
        <v>88.8</v>
      </c>
      <c r="BZ251" s="166">
        <v>5</v>
      </c>
      <c r="CA251" s="167">
        <v>65.3</v>
      </c>
      <c r="CB251" s="167">
        <v>77.400000000000006</v>
      </c>
      <c r="CC251" s="167">
        <v>86.5</v>
      </c>
      <c r="CD251" s="167">
        <v>92.5</v>
      </c>
      <c r="CE251" s="167">
        <v>96.4</v>
      </c>
      <c r="CF251" s="167">
        <v>93</v>
      </c>
      <c r="CG251" s="167">
        <v>90.4</v>
      </c>
      <c r="CH251" s="167">
        <v>83.7</v>
      </c>
      <c r="CI251" s="166">
        <v>6</v>
      </c>
      <c r="CJ251" s="167">
        <v>70.7</v>
      </c>
      <c r="CK251" s="167">
        <v>82</v>
      </c>
      <c r="CL251" s="167">
        <v>89.3</v>
      </c>
      <c r="CM251" s="167">
        <v>93.3</v>
      </c>
      <c r="CN251" s="167">
        <v>95.5</v>
      </c>
      <c r="CO251" s="167">
        <v>93</v>
      </c>
      <c r="CP251" s="167">
        <v>90.1</v>
      </c>
      <c r="CQ251" s="167">
        <v>83</v>
      </c>
      <c r="CR251" s="166">
        <v>7</v>
      </c>
      <c r="CS251" s="167">
        <v>75.599999999999994</v>
      </c>
      <c r="CT251" s="167">
        <v>84.2</v>
      </c>
      <c r="CU251" s="167">
        <v>90.1</v>
      </c>
      <c r="CV251" s="167">
        <v>93.6</v>
      </c>
      <c r="CW251" s="167">
        <v>96.2</v>
      </c>
      <c r="CX251" s="167">
        <v>91.3</v>
      </c>
      <c r="CY251" s="167">
        <v>87.9</v>
      </c>
      <c r="CZ251" s="167">
        <v>81.900000000000006</v>
      </c>
      <c r="DA251" s="166">
        <v>8</v>
      </c>
      <c r="DB251" s="167">
        <v>77.599999999999994</v>
      </c>
      <c r="DC251" s="167">
        <v>88</v>
      </c>
      <c r="DD251" s="167">
        <v>93.4</v>
      </c>
      <c r="DE251" s="167">
        <v>93.8</v>
      </c>
      <c r="DF251" s="167">
        <v>94.2</v>
      </c>
      <c r="DG251" s="167">
        <v>91.4</v>
      </c>
      <c r="DH251" s="167">
        <v>87.9</v>
      </c>
      <c r="DI251" s="167">
        <v>79.900000000000006</v>
      </c>
      <c r="DJ251" s="167">
        <v>1</v>
      </c>
      <c r="DK251" s="168">
        <f t="shared" si="365"/>
        <v>51.4</v>
      </c>
      <c r="DL251" s="168">
        <f t="shared" si="366"/>
        <v>62.6</v>
      </c>
      <c r="DM251" s="168">
        <f t="shared" si="367"/>
        <v>70.8</v>
      </c>
      <c r="DN251" s="168">
        <f t="shared" si="368"/>
        <v>81</v>
      </c>
      <c r="DO251" s="168">
        <f t="shared" si="369"/>
        <v>90.4</v>
      </c>
      <c r="DP251" s="168">
        <f t="shared" si="370"/>
        <v>96.2</v>
      </c>
      <c r="DQ251" s="168">
        <f t="shared" si="371"/>
        <v>94.7</v>
      </c>
      <c r="DR251" s="168">
        <f t="shared" si="372"/>
        <v>92.3</v>
      </c>
      <c r="DS251" s="167">
        <v>131</v>
      </c>
      <c r="DT251" s="168">
        <f t="shared" si="373"/>
        <v>59.5</v>
      </c>
      <c r="DU251" s="168">
        <f t="shared" si="374"/>
        <v>68.900000000000006</v>
      </c>
      <c r="DV251" s="168">
        <f t="shared" si="375"/>
        <v>78.3</v>
      </c>
      <c r="DW251" s="168">
        <f t="shared" si="376"/>
        <v>84.3</v>
      </c>
      <c r="DX251" s="168">
        <f t="shared" si="377"/>
        <v>92.8</v>
      </c>
      <c r="DY251" s="168">
        <f t="shared" si="378"/>
        <v>96.3</v>
      </c>
      <c r="DZ251" s="168">
        <f t="shared" si="379"/>
        <v>94</v>
      </c>
      <c r="EA251" s="168">
        <f t="shared" si="380"/>
        <v>90</v>
      </c>
      <c r="EB251" s="167">
        <v>132</v>
      </c>
      <c r="EC251" s="168">
        <f t="shared" si="381"/>
        <v>59.8</v>
      </c>
      <c r="ED251" s="168">
        <f t="shared" si="382"/>
        <v>71.099999999999994</v>
      </c>
      <c r="EE251" s="168">
        <f t="shared" si="383"/>
        <v>80.8</v>
      </c>
      <c r="EF251" s="168">
        <f t="shared" si="384"/>
        <v>88</v>
      </c>
      <c r="EG251" s="168">
        <f t="shared" si="385"/>
        <v>95</v>
      </c>
      <c r="EH251" s="168">
        <f t="shared" si="386"/>
        <v>94.4</v>
      </c>
      <c r="EI251" s="168">
        <f t="shared" si="387"/>
        <v>94.1</v>
      </c>
      <c r="EJ251" s="168">
        <f t="shared" si="388"/>
        <v>89</v>
      </c>
      <c r="EK251" s="167">
        <v>133</v>
      </c>
      <c r="EL251" s="168">
        <f t="shared" si="389"/>
        <v>65.400000000000006</v>
      </c>
      <c r="EM251" s="168">
        <f t="shared" si="390"/>
        <v>77.2</v>
      </c>
      <c r="EN251" s="168">
        <f t="shared" si="391"/>
        <v>84.5</v>
      </c>
      <c r="EO251" s="168">
        <f t="shared" si="392"/>
        <v>89.8</v>
      </c>
      <c r="EP251" s="168">
        <f t="shared" si="393"/>
        <v>95.5</v>
      </c>
      <c r="EQ251" s="168">
        <f t="shared" si="394"/>
        <v>94.3</v>
      </c>
      <c r="ER251" s="168">
        <f t="shared" si="395"/>
        <v>92.5</v>
      </c>
      <c r="ES251" s="168">
        <f t="shared" si="396"/>
        <v>88.8</v>
      </c>
      <c r="ET251" s="167">
        <v>134</v>
      </c>
      <c r="EU251" s="168">
        <f t="shared" si="397"/>
        <v>65.3</v>
      </c>
      <c r="EV251" s="168">
        <f t="shared" si="398"/>
        <v>77.400000000000006</v>
      </c>
      <c r="EW251" s="168">
        <f t="shared" si="399"/>
        <v>86.5</v>
      </c>
      <c r="EX251" s="168">
        <f t="shared" si="400"/>
        <v>92.5</v>
      </c>
      <c r="EY251" s="168">
        <f t="shared" si="401"/>
        <v>96.4</v>
      </c>
      <c r="EZ251" s="168">
        <f t="shared" si="402"/>
        <v>93</v>
      </c>
      <c r="FA251" s="168">
        <f t="shared" si="403"/>
        <v>90.4</v>
      </c>
      <c r="FB251" s="168">
        <f t="shared" si="404"/>
        <v>83.7</v>
      </c>
      <c r="FC251" s="167">
        <v>135</v>
      </c>
      <c r="FD251" s="168">
        <f t="shared" si="405"/>
        <v>70.7</v>
      </c>
      <c r="FE251" s="168">
        <f t="shared" si="406"/>
        <v>82</v>
      </c>
      <c r="FF251" s="168">
        <f t="shared" si="407"/>
        <v>89.3</v>
      </c>
      <c r="FG251" s="168">
        <f t="shared" si="408"/>
        <v>93.3</v>
      </c>
      <c r="FH251" s="168">
        <f t="shared" si="409"/>
        <v>95.5</v>
      </c>
      <c r="FI251" s="168">
        <f t="shared" si="410"/>
        <v>93</v>
      </c>
      <c r="FJ251" s="168">
        <f t="shared" si="411"/>
        <v>90.1</v>
      </c>
      <c r="FK251" s="168">
        <f t="shared" si="412"/>
        <v>83</v>
      </c>
      <c r="FL251" s="167">
        <v>136</v>
      </c>
      <c r="FM251" s="168">
        <f t="shared" si="413"/>
        <v>75.599999999999994</v>
      </c>
      <c r="FN251" s="168">
        <f t="shared" si="414"/>
        <v>84.2</v>
      </c>
      <c r="FO251" s="168">
        <f t="shared" si="415"/>
        <v>90.1</v>
      </c>
      <c r="FP251" s="168">
        <f t="shared" si="416"/>
        <v>93.6</v>
      </c>
      <c r="FQ251" s="168">
        <f t="shared" si="417"/>
        <v>96.2</v>
      </c>
      <c r="FR251" s="168">
        <f t="shared" si="418"/>
        <v>91.3</v>
      </c>
      <c r="FS251" s="168">
        <f t="shared" si="419"/>
        <v>87.9</v>
      </c>
      <c r="FT251" s="168">
        <f t="shared" si="420"/>
        <v>81.900000000000006</v>
      </c>
      <c r="FU251" s="167">
        <v>137</v>
      </c>
      <c r="FV251" s="168">
        <f t="shared" si="421"/>
        <v>77.599999999999994</v>
      </c>
      <c r="FW251" s="168">
        <f t="shared" si="422"/>
        <v>88</v>
      </c>
      <c r="FX251" s="168">
        <f t="shared" si="423"/>
        <v>93.4</v>
      </c>
      <c r="FY251" s="168">
        <f t="shared" si="424"/>
        <v>93.8</v>
      </c>
      <c r="FZ251" s="168">
        <f t="shared" si="425"/>
        <v>94.2</v>
      </c>
      <c r="GA251" s="168">
        <f t="shared" si="426"/>
        <v>91.4</v>
      </c>
      <c r="GB251" s="168">
        <f t="shared" si="427"/>
        <v>87.9</v>
      </c>
      <c r="GC251" s="168">
        <f t="shared" si="428"/>
        <v>79.900000000000006</v>
      </c>
      <c r="GD251" s="167">
        <v>130</v>
      </c>
      <c r="GE251" s="168">
        <f t="shared" si="429"/>
        <v>-2.3603849250278586E-2</v>
      </c>
      <c r="GF251" s="168">
        <f t="shared" si="430"/>
        <v>-2.3544224454084883E-2</v>
      </c>
      <c r="GG251" s="167">
        <v>131</v>
      </c>
      <c r="GH251" s="168">
        <f t="shared" si="431"/>
        <v>-1.2384835451356935E-2</v>
      </c>
      <c r="GI251" s="168">
        <f t="shared" si="432"/>
        <v>-1.1998855162644873E-2</v>
      </c>
      <c r="GJ251" s="167">
        <v>132</v>
      </c>
      <c r="GK251" s="168">
        <f t="shared" si="433"/>
        <v>-2.0040529691527809E-2</v>
      </c>
      <c r="GL251" s="168">
        <f t="shared" si="434"/>
        <v>-1.9627671504537147E-2</v>
      </c>
      <c r="GM251" s="167">
        <v>133</v>
      </c>
      <c r="GN251" s="168">
        <f t="shared" si="435"/>
        <v>-2.9994818512207644E-2</v>
      </c>
      <c r="GO251" s="168">
        <f t="shared" si="436"/>
        <v>-2.8499066434065412E-2</v>
      </c>
      <c r="GP251" s="167">
        <v>134</v>
      </c>
      <c r="GQ251" s="168">
        <f t="shared" si="437"/>
        <v>1.1033250097071345E-2</v>
      </c>
      <c r="GR251" s="168">
        <f t="shared" si="438"/>
        <v>1.2508825519844891E-2</v>
      </c>
      <c r="GS251" s="167">
        <v>135</v>
      </c>
      <c r="GT251" s="168">
        <f t="shared" si="439"/>
        <v>3.2452499206684138E-2</v>
      </c>
      <c r="GU251" s="168">
        <f t="shared" si="440"/>
        <v>3.7596330632538866E-2</v>
      </c>
      <c r="GV251" s="167">
        <v>136</v>
      </c>
      <c r="GW251" s="168">
        <f t="shared" si="441"/>
        <v>4.2495075939370963E-2</v>
      </c>
      <c r="GX251" s="168">
        <f t="shared" si="442"/>
        <v>5.8447665967733542E-2</v>
      </c>
      <c r="GY251" s="167">
        <v>137</v>
      </c>
      <c r="GZ251" s="168">
        <f t="shared" si="443"/>
        <v>-2.9037543498589002E-5</v>
      </c>
      <c r="HA251" s="168">
        <f t="shared" si="444"/>
        <v>2.5034014590687548E-2</v>
      </c>
      <c r="HB251" s="167">
        <v>-1.2</v>
      </c>
      <c r="HC251" s="167">
        <v>-0.49</v>
      </c>
      <c r="HD251" s="167">
        <v>0.14000000000000001</v>
      </c>
      <c r="HE251" s="167">
        <v>1.56</v>
      </c>
      <c r="HF251" s="167">
        <v>-2.98</v>
      </c>
      <c r="HG251" s="167">
        <v>-1.01</v>
      </c>
      <c r="HH251" s="167">
        <v>0.85</v>
      </c>
      <c r="HI251" s="167">
        <v>3.14</v>
      </c>
    </row>
    <row r="252" spans="1:217" ht="15" x14ac:dyDescent="0.2">
      <c r="A252" s="153">
        <v>242</v>
      </c>
      <c r="B252" s="212"/>
      <c r="V252" s="163">
        <f t="shared" si="345"/>
        <v>0</v>
      </c>
      <c r="W252" s="163">
        <f t="shared" si="346"/>
        <v>0</v>
      </c>
      <c r="X252" s="163">
        <f t="shared" si="347"/>
        <v>0</v>
      </c>
      <c r="Y252" s="163">
        <f t="shared" si="348"/>
        <v>0</v>
      </c>
      <c r="Z252" s="163">
        <f t="shared" si="349"/>
        <v>0</v>
      </c>
      <c r="AA252" s="163">
        <f t="shared" si="350"/>
        <v>0</v>
      </c>
      <c r="AB252" s="163">
        <f t="shared" si="351"/>
        <v>0</v>
      </c>
      <c r="AC252" s="163">
        <f t="shared" si="352"/>
        <v>0</v>
      </c>
      <c r="AD252" s="164">
        <f t="shared" si="353"/>
        <v>-1.4641977937706968E-2</v>
      </c>
      <c r="AE252" s="164">
        <f t="shared" si="354"/>
        <v>2.4910512713808348E-2</v>
      </c>
      <c r="AF252" s="164">
        <f t="shared" si="355"/>
        <v>4.5595616594547202E-2</v>
      </c>
      <c r="AG252" s="165">
        <f t="shared" si="356"/>
        <v>65.3</v>
      </c>
      <c r="AH252" s="165">
        <f t="shared" si="357"/>
        <v>75.400000000000006</v>
      </c>
      <c r="AI252" s="165">
        <f t="shared" si="358"/>
        <v>82.9</v>
      </c>
      <c r="AJ252" s="165">
        <f t="shared" si="359"/>
        <v>88.3</v>
      </c>
      <c r="AK252" s="165">
        <f t="shared" si="360"/>
        <v>91.5</v>
      </c>
      <c r="AL252" s="165">
        <f t="shared" si="361"/>
        <v>92.7</v>
      </c>
      <c r="AM252" s="165">
        <f t="shared" si="362"/>
        <v>92.5</v>
      </c>
      <c r="AN252" s="165">
        <f t="shared" si="363"/>
        <v>90.4</v>
      </c>
      <c r="AO252" s="164">
        <f t="shared" si="364"/>
        <v>1.5128685188023212</v>
      </c>
      <c r="AP252" s="166">
        <v>1</v>
      </c>
      <c r="AQ252" s="167">
        <v>51.4</v>
      </c>
      <c r="AR252" s="167">
        <v>62.6</v>
      </c>
      <c r="AS252" s="167">
        <v>70.8</v>
      </c>
      <c r="AT252" s="167">
        <v>81</v>
      </c>
      <c r="AU252" s="167">
        <v>90.4</v>
      </c>
      <c r="AV252" s="167">
        <v>96.2</v>
      </c>
      <c r="AW252" s="167">
        <v>94.7</v>
      </c>
      <c r="AX252" s="167">
        <v>92.3</v>
      </c>
      <c r="AY252" s="166">
        <v>2</v>
      </c>
      <c r="AZ252" s="167">
        <v>59.5</v>
      </c>
      <c r="BA252" s="167">
        <v>68.900000000000006</v>
      </c>
      <c r="BB252" s="167">
        <v>78.3</v>
      </c>
      <c r="BC252" s="167">
        <v>84.3</v>
      </c>
      <c r="BD252" s="167">
        <v>92.8</v>
      </c>
      <c r="BE252" s="167">
        <v>96.3</v>
      </c>
      <c r="BF252" s="167">
        <v>94</v>
      </c>
      <c r="BG252" s="167">
        <v>90</v>
      </c>
      <c r="BH252" s="166">
        <v>3</v>
      </c>
      <c r="BI252" s="167">
        <v>59.8</v>
      </c>
      <c r="BJ252" s="167">
        <v>71.099999999999994</v>
      </c>
      <c r="BK252" s="167">
        <v>80.8</v>
      </c>
      <c r="BL252" s="167">
        <v>88</v>
      </c>
      <c r="BM252" s="167">
        <v>95</v>
      </c>
      <c r="BN252" s="167">
        <v>94.4</v>
      </c>
      <c r="BO252" s="167">
        <v>94.1</v>
      </c>
      <c r="BP252" s="167">
        <v>89</v>
      </c>
      <c r="BQ252" s="166">
        <v>4</v>
      </c>
      <c r="BR252" s="167">
        <v>65.400000000000006</v>
      </c>
      <c r="BS252" s="167">
        <v>77.2</v>
      </c>
      <c r="BT252" s="167">
        <v>84.5</v>
      </c>
      <c r="BU252" s="167">
        <v>89.8</v>
      </c>
      <c r="BV252" s="167">
        <v>95.5</v>
      </c>
      <c r="BW252" s="167">
        <v>94.3</v>
      </c>
      <c r="BX252" s="167">
        <v>92.5</v>
      </c>
      <c r="BY252" s="167">
        <v>88.8</v>
      </c>
      <c r="BZ252" s="166">
        <v>5</v>
      </c>
      <c r="CA252" s="167">
        <v>65.3</v>
      </c>
      <c r="CB252" s="167">
        <v>77.400000000000006</v>
      </c>
      <c r="CC252" s="167">
        <v>86.5</v>
      </c>
      <c r="CD252" s="167">
        <v>92.5</v>
      </c>
      <c r="CE252" s="167">
        <v>96.4</v>
      </c>
      <c r="CF252" s="167">
        <v>93</v>
      </c>
      <c r="CG252" s="167">
        <v>90.4</v>
      </c>
      <c r="CH252" s="167">
        <v>83.7</v>
      </c>
      <c r="CI252" s="166">
        <v>6</v>
      </c>
      <c r="CJ252" s="167">
        <v>70.7</v>
      </c>
      <c r="CK252" s="167">
        <v>82</v>
      </c>
      <c r="CL252" s="167">
        <v>89.3</v>
      </c>
      <c r="CM252" s="167">
        <v>93.3</v>
      </c>
      <c r="CN252" s="167">
        <v>95.5</v>
      </c>
      <c r="CO252" s="167">
        <v>93</v>
      </c>
      <c r="CP252" s="167">
        <v>90.1</v>
      </c>
      <c r="CQ252" s="167">
        <v>83</v>
      </c>
      <c r="CR252" s="166">
        <v>7</v>
      </c>
      <c r="CS252" s="167">
        <v>75.599999999999994</v>
      </c>
      <c r="CT252" s="167">
        <v>84.2</v>
      </c>
      <c r="CU252" s="167">
        <v>90.1</v>
      </c>
      <c r="CV252" s="167">
        <v>93.6</v>
      </c>
      <c r="CW252" s="167">
        <v>96.2</v>
      </c>
      <c r="CX252" s="167">
        <v>91.3</v>
      </c>
      <c r="CY252" s="167">
        <v>87.9</v>
      </c>
      <c r="CZ252" s="167">
        <v>81.900000000000006</v>
      </c>
      <c r="DA252" s="166">
        <v>8</v>
      </c>
      <c r="DB252" s="167">
        <v>77.599999999999994</v>
      </c>
      <c r="DC252" s="167">
        <v>88</v>
      </c>
      <c r="DD252" s="167">
        <v>93.4</v>
      </c>
      <c r="DE252" s="167">
        <v>93.8</v>
      </c>
      <c r="DF252" s="167">
        <v>94.2</v>
      </c>
      <c r="DG252" s="167">
        <v>91.4</v>
      </c>
      <c r="DH252" s="167">
        <v>87.9</v>
      </c>
      <c r="DI252" s="167">
        <v>79.900000000000006</v>
      </c>
      <c r="DJ252" s="167">
        <v>1</v>
      </c>
      <c r="DK252" s="168">
        <f t="shared" si="365"/>
        <v>51.4</v>
      </c>
      <c r="DL252" s="168">
        <f t="shared" si="366"/>
        <v>62.6</v>
      </c>
      <c r="DM252" s="168">
        <f t="shared" si="367"/>
        <v>70.8</v>
      </c>
      <c r="DN252" s="168">
        <f t="shared" si="368"/>
        <v>81</v>
      </c>
      <c r="DO252" s="168">
        <f t="shared" si="369"/>
        <v>90.4</v>
      </c>
      <c r="DP252" s="168">
        <f t="shared" si="370"/>
        <v>96.2</v>
      </c>
      <c r="DQ252" s="168">
        <f t="shared" si="371"/>
        <v>94.7</v>
      </c>
      <c r="DR252" s="168">
        <f t="shared" si="372"/>
        <v>92.3</v>
      </c>
      <c r="DS252" s="167">
        <v>131</v>
      </c>
      <c r="DT252" s="168">
        <f t="shared" si="373"/>
        <v>59.5</v>
      </c>
      <c r="DU252" s="168">
        <f t="shared" si="374"/>
        <v>68.900000000000006</v>
      </c>
      <c r="DV252" s="168">
        <f t="shared" si="375"/>
        <v>78.3</v>
      </c>
      <c r="DW252" s="168">
        <f t="shared" si="376"/>
        <v>84.3</v>
      </c>
      <c r="DX252" s="168">
        <f t="shared" si="377"/>
        <v>92.8</v>
      </c>
      <c r="DY252" s="168">
        <f t="shared" si="378"/>
        <v>96.3</v>
      </c>
      <c r="DZ252" s="168">
        <f t="shared" si="379"/>
        <v>94</v>
      </c>
      <c r="EA252" s="168">
        <f t="shared" si="380"/>
        <v>90</v>
      </c>
      <c r="EB252" s="167">
        <v>132</v>
      </c>
      <c r="EC252" s="168">
        <f t="shared" si="381"/>
        <v>59.8</v>
      </c>
      <c r="ED252" s="168">
        <f t="shared" si="382"/>
        <v>71.099999999999994</v>
      </c>
      <c r="EE252" s="168">
        <f t="shared" si="383"/>
        <v>80.8</v>
      </c>
      <c r="EF252" s="168">
        <f t="shared" si="384"/>
        <v>88</v>
      </c>
      <c r="EG252" s="168">
        <f t="shared" si="385"/>
        <v>95</v>
      </c>
      <c r="EH252" s="168">
        <f t="shared" si="386"/>
        <v>94.4</v>
      </c>
      <c r="EI252" s="168">
        <f t="shared" si="387"/>
        <v>94.1</v>
      </c>
      <c r="EJ252" s="168">
        <f t="shared" si="388"/>
        <v>89</v>
      </c>
      <c r="EK252" s="167">
        <v>133</v>
      </c>
      <c r="EL252" s="168">
        <f t="shared" si="389"/>
        <v>65.400000000000006</v>
      </c>
      <c r="EM252" s="168">
        <f t="shared" si="390"/>
        <v>77.2</v>
      </c>
      <c r="EN252" s="168">
        <f t="shared" si="391"/>
        <v>84.5</v>
      </c>
      <c r="EO252" s="168">
        <f t="shared" si="392"/>
        <v>89.8</v>
      </c>
      <c r="EP252" s="168">
        <f t="shared" si="393"/>
        <v>95.5</v>
      </c>
      <c r="EQ252" s="168">
        <f t="shared" si="394"/>
        <v>94.3</v>
      </c>
      <c r="ER252" s="168">
        <f t="shared" si="395"/>
        <v>92.5</v>
      </c>
      <c r="ES252" s="168">
        <f t="shared" si="396"/>
        <v>88.8</v>
      </c>
      <c r="ET252" s="167">
        <v>134</v>
      </c>
      <c r="EU252" s="168">
        <f t="shared" si="397"/>
        <v>65.3</v>
      </c>
      <c r="EV252" s="168">
        <f t="shared" si="398"/>
        <v>77.400000000000006</v>
      </c>
      <c r="EW252" s="168">
        <f t="shared" si="399"/>
        <v>86.5</v>
      </c>
      <c r="EX252" s="168">
        <f t="shared" si="400"/>
        <v>92.5</v>
      </c>
      <c r="EY252" s="168">
        <f t="shared" si="401"/>
        <v>96.4</v>
      </c>
      <c r="EZ252" s="168">
        <f t="shared" si="402"/>
        <v>93</v>
      </c>
      <c r="FA252" s="168">
        <f t="shared" si="403"/>
        <v>90.4</v>
      </c>
      <c r="FB252" s="168">
        <f t="shared" si="404"/>
        <v>83.7</v>
      </c>
      <c r="FC252" s="167">
        <v>135</v>
      </c>
      <c r="FD252" s="168">
        <f t="shared" si="405"/>
        <v>70.7</v>
      </c>
      <c r="FE252" s="168">
        <f t="shared" si="406"/>
        <v>82</v>
      </c>
      <c r="FF252" s="168">
        <f t="shared" si="407"/>
        <v>89.3</v>
      </c>
      <c r="FG252" s="168">
        <f t="shared" si="408"/>
        <v>93.3</v>
      </c>
      <c r="FH252" s="168">
        <f t="shared" si="409"/>
        <v>95.5</v>
      </c>
      <c r="FI252" s="168">
        <f t="shared" si="410"/>
        <v>93</v>
      </c>
      <c r="FJ252" s="168">
        <f t="shared" si="411"/>
        <v>90.1</v>
      </c>
      <c r="FK252" s="168">
        <f t="shared" si="412"/>
        <v>83</v>
      </c>
      <c r="FL252" s="167">
        <v>136</v>
      </c>
      <c r="FM252" s="168">
        <f t="shared" si="413"/>
        <v>75.599999999999994</v>
      </c>
      <c r="FN252" s="168">
        <f t="shared" si="414"/>
        <v>84.2</v>
      </c>
      <c r="FO252" s="168">
        <f t="shared" si="415"/>
        <v>90.1</v>
      </c>
      <c r="FP252" s="168">
        <f t="shared" si="416"/>
        <v>93.6</v>
      </c>
      <c r="FQ252" s="168">
        <f t="shared" si="417"/>
        <v>96.2</v>
      </c>
      <c r="FR252" s="168">
        <f t="shared" si="418"/>
        <v>91.3</v>
      </c>
      <c r="FS252" s="168">
        <f t="shared" si="419"/>
        <v>87.9</v>
      </c>
      <c r="FT252" s="168">
        <f t="shared" si="420"/>
        <v>81.900000000000006</v>
      </c>
      <c r="FU252" s="167">
        <v>137</v>
      </c>
      <c r="FV252" s="168">
        <f t="shared" si="421"/>
        <v>77.599999999999994</v>
      </c>
      <c r="FW252" s="168">
        <f t="shared" si="422"/>
        <v>88</v>
      </c>
      <c r="FX252" s="168">
        <f t="shared" si="423"/>
        <v>93.4</v>
      </c>
      <c r="FY252" s="168">
        <f t="shared" si="424"/>
        <v>93.8</v>
      </c>
      <c r="FZ252" s="168">
        <f t="shared" si="425"/>
        <v>94.2</v>
      </c>
      <c r="GA252" s="168">
        <f t="shared" si="426"/>
        <v>91.4</v>
      </c>
      <c r="GB252" s="168">
        <f t="shared" si="427"/>
        <v>87.9</v>
      </c>
      <c r="GC252" s="168">
        <f t="shared" si="428"/>
        <v>79.900000000000006</v>
      </c>
      <c r="GD252" s="167">
        <v>130</v>
      </c>
      <c r="GE252" s="168">
        <f t="shared" si="429"/>
        <v>-2.3603849250278586E-2</v>
      </c>
      <c r="GF252" s="168">
        <f t="shared" si="430"/>
        <v>-2.3544224454084883E-2</v>
      </c>
      <c r="GG252" s="167">
        <v>131</v>
      </c>
      <c r="GH252" s="168">
        <f t="shared" si="431"/>
        <v>-1.2384835451356935E-2</v>
      </c>
      <c r="GI252" s="168">
        <f t="shared" si="432"/>
        <v>-1.1998855162644873E-2</v>
      </c>
      <c r="GJ252" s="167">
        <v>132</v>
      </c>
      <c r="GK252" s="168">
        <f t="shared" si="433"/>
        <v>-2.0040529691527809E-2</v>
      </c>
      <c r="GL252" s="168">
        <f t="shared" si="434"/>
        <v>-1.9627671504537147E-2</v>
      </c>
      <c r="GM252" s="167">
        <v>133</v>
      </c>
      <c r="GN252" s="168">
        <f t="shared" si="435"/>
        <v>-2.9994818512207644E-2</v>
      </c>
      <c r="GO252" s="168">
        <f t="shared" si="436"/>
        <v>-2.8499066434065412E-2</v>
      </c>
      <c r="GP252" s="167">
        <v>134</v>
      </c>
      <c r="GQ252" s="168">
        <f t="shared" si="437"/>
        <v>1.1033250097071345E-2</v>
      </c>
      <c r="GR252" s="168">
        <f t="shared" si="438"/>
        <v>1.2508825519844891E-2</v>
      </c>
      <c r="GS252" s="167">
        <v>135</v>
      </c>
      <c r="GT252" s="168">
        <f t="shared" si="439"/>
        <v>3.2452499206684138E-2</v>
      </c>
      <c r="GU252" s="168">
        <f t="shared" si="440"/>
        <v>3.7596330632538866E-2</v>
      </c>
      <c r="GV252" s="167">
        <v>136</v>
      </c>
      <c r="GW252" s="168">
        <f t="shared" si="441"/>
        <v>4.2495075939370963E-2</v>
      </c>
      <c r="GX252" s="168">
        <f t="shared" si="442"/>
        <v>5.8447665967733542E-2</v>
      </c>
      <c r="GY252" s="167">
        <v>137</v>
      </c>
      <c r="GZ252" s="168">
        <f t="shared" si="443"/>
        <v>-2.9037543498589002E-5</v>
      </c>
      <c r="HA252" s="168">
        <f t="shared" si="444"/>
        <v>2.5034014590687548E-2</v>
      </c>
      <c r="HB252" s="167">
        <v>-1.2</v>
      </c>
      <c r="HC252" s="167">
        <v>-0.49</v>
      </c>
      <c r="HD252" s="167">
        <v>0.14000000000000001</v>
      </c>
      <c r="HE252" s="167">
        <v>1.56</v>
      </c>
      <c r="HF252" s="167">
        <v>-2.98</v>
      </c>
      <c r="HG252" s="167">
        <v>-1.01</v>
      </c>
      <c r="HH252" s="167">
        <v>0.85</v>
      </c>
      <c r="HI252" s="167">
        <v>3.14</v>
      </c>
    </row>
    <row r="253" spans="1:217" ht="15" x14ac:dyDescent="0.2">
      <c r="A253" s="153">
        <v>243</v>
      </c>
      <c r="B253" s="212"/>
      <c r="V253" s="163">
        <f t="shared" si="345"/>
        <v>0</v>
      </c>
      <c r="W253" s="163">
        <f t="shared" si="346"/>
        <v>0</v>
      </c>
      <c r="X253" s="163">
        <f t="shared" si="347"/>
        <v>0</v>
      </c>
      <c r="Y253" s="163">
        <f t="shared" si="348"/>
        <v>0</v>
      </c>
      <c r="Z253" s="163">
        <f t="shared" si="349"/>
        <v>0</v>
      </c>
      <c r="AA253" s="163">
        <f t="shared" si="350"/>
        <v>0</v>
      </c>
      <c r="AB253" s="163">
        <f t="shared" si="351"/>
        <v>0</v>
      </c>
      <c r="AC253" s="163">
        <f t="shared" si="352"/>
        <v>0</v>
      </c>
      <c r="AD253" s="164">
        <f t="shared" si="353"/>
        <v>-1.4641977937706968E-2</v>
      </c>
      <c r="AE253" s="164">
        <f t="shared" si="354"/>
        <v>2.4910512713808348E-2</v>
      </c>
      <c r="AF253" s="164">
        <f t="shared" si="355"/>
        <v>4.5595616594547202E-2</v>
      </c>
      <c r="AG253" s="165">
        <f t="shared" si="356"/>
        <v>65.3</v>
      </c>
      <c r="AH253" s="165">
        <f t="shared" si="357"/>
        <v>75.400000000000006</v>
      </c>
      <c r="AI253" s="165">
        <f t="shared" si="358"/>
        <v>82.9</v>
      </c>
      <c r="AJ253" s="165">
        <f t="shared" si="359"/>
        <v>88.3</v>
      </c>
      <c r="AK253" s="165">
        <f t="shared" si="360"/>
        <v>91.5</v>
      </c>
      <c r="AL253" s="165">
        <f t="shared" si="361"/>
        <v>92.7</v>
      </c>
      <c r="AM253" s="165">
        <f t="shared" si="362"/>
        <v>92.5</v>
      </c>
      <c r="AN253" s="165">
        <f t="shared" si="363"/>
        <v>90.4</v>
      </c>
      <c r="AO253" s="164">
        <f t="shared" si="364"/>
        <v>1.5128685188023212</v>
      </c>
      <c r="AP253" s="166">
        <v>1</v>
      </c>
      <c r="AQ253" s="167">
        <v>51.4</v>
      </c>
      <c r="AR253" s="167">
        <v>62.6</v>
      </c>
      <c r="AS253" s="167">
        <v>70.8</v>
      </c>
      <c r="AT253" s="167">
        <v>81</v>
      </c>
      <c r="AU253" s="167">
        <v>90.4</v>
      </c>
      <c r="AV253" s="167">
        <v>96.2</v>
      </c>
      <c r="AW253" s="167">
        <v>94.7</v>
      </c>
      <c r="AX253" s="167">
        <v>92.3</v>
      </c>
      <c r="AY253" s="166">
        <v>2</v>
      </c>
      <c r="AZ253" s="167">
        <v>59.5</v>
      </c>
      <c r="BA253" s="167">
        <v>68.900000000000006</v>
      </c>
      <c r="BB253" s="167">
        <v>78.3</v>
      </c>
      <c r="BC253" s="167">
        <v>84.3</v>
      </c>
      <c r="BD253" s="167">
        <v>92.8</v>
      </c>
      <c r="BE253" s="167">
        <v>96.3</v>
      </c>
      <c r="BF253" s="167">
        <v>94</v>
      </c>
      <c r="BG253" s="167">
        <v>90</v>
      </c>
      <c r="BH253" s="166">
        <v>3</v>
      </c>
      <c r="BI253" s="167">
        <v>59.8</v>
      </c>
      <c r="BJ253" s="167">
        <v>71.099999999999994</v>
      </c>
      <c r="BK253" s="167">
        <v>80.8</v>
      </c>
      <c r="BL253" s="167">
        <v>88</v>
      </c>
      <c r="BM253" s="167">
        <v>95</v>
      </c>
      <c r="BN253" s="167">
        <v>94.4</v>
      </c>
      <c r="BO253" s="167">
        <v>94.1</v>
      </c>
      <c r="BP253" s="167">
        <v>89</v>
      </c>
      <c r="BQ253" s="166">
        <v>4</v>
      </c>
      <c r="BR253" s="167">
        <v>65.400000000000006</v>
      </c>
      <c r="BS253" s="167">
        <v>77.2</v>
      </c>
      <c r="BT253" s="167">
        <v>84.5</v>
      </c>
      <c r="BU253" s="167">
        <v>89.8</v>
      </c>
      <c r="BV253" s="167">
        <v>95.5</v>
      </c>
      <c r="BW253" s="167">
        <v>94.3</v>
      </c>
      <c r="BX253" s="167">
        <v>92.5</v>
      </c>
      <c r="BY253" s="167">
        <v>88.8</v>
      </c>
      <c r="BZ253" s="166">
        <v>5</v>
      </c>
      <c r="CA253" s="167">
        <v>65.3</v>
      </c>
      <c r="CB253" s="167">
        <v>77.400000000000006</v>
      </c>
      <c r="CC253" s="167">
        <v>86.5</v>
      </c>
      <c r="CD253" s="167">
        <v>92.5</v>
      </c>
      <c r="CE253" s="167">
        <v>96.4</v>
      </c>
      <c r="CF253" s="167">
        <v>93</v>
      </c>
      <c r="CG253" s="167">
        <v>90.4</v>
      </c>
      <c r="CH253" s="167">
        <v>83.7</v>
      </c>
      <c r="CI253" s="166">
        <v>6</v>
      </c>
      <c r="CJ253" s="167">
        <v>70.7</v>
      </c>
      <c r="CK253" s="167">
        <v>82</v>
      </c>
      <c r="CL253" s="167">
        <v>89.3</v>
      </c>
      <c r="CM253" s="167">
        <v>93.3</v>
      </c>
      <c r="CN253" s="167">
        <v>95.5</v>
      </c>
      <c r="CO253" s="167">
        <v>93</v>
      </c>
      <c r="CP253" s="167">
        <v>90.1</v>
      </c>
      <c r="CQ253" s="167">
        <v>83</v>
      </c>
      <c r="CR253" s="166">
        <v>7</v>
      </c>
      <c r="CS253" s="167">
        <v>75.599999999999994</v>
      </c>
      <c r="CT253" s="167">
        <v>84.2</v>
      </c>
      <c r="CU253" s="167">
        <v>90.1</v>
      </c>
      <c r="CV253" s="167">
        <v>93.6</v>
      </c>
      <c r="CW253" s="167">
        <v>96.2</v>
      </c>
      <c r="CX253" s="167">
        <v>91.3</v>
      </c>
      <c r="CY253" s="167">
        <v>87.9</v>
      </c>
      <c r="CZ253" s="167">
        <v>81.900000000000006</v>
      </c>
      <c r="DA253" s="166">
        <v>8</v>
      </c>
      <c r="DB253" s="167">
        <v>77.599999999999994</v>
      </c>
      <c r="DC253" s="167">
        <v>88</v>
      </c>
      <c r="DD253" s="167">
        <v>93.4</v>
      </c>
      <c r="DE253" s="167">
        <v>93.8</v>
      </c>
      <c r="DF253" s="167">
        <v>94.2</v>
      </c>
      <c r="DG253" s="167">
        <v>91.4</v>
      </c>
      <c r="DH253" s="167">
        <v>87.9</v>
      </c>
      <c r="DI253" s="167">
        <v>79.900000000000006</v>
      </c>
      <c r="DJ253" s="167">
        <v>1</v>
      </c>
      <c r="DK253" s="168">
        <f t="shared" si="365"/>
        <v>51.4</v>
      </c>
      <c r="DL253" s="168">
        <f t="shared" si="366"/>
        <v>62.6</v>
      </c>
      <c r="DM253" s="168">
        <f t="shared" si="367"/>
        <v>70.8</v>
      </c>
      <c r="DN253" s="168">
        <f t="shared" si="368"/>
        <v>81</v>
      </c>
      <c r="DO253" s="168">
        <f t="shared" si="369"/>
        <v>90.4</v>
      </c>
      <c r="DP253" s="168">
        <f t="shared" si="370"/>
        <v>96.2</v>
      </c>
      <c r="DQ253" s="168">
        <f t="shared" si="371"/>
        <v>94.7</v>
      </c>
      <c r="DR253" s="168">
        <f t="shared" si="372"/>
        <v>92.3</v>
      </c>
      <c r="DS253" s="167">
        <v>131</v>
      </c>
      <c r="DT253" s="168">
        <f t="shared" si="373"/>
        <v>59.5</v>
      </c>
      <c r="DU253" s="168">
        <f t="shared" si="374"/>
        <v>68.900000000000006</v>
      </c>
      <c r="DV253" s="168">
        <f t="shared" si="375"/>
        <v>78.3</v>
      </c>
      <c r="DW253" s="168">
        <f t="shared" si="376"/>
        <v>84.3</v>
      </c>
      <c r="DX253" s="168">
        <f t="shared" si="377"/>
        <v>92.8</v>
      </c>
      <c r="DY253" s="168">
        <f t="shared" si="378"/>
        <v>96.3</v>
      </c>
      <c r="DZ253" s="168">
        <f t="shared" si="379"/>
        <v>94</v>
      </c>
      <c r="EA253" s="168">
        <f t="shared" si="380"/>
        <v>90</v>
      </c>
      <c r="EB253" s="167">
        <v>132</v>
      </c>
      <c r="EC253" s="168">
        <f t="shared" si="381"/>
        <v>59.8</v>
      </c>
      <c r="ED253" s="168">
        <f t="shared" si="382"/>
        <v>71.099999999999994</v>
      </c>
      <c r="EE253" s="168">
        <f t="shared" si="383"/>
        <v>80.8</v>
      </c>
      <c r="EF253" s="168">
        <f t="shared" si="384"/>
        <v>88</v>
      </c>
      <c r="EG253" s="168">
        <f t="shared" si="385"/>
        <v>95</v>
      </c>
      <c r="EH253" s="168">
        <f t="shared" si="386"/>
        <v>94.4</v>
      </c>
      <c r="EI253" s="168">
        <f t="shared" si="387"/>
        <v>94.1</v>
      </c>
      <c r="EJ253" s="168">
        <f t="shared" si="388"/>
        <v>89</v>
      </c>
      <c r="EK253" s="167">
        <v>133</v>
      </c>
      <c r="EL253" s="168">
        <f t="shared" si="389"/>
        <v>65.400000000000006</v>
      </c>
      <c r="EM253" s="168">
        <f t="shared" si="390"/>
        <v>77.2</v>
      </c>
      <c r="EN253" s="168">
        <f t="shared" si="391"/>
        <v>84.5</v>
      </c>
      <c r="EO253" s="168">
        <f t="shared" si="392"/>
        <v>89.8</v>
      </c>
      <c r="EP253" s="168">
        <f t="shared" si="393"/>
        <v>95.5</v>
      </c>
      <c r="EQ253" s="168">
        <f t="shared" si="394"/>
        <v>94.3</v>
      </c>
      <c r="ER253" s="168">
        <f t="shared" si="395"/>
        <v>92.5</v>
      </c>
      <c r="ES253" s="168">
        <f t="shared" si="396"/>
        <v>88.8</v>
      </c>
      <c r="ET253" s="167">
        <v>134</v>
      </c>
      <c r="EU253" s="168">
        <f t="shared" si="397"/>
        <v>65.3</v>
      </c>
      <c r="EV253" s="168">
        <f t="shared" si="398"/>
        <v>77.400000000000006</v>
      </c>
      <c r="EW253" s="168">
        <f t="shared" si="399"/>
        <v>86.5</v>
      </c>
      <c r="EX253" s="168">
        <f t="shared" si="400"/>
        <v>92.5</v>
      </c>
      <c r="EY253" s="168">
        <f t="shared" si="401"/>
        <v>96.4</v>
      </c>
      <c r="EZ253" s="168">
        <f t="shared" si="402"/>
        <v>93</v>
      </c>
      <c r="FA253" s="168">
        <f t="shared" si="403"/>
        <v>90.4</v>
      </c>
      <c r="FB253" s="168">
        <f t="shared" si="404"/>
        <v>83.7</v>
      </c>
      <c r="FC253" s="167">
        <v>135</v>
      </c>
      <c r="FD253" s="168">
        <f t="shared" si="405"/>
        <v>70.7</v>
      </c>
      <c r="FE253" s="168">
        <f t="shared" si="406"/>
        <v>82</v>
      </c>
      <c r="FF253" s="168">
        <f t="shared" si="407"/>
        <v>89.3</v>
      </c>
      <c r="FG253" s="168">
        <f t="shared" si="408"/>
        <v>93.3</v>
      </c>
      <c r="FH253" s="168">
        <f t="shared" si="409"/>
        <v>95.5</v>
      </c>
      <c r="FI253" s="168">
        <f t="shared" si="410"/>
        <v>93</v>
      </c>
      <c r="FJ253" s="168">
        <f t="shared" si="411"/>
        <v>90.1</v>
      </c>
      <c r="FK253" s="168">
        <f t="shared" si="412"/>
        <v>83</v>
      </c>
      <c r="FL253" s="167">
        <v>136</v>
      </c>
      <c r="FM253" s="168">
        <f t="shared" si="413"/>
        <v>75.599999999999994</v>
      </c>
      <c r="FN253" s="168">
        <f t="shared" si="414"/>
        <v>84.2</v>
      </c>
      <c r="FO253" s="168">
        <f t="shared" si="415"/>
        <v>90.1</v>
      </c>
      <c r="FP253" s="168">
        <f t="shared" si="416"/>
        <v>93.6</v>
      </c>
      <c r="FQ253" s="168">
        <f t="shared" si="417"/>
        <v>96.2</v>
      </c>
      <c r="FR253" s="168">
        <f t="shared" si="418"/>
        <v>91.3</v>
      </c>
      <c r="FS253" s="168">
        <f t="shared" si="419"/>
        <v>87.9</v>
      </c>
      <c r="FT253" s="168">
        <f t="shared" si="420"/>
        <v>81.900000000000006</v>
      </c>
      <c r="FU253" s="167">
        <v>137</v>
      </c>
      <c r="FV253" s="168">
        <f t="shared" si="421"/>
        <v>77.599999999999994</v>
      </c>
      <c r="FW253" s="168">
        <f t="shared" si="422"/>
        <v>88</v>
      </c>
      <c r="FX253" s="168">
        <f t="shared" si="423"/>
        <v>93.4</v>
      </c>
      <c r="FY253" s="168">
        <f t="shared" si="424"/>
        <v>93.8</v>
      </c>
      <c r="FZ253" s="168">
        <f t="shared" si="425"/>
        <v>94.2</v>
      </c>
      <c r="GA253" s="168">
        <f t="shared" si="426"/>
        <v>91.4</v>
      </c>
      <c r="GB253" s="168">
        <f t="shared" si="427"/>
        <v>87.9</v>
      </c>
      <c r="GC253" s="168">
        <f t="shared" si="428"/>
        <v>79.900000000000006</v>
      </c>
      <c r="GD253" s="167">
        <v>130</v>
      </c>
      <c r="GE253" s="168">
        <f t="shared" si="429"/>
        <v>-2.3603849250278586E-2</v>
      </c>
      <c r="GF253" s="168">
        <f t="shared" si="430"/>
        <v>-2.3544224454084883E-2</v>
      </c>
      <c r="GG253" s="167">
        <v>131</v>
      </c>
      <c r="GH253" s="168">
        <f t="shared" si="431"/>
        <v>-1.2384835451356935E-2</v>
      </c>
      <c r="GI253" s="168">
        <f t="shared" si="432"/>
        <v>-1.1998855162644873E-2</v>
      </c>
      <c r="GJ253" s="167">
        <v>132</v>
      </c>
      <c r="GK253" s="168">
        <f t="shared" si="433"/>
        <v>-2.0040529691527809E-2</v>
      </c>
      <c r="GL253" s="168">
        <f t="shared" si="434"/>
        <v>-1.9627671504537147E-2</v>
      </c>
      <c r="GM253" s="167">
        <v>133</v>
      </c>
      <c r="GN253" s="168">
        <f t="shared" si="435"/>
        <v>-2.9994818512207644E-2</v>
      </c>
      <c r="GO253" s="168">
        <f t="shared" si="436"/>
        <v>-2.8499066434065412E-2</v>
      </c>
      <c r="GP253" s="167">
        <v>134</v>
      </c>
      <c r="GQ253" s="168">
        <f t="shared" si="437"/>
        <v>1.1033250097071345E-2</v>
      </c>
      <c r="GR253" s="168">
        <f t="shared" si="438"/>
        <v>1.2508825519844891E-2</v>
      </c>
      <c r="GS253" s="167">
        <v>135</v>
      </c>
      <c r="GT253" s="168">
        <f t="shared" si="439"/>
        <v>3.2452499206684138E-2</v>
      </c>
      <c r="GU253" s="168">
        <f t="shared" si="440"/>
        <v>3.7596330632538866E-2</v>
      </c>
      <c r="GV253" s="167">
        <v>136</v>
      </c>
      <c r="GW253" s="168">
        <f t="shared" si="441"/>
        <v>4.2495075939370963E-2</v>
      </c>
      <c r="GX253" s="168">
        <f t="shared" si="442"/>
        <v>5.8447665967733542E-2</v>
      </c>
      <c r="GY253" s="167">
        <v>137</v>
      </c>
      <c r="GZ253" s="168">
        <f t="shared" si="443"/>
        <v>-2.9037543498589002E-5</v>
      </c>
      <c r="HA253" s="168">
        <f t="shared" si="444"/>
        <v>2.5034014590687548E-2</v>
      </c>
      <c r="HB253" s="167">
        <v>-1.2</v>
      </c>
      <c r="HC253" s="167">
        <v>-0.49</v>
      </c>
      <c r="HD253" s="167">
        <v>0.14000000000000001</v>
      </c>
      <c r="HE253" s="167">
        <v>1.56</v>
      </c>
      <c r="HF253" s="167">
        <v>-2.98</v>
      </c>
      <c r="HG253" s="167">
        <v>-1.01</v>
      </c>
      <c r="HH253" s="167">
        <v>0.85</v>
      </c>
      <c r="HI253" s="167">
        <v>3.14</v>
      </c>
    </row>
    <row r="254" spans="1:217" ht="15" x14ac:dyDescent="0.2">
      <c r="A254" s="153">
        <v>244</v>
      </c>
      <c r="B254" s="212"/>
      <c r="V254" s="163">
        <f t="shared" si="345"/>
        <v>0</v>
      </c>
      <c r="W254" s="163">
        <f t="shared" si="346"/>
        <v>0</v>
      </c>
      <c r="X254" s="163">
        <f t="shared" si="347"/>
        <v>0</v>
      </c>
      <c r="Y254" s="163">
        <f t="shared" si="348"/>
        <v>0</v>
      </c>
      <c r="Z254" s="163">
        <f t="shared" si="349"/>
        <v>0</v>
      </c>
      <c r="AA254" s="163">
        <f t="shared" si="350"/>
        <v>0</v>
      </c>
      <c r="AB254" s="163">
        <f t="shared" si="351"/>
        <v>0</v>
      </c>
      <c r="AC254" s="163">
        <f t="shared" si="352"/>
        <v>0</v>
      </c>
      <c r="AD254" s="164">
        <f t="shared" si="353"/>
        <v>-1.4641977937706968E-2</v>
      </c>
      <c r="AE254" s="164">
        <f t="shared" si="354"/>
        <v>2.4910512713808348E-2</v>
      </c>
      <c r="AF254" s="164">
        <f t="shared" si="355"/>
        <v>4.5595616594547202E-2</v>
      </c>
      <c r="AG254" s="165">
        <f t="shared" si="356"/>
        <v>65.3</v>
      </c>
      <c r="AH254" s="165">
        <f t="shared" si="357"/>
        <v>75.400000000000006</v>
      </c>
      <c r="AI254" s="165">
        <f t="shared" si="358"/>
        <v>82.9</v>
      </c>
      <c r="AJ254" s="165">
        <f t="shared" si="359"/>
        <v>88.3</v>
      </c>
      <c r="AK254" s="165">
        <f t="shared" si="360"/>
        <v>91.5</v>
      </c>
      <c r="AL254" s="165">
        <f t="shared" si="361"/>
        <v>92.7</v>
      </c>
      <c r="AM254" s="165">
        <f t="shared" si="362"/>
        <v>92.5</v>
      </c>
      <c r="AN254" s="165">
        <f t="shared" si="363"/>
        <v>90.4</v>
      </c>
      <c r="AO254" s="164">
        <f t="shared" si="364"/>
        <v>1.5128685188023212</v>
      </c>
      <c r="AP254" s="166">
        <v>1</v>
      </c>
      <c r="AQ254" s="167">
        <v>51.4</v>
      </c>
      <c r="AR254" s="167">
        <v>62.6</v>
      </c>
      <c r="AS254" s="167">
        <v>70.8</v>
      </c>
      <c r="AT254" s="167">
        <v>81</v>
      </c>
      <c r="AU254" s="167">
        <v>90.4</v>
      </c>
      <c r="AV254" s="167">
        <v>96.2</v>
      </c>
      <c r="AW254" s="167">
        <v>94.7</v>
      </c>
      <c r="AX254" s="167">
        <v>92.3</v>
      </c>
      <c r="AY254" s="166">
        <v>2</v>
      </c>
      <c r="AZ254" s="167">
        <v>59.5</v>
      </c>
      <c r="BA254" s="167">
        <v>68.900000000000006</v>
      </c>
      <c r="BB254" s="167">
        <v>78.3</v>
      </c>
      <c r="BC254" s="167">
        <v>84.3</v>
      </c>
      <c r="BD254" s="167">
        <v>92.8</v>
      </c>
      <c r="BE254" s="167">
        <v>96.3</v>
      </c>
      <c r="BF254" s="167">
        <v>94</v>
      </c>
      <c r="BG254" s="167">
        <v>90</v>
      </c>
      <c r="BH254" s="166">
        <v>3</v>
      </c>
      <c r="BI254" s="167">
        <v>59.8</v>
      </c>
      <c r="BJ254" s="167">
        <v>71.099999999999994</v>
      </c>
      <c r="BK254" s="167">
        <v>80.8</v>
      </c>
      <c r="BL254" s="167">
        <v>88</v>
      </c>
      <c r="BM254" s="167">
        <v>95</v>
      </c>
      <c r="BN254" s="167">
        <v>94.4</v>
      </c>
      <c r="BO254" s="167">
        <v>94.1</v>
      </c>
      <c r="BP254" s="167">
        <v>89</v>
      </c>
      <c r="BQ254" s="166">
        <v>4</v>
      </c>
      <c r="BR254" s="167">
        <v>65.400000000000006</v>
      </c>
      <c r="BS254" s="167">
        <v>77.2</v>
      </c>
      <c r="BT254" s="167">
        <v>84.5</v>
      </c>
      <c r="BU254" s="167">
        <v>89.8</v>
      </c>
      <c r="BV254" s="167">
        <v>95.5</v>
      </c>
      <c r="BW254" s="167">
        <v>94.3</v>
      </c>
      <c r="BX254" s="167">
        <v>92.5</v>
      </c>
      <c r="BY254" s="167">
        <v>88.8</v>
      </c>
      <c r="BZ254" s="166">
        <v>5</v>
      </c>
      <c r="CA254" s="167">
        <v>65.3</v>
      </c>
      <c r="CB254" s="167">
        <v>77.400000000000006</v>
      </c>
      <c r="CC254" s="167">
        <v>86.5</v>
      </c>
      <c r="CD254" s="167">
        <v>92.5</v>
      </c>
      <c r="CE254" s="167">
        <v>96.4</v>
      </c>
      <c r="CF254" s="167">
        <v>93</v>
      </c>
      <c r="CG254" s="167">
        <v>90.4</v>
      </c>
      <c r="CH254" s="167">
        <v>83.7</v>
      </c>
      <c r="CI254" s="166">
        <v>6</v>
      </c>
      <c r="CJ254" s="167">
        <v>70.7</v>
      </c>
      <c r="CK254" s="167">
        <v>82</v>
      </c>
      <c r="CL254" s="167">
        <v>89.3</v>
      </c>
      <c r="CM254" s="167">
        <v>93.3</v>
      </c>
      <c r="CN254" s="167">
        <v>95.5</v>
      </c>
      <c r="CO254" s="167">
        <v>93</v>
      </c>
      <c r="CP254" s="167">
        <v>90.1</v>
      </c>
      <c r="CQ254" s="167">
        <v>83</v>
      </c>
      <c r="CR254" s="166">
        <v>7</v>
      </c>
      <c r="CS254" s="167">
        <v>75.599999999999994</v>
      </c>
      <c r="CT254" s="167">
        <v>84.2</v>
      </c>
      <c r="CU254" s="167">
        <v>90.1</v>
      </c>
      <c r="CV254" s="167">
        <v>93.6</v>
      </c>
      <c r="CW254" s="167">
        <v>96.2</v>
      </c>
      <c r="CX254" s="167">
        <v>91.3</v>
      </c>
      <c r="CY254" s="167">
        <v>87.9</v>
      </c>
      <c r="CZ254" s="167">
        <v>81.900000000000006</v>
      </c>
      <c r="DA254" s="166">
        <v>8</v>
      </c>
      <c r="DB254" s="167">
        <v>77.599999999999994</v>
      </c>
      <c r="DC254" s="167">
        <v>88</v>
      </c>
      <c r="DD254" s="167">
        <v>93.4</v>
      </c>
      <c r="DE254" s="167">
        <v>93.8</v>
      </c>
      <c r="DF254" s="167">
        <v>94.2</v>
      </c>
      <c r="DG254" s="167">
        <v>91.4</v>
      </c>
      <c r="DH254" s="167">
        <v>87.9</v>
      </c>
      <c r="DI254" s="167">
        <v>79.900000000000006</v>
      </c>
      <c r="DJ254" s="167">
        <v>1</v>
      </c>
      <c r="DK254" s="168">
        <f t="shared" si="365"/>
        <v>51.4</v>
      </c>
      <c r="DL254" s="168">
        <f t="shared" si="366"/>
        <v>62.6</v>
      </c>
      <c r="DM254" s="168">
        <f t="shared" si="367"/>
        <v>70.8</v>
      </c>
      <c r="DN254" s="168">
        <f t="shared" si="368"/>
        <v>81</v>
      </c>
      <c r="DO254" s="168">
        <f t="shared" si="369"/>
        <v>90.4</v>
      </c>
      <c r="DP254" s="168">
        <f t="shared" si="370"/>
        <v>96.2</v>
      </c>
      <c r="DQ254" s="168">
        <f t="shared" si="371"/>
        <v>94.7</v>
      </c>
      <c r="DR254" s="168">
        <f t="shared" si="372"/>
        <v>92.3</v>
      </c>
      <c r="DS254" s="167">
        <v>131</v>
      </c>
      <c r="DT254" s="168">
        <f t="shared" si="373"/>
        <v>59.5</v>
      </c>
      <c r="DU254" s="168">
        <f t="shared" si="374"/>
        <v>68.900000000000006</v>
      </c>
      <c r="DV254" s="168">
        <f t="shared" si="375"/>
        <v>78.3</v>
      </c>
      <c r="DW254" s="168">
        <f t="shared" si="376"/>
        <v>84.3</v>
      </c>
      <c r="DX254" s="168">
        <f t="shared" si="377"/>
        <v>92.8</v>
      </c>
      <c r="DY254" s="168">
        <f t="shared" si="378"/>
        <v>96.3</v>
      </c>
      <c r="DZ254" s="168">
        <f t="shared" si="379"/>
        <v>94</v>
      </c>
      <c r="EA254" s="168">
        <f t="shared" si="380"/>
        <v>90</v>
      </c>
      <c r="EB254" s="167">
        <v>132</v>
      </c>
      <c r="EC254" s="168">
        <f t="shared" si="381"/>
        <v>59.8</v>
      </c>
      <c r="ED254" s="168">
        <f t="shared" si="382"/>
        <v>71.099999999999994</v>
      </c>
      <c r="EE254" s="168">
        <f t="shared" si="383"/>
        <v>80.8</v>
      </c>
      <c r="EF254" s="168">
        <f t="shared" si="384"/>
        <v>88</v>
      </c>
      <c r="EG254" s="168">
        <f t="shared" si="385"/>
        <v>95</v>
      </c>
      <c r="EH254" s="168">
        <f t="shared" si="386"/>
        <v>94.4</v>
      </c>
      <c r="EI254" s="168">
        <f t="shared" si="387"/>
        <v>94.1</v>
      </c>
      <c r="EJ254" s="168">
        <f t="shared" si="388"/>
        <v>89</v>
      </c>
      <c r="EK254" s="167">
        <v>133</v>
      </c>
      <c r="EL254" s="168">
        <f t="shared" si="389"/>
        <v>65.400000000000006</v>
      </c>
      <c r="EM254" s="168">
        <f t="shared" si="390"/>
        <v>77.2</v>
      </c>
      <c r="EN254" s="168">
        <f t="shared" si="391"/>
        <v>84.5</v>
      </c>
      <c r="EO254" s="168">
        <f t="shared" si="392"/>
        <v>89.8</v>
      </c>
      <c r="EP254" s="168">
        <f t="shared" si="393"/>
        <v>95.5</v>
      </c>
      <c r="EQ254" s="168">
        <f t="shared" si="394"/>
        <v>94.3</v>
      </c>
      <c r="ER254" s="168">
        <f t="shared" si="395"/>
        <v>92.5</v>
      </c>
      <c r="ES254" s="168">
        <f t="shared" si="396"/>
        <v>88.8</v>
      </c>
      <c r="ET254" s="167">
        <v>134</v>
      </c>
      <c r="EU254" s="168">
        <f t="shared" si="397"/>
        <v>65.3</v>
      </c>
      <c r="EV254" s="168">
        <f t="shared" si="398"/>
        <v>77.400000000000006</v>
      </c>
      <c r="EW254" s="168">
        <f t="shared" si="399"/>
        <v>86.5</v>
      </c>
      <c r="EX254" s="168">
        <f t="shared" si="400"/>
        <v>92.5</v>
      </c>
      <c r="EY254" s="168">
        <f t="shared" si="401"/>
        <v>96.4</v>
      </c>
      <c r="EZ254" s="168">
        <f t="shared" si="402"/>
        <v>93</v>
      </c>
      <c r="FA254" s="168">
        <f t="shared" si="403"/>
        <v>90.4</v>
      </c>
      <c r="FB254" s="168">
        <f t="shared" si="404"/>
        <v>83.7</v>
      </c>
      <c r="FC254" s="167">
        <v>135</v>
      </c>
      <c r="FD254" s="168">
        <f t="shared" si="405"/>
        <v>70.7</v>
      </c>
      <c r="FE254" s="168">
        <f t="shared" si="406"/>
        <v>82</v>
      </c>
      <c r="FF254" s="168">
        <f t="shared" si="407"/>
        <v>89.3</v>
      </c>
      <c r="FG254" s="168">
        <f t="shared" si="408"/>
        <v>93.3</v>
      </c>
      <c r="FH254" s="168">
        <f t="shared" si="409"/>
        <v>95.5</v>
      </c>
      <c r="FI254" s="168">
        <f t="shared" si="410"/>
        <v>93</v>
      </c>
      <c r="FJ254" s="168">
        <f t="shared" si="411"/>
        <v>90.1</v>
      </c>
      <c r="FK254" s="168">
        <f t="shared" si="412"/>
        <v>83</v>
      </c>
      <c r="FL254" s="167">
        <v>136</v>
      </c>
      <c r="FM254" s="168">
        <f t="shared" si="413"/>
        <v>75.599999999999994</v>
      </c>
      <c r="FN254" s="168">
        <f t="shared" si="414"/>
        <v>84.2</v>
      </c>
      <c r="FO254" s="168">
        <f t="shared" si="415"/>
        <v>90.1</v>
      </c>
      <c r="FP254" s="168">
        <f t="shared" si="416"/>
        <v>93.6</v>
      </c>
      <c r="FQ254" s="168">
        <f t="shared" si="417"/>
        <v>96.2</v>
      </c>
      <c r="FR254" s="168">
        <f t="shared" si="418"/>
        <v>91.3</v>
      </c>
      <c r="FS254" s="168">
        <f t="shared" si="419"/>
        <v>87.9</v>
      </c>
      <c r="FT254" s="168">
        <f t="shared" si="420"/>
        <v>81.900000000000006</v>
      </c>
      <c r="FU254" s="167">
        <v>137</v>
      </c>
      <c r="FV254" s="168">
        <f t="shared" si="421"/>
        <v>77.599999999999994</v>
      </c>
      <c r="FW254" s="168">
        <f t="shared" si="422"/>
        <v>88</v>
      </c>
      <c r="FX254" s="168">
        <f t="shared" si="423"/>
        <v>93.4</v>
      </c>
      <c r="FY254" s="168">
        <f t="shared" si="424"/>
        <v>93.8</v>
      </c>
      <c r="FZ254" s="168">
        <f t="shared" si="425"/>
        <v>94.2</v>
      </c>
      <c r="GA254" s="168">
        <f t="shared" si="426"/>
        <v>91.4</v>
      </c>
      <c r="GB254" s="168">
        <f t="shared" si="427"/>
        <v>87.9</v>
      </c>
      <c r="GC254" s="168">
        <f t="shared" si="428"/>
        <v>79.900000000000006</v>
      </c>
      <c r="GD254" s="167">
        <v>130</v>
      </c>
      <c r="GE254" s="168">
        <f t="shared" si="429"/>
        <v>-2.3603849250278586E-2</v>
      </c>
      <c r="GF254" s="168">
        <f t="shared" si="430"/>
        <v>-2.3544224454084883E-2</v>
      </c>
      <c r="GG254" s="167">
        <v>131</v>
      </c>
      <c r="GH254" s="168">
        <f t="shared" si="431"/>
        <v>-1.2384835451356935E-2</v>
      </c>
      <c r="GI254" s="168">
        <f t="shared" si="432"/>
        <v>-1.1998855162644873E-2</v>
      </c>
      <c r="GJ254" s="167">
        <v>132</v>
      </c>
      <c r="GK254" s="168">
        <f t="shared" si="433"/>
        <v>-2.0040529691527809E-2</v>
      </c>
      <c r="GL254" s="168">
        <f t="shared" si="434"/>
        <v>-1.9627671504537147E-2</v>
      </c>
      <c r="GM254" s="167">
        <v>133</v>
      </c>
      <c r="GN254" s="168">
        <f t="shared" si="435"/>
        <v>-2.9994818512207644E-2</v>
      </c>
      <c r="GO254" s="168">
        <f t="shared" si="436"/>
        <v>-2.8499066434065412E-2</v>
      </c>
      <c r="GP254" s="167">
        <v>134</v>
      </c>
      <c r="GQ254" s="168">
        <f t="shared" si="437"/>
        <v>1.1033250097071345E-2</v>
      </c>
      <c r="GR254" s="168">
        <f t="shared" si="438"/>
        <v>1.2508825519844891E-2</v>
      </c>
      <c r="GS254" s="167">
        <v>135</v>
      </c>
      <c r="GT254" s="168">
        <f t="shared" si="439"/>
        <v>3.2452499206684138E-2</v>
      </c>
      <c r="GU254" s="168">
        <f t="shared" si="440"/>
        <v>3.7596330632538866E-2</v>
      </c>
      <c r="GV254" s="167">
        <v>136</v>
      </c>
      <c r="GW254" s="168">
        <f t="shared" si="441"/>
        <v>4.2495075939370963E-2</v>
      </c>
      <c r="GX254" s="168">
        <f t="shared" si="442"/>
        <v>5.8447665967733542E-2</v>
      </c>
      <c r="GY254" s="167">
        <v>137</v>
      </c>
      <c r="GZ254" s="168">
        <f t="shared" si="443"/>
        <v>-2.9037543498589002E-5</v>
      </c>
      <c r="HA254" s="168">
        <f t="shared" si="444"/>
        <v>2.5034014590687548E-2</v>
      </c>
      <c r="HB254" s="167">
        <v>-1.2</v>
      </c>
      <c r="HC254" s="167">
        <v>-0.49</v>
      </c>
      <c r="HD254" s="167">
        <v>0.14000000000000001</v>
      </c>
      <c r="HE254" s="167">
        <v>1.56</v>
      </c>
      <c r="HF254" s="167">
        <v>-2.98</v>
      </c>
      <c r="HG254" s="167">
        <v>-1.01</v>
      </c>
      <c r="HH254" s="167">
        <v>0.85</v>
      </c>
      <c r="HI254" s="167">
        <v>3.14</v>
      </c>
    </row>
    <row r="255" spans="1:217" ht="15" x14ac:dyDescent="0.2">
      <c r="A255" s="153">
        <v>245</v>
      </c>
      <c r="B255" s="212"/>
      <c r="V255" s="163">
        <f t="shared" si="345"/>
        <v>0</v>
      </c>
      <c r="W255" s="163">
        <f t="shared" si="346"/>
        <v>0</v>
      </c>
      <c r="X255" s="163">
        <f t="shared" si="347"/>
        <v>0</v>
      </c>
      <c r="Y255" s="163">
        <f t="shared" si="348"/>
        <v>0</v>
      </c>
      <c r="Z255" s="163">
        <f t="shared" si="349"/>
        <v>0</v>
      </c>
      <c r="AA255" s="163">
        <f t="shared" si="350"/>
        <v>0</v>
      </c>
      <c r="AB255" s="163">
        <f t="shared" si="351"/>
        <v>0</v>
      </c>
      <c r="AC255" s="163">
        <f t="shared" si="352"/>
        <v>0</v>
      </c>
      <c r="AD255" s="164">
        <f t="shared" si="353"/>
        <v>-1.4641977937706968E-2</v>
      </c>
      <c r="AE255" s="164">
        <f t="shared" si="354"/>
        <v>2.4910512713808348E-2</v>
      </c>
      <c r="AF255" s="164">
        <f t="shared" si="355"/>
        <v>4.5595616594547202E-2</v>
      </c>
      <c r="AG255" s="165">
        <f t="shared" si="356"/>
        <v>65.3</v>
      </c>
      <c r="AH255" s="165">
        <f t="shared" si="357"/>
        <v>75.400000000000006</v>
      </c>
      <c r="AI255" s="165">
        <f t="shared" si="358"/>
        <v>82.9</v>
      </c>
      <c r="AJ255" s="165">
        <f t="shared" si="359"/>
        <v>88.3</v>
      </c>
      <c r="AK255" s="165">
        <f t="shared" si="360"/>
        <v>91.5</v>
      </c>
      <c r="AL255" s="165">
        <f t="shared" si="361"/>
        <v>92.7</v>
      </c>
      <c r="AM255" s="165">
        <f t="shared" si="362"/>
        <v>92.5</v>
      </c>
      <c r="AN255" s="165">
        <f t="shared" si="363"/>
        <v>90.4</v>
      </c>
      <c r="AO255" s="164">
        <f t="shared" si="364"/>
        <v>1.5128685188023212</v>
      </c>
      <c r="AP255" s="166">
        <v>1</v>
      </c>
      <c r="AQ255" s="167">
        <v>51.4</v>
      </c>
      <c r="AR255" s="167">
        <v>62.6</v>
      </c>
      <c r="AS255" s="167">
        <v>70.8</v>
      </c>
      <c r="AT255" s="167">
        <v>81</v>
      </c>
      <c r="AU255" s="167">
        <v>90.4</v>
      </c>
      <c r="AV255" s="167">
        <v>96.2</v>
      </c>
      <c r="AW255" s="167">
        <v>94.7</v>
      </c>
      <c r="AX255" s="167">
        <v>92.3</v>
      </c>
      <c r="AY255" s="166">
        <v>2</v>
      </c>
      <c r="AZ255" s="167">
        <v>59.5</v>
      </c>
      <c r="BA255" s="167">
        <v>68.900000000000006</v>
      </c>
      <c r="BB255" s="167">
        <v>78.3</v>
      </c>
      <c r="BC255" s="167">
        <v>84.3</v>
      </c>
      <c r="BD255" s="167">
        <v>92.8</v>
      </c>
      <c r="BE255" s="167">
        <v>96.3</v>
      </c>
      <c r="BF255" s="167">
        <v>94</v>
      </c>
      <c r="BG255" s="167">
        <v>90</v>
      </c>
      <c r="BH255" s="166">
        <v>3</v>
      </c>
      <c r="BI255" s="167">
        <v>59.8</v>
      </c>
      <c r="BJ255" s="167">
        <v>71.099999999999994</v>
      </c>
      <c r="BK255" s="167">
        <v>80.8</v>
      </c>
      <c r="BL255" s="167">
        <v>88</v>
      </c>
      <c r="BM255" s="167">
        <v>95</v>
      </c>
      <c r="BN255" s="167">
        <v>94.4</v>
      </c>
      <c r="BO255" s="167">
        <v>94.1</v>
      </c>
      <c r="BP255" s="167">
        <v>89</v>
      </c>
      <c r="BQ255" s="166">
        <v>4</v>
      </c>
      <c r="BR255" s="167">
        <v>65.400000000000006</v>
      </c>
      <c r="BS255" s="167">
        <v>77.2</v>
      </c>
      <c r="BT255" s="167">
        <v>84.5</v>
      </c>
      <c r="BU255" s="167">
        <v>89.8</v>
      </c>
      <c r="BV255" s="167">
        <v>95.5</v>
      </c>
      <c r="BW255" s="167">
        <v>94.3</v>
      </c>
      <c r="BX255" s="167">
        <v>92.5</v>
      </c>
      <c r="BY255" s="167">
        <v>88.8</v>
      </c>
      <c r="BZ255" s="166">
        <v>5</v>
      </c>
      <c r="CA255" s="167">
        <v>65.3</v>
      </c>
      <c r="CB255" s="167">
        <v>77.400000000000006</v>
      </c>
      <c r="CC255" s="167">
        <v>86.5</v>
      </c>
      <c r="CD255" s="167">
        <v>92.5</v>
      </c>
      <c r="CE255" s="167">
        <v>96.4</v>
      </c>
      <c r="CF255" s="167">
        <v>93</v>
      </c>
      <c r="CG255" s="167">
        <v>90.4</v>
      </c>
      <c r="CH255" s="167">
        <v>83.7</v>
      </c>
      <c r="CI255" s="166">
        <v>6</v>
      </c>
      <c r="CJ255" s="167">
        <v>70.7</v>
      </c>
      <c r="CK255" s="167">
        <v>82</v>
      </c>
      <c r="CL255" s="167">
        <v>89.3</v>
      </c>
      <c r="CM255" s="167">
        <v>93.3</v>
      </c>
      <c r="CN255" s="167">
        <v>95.5</v>
      </c>
      <c r="CO255" s="167">
        <v>93</v>
      </c>
      <c r="CP255" s="167">
        <v>90.1</v>
      </c>
      <c r="CQ255" s="167">
        <v>83</v>
      </c>
      <c r="CR255" s="166">
        <v>7</v>
      </c>
      <c r="CS255" s="167">
        <v>75.599999999999994</v>
      </c>
      <c r="CT255" s="167">
        <v>84.2</v>
      </c>
      <c r="CU255" s="167">
        <v>90.1</v>
      </c>
      <c r="CV255" s="167">
        <v>93.6</v>
      </c>
      <c r="CW255" s="167">
        <v>96.2</v>
      </c>
      <c r="CX255" s="167">
        <v>91.3</v>
      </c>
      <c r="CY255" s="167">
        <v>87.9</v>
      </c>
      <c r="CZ255" s="167">
        <v>81.900000000000006</v>
      </c>
      <c r="DA255" s="166">
        <v>8</v>
      </c>
      <c r="DB255" s="167">
        <v>77.599999999999994</v>
      </c>
      <c r="DC255" s="167">
        <v>88</v>
      </c>
      <c r="DD255" s="167">
        <v>93.4</v>
      </c>
      <c r="DE255" s="167">
        <v>93.8</v>
      </c>
      <c r="DF255" s="167">
        <v>94.2</v>
      </c>
      <c r="DG255" s="167">
        <v>91.4</v>
      </c>
      <c r="DH255" s="167">
        <v>87.9</v>
      </c>
      <c r="DI255" s="167">
        <v>79.900000000000006</v>
      </c>
      <c r="DJ255" s="167">
        <v>1</v>
      </c>
      <c r="DK255" s="168">
        <f t="shared" si="365"/>
        <v>51.4</v>
      </c>
      <c r="DL255" s="168">
        <f t="shared" si="366"/>
        <v>62.6</v>
      </c>
      <c r="DM255" s="168">
        <f t="shared" si="367"/>
        <v>70.8</v>
      </c>
      <c r="DN255" s="168">
        <f t="shared" si="368"/>
        <v>81</v>
      </c>
      <c r="DO255" s="168">
        <f t="shared" si="369"/>
        <v>90.4</v>
      </c>
      <c r="DP255" s="168">
        <f t="shared" si="370"/>
        <v>96.2</v>
      </c>
      <c r="DQ255" s="168">
        <f t="shared" si="371"/>
        <v>94.7</v>
      </c>
      <c r="DR255" s="168">
        <f t="shared" si="372"/>
        <v>92.3</v>
      </c>
      <c r="DS255" s="167">
        <v>131</v>
      </c>
      <c r="DT255" s="168">
        <f t="shared" si="373"/>
        <v>59.5</v>
      </c>
      <c r="DU255" s="168">
        <f t="shared" si="374"/>
        <v>68.900000000000006</v>
      </c>
      <c r="DV255" s="168">
        <f t="shared" si="375"/>
        <v>78.3</v>
      </c>
      <c r="DW255" s="168">
        <f t="shared" si="376"/>
        <v>84.3</v>
      </c>
      <c r="DX255" s="168">
        <f t="shared" si="377"/>
        <v>92.8</v>
      </c>
      <c r="DY255" s="168">
        <f t="shared" si="378"/>
        <v>96.3</v>
      </c>
      <c r="DZ255" s="168">
        <f t="shared" si="379"/>
        <v>94</v>
      </c>
      <c r="EA255" s="168">
        <f t="shared" si="380"/>
        <v>90</v>
      </c>
      <c r="EB255" s="167">
        <v>132</v>
      </c>
      <c r="EC255" s="168">
        <f t="shared" si="381"/>
        <v>59.8</v>
      </c>
      <c r="ED255" s="168">
        <f t="shared" si="382"/>
        <v>71.099999999999994</v>
      </c>
      <c r="EE255" s="168">
        <f t="shared" si="383"/>
        <v>80.8</v>
      </c>
      <c r="EF255" s="168">
        <f t="shared" si="384"/>
        <v>88</v>
      </c>
      <c r="EG255" s="168">
        <f t="shared" si="385"/>
        <v>95</v>
      </c>
      <c r="EH255" s="168">
        <f t="shared" si="386"/>
        <v>94.4</v>
      </c>
      <c r="EI255" s="168">
        <f t="shared" si="387"/>
        <v>94.1</v>
      </c>
      <c r="EJ255" s="168">
        <f t="shared" si="388"/>
        <v>89</v>
      </c>
      <c r="EK255" s="167">
        <v>133</v>
      </c>
      <c r="EL255" s="168">
        <f t="shared" si="389"/>
        <v>65.400000000000006</v>
      </c>
      <c r="EM255" s="168">
        <f t="shared" si="390"/>
        <v>77.2</v>
      </c>
      <c r="EN255" s="168">
        <f t="shared" si="391"/>
        <v>84.5</v>
      </c>
      <c r="EO255" s="168">
        <f t="shared" si="392"/>
        <v>89.8</v>
      </c>
      <c r="EP255" s="168">
        <f t="shared" si="393"/>
        <v>95.5</v>
      </c>
      <c r="EQ255" s="168">
        <f t="shared" si="394"/>
        <v>94.3</v>
      </c>
      <c r="ER255" s="168">
        <f t="shared" si="395"/>
        <v>92.5</v>
      </c>
      <c r="ES255" s="168">
        <f t="shared" si="396"/>
        <v>88.8</v>
      </c>
      <c r="ET255" s="167">
        <v>134</v>
      </c>
      <c r="EU255" s="168">
        <f t="shared" si="397"/>
        <v>65.3</v>
      </c>
      <c r="EV255" s="168">
        <f t="shared" si="398"/>
        <v>77.400000000000006</v>
      </c>
      <c r="EW255" s="168">
        <f t="shared" si="399"/>
        <v>86.5</v>
      </c>
      <c r="EX255" s="168">
        <f t="shared" si="400"/>
        <v>92.5</v>
      </c>
      <c r="EY255" s="168">
        <f t="shared" si="401"/>
        <v>96.4</v>
      </c>
      <c r="EZ255" s="168">
        <f t="shared" si="402"/>
        <v>93</v>
      </c>
      <c r="FA255" s="168">
        <f t="shared" si="403"/>
        <v>90.4</v>
      </c>
      <c r="FB255" s="168">
        <f t="shared" si="404"/>
        <v>83.7</v>
      </c>
      <c r="FC255" s="167">
        <v>135</v>
      </c>
      <c r="FD255" s="168">
        <f t="shared" si="405"/>
        <v>70.7</v>
      </c>
      <c r="FE255" s="168">
        <f t="shared" si="406"/>
        <v>82</v>
      </c>
      <c r="FF255" s="168">
        <f t="shared" si="407"/>
        <v>89.3</v>
      </c>
      <c r="FG255" s="168">
        <f t="shared" si="408"/>
        <v>93.3</v>
      </c>
      <c r="FH255" s="168">
        <f t="shared" si="409"/>
        <v>95.5</v>
      </c>
      <c r="FI255" s="168">
        <f t="shared" si="410"/>
        <v>93</v>
      </c>
      <c r="FJ255" s="168">
        <f t="shared" si="411"/>
        <v>90.1</v>
      </c>
      <c r="FK255" s="168">
        <f t="shared" si="412"/>
        <v>83</v>
      </c>
      <c r="FL255" s="167">
        <v>136</v>
      </c>
      <c r="FM255" s="168">
        <f t="shared" si="413"/>
        <v>75.599999999999994</v>
      </c>
      <c r="FN255" s="168">
        <f t="shared" si="414"/>
        <v>84.2</v>
      </c>
      <c r="FO255" s="168">
        <f t="shared" si="415"/>
        <v>90.1</v>
      </c>
      <c r="FP255" s="168">
        <f t="shared" si="416"/>
        <v>93.6</v>
      </c>
      <c r="FQ255" s="168">
        <f t="shared" si="417"/>
        <v>96.2</v>
      </c>
      <c r="FR255" s="168">
        <f t="shared" si="418"/>
        <v>91.3</v>
      </c>
      <c r="FS255" s="168">
        <f t="shared" si="419"/>
        <v>87.9</v>
      </c>
      <c r="FT255" s="168">
        <f t="shared" si="420"/>
        <v>81.900000000000006</v>
      </c>
      <c r="FU255" s="167">
        <v>137</v>
      </c>
      <c r="FV255" s="168">
        <f t="shared" si="421"/>
        <v>77.599999999999994</v>
      </c>
      <c r="FW255" s="168">
        <f t="shared" si="422"/>
        <v>88</v>
      </c>
      <c r="FX255" s="168">
        <f t="shared" si="423"/>
        <v>93.4</v>
      </c>
      <c r="FY255" s="168">
        <f t="shared" si="424"/>
        <v>93.8</v>
      </c>
      <c r="FZ255" s="168">
        <f t="shared" si="425"/>
        <v>94.2</v>
      </c>
      <c r="GA255" s="168">
        <f t="shared" si="426"/>
        <v>91.4</v>
      </c>
      <c r="GB255" s="168">
        <f t="shared" si="427"/>
        <v>87.9</v>
      </c>
      <c r="GC255" s="168">
        <f t="shared" si="428"/>
        <v>79.900000000000006</v>
      </c>
      <c r="GD255" s="167">
        <v>130</v>
      </c>
      <c r="GE255" s="168">
        <f t="shared" si="429"/>
        <v>-2.3603849250278586E-2</v>
      </c>
      <c r="GF255" s="168">
        <f t="shared" si="430"/>
        <v>-2.3544224454084883E-2</v>
      </c>
      <c r="GG255" s="167">
        <v>131</v>
      </c>
      <c r="GH255" s="168">
        <f t="shared" si="431"/>
        <v>-1.2384835451356935E-2</v>
      </c>
      <c r="GI255" s="168">
        <f t="shared" si="432"/>
        <v>-1.1998855162644873E-2</v>
      </c>
      <c r="GJ255" s="167">
        <v>132</v>
      </c>
      <c r="GK255" s="168">
        <f t="shared" si="433"/>
        <v>-2.0040529691527809E-2</v>
      </c>
      <c r="GL255" s="168">
        <f t="shared" si="434"/>
        <v>-1.9627671504537147E-2</v>
      </c>
      <c r="GM255" s="167">
        <v>133</v>
      </c>
      <c r="GN255" s="168">
        <f t="shared" si="435"/>
        <v>-2.9994818512207644E-2</v>
      </c>
      <c r="GO255" s="168">
        <f t="shared" si="436"/>
        <v>-2.8499066434065412E-2</v>
      </c>
      <c r="GP255" s="167">
        <v>134</v>
      </c>
      <c r="GQ255" s="168">
        <f t="shared" si="437"/>
        <v>1.1033250097071345E-2</v>
      </c>
      <c r="GR255" s="168">
        <f t="shared" si="438"/>
        <v>1.2508825519844891E-2</v>
      </c>
      <c r="GS255" s="167">
        <v>135</v>
      </c>
      <c r="GT255" s="168">
        <f t="shared" si="439"/>
        <v>3.2452499206684138E-2</v>
      </c>
      <c r="GU255" s="168">
        <f t="shared" si="440"/>
        <v>3.7596330632538866E-2</v>
      </c>
      <c r="GV255" s="167">
        <v>136</v>
      </c>
      <c r="GW255" s="168">
        <f t="shared" si="441"/>
        <v>4.2495075939370963E-2</v>
      </c>
      <c r="GX255" s="168">
        <f t="shared" si="442"/>
        <v>5.8447665967733542E-2</v>
      </c>
      <c r="GY255" s="167">
        <v>137</v>
      </c>
      <c r="GZ255" s="168">
        <f t="shared" si="443"/>
        <v>-2.9037543498589002E-5</v>
      </c>
      <c r="HA255" s="168">
        <f t="shared" si="444"/>
        <v>2.5034014590687548E-2</v>
      </c>
      <c r="HB255" s="167">
        <v>-1.2</v>
      </c>
      <c r="HC255" s="167">
        <v>-0.49</v>
      </c>
      <c r="HD255" s="167">
        <v>0.14000000000000001</v>
      </c>
      <c r="HE255" s="167">
        <v>1.56</v>
      </c>
      <c r="HF255" s="167">
        <v>-2.98</v>
      </c>
      <c r="HG255" s="167">
        <v>-1.01</v>
      </c>
      <c r="HH255" s="167">
        <v>0.85</v>
      </c>
      <c r="HI255" s="167">
        <v>3.14</v>
      </c>
    </row>
    <row r="256" spans="1:217" ht="15" x14ac:dyDescent="0.2">
      <c r="A256" s="153">
        <v>246</v>
      </c>
      <c r="B256" s="212"/>
      <c r="V256" s="163">
        <f t="shared" si="345"/>
        <v>0</v>
      </c>
      <c r="W256" s="163">
        <f t="shared" si="346"/>
        <v>0</v>
      </c>
      <c r="X256" s="163">
        <f t="shared" si="347"/>
        <v>0</v>
      </c>
      <c r="Y256" s="163">
        <f t="shared" si="348"/>
        <v>0</v>
      </c>
      <c r="Z256" s="163">
        <f t="shared" si="349"/>
        <v>0</v>
      </c>
      <c r="AA256" s="163">
        <f t="shared" si="350"/>
        <v>0</v>
      </c>
      <c r="AB256" s="163">
        <f t="shared" si="351"/>
        <v>0</v>
      </c>
      <c r="AC256" s="163">
        <f t="shared" si="352"/>
        <v>0</v>
      </c>
      <c r="AD256" s="164">
        <f t="shared" si="353"/>
        <v>-1.4641977937706968E-2</v>
      </c>
      <c r="AE256" s="164">
        <f t="shared" si="354"/>
        <v>2.4910512713808348E-2</v>
      </c>
      <c r="AF256" s="164">
        <f t="shared" si="355"/>
        <v>4.5595616594547202E-2</v>
      </c>
      <c r="AG256" s="165">
        <f t="shared" si="356"/>
        <v>65.3</v>
      </c>
      <c r="AH256" s="165">
        <f t="shared" si="357"/>
        <v>75.400000000000006</v>
      </c>
      <c r="AI256" s="165">
        <f t="shared" si="358"/>
        <v>82.9</v>
      </c>
      <c r="AJ256" s="165">
        <f t="shared" si="359"/>
        <v>88.3</v>
      </c>
      <c r="AK256" s="165">
        <f t="shared" si="360"/>
        <v>91.5</v>
      </c>
      <c r="AL256" s="165">
        <f t="shared" si="361"/>
        <v>92.7</v>
      </c>
      <c r="AM256" s="165">
        <f t="shared" si="362"/>
        <v>92.5</v>
      </c>
      <c r="AN256" s="165">
        <f t="shared" si="363"/>
        <v>90.4</v>
      </c>
      <c r="AO256" s="164">
        <f t="shared" si="364"/>
        <v>1.5128685188023212</v>
      </c>
      <c r="AP256" s="166">
        <v>1</v>
      </c>
      <c r="AQ256" s="167">
        <v>51.4</v>
      </c>
      <c r="AR256" s="167">
        <v>62.6</v>
      </c>
      <c r="AS256" s="167">
        <v>70.8</v>
      </c>
      <c r="AT256" s="167">
        <v>81</v>
      </c>
      <c r="AU256" s="167">
        <v>90.4</v>
      </c>
      <c r="AV256" s="167">
        <v>96.2</v>
      </c>
      <c r="AW256" s="167">
        <v>94.7</v>
      </c>
      <c r="AX256" s="167">
        <v>92.3</v>
      </c>
      <c r="AY256" s="166">
        <v>2</v>
      </c>
      <c r="AZ256" s="167">
        <v>59.5</v>
      </c>
      <c r="BA256" s="167">
        <v>68.900000000000006</v>
      </c>
      <c r="BB256" s="167">
        <v>78.3</v>
      </c>
      <c r="BC256" s="167">
        <v>84.3</v>
      </c>
      <c r="BD256" s="167">
        <v>92.8</v>
      </c>
      <c r="BE256" s="167">
        <v>96.3</v>
      </c>
      <c r="BF256" s="167">
        <v>94</v>
      </c>
      <c r="BG256" s="167">
        <v>90</v>
      </c>
      <c r="BH256" s="166">
        <v>3</v>
      </c>
      <c r="BI256" s="167">
        <v>59.8</v>
      </c>
      <c r="BJ256" s="167">
        <v>71.099999999999994</v>
      </c>
      <c r="BK256" s="167">
        <v>80.8</v>
      </c>
      <c r="BL256" s="167">
        <v>88</v>
      </c>
      <c r="BM256" s="167">
        <v>95</v>
      </c>
      <c r="BN256" s="167">
        <v>94.4</v>
      </c>
      <c r="BO256" s="167">
        <v>94.1</v>
      </c>
      <c r="BP256" s="167">
        <v>89</v>
      </c>
      <c r="BQ256" s="166">
        <v>4</v>
      </c>
      <c r="BR256" s="167">
        <v>65.400000000000006</v>
      </c>
      <c r="BS256" s="167">
        <v>77.2</v>
      </c>
      <c r="BT256" s="167">
        <v>84.5</v>
      </c>
      <c r="BU256" s="167">
        <v>89.8</v>
      </c>
      <c r="BV256" s="167">
        <v>95.5</v>
      </c>
      <c r="BW256" s="167">
        <v>94.3</v>
      </c>
      <c r="BX256" s="167">
        <v>92.5</v>
      </c>
      <c r="BY256" s="167">
        <v>88.8</v>
      </c>
      <c r="BZ256" s="166">
        <v>5</v>
      </c>
      <c r="CA256" s="167">
        <v>65.3</v>
      </c>
      <c r="CB256" s="167">
        <v>77.400000000000006</v>
      </c>
      <c r="CC256" s="167">
        <v>86.5</v>
      </c>
      <c r="CD256" s="167">
        <v>92.5</v>
      </c>
      <c r="CE256" s="167">
        <v>96.4</v>
      </c>
      <c r="CF256" s="167">
        <v>93</v>
      </c>
      <c r="CG256" s="167">
        <v>90.4</v>
      </c>
      <c r="CH256" s="167">
        <v>83.7</v>
      </c>
      <c r="CI256" s="166">
        <v>6</v>
      </c>
      <c r="CJ256" s="167">
        <v>70.7</v>
      </c>
      <c r="CK256" s="167">
        <v>82</v>
      </c>
      <c r="CL256" s="167">
        <v>89.3</v>
      </c>
      <c r="CM256" s="167">
        <v>93.3</v>
      </c>
      <c r="CN256" s="167">
        <v>95.5</v>
      </c>
      <c r="CO256" s="167">
        <v>93</v>
      </c>
      <c r="CP256" s="167">
        <v>90.1</v>
      </c>
      <c r="CQ256" s="167">
        <v>83</v>
      </c>
      <c r="CR256" s="166">
        <v>7</v>
      </c>
      <c r="CS256" s="167">
        <v>75.599999999999994</v>
      </c>
      <c r="CT256" s="167">
        <v>84.2</v>
      </c>
      <c r="CU256" s="167">
        <v>90.1</v>
      </c>
      <c r="CV256" s="167">
        <v>93.6</v>
      </c>
      <c r="CW256" s="167">
        <v>96.2</v>
      </c>
      <c r="CX256" s="167">
        <v>91.3</v>
      </c>
      <c r="CY256" s="167">
        <v>87.9</v>
      </c>
      <c r="CZ256" s="167">
        <v>81.900000000000006</v>
      </c>
      <c r="DA256" s="166">
        <v>8</v>
      </c>
      <c r="DB256" s="167">
        <v>77.599999999999994</v>
      </c>
      <c r="DC256" s="167">
        <v>88</v>
      </c>
      <c r="DD256" s="167">
        <v>93.4</v>
      </c>
      <c r="DE256" s="167">
        <v>93.8</v>
      </c>
      <c r="DF256" s="167">
        <v>94.2</v>
      </c>
      <c r="DG256" s="167">
        <v>91.4</v>
      </c>
      <c r="DH256" s="167">
        <v>87.9</v>
      </c>
      <c r="DI256" s="167">
        <v>79.900000000000006</v>
      </c>
      <c r="DJ256" s="167">
        <v>1</v>
      </c>
      <c r="DK256" s="168">
        <f t="shared" si="365"/>
        <v>51.4</v>
      </c>
      <c r="DL256" s="168">
        <f t="shared" si="366"/>
        <v>62.6</v>
      </c>
      <c r="DM256" s="168">
        <f t="shared" si="367"/>
        <v>70.8</v>
      </c>
      <c r="DN256" s="168">
        <f t="shared" si="368"/>
        <v>81</v>
      </c>
      <c r="DO256" s="168">
        <f t="shared" si="369"/>
        <v>90.4</v>
      </c>
      <c r="DP256" s="168">
        <f t="shared" si="370"/>
        <v>96.2</v>
      </c>
      <c r="DQ256" s="168">
        <f t="shared" si="371"/>
        <v>94.7</v>
      </c>
      <c r="DR256" s="168">
        <f t="shared" si="372"/>
        <v>92.3</v>
      </c>
      <c r="DS256" s="167">
        <v>131</v>
      </c>
      <c r="DT256" s="168">
        <f t="shared" si="373"/>
        <v>59.5</v>
      </c>
      <c r="DU256" s="168">
        <f t="shared" si="374"/>
        <v>68.900000000000006</v>
      </c>
      <c r="DV256" s="168">
        <f t="shared" si="375"/>
        <v>78.3</v>
      </c>
      <c r="DW256" s="168">
        <f t="shared" si="376"/>
        <v>84.3</v>
      </c>
      <c r="DX256" s="168">
        <f t="shared" si="377"/>
        <v>92.8</v>
      </c>
      <c r="DY256" s="168">
        <f t="shared" si="378"/>
        <v>96.3</v>
      </c>
      <c r="DZ256" s="168">
        <f t="shared" si="379"/>
        <v>94</v>
      </c>
      <c r="EA256" s="168">
        <f t="shared" si="380"/>
        <v>90</v>
      </c>
      <c r="EB256" s="167">
        <v>132</v>
      </c>
      <c r="EC256" s="168">
        <f t="shared" si="381"/>
        <v>59.8</v>
      </c>
      <c r="ED256" s="168">
        <f t="shared" si="382"/>
        <v>71.099999999999994</v>
      </c>
      <c r="EE256" s="168">
        <f t="shared" si="383"/>
        <v>80.8</v>
      </c>
      <c r="EF256" s="168">
        <f t="shared" si="384"/>
        <v>88</v>
      </c>
      <c r="EG256" s="168">
        <f t="shared" si="385"/>
        <v>95</v>
      </c>
      <c r="EH256" s="168">
        <f t="shared" si="386"/>
        <v>94.4</v>
      </c>
      <c r="EI256" s="168">
        <f t="shared" si="387"/>
        <v>94.1</v>
      </c>
      <c r="EJ256" s="168">
        <f t="shared" si="388"/>
        <v>89</v>
      </c>
      <c r="EK256" s="167">
        <v>133</v>
      </c>
      <c r="EL256" s="168">
        <f t="shared" si="389"/>
        <v>65.400000000000006</v>
      </c>
      <c r="EM256" s="168">
        <f t="shared" si="390"/>
        <v>77.2</v>
      </c>
      <c r="EN256" s="168">
        <f t="shared" si="391"/>
        <v>84.5</v>
      </c>
      <c r="EO256" s="168">
        <f t="shared" si="392"/>
        <v>89.8</v>
      </c>
      <c r="EP256" s="168">
        <f t="shared" si="393"/>
        <v>95.5</v>
      </c>
      <c r="EQ256" s="168">
        <f t="shared" si="394"/>
        <v>94.3</v>
      </c>
      <c r="ER256" s="168">
        <f t="shared" si="395"/>
        <v>92.5</v>
      </c>
      <c r="ES256" s="168">
        <f t="shared" si="396"/>
        <v>88.8</v>
      </c>
      <c r="ET256" s="167">
        <v>134</v>
      </c>
      <c r="EU256" s="168">
        <f t="shared" si="397"/>
        <v>65.3</v>
      </c>
      <c r="EV256" s="168">
        <f t="shared" si="398"/>
        <v>77.400000000000006</v>
      </c>
      <c r="EW256" s="168">
        <f t="shared" si="399"/>
        <v>86.5</v>
      </c>
      <c r="EX256" s="168">
        <f t="shared" si="400"/>
        <v>92.5</v>
      </c>
      <c r="EY256" s="168">
        <f t="shared" si="401"/>
        <v>96.4</v>
      </c>
      <c r="EZ256" s="168">
        <f t="shared" si="402"/>
        <v>93</v>
      </c>
      <c r="FA256" s="168">
        <f t="shared" si="403"/>
        <v>90.4</v>
      </c>
      <c r="FB256" s="168">
        <f t="shared" si="404"/>
        <v>83.7</v>
      </c>
      <c r="FC256" s="167">
        <v>135</v>
      </c>
      <c r="FD256" s="168">
        <f t="shared" si="405"/>
        <v>70.7</v>
      </c>
      <c r="FE256" s="168">
        <f t="shared" si="406"/>
        <v>82</v>
      </c>
      <c r="FF256" s="168">
        <f t="shared" si="407"/>
        <v>89.3</v>
      </c>
      <c r="FG256" s="168">
        <f t="shared" si="408"/>
        <v>93.3</v>
      </c>
      <c r="FH256" s="168">
        <f t="shared" si="409"/>
        <v>95.5</v>
      </c>
      <c r="FI256" s="168">
        <f t="shared" si="410"/>
        <v>93</v>
      </c>
      <c r="FJ256" s="168">
        <f t="shared" si="411"/>
        <v>90.1</v>
      </c>
      <c r="FK256" s="168">
        <f t="shared" si="412"/>
        <v>83</v>
      </c>
      <c r="FL256" s="167">
        <v>136</v>
      </c>
      <c r="FM256" s="168">
        <f t="shared" si="413"/>
        <v>75.599999999999994</v>
      </c>
      <c r="FN256" s="168">
        <f t="shared" si="414"/>
        <v>84.2</v>
      </c>
      <c r="FO256" s="168">
        <f t="shared" si="415"/>
        <v>90.1</v>
      </c>
      <c r="FP256" s="168">
        <f t="shared" si="416"/>
        <v>93.6</v>
      </c>
      <c r="FQ256" s="168">
        <f t="shared" si="417"/>
        <v>96.2</v>
      </c>
      <c r="FR256" s="168">
        <f t="shared" si="418"/>
        <v>91.3</v>
      </c>
      <c r="FS256" s="168">
        <f t="shared" si="419"/>
        <v>87.9</v>
      </c>
      <c r="FT256" s="168">
        <f t="shared" si="420"/>
        <v>81.900000000000006</v>
      </c>
      <c r="FU256" s="167">
        <v>137</v>
      </c>
      <c r="FV256" s="168">
        <f t="shared" si="421"/>
        <v>77.599999999999994</v>
      </c>
      <c r="FW256" s="168">
        <f t="shared" si="422"/>
        <v>88</v>
      </c>
      <c r="FX256" s="168">
        <f t="shared" si="423"/>
        <v>93.4</v>
      </c>
      <c r="FY256" s="168">
        <f t="shared" si="424"/>
        <v>93.8</v>
      </c>
      <c r="FZ256" s="168">
        <f t="shared" si="425"/>
        <v>94.2</v>
      </c>
      <c r="GA256" s="168">
        <f t="shared" si="426"/>
        <v>91.4</v>
      </c>
      <c r="GB256" s="168">
        <f t="shared" si="427"/>
        <v>87.9</v>
      </c>
      <c r="GC256" s="168">
        <f t="shared" si="428"/>
        <v>79.900000000000006</v>
      </c>
      <c r="GD256" s="167">
        <v>130</v>
      </c>
      <c r="GE256" s="168">
        <f t="shared" si="429"/>
        <v>-2.3603849250278586E-2</v>
      </c>
      <c r="GF256" s="168">
        <f t="shared" si="430"/>
        <v>-2.3544224454084883E-2</v>
      </c>
      <c r="GG256" s="167">
        <v>131</v>
      </c>
      <c r="GH256" s="168">
        <f t="shared" si="431"/>
        <v>-1.2384835451356935E-2</v>
      </c>
      <c r="GI256" s="168">
        <f t="shared" si="432"/>
        <v>-1.1998855162644873E-2</v>
      </c>
      <c r="GJ256" s="167">
        <v>132</v>
      </c>
      <c r="GK256" s="168">
        <f t="shared" si="433"/>
        <v>-2.0040529691527809E-2</v>
      </c>
      <c r="GL256" s="168">
        <f t="shared" si="434"/>
        <v>-1.9627671504537147E-2</v>
      </c>
      <c r="GM256" s="167">
        <v>133</v>
      </c>
      <c r="GN256" s="168">
        <f t="shared" si="435"/>
        <v>-2.9994818512207644E-2</v>
      </c>
      <c r="GO256" s="168">
        <f t="shared" si="436"/>
        <v>-2.8499066434065412E-2</v>
      </c>
      <c r="GP256" s="167">
        <v>134</v>
      </c>
      <c r="GQ256" s="168">
        <f t="shared" si="437"/>
        <v>1.1033250097071345E-2</v>
      </c>
      <c r="GR256" s="168">
        <f t="shared" si="438"/>
        <v>1.2508825519844891E-2</v>
      </c>
      <c r="GS256" s="167">
        <v>135</v>
      </c>
      <c r="GT256" s="168">
        <f t="shared" si="439"/>
        <v>3.2452499206684138E-2</v>
      </c>
      <c r="GU256" s="168">
        <f t="shared" si="440"/>
        <v>3.7596330632538866E-2</v>
      </c>
      <c r="GV256" s="167">
        <v>136</v>
      </c>
      <c r="GW256" s="168">
        <f t="shared" si="441"/>
        <v>4.2495075939370963E-2</v>
      </c>
      <c r="GX256" s="168">
        <f t="shared" si="442"/>
        <v>5.8447665967733542E-2</v>
      </c>
      <c r="GY256" s="167">
        <v>137</v>
      </c>
      <c r="GZ256" s="168">
        <f t="shared" si="443"/>
        <v>-2.9037543498589002E-5</v>
      </c>
      <c r="HA256" s="168">
        <f t="shared" si="444"/>
        <v>2.5034014590687548E-2</v>
      </c>
      <c r="HB256" s="167">
        <v>-1.2</v>
      </c>
      <c r="HC256" s="167">
        <v>-0.49</v>
      </c>
      <c r="HD256" s="167">
        <v>0.14000000000000001</v>
      </c>
      <c r="HE256" s="167">
        <v>1.56</v>
      </c>
      <c r="HF256" s="167">
        <v>-2.98</v>
      </c>
      <c r="HG256" s="167">
        <v>-1.01</v>
      </c>
      <c r="HH256" s="167">
        <v>0.85</v>
      </c>
      <c r="HI256" s="167">
        <v>3.14</v>
      </c>
    </row>
    <row r="257" spans="1:217" ht="15" x14ac:dyDescent="0.2">
      <c r="A257" s="153">
        <v>247</v>
      </c>
      <c r="B257" s="212"/>
      <c r="V257" s="163">
        <f t="shared" si="345"/>
        <v>0</v>
      </c>
      <c r="W257" s="163">
        <f t="shared" si="346"/>
        <v>0</v>
      </c>
      <c r="X257" s="163">
        <f t="shared" si="347"/>
        <v>0</v>
      </c>
      <c r="Y257" s="163">
        <f t="shared" si="348"/>
        <v>0</v>
      </c>
      <c r="Z257" s="163">
        <f t="shared" si="349"/>
        <v>0</v>
      </c>
      <c r="AA257" s="163">
        <f t="shared" si="350"/>
        <v>0</v>
      </c>
      <c r="AB257" s="163">
        <f t="shared" si="351"/>
        <v>0</v>
      </c>
      <c r="AC257" s="163">
        <f t="shared" si="352"/>
        <v>0</v>
      </c>
      <c r="AD257" s="164">
        <f t="shared" si="353"/>
        <v>-1.4641977937706968E-2</v>
      </c>
      <c r="AE257" s="164">
        <f t="shared" si="354"/>
        <v>2.4910512713808348E-2</v>
      </c>
      <c r="AF257" s="164">
        <f t="shared" si="355"/>
        <v>4.5595616594547202E-2</v>
      </c>
      <c r="AG257" s="165">
        <f t="shared" si="356"/>
        <v>65.3</v>
      </c>
      <c r="AH257" s="165">
        <f t="shared" si="357"/>
        <v>75.400000000000006</v>
      </c>
      <c r="AI257" s="165">
        <f t="shared" si="358"/>
        <v>82.9</v>
      </c>
      <c r="AJ257" s="165">
        <f t="shared" si="359"/>
        <v>88.3</v>
      </c>
      <c r="AK257" s="165">
        <f t="shared" si="360"/>
        <v>91.5</v>
      </c>
      <c r="AL257" s="165">
        <f t="shared" si="361"/>
        <v>92.7</v>
      </c>
      <c r="AM257" s="165">
        <f t="shared" si="362"/>
        <v>92.5</v>
      </c>
      <c r="AN257" s="165">
        <f t="shared" si="363"/>
        <v>90.4</v>
      </c>
      <c r="AO257" s="164">
        <f t="shared" si="364"/>
        <v>1.5128685188023212</v>
      </c>
      <c r="AP257" s="166">
        <v>1</v>
      </c>
      <c r="AQ257" s="167">
        <v>51.4</v>
      </c>
      <c r="AR257" s="167">
        <v>62.6</v>
      </c>
      <c r="AS257" s="167">
        <v>70.8</v>
      </c>
      <c r="AT257" s="167">
        <v>81</v>
      </c>
      <c r="AU257" s="167">
        <v>90.4</v>
      </c>
      <c r="AV257" s="167">
        <v>96.2</v>
      </c>
      <c r="AW257" s="167">
        <v>94.7</v>
      </c>
      <c r="AX257" s="167">
        <v>92.3</v>
      </c>
      <c r="AY257" s="166">
        <v>2</v>
      </c>
      <c r="AZ257" s="167">
        <v>59.5</v>
      </c>
      <c r="BA257" s="167">
        <v>68.900000000000006</v>
      </c>
      <c r="BB257" s="167">
        <v>78.3</v>
      </c>
      <c r="BC257" s="167">
        <v>84.3</v>
      </c>
      <c r="BD257" s="167">
        <v>92.8</v>
      </c>
      <c r="BE257" s="167">
        <v>96.3</v>
      </c>
      <c r="BF257" s="167">
        <v>94</v>
      </c>
      <c r="BG257" s="167">
        <v>90</v>
      </c>
      <c r="BH257" s="166">
        <v>3</v>
      </c>
      <c r="BI257" s="167">
        <v>59.8</v>
      </c>
      <c r="BJ257" s="167">
        <v>71.099999999999994</v>
      </c>
      <c r="BK257" s="167">
        <v>80.8</v>
      </c>
      <c r="BL257" s="167">
        <v>88</v>
      </c>
      <c r="BM257" s="167">
        <v>95</v>
      </c>
      <c r="BN257" s="167">
        <v>94.4</v>
      </c>
      <c r="BO257" s="167">
        <v>94.1</v>
      </c>
      <c r="BP257" s="167">
        <v>89</v>
      </c>
      <c r="BQ257" s="166">
        <v>4</v>
      </c>
      <c r="BR257" s="167">
        <v>65.400000000000006</v>
      </c>
      <c r="BS257" s="167">
        <v>77.2</v>
      </c>
      <c r="BT257" s="167">
        <v>84.5</v>
      </c>
      <c r="BU257" s="167">
        <v>89.8</v>
      </c>
      <c r="BV257" s="167">
        <v>95.5</v>
      </c>
      <c r="BW257" s="167">
        <v>94.3</v>
      </c>
      <c r="BX257" s="167">
        <v>92.5</v>
      </c>
      <c r="BY257" s="167">
        <v>88.8</v>
      </c>
      <c r="BZ257" s="166">
        <v>5</v>
      </c>
      <c r="CA257" s="167">
        <v>65.3</v>
      </c>
      <c r="CB257" s="167">
        <v>77.400000000000006</v>
      </c>
      <c r="CC257" s="167">
        <v>86.5</v>
      </c>
      <c r="CD257" s="167">
        <v>92.5</v>
      </c>
      <c r="CE257" s="167">
        <v>96.4</v>
      </c>
      <c r="CF257" s="167">
        <v>93</v>
      </c>
      <c r="CG257" s="167">
        <v>90.4</v>
      </c>
      <c r="CH257" s="167">
        <v>83.7</v>
      </c>
      <c r="CI257" s="166">
        <v>6</v>
      </c>
      <c r="CJ257" s="167">
        <v>70.7</v>
      </c>
      <c r="CK257" s="167">
        <v>82</v>
      </c>
      <c r="CL257" s="167">
        <v>89.3</v>
      </c>
      <c r="CM257" s="167">
        <v>93.3</v>
      </c>
      <c r="CN257" s="167">
        <v>95.5</v>
      </c>
      <c r="CO257" s="167">
        <v>93</v>
      </c>
      <c r="CP257" s="167">
        <v>90.1</v>
      </c>
      <c r="CQ257" s="167">
        <v>83</v>
      </c>
      <c r="CR257" s="166">
        <v>7</v>
      </c>
      <c r="CS257" s="167">
        <v>75.599999999999994</v>
      </c>
      <c r="CT257" s="167">
        <v>84.2</v>
      </c>
      <c r="CU257" s="167">
        <v>90.1</v>
      </c>
      <c r="CV257" s="167">
        <v>93.6</v>
      </c>
      <c r="CW257" s="167">
        <v>96.2</v>
      </c>
      <c r="CX257" s="167">
        <v>91.3</v>
      </c>
      <c r="CY257" s="167">
        <v>87.9</v>
      </c>
      <c r="CZ257" s="167">
        <v>81.900000000000006</v>
      </c>
      <c r="DA257" s="166">
        <v>8</v>
      </c>
      <c r="DB257" s="167">
        <v>77.599999999999994</v>
      </c>
      <c r="DC257" s="167">
        <v>88</v>
      </c>
      <c r="DD257" s="167">
        <v>93.4</v>
      </c>
      <c r="DE257" s="167">
        <v>93.8</v>
      </c>
      <c r="DF257" s="167">
        <v>94.2</v>
      </c>
      <c r="DG257" s="167">
        <v>91.4</v>
      </c>
      <c r="DH257" s="167">
        <v>87.9</v>
      </c>
      <c r="DI257" s="167">
        <v>79.900000000000006</v>
      </c>
      <c r="DJ257" s="167">
        <v>1</v>
      </c>
      <c r="DK257" s="168">
        <f t="shared" si="365"/>
        <v>51.4</v>
      </c>
      <c r="DL257" s="168">
        <f t="shared" si="366"/>
        <v>62.6</v>
      </c>
      <c r="DM257" s="168">
        <f t="shared" si="367"/>
        <v>70.8</v>
      </c>
      <c r="DN257" s="168">
        <f t="shared" si="368"/>
        <v>81</v>
      </c>
      <c r="DO257" s="168">
        <f t="shared" si="369"/>
        <v>90.4</v>
      </c>
      <c r="DP257" s="168">
        <f t="shared" si="370"/>
        <v>96.2</v>
      </c>
      <c r="DQ257" s="168">
        <f t="shared" si="371"/>
        <v>94.7</v>
      </c>
      <c r="DR257" s="168">
        <f t="shared" si="372"/>
        <v>92.3</v>
      </c>
      <c r="DS257" s="167">
        <v>131</v>
      </c>
      <c r="DT257" s="168">
        <f t="shared" si="373"/>
        <v>59.5</v>
      </c>
      <c r="DU257" s="168">
        <f t="shared" si="374"/>
        <v>68.900000000000006</v>
      </c>
      <c r="DV257" s="168">
        <f t="shared" si="375"/>
        <v>78.3</v>
      </c>
      <c r="DW257" s="168">
        <f t="shared" si="376"/>
        <v>84.3</v>
      </c>
      <c r="DX257" s="168">
        <f t="shared" si="377"/>
        <v>92.8</v>
      </c>
      <c r="DY257" s="168">
        <f t="shared" si="378"/>
        <v>96.3</v>
      </c>
      <c r="DZ257" s="168">
        <f t="shared" si="379"/>
        <v>94</v>
      </c>
      <c r="EA257" s="168">
        <f t="shared" si="380"/>
        <v>90</v>
      </c>
      <c r="EB257" s="167">
        <v>132</v>
      </c>
      <c r="EC257" s="168">
        <f t="shared" si="381"/>
        <v>59.8</v>
      </c>
      <c r="ED257" s="168">
        <f t="shared" si="382"/>
        <v>71.099999999999994</v>
      </c>
      <c r="EE257" s="168">
        <f t="shared" si="383"/>
        <v>80.8</v>
      </c>
      <c r="EF257" s="168">
        <f t="shared" si="384"/>
        <v>88</v>
      </c>
      <c r="EG257" s="168">
        <f t="shared" si="385"/>
        <v>95</v>
      </c>
      <c r="EH257" s="168">
        <f t="shared" si="386"/>
        <v>94.4</v>
      </c>
      <c r="EI257" s="168">
        <f t="shared" si="387"/>
        <v>94.1</v>
      </c>
      <c r="EJ257" s="168">
        <f t="shared" si="388"/>
        <v>89</v>
      </c>
      <c r="EK257" s="167">
        <v>133</v>
      </c>
      <c r="EL257" s="168">
        <f t="shared" si="389"/>
        <v>65.400000000000006</v>
      </c>
      <c r="EM257" s="168">
        <f t="shared" si="390"/>
        <v>77.2</v>
      </c>
      <c r="EN257" s="168">
        <f t="shared" si="391"/>
        <v>84.5</v>
      </c>
      <c r="EO257" s="168">
        <f t="shared" si="392"/>
        <v>89.8</v>
      </c>
      <c r="EP257" s="168">
        <f t="shared" si="393"/>
        <v>95.5</v>
      </c>
      <c r="EQ257" s="168">
        <f t="shared" si="394"/>
        <v>94.3</v>
      </c>
      <c r="ER257" s="168">
        <f t="shared" si="395"/>
        <v>92.5</v>
      </c>
      <c r="ES257" s="168">
        <f t="shared" si="396"/>
        <v>88.8</v>
      </c>
      <c r="ET257" s="167">
        <v>134</v>
      </c>
      <c r="EU257" s="168">
        <f t="shared" si="397"/>
        <v>65.3</v>
      </c>
      <c r="EV257" s="168">
        <f t="shared" si="398"/>
        <v>77.400000000000006</v>
      </c>
      <c r="EW257" s="168">
        <f t="shared" si="399"/>
        <v>86.5</v>
      </c>
      <c r="EX257" s="168">
        <f t="shared" si="400"/>
        <v>92.5</v>
      </c>
      <c r="EY257" s="168">
        <f t="shared" si="401"/>
        <v>96.4</v>
      </c>
      <c r="EZ257" s="168">
        <f t="shared" si="402"/>
        <v>93</v>
      </c>
      <c r="FA257" s="168">
        <f t="shared" si="403"/>
        <v>90.4</v>
      </c>
      <c r="FB257" s="168">
        <f t="shared" si="404"/>
        <v>83.7</v>
      </c>
      <c r="FC257" s="167">
        <v>135</v>
      </c>
      <c r="FD257" s="168">
        <f t="shared" si="405"/>
        <v>70.7</v>
      </c>
      <c r="FE257" s="168">
        <f t="shared" si="406"/>
        <v>82</v>
      </c>
      <c r="FF257" s="168">
        <f t="shared" si="407"/>
        <v>89.3</v>
      </c>
      <c r="FG257" s="168">
        <f t="shared" si="408"/>
        <v>93.3</v>
      </c>
      <c r="FH257" s="168">
        <f t="shared" si="409"/>
        <v>95.5</v>
      </c>
      <c r="FI257" s="168">
        <f t="shared" si="410"/>
        <v>93</v>
      </c>
      <c r="FJ257" s="168">
        <f t="shared" si="411"/>
        <v>90.1</v>
      </c>
      <c r="FK257" s="168">
        <f t="shared" si="412"/>
        <v>83</v>
      </c>
      <c r="FL257" s="167">
        <v>136</v>
      </c>
      <c r="FM257" s="168">
        <f t="shared" si="413"/>
        <v>75.599999999999994</v>
      </c>
      <c r="FN257" s="168">
        <f t="shared" si="414"/>
        <v>84.2</v>
      </c>
      <c r="FO257" s="168">
        <f t="shared" si="415"/>
        <v>90.1</v>
      </c>
      <c r="FP257" s="168">
        <f t="shared" si="416"/>
        <v>93.6</v>
      </c>
      <c r="FQ257" s="168">
        <f t="shared" si="417"/>
        <v>96.2</v>
      </c>
      <c r="FR257" s="168">
        <f t="shared" si="418"/>
        <v>91.3</v>
      </c>
      <c r="FS257" s="168">
        <f t="shared" si="419"/>
        <v>87.9</v>
      </c>
      <c r="FT257" s="168">
        <f t="shared" si="420"/>
        <v>81.900000000000006</v>
      </c>
      <c r="FU257" s="167">
        <v>137</v>
      </c>
      <c r="FV257" s="168">
        <f t="shared" si="421"/>
        <v>77.599999999999994</v>
      </c>
      <c r="FW257" s="168">
        <f t="shared" si="422"/>
        <v>88</v>
      </c>
      <c r="FX257" s="168">
        <f t="shared" si="423"/>
        <v>93.4</v>
      </c>
      <c r="FY257" s="168">
        <f t="shared" si="424"/>
        <v>93.8</v>
      </c>
      <c r="FZ257" s="168">
        <f t="shared" si="425"/>
        <v>94.2</v>
      </c>
      <c r="GA257" s="168">
        <f t="shared" si="426"/>
        <v>91.4</v>
      </c>
      <c r="GB257" s="168">
        <f t="shared" si="427"/>
        <v>87.9</v>
      </c>
      <c r="GC257" s="168">
        <f t="shared" si="428"/>
        <v>79.900000000000006</v>
      </c>
      <c r="GD257" s="167">
        <v>130</v>
      </c>
      <c r="GE257" s="168">
        <f t="shared" si="429"/>
        <v>-2.3603849250278586E-2</v>
      </c>
      <c r="GF257" s="168">
        <f t="shared" si="430"/>
        <v>-2.3544224454084883E-2</v>
      </c>
      <c r="GG257" s="167">
        <v>131</v>
      </c>
      <c r="GH257" s="168">
        <f t="shared" si="431"/>
        <v>-1.2384835451356935E-2</v>
      </c>
      <c r="GI257" s="168">
        <f t="shared" si="432"/>
        <v>-1.1998855162644873E-2</v>
      </c>
      <c r="GJ257" s="167">
        <v>132</v>
      </c>
      <c r="GK257" s="168">
        <f t="shared" si="433"/>
        <v>-2.0040529691527809E-2</v>
      </c>
      <c r="GL257" s="168">
        <f t="shared" si="434"/>
        <v>-1.9627671504537147E-2</v>
      </c>
      <c r="GM257" s="167">
        <v>133</v>
      </c>
      <c r="GN257" s="168">
        <f t="shared" si="435"/>
        <v>-2.9994818512207644E-2</v>
      </c>
      <c r="GO257" s="168">
        <f t="shared" si="436"/>
        <v>-2.8499066434065412E-2</v>
      </c>
      <c r="GP257" s="167">
        <v>134</v>
      </c>
      <c r="GQ257" s="168">
        <f t="shared" si="437"/>
        <v>1.1033250097071345E-2</v>
      </c>
      <c r="GR257" s="168">
        <f t="shared" si="438"/>
        <v>1.2508825519844891E-2</v>
      </c>
      <c r="GS257" s="167">
        <v>135</v>
      </c>
      <c r="GT257" s="168">
        <f t="shared" si="439"/>
        <v>3.2452499206684138E-2</v>
      </c>
      <c r="GU257" s="168">
        <f t="shared" si="440"/>
        <v>3.7596330632538866E-2</v>
      </c>
      <c r="GV257" s="167">
        <v>136</v>
      </c>
      <c r="GW257" s="168">
        <f t="shared" si="441"/>
        <v>4.2495075939370963E-2</v>
      </c>
      <c r="GX257" s="168">
        <f t="shared" si="442"/>
        <v>5.8447665967733542E-2</v>
      </c>
      <c r="GY257" s="167">
        <v>137</v>
      </c>
      <c r="GZ257" s="168">
        <f t="shared" si="443"/>
        <v>-2.9037543498589002E-5</v>
      </c>
      <c r="HA257" s="168">
        <f t="shared" si="444"/>
        <v>2.5034014590687548E-2</v>
      </c>
      <c r="HB257" s="167">
        <v>-1.2</v>
      </c>
      <c r="HC257" s="167">
        <v>-0.49</v>
      </c>
      <c r="HD257" s="167">
        <v>0.14000000000000001</v>
      </c>
      <c r="HE257" s="167">
        <v>1.56</v>
      </c>
      <c r="HF257" s="167">
        <v>-2.98</v>
      </c>
      <c r="HG257" s="167">
        <v>-1.01</v>
      </c>
      <c r="HH257" s="167">
        <v>0.85</v>
      </c>
      <c r="HI257" s="167">
        <v>3.14</v>
      </c>
    </row>
    <row r="258" spans="1:217" ht="15" x14ac:dyDescent="0.2">
      <c r="A258" s="153">
        <v>248</v>
      </c>
      <c r="B258" s="212"/>
      <c r="V258" s="163">
        <f t="shared" si="345"/>
        <v>0</v>
      </c>
      <c r="W258" s="163">
        <f t="shared" si="346"/>
        <v>0</v>
      </c>
      <c r="X258" s="163">
        <f t="shared" si="347"/>
        <v>0</v>
      </c>
      <c r="Y258" s="163">
        <f t="shared" si="348"/>
        <v>0</v>
      </c>
      <c r="Z258" s="163">
        <f t="shared" si="349"/>
        <v>0</v>
      </c>
      <c r="AA258" s="163">
        <f t="shared" si="350"/>
        <v>0</v>
      </c>
      <c r="AB258" s="163">
        <f t="shared" si="351"/>
        <v>0</v>
      </c>
      <c r="AC258" s="163">
        <f t="shared" si="352"/>
        <v>0</v>
      </c>
      <c r="AD258" s="164">
        <f t="shared" si="353"/>
        <v>-1.4641977937706968E-2</v>
      </c>
      <c r="AE258" s="164">
        <f t="shared" si="354"/>
        <v>2.4910512713808348E-2</v>
      </c>
      <c r="AF258" s="164">
        <f t="shared" si="355"/>
        <v>4.5595616594547202E-2</v>
      </c>
      <c r="AG258" s="165">
        <f t="shared" si="356"/>
        <v>65.3</v>
      </c>
      <c r="AH258" s="165">
        <f t="shared" si="357"/>
        <v>75.400000000000006</v>
      </c>
      <c r="AI258" s="165">
        <f t="shared" si="358"/>
        <v>82.9</v>
      </c>
      <c r="AJ258" s="165">
        <f t="shared" si="359"/>
        <v>88.3</v>
      </c>
      <c r="AK258" s="165">
        <f t="shared" si="360"/>
        <v>91.5</v>
      </c>
      <c r="AL258" s="165">
        <f t="shared" si="361"/>
        <v>92.7</v>
      </c>
      <c r="AM258" s="165">
        <f t="shared" si="362"/>
        <v>92.5</v>
      </c>
      <c r="AN258" s="165">
        <f t="shared" si="363"/>
        <v>90.4</v>
      </c>
      <c r="AO258" s="164">
        <f t="shared" si="364"/>
        <v>1.5128685188023212</v>
      </c>
      <c r="AP258" s="166">
        <v>1</v>
      </c>
      <c r="AQ258" s="167">
        <v>51.4</v>
      </c>
      <c r="AR258" s="167">
        <v>62.6</v>
      </c>
      <c r="AS258" s="167">
        <v>70.8</v>
      </c>
      <c r="AT258" s="167">
        <v>81</v>
      </c>
      <c r="AU258" s="167">
        <v>90.4</v>
      </c>
      <c r="AV258" s="167">
        <v>96.2</v>
      </c>
      <c r="AW258" s="167">
        <v>94.7</v>
      </c>
      <c r="AX258" s="167">
        <v>92.3</v>
      </c>
      <c r="AY258" s="166">
        <v>2</v>
      </c>
      <c r="AZ258" s="167">
        <v>59.5</v>
      </c>
      <c r="BA258" s="167">
        <v>68.900000000000006</v>
      </c>
      <c r="BB258" s="167">
        <v>78.3</v>
      </c>
      <c r="BC258" s="167">
        <v>84.3</v>
      </c>
      <c r="BD258" s="167">
        <v>92.8</v>
      </c>
      <c r="BE258" s="167">
        <v>96.3</v>
      </c>
      <c r="BF258" s="167">
        <v>94</v>
      </c>
      <c r="BG258" s="167">
        <v>90</v>
      </c>
      <c r="BH258" s="166">
        <v>3</v>
      </c>
      <c r="BI258" s="167">
        <v>59.8</v>
      </c>
      <c r="BJ258" s="167">
        <v>71.099999999999994</v>
      </c>
      <c r="BK258" s="167">
        <v>80.8</v>
      </c>
      <c r="BL258" s="167">
        <v>88</v>
      </c>
      <c r="BM258" s="167">
        <v>95</v>
      </c>
      <c r="BN258" s="167">
        <v>94.4</v>
      </c>
      <c r="BO258" s="167">
        <v>94.1</v>
      </c>
      <c r="BP258" s="167">
        <v>89</v>
      </c>
      <c r="BQ258" s="166">
        <v>4</v>
      </c>
      <c r="BR258" s="167">
        <v>65.400000000000006</v>
      </c>
      <c r="BS258" s="167">
        <v>77.2</v>
      </c>
      <c r="BT258" s="167">
        <v>84.5</v>
      </c>
      <c r="BU258" s="167">
        <v>89.8</v>
      </c>
      <c r="BV258" s="167">
        <v>95.5</v>
      </c>
      <c r="BW258" s="167">
        <v>94.3</v>
      </c>
      <c r="BX258" s="167">
        <v>92.5</v>
      </c>
      <c r="BY258" s="167">
        <v>88.8</v>
      </c>
      <c r="BZ258" s="166">
        <v>5</v>
      </c>
      <c r="CA258" s="167">
        <v>65.3</v>
      </c>
      <c r="CB258" s="167">
        <v>77.400000000000006</v>
      </c>
      <c r="CC258" s="167">
        <v>86.5</v>
      </c>
      <c r="CD258" s="167">
        <v>92.5</v>
      </c>
      <c r="CE258" s="167">
        <v>96.4</v>
      </c>
      <c r="CF258" s="167">
        <v>93</v>
      </c>
      <c r="CG258" s="167">
        <v>90.4</v>
      </c>
      <c r="CH258" s="167">
        <v>83.7</v>
      </c>
      <c r="CI258" s="166">
        <v>6</v>
      </c>
      <c r="CJ258" s="167">
        <v>70.7</v>
      </c>
      <c r="CK258" s="167">
        <v>82</v>
      </c>
      <c r="CL258" s="167">
        <v>89.3</v>
      </c>
      <c r="CM258" s="167">
        <v>93.3</v>
      </c>
      <c r="CN258" s="167">
        <v>95.5</v>
      </c>
      <c r="CO258" s="167">
        <v>93</v>
      </c>
      <c r="CP258" s="167">
        <v>90.1</v>
      </c>
      <c r="CQ258" s="167">
        <v>83</v>
      </c>
      <c r="CR258" s="166">
        <v>7</v>
      </c>
      <c r="CS258" s="167">
        <v>75.599999999999994</v>
      </c>
      <c r="CT258" s="167">
        <v>84.2</v>
      </c>
      <c r="CU258" s="167">
        <v>90.1</v>
      </c>
      <c r="CV258" s="167">
        <v>93.6</v>
      </c>
      <c r="CW258" s="167">
        <v>96.2</v>
      </c>
      <c r="CX258" s="167">
        <v>91.3</v>
      </c>
      <c r="CY258" s="167">
        <v>87.9</v>
      </c>
      <c r="CZ258" s="167">
        <v>81.900000000000006</v>
      </c>
      <c r="DA258" s="166">
        <v>8</v>
      </c>
      <c r="DB258" s="167">
        <v>77.599999999999994</v>
      </c>
      <c r="DC258" s="167">
        <v>88</v>
      </c>
      <c r="DD258" s="167">
        <v>93.4</v>
      </c>
      <c r="DE258" s="167">
        <v>93.8</v>
      </c>
      <c r="DF258" s="167">
        <v>94.2</v>
      </c>
      <c r="DG258" s="167">
        <v>91.4</v>
      </c>
      <c r="DH258" s="167">
        <v>87.9</v>
      </c>
      <c r="DI258" s="167">
        <v>79.900000000000006</v>
      </c>
      <c r="DJ258" s="167">
        <v>1</v>
      </c>
      <c r="DK258" s="168">
        <f t="shared" si="365"/>
        <v>51.4</v>
      </c>
      <c r="DL258" s="168">
        <f t="shared" si="366"/>
        <v>62.6</v>
      </c>
      <c r="DM258" s="168">
        <f t="shared" si="367"/>
        <v>70.8</v>
      </c>
      <c r="DN258" s="168">
        <f t="shared" si="368"/>
        <v>81</v>
      </c>
      <c r="DO258" s="168">
        <f t="shared" si="369"/>
        <v>90.4</v>
      </c>
      <c r="DP258" s="168">
        <f t="shared" si="370"/>
        <v>96.2</v>
      </c>
      <c r="DQ258" s="168">
        <f t="shared" si="371"/>
        <v>94.7</v>
      </c>
      <c r="DR258" s="168">
        <f t="shared" si="372"/>
        <v>92.3</v>
      </c>
      <c r="DS258" s="167">
        <v>131</v>
      </c>
      <c r="DT258" s="168">
        <f t="shared" si="373"/>
        <v>59.5</v>
      </c>
      <c r="DU258" s="168">
        <f t="shared" si="374"/>
        <v>68.900000000000006</v>
      </c>
      <c r="DV258" s="168">
        <f t="shared" si="375"/>
        <v>78.3</v>
      </c>
      <c r="DW258" s="168">
        <f t="shared" si="376"/>
        <v>84.3</v>
      </c>
      <c r="DX258" s="168">
        <f t="shared" si="377"/>
        <v>92.8</v>
      </c>
      <c r="DY258" s="168">
        <f t="shared" si="378"/>
        <v>96.3</v>
      </c>
      <c r="DZ258" s="168">
        <f t="shared" si="379"/>
        <v>94</v>
      </c>
      <c r="EA258" s="168">
        <f t="shared" si="380"/>
        <v>90</v>
      </c>
      <c r="EB258" s="167">
        <v>132</v>
      </c>
      <c r="EC258" s="168">
        <f t="shared" si="381"/>
        <v>59.8</v>
      </c>
      <c r="ED258" s="168">
        <f t="shared" si="382"/>
        <v>71.099999999999994</v>
      </c>
      <c r="EE258" s="168">
        <f t="shared" si="383"/>
        <v>80.8</v>
      </c>
      <c r="EF258" s="168">
        <f t="shared" si="384"/>
        <v>88</v>
      </c>
      <c r="EG258" s="168">
        <f t="shared" si="385"/>
        <v>95</v>
      </c>
      <c r="EH258" s="168">
        <f t="shared" si="386"/>
        <v>94.4</v>
      </c>
      <c r="EI258" s="168">
        <f t="shared" si="387"/>
        <v>94.1</v>
      </c>
      <c r="EJ258" s="168">
        <f t="shared" si="388"/>
        <v>89</v>
      </c>
      <c r="EK258" s="167">
        <v>133</v>
      </c>
      <c r="EL258" s="168">
        <f t="shared" si="389"/>
        <v>65.400000000000006</v>
      </c>
      <c r="EM258" s="168">
        <f t="shared" si="390"/>
        <v>77.2</v>
      </c>
      <c r="EN258" s="168">
        <f t="shared" si="391"/>
        <v>84.5</v>
      </c>
      <c r="EO258" s="168">
        <f t="shared" si="392"/>
        <v>89.8</v>
      </c>
      <c r="EP258" s="168">
        <f t="shared" si="393"/>
        <v>95.5</v>
      </c>
      <c r="EQ258" s="168">
        <f t="shared" si="394"/>
        <v>94.3</v>
      </c>
      <c r="ER258" s="168">
        <f t="shared" si="395"/>
        <v>92.5</v>
      </c>
      <c r="ES258" s="168">
        <f t="shared" si="396"/>
        <v>88.8</v>
      </c>
      <c r="ET258" s="167">
        <v>134</v>
      </c>
      <c r="EU258" s="168">
        <f t="shared" si="397"/>
        <v>65.3</v>
      </c>
      <c r="EV258" s="168">
        <f t="shared" si="398"/>
        <v>77.400000000000006</v>
      </c>
      <c r="EW258" s="168">
        <f t="shared" si="399"/>
        <v>86.5</v>
      </c>
      <c r="EX258" s="168">
        <f t="shared" si="400"/>
        <v>92.5</v>
      </c>
      <c r="EY258" s="168">
        <f t="shared" si="401"/>
        <v>96.4</v>
      </c>
      <c r="EZ258" s="168">
        <f t="shared" si="402"/>
        <v>93</v>
      </c>
      <c r="FA258" s="168">
        <f t="shared" si="403"/>
        <v>90.4</v>
      </c>
      <c r="FB258" s="168">
        <f t="shared" si="404"/>
        <v>83.7</v>
      </c>
      <c r="FC258" s="167">
        <v>135</v>
      </c>
      <c r="FD258" s="168">
        <f t="shared" si="405"/>
        <v>70.7</v>
      </c>
      <c r="FE258" s="168">
        <f t="shared" si="406"/>
        <v>82</v>
      </c>
      <c r="FF258" s="168">
        <f t="shared" si="407"/>
        <v>89.3</v>
      </c>
      <c r="FG258" s="168">
        <f t="shared" si="408"/>
        <v>93.3</v>
      </c>
      <c r="FH258" s="168">
        <f t="shared" si="409"/>
        <v>95.5</v>
      </c>
      <c r="FI258" s="168">
        <f t="shared" si="410"/>
        <v>93</v>
      </c>
      <c r="FJ258" s="168">
        <f t="shared" si="411"/>
        <v>90.1</v>
      </c>
      <c r="FK258" s="168">
        <f t="shared" si="412"/>
        <v>83</v>
      </c>
      <c r="FL258" s="167">
        <v>136</v>
      </c>
      <c r="FM258" s="168">
        <f t="shared" si="413"/>
        <v>75.599999999999994</v>
      </c>
      <c r="FN258" s="168">
        <f t="shared" si="414"/>
        <v>84.2</v>
      </c>
      <c r="FO258" s="168">
        <f t="shared" si="415"/>
        <v>90.1</v>
      </c>
      <c r="FP258" s="168">
        <f t="shared" si="416"/>
        <v>93.6</v>
      </c>
      <c r="FQ258" s="168">
        <f t="shared" si="417"/>
        <v>96.2</v>
      </c>
      <c r="FR258" s="168">
        <f t="shared" si="418"/>
        <v>91.3</v>
      </c>
      <c r="FS258" s="168">
        <f t="shared" si="419"/>
        <v>87.9</v>
      </c>
      <c r="FT258" s="168">
        <f t="shared" si="420"/>
        <v>81.900000000000006</v>
      </c>
      <c r="FU258" s="167">
        <v>137</v>
      </c>
      <c r="FV258" s="168">
        <f t="shared" si="421"/>
        <v>77.599999999999994</v>
      </c>
      <c r="FW258" s="168">
        <f t="shared" si="422"/>
        <v>88</v>
      </c>
      <c r="FX258" s="168">
        <f t="shared" si="423"/>
        <v>93.4</v>
      </c>
      <c r="FY258" s="168">
        <f t="shared" si="424"/>
        <v>93.8</v>
      </c>
      <c r="FZ258" s="168">
        <f t="shared" si="425"/>
        <v>94.2</v>
      </c>
      <c r="GA258" s="168">
        <f t="shared" si="426"/>
        <v>91.4</v>
      </c>
      <c r="GB258" s="168">
        <f t="shared" si="427"/>
        <v>87.9</v>
      </c>
      <c r="GC258" s="168">
        <f t="shared" si="428"/>
        <v>79.900000000000006</v>
      </c>
      <c r="GD258" s="167">
        <v>130</v>
      </c>
      <c r="GE258" s="168">
        <f t="shared" si="429"/>
        <v>-2.3603849250278586E-2</v>
      </c>
      <c r="GF258" s="168">
        <f t="shared" si="430"/>
        <v>-2.3544224454084883E-2</v>
      </c>
      <c r="GG258" s="167">
        <v>131</v>
      </c>
      <c r="GH258" s="168">
        <f t="shared" si="431"/>
        <v>-1.2384835451356935E-2</v>
      </c>
      <c r="GI258" s="168">
        <f t="shared" si="432"/>
        <v>-1.1998855162644873E-2</v>
      </c>
      <c r="GJ258" s="167">
        <v>132</v>
      </c>
      <c r="GK258" s="168">
        <f t="shared" si="433"/>
        <v>-2.0040529691527809E-2</v>
      </c>
      <c r="GL258" s="168">
        <f t="shared" si="434"/>
        <v>-1.9627671504537147E-2</v>
      </c>
      <c r="GM258" s="167">
        <v>133</v>
      </c>
      <c r="GN258" s="168">
        <f t="shared" si="435"/>
        <v>-2.9994818512207644E-2</v>
      </c>
      <c r="GO258" s="168">
        <f t="shared" si="436"/>
        <v>-2.8499066434065412E-2</v>
      </c>
      <c r="GP258" s="167">
        <v>134</v>
      </c>
      <c r="GQ258" s="168">
        <f t="shared" si="437"/>
        <v>1.1033250097071345E-2</v>
      </c>
      <c r="GR258" s="168">
        <f t="shared" si="438"/>
        <v>1.2508825519844891E-2</v>
      </c>
      <c r="GS258" s="167">
        <v>135</v>
      </c>
      <c r="GT258" s="168">
        <f t="shared" si="439"/>
        <v>3.2452499206684138E-2</v>
      </c>
      <c r="GU258" s="168">
        <f t="shared" si="440"/>
        <v>3.7596330632538866E-2</v>
      </c>
      <c r="GV258" s="167">
        <v>136</v>
      </c>
      <c r="GW258" s="168">
        <f t="shared" si="441"/>
        <v>4.2495075939370963E-2</v>
      </c>
      <c r="GX258" s="168">
        <f t="shared" si="442"/>
        <v>5.8447665967733542E-2</v>
      </c>
      <c r="GY258" s="167">
        <v>137</v>
      </c>
      <c r="GZ258" s="168">
        <f t="shared" si="443"/>
        <v>-2.9037543498589002E-5</v>
      </c>
      <c r="HA258" s="168">
        <f t="shared" si="444"/>
        <v>2.5034014590687548E-2</v>
      </c>
      <c r="HB258" s="167">
        <v>-1.2</v>
      </c>
      <c r="HC258" s="167">
        <v>-0.49</v>
      </c>
      <c r="HD258" s="167">
        <v>0.14000000000000001</v>
      </c>
      <c r="HE258" s="167">
        <v>1.56</v>
      </c>
      <c r="HF258" s="167">
        <v>-2.98</v>
      </c>
      <c r="HG258" s="167">
        <v>-1.01</v>
      </c>
      <c r="HH258" s="167">
        <v>0.85</v>
      </c>
      <c r="HI258" s="167">
        <v>3.14</v>
      </c>
    </row>
    <row r="259" spans="1:217" ht="15" x14ac:dyDescent="0.2">
      <c r="A259" s="153">
        <v>249</v>
      </c>
      <c r="B259" s="212"/>
      <c r="V259" s="163">
        <f t="shared" ref="V259:V322" si="445">F259-($S$2*N259)</f>
        <v>0</v>
      </c>
      <c r="W259" s="163">
        <f t="shared" ref="W259:W322" si="446">G259-($S$2*O259)</f>
        <v>0</v>
      </c>
      <c r="X259" s="163">
        <f t="shared" ref="X259:X322" si="447">H259-($S$2*P259)</f>
        <v>0</v>
      </c>
      <c r="Y259" s="163">
        <f t="shared" ref="Y259:Y322" si="448">I259-($S$2*Q259)</f>
        <v>0</v>
      </c>
      <c r="Z259" s="163">
        <f t="shared" ref="Z259:Z322" si="449">J259-($S$2*R259)</f>
        <v>0</v>
      </c>
      <c r="AA259" s="163">
        <f t="shared" ref="AA259:AA322" si="450">K259-($S$2*S259)</f>
        <v>0</v>
      </c>
      <c r="AB259" s="163">
        <f t="shared" ref="AB259:AB322" si="451">L259-($S$2*T259)</f>
        <v>0</v>
      </c>
      <c r="AC259" s="163">
        <f t="shared" ref="AC259:AC322" si="452">M259-($S$2*U259)</f>
        <v>0</v>
      </c>
      <c r="AD259" s="164">
        <f t="shared" ref="AD259:AD322" si="453">0.25*(SUM(GF259+GI259+GL259+GO259))-0.48*(SUM(HB259*GF259,HC259*GI259,HD259*GL259,HE259*GO259))</f>
        <v>-1.4641977937706968E-2</v>
      </c>
      <c r="AE259" s="164">
        <f t="shared" ref="AE259:AE322" si="454">0.25*(SUM(GR259+GU259+GX259+HA259))-0.16*(SUM(HF259*GR259,HG259*GU259,HH259*GX259,HI259*HA259))</f>
        <v>2.4910512713808348E-2</v>
      </c>
      <c r="AF259" s="164">
        <f t="shared" ref="AF259:AF322" si="455">0.25*(SUM(GR259+GU259+GX259+HA259))+0.23*(SUM(HF259*GR259,HG259*GU259,HH259*GX259,HI259*HA259))</f>
        <v>4.5595616594547202E-2</v>
      </c>
      <c r="AG259" s="165">
        <f t="shared" ref="AG259:AG322" si="456">G$1-V259</f>
        <v>65.3</v>
      </c>
      <c r="AH259" s="165">
        <f t="shared" ref="AH259:AH322" si="457">H$1-W259</f>
        <v>75.400000000000006</v>
      </c>
      <c r="AI259" s="165">
        <f t="shared" ref="AI259:AI322" si="458">I$1-X259</f>
        <v>82.9</v>
      </c>
      <c r="AJ259" s="165">
        <f t="shared" ref="AJ259:AJ322" si="459">J$1-Y259</f>
        <v>88.3</v>
      </c>
      <c r="AK259" s="165">
        <f t="shared" ref="AK259:AK322" si="460">K$1-Z259</f>
        <v>91.5</v>
      </c>
      <c r="AL259" s="165">
        <f t="shared" ref="AL259:AL322" si="461">L$1-AA259</f>
        <v>92.7</v>
      </c>
      <c r="AM259" s="165">
        <f t="shared" ref="AM259:AM322" si="462">M$1-AB259</f>
        <v>92.5</v>
      </c>
      <c r="AN259" s="165">
        <f t="shared" ref="AN259:AN322" si="463">N$1-AC259</f>
        <v>90.4</v>
      </c>
      <c r="AO259" s="164">
        <f t="shared" ref="AO259:AO322" si="464">100-10*LOG(10^(AG259/10)+10^(AH259/10)+10^(AI259/10)+10^(AJ259/10)+10^(AK259/10)+10^(AL259/10)+10^(AM259/10)+10^(AN259/10))</f>
        <v>1.5128685188023212</v>
      </c>
      <c r="AP259" s="166">
        <v>1</v>
      </c>
      <c r="AQ259" s="167">
        <v>51.4</v>
      </c>
      <c r="AR259" s="167">
        <v>62.6</v>
      </c>
      <c r="AS259" s="167">
        <v>70.8</v>
      </c>
      <c r="AT259" s="167">
        <v>81</v>
      </c>
      <c r="AU259" s="167">
        <v>90.4</v>
      </c>
      <c r="AV259" s="167">
        <v>96.2</v>
      </c>
      <c r="AW259" s="167">
        <v>94.7</v>
      </c>
      <c r="AX259" s="167">
        <v>92.3</v>
      </c>
      <c r="AY259" s="166">
        <v>2</v>
      </c>
      <c r="AZ259" s="167">
        <v>59.5</v>
      </c>
      <c r="BA259" s="167">
        <v>68.900000000000006</v>
      </c>
      <c r="BB259" s="167">
        <v>78.3</v>
      </c>
      <c r="BC259" s="167">
        <v>84.3</v>
      </c>
      <c r="BD259" s="167">
        <v>92.8</v>
      </c>
      <c r="BE259" s="167">
        <v>96.3</v>
      </c>
      <c r="BF259" s="167">
        <v>94</v>
      </c>
      <c r="BG259" s="167">
        <v>90</v>
      </c>
      <c r="BH259" s="166">
        <v>3</v>
      </c>
      <c r="BI259" s="167">
        <v>59.8</v>
      </c>
      <c r="BJ259" s="167">
        <v>71.099999999999994</v>
      </c>
      <c r="BK259" s="167">
        <v>80.8</v>
      </c>
      <c r="BL259" s="167">
        <v>88</v>
      </c>
      <c r="BM259" s="167">
        <v>95</v>
      </c>
      <c r="BN259" s="167">
        <v>94.4</v>
      </c>
      <c r="BO259" s="167">
        <v>94.1</v>
      </c>
      <c r="BP259" s="167">
        <v>89</v>
      </c>
      <c r="BQ259" s="166">
        <v>4</v>
      </c>
      <c r="BR259" s="167">
        <v>65.400000000000006</v>
      </c>
      <c r="BS259" s="167">
        <v>77.2</v>
      </c>
      <c r="BT259" s="167">
        <v>84.5</v>
      </c>
      <c r="BU259" s="167">
        <v>89.8</v>
      </c>
      <c r="BV259" s="167">
        <v>95.5</v>
      </c>
      <c r="BW259" s="167">
        <v>94.3</v>
      </c>
      <c r="BX259" s="167">
        <v>92.5</v>
      </c>
      <c r="BY259" s="167">
        <v>88.8</v>
      </c>
      <c r="BZ259" s="166">
        <v>5</v>
      </c>
      <c r="CA259" s="167">
        <v>65.3</v>
      </c>
      <c r="CB259" s="167">
        <v>77.400000000000006</v>
      </c>
      <c r="CC259" s="167">
        <v>86.5</v>
      </c>
      <c r="CD259" s="167">
        <v>92.5</v>
      </c>
      <c r="CE259" s="167">
        <v>96.4</v>
      </c>
      <c r="CF259" s="167">
        <v>93</v>
      </c>
      <c r="CG259" s="167">
        <v>90.4</v>
      </c>
      <c r="CH259" s="167">
        <v>83.7</v>
      </c>
      <c r="CI259" s="166">
        <v>6</v>
      </c>
      <c r="CJ259" s="167">
        <v>70.7</v>
      </c>
      <c r="CK259" s="167">
        <v>82</v>
      </c>
      <c r="CL259" s="167">
        <v>89.3</v>
      </c>
      <c r="CM259" s="167">
        <v>93.3</v>
      </c>
      <c r="CN259" s="167">
        <v>95.5</v>
      </c>
      <c r="CO259" s="167">
        <v>93</v>
      </c>
      <c r="CP259" s="167">
        <v>90.1</v>
      </c>
      <c r="CQ259" s="167">
        <v>83</v>
      </c>
      <c r="CR259" s="166">
        <v>7</v>
      </c>
      <c r="CS259" s="167">
        <v>75.599999999999994</v>
      </c>
      <c r="CT259" s="167">
        <v>84.2</v>
      </c>
      <c r="CU259" s="167">
        <v>90.1</v>
      </c>
      <c r="CV259" s="167">
        <v>93.6</v>
      </c>
      <c r="CW259" s="167">
        <v>96.2</v>
      </c>
      <c r="CX259" s="167">
        <v>91.3</v>
      </c>
      <c r="CY259" s="167">
        <v>87.9</v>
      </c>
      <c r="CZ259" s="167">
        <v>81.900000000000006</v>
      </c>
      <c r="DA259" s="166">
        <v>8</v>
      </c>
      <c r="DB259" s="167">
        <v>77.599999999999994</v>
      </c>
      <c r="DC259" s="167">
        <v>88</v>
      </c>
      <c r="DD259" s="167">
        <v>93.4</v>
      </c>
      <c r="DE259" s="167">
        <v>93.8</v>
      </c>
      <c r="DF259" s="167">
        <v>94.2</v>
      </c>
      <c r="DG259" s="167">
        <v>91.4</v>
      </c>
      <c r="DH259" s="167">
        <v>87.9</v>
      </c>
      <c r="DI259" s="167">
        <v>79.900000000000006</v>
      </c>
      <c r="DJ259" s="167">
        <v>1</v>
      </c>
      <c r="DK259" s="168">
        <f t="shared" ref="DK259:DK322" si="465">AQ259-V259</f>
        <v>51.4</v>
      </c>
      <c r="DL259" s="168">
        <f t="shared" ref="DL259:DL322" si="466">AR259-W259</f>
        <v>62.6</v>
      </c>
      <c r="DM259" s="168">
        <f t="shared" ref="DM259:DM322" si="467">AS259-X259</f>
        <v>70.8</v>
      </c>
      <c r="DN259" s="168">
        <f t="shared" ref="DN259:DN322" si="468">AT259-Y259</f>
        <v>81</v>
      </c>
      <c r="DO259" s="168">
        <f t="shared" ref="DO259:DO322" si="469">AU259-Z259</f>
        <v>90.4</v>
      </c>
      <c r="DP259" s="168">
        <f t="shared" ref="DP259:DP322" si="470">AV259-AA259</f>
        <v>96.2</v>
      </c>
      <c r="DQ259" s="168">
        <f t="shared" ref="DQ259:DQ322" si="471">AW259-AB259</f>
        <v>94.7</v>
      </c>
      <c r="DR259" s="168">
        <f t="shared" ref="DR259:DR322" si="472">AX259-AC259</f>
        <v>92.3</v>
      </c>
      <c r="DS259" s="167">
        <v>131</v>
      </c>
      <c r="DT259" s="168">
        <f t="shared" ref="DT259:DT322" si="473">AZ259-V259</f>
        <v>59.5</v>
      </c>
      <c r="DU259" s="168">
        <f t="shared" ref="DU259:DU322" si="474">BA259-W259</f>
        <v>68.900000000000006</v>
      </c>
      <c r="DV259" s="168">
        <f t="shared" ref="DV259:DV322" si="475">BB259-X259</f>
        <v>78.3</v>
      </c>
      <c r="DW259" s="168">
        <f t="shared" ref="DW259:DW322" si="476">BC259-Y259</f>
        <v>84.3</v>
      </c>
      <c r="DX259" s="168">
        <f t="shared" ref="DX259:DX322" si="477">BD259-Z259</f>
        <v>92.8</v>
      </c>
      <c r="DY259" s="168">
        <f t="shared" ref="DY259:DY322" si="478">BE259-AA259</f>
        <v>96.3</v>
      </c>
      <c r="DZ259" s="168">
        <f t="shared" ref="DZ259:DZ322" si="479">BF259-AB259</f>
        <v>94</v>
      </c>
      <c r="EA259" s="168">
        <f t="shared" ref="EA259:EA322" si="480">BG259-AC259</f>
        <v>90</v>
      </c>
      <c r="EB259" s="167">
        <v>132</v>
      </c>
      <c r="EC259" s="168">
        <f t="shared" ref="EC259:EC322" si="481">BI259-V259</f>
        <v>59.8</v>
      </c>
      <c r="ED259" s="168">
        <f t="shared" ref="ED259:ED322" si="482">BJ259-W259</f>
        <v>71.099999999999994</v>
      </c>
      <c r="EE259" s="168">
        <f t="shared" ref="EE259:EE322" si="483">BK259-X259</f>
        <v>80.8</v>
      </c>
      <c r="EF259" s="168">
        <f t="shared" ref="EF259:EF322" si="484">BL259-Y259</f>
        <v>88</v>
      </c>
      <c r="EG259" s="168">
        <f t="shared" ref="EG259:EG322" si="485">BM259-Z259</f>
        <v>95</v>
      </c>
      <c r="EH259" s="168">
        <f t="shared" ref="EH259:EH322" si="486">BN259-AA259</f>
        <v>94.4</v>
      </c>
      <c r="EI259" s="168">
        <f t="shared" ref="EI259:EI322" si="487">BO259-AB259</f>
        <v>94.1</v>
      </c>
      <c r="EJ259" s="168">
        <f t="shared" ref="EJ259:EJ322" si="488">BP259-AC259</f>
        <v>89</v>
      </c>
      <c r="EK259" s="167">
        <v>133</v>
      </c>
      <c r="EL259" s="168">
        <f t="shared" ref="EL259:EL322" si="489">BR259-V259</f>
        <v>65.400000000000006</v>
      </c>
      <c r="EM259" s="168">
        <f t="shared" ref="EM259:EM322" si="490">BS259-W259</f>
        <v>77.2</v>
      </c>
      <c r="EN259" s="168">
        <f t="shared" ref="EN259:EN322" si="491">BT259-X259</f>
        <v>84.5</v>
      </c>
      <c r="EO259" s="168">
        <f t="shared" ref="EO259:EO322" si="492">BU259-Y259</f>
        <v>89.8</v>
      </c>
      <c r="EP259" s="168">
        <f t="shared" ref="EP259:EP322" si="493">BV259-Z259</f>
        <v>95.5</v>
      </c>
      <c r="EQ259" s="168">
        <f t="shared" ref="EQ259:EQ322" si="494">BW259-AA259</f>
        <v>94.3</v>
      </c>
      <c r="ER259" s="168">
        <f t="shared" ref="ER259:ER322" si="495">BX259-AB259</f>
        <v>92.5</v>
      </c>
      <c r="ES259" s="168">
        <f t="shared" ref="ES259:ES322" si="496">BY259-AC259</f>
        <v>88.8</v>
      </c>
      <c r="ET259" s="167">
        <v>134</v>
      </c>
      <c r="EU259" s="168">
        <f t="shared" ref="EU259:EU322" si="497">CA259-V259</f>
        <v>65.3</v>
      </c>
      <c r="EV259" s="168">
        <f t="shared" ref="EV259:EV322" si="498">CB259-W259</f>
        <v>77.400000000000006</v>
      </c>
      <c r="EW259" s="168">
        <f t="shared" ref="EW259:EW322" si="499">CC259-X259</f>
        <v>86.5</v>
      </c>
      <c r="EX259" s="168">
        <f t="shared" ref="EX259:EX322" si="500">CD259-Y259</f>
        <v>92.5</v>
      </c>
      <c r="EY259" s="168">
        <f t="shared" ref="EY259:EY322" si="501">CE259-Z259</f>
        <v>96.4</v>
      </c>
      <c r="EZ259" s="168">
        <f t="shared" ref="EZ259:EZ322" si="502">CF259-AA259</f>
        <v>93</v>
      </c>
      <c r="FA259" s="168">
        <f t="shared" ref="FA259:FA322" si="503">CG259-AB259</f>
        <v>90.4</v>
      </c>
      <c r="FB259" s="168">
        <f t="shared" ref="FB259:FB322" si="504">CH259-AC259</f>
        <v>83.7</v>
      </c>
      <c r="FC259" s="167">
        <v>135</v>
      </c>
      <c r="FD259" s="168">
        <f t="shared" ref="FD259:FD322" si="505">CJ259-V259</f>
        <v>70.7</v>
      </c>
      <c r="FE259" s="168">
        <f t="shared" ref="FE259:FE322" si="506">CK259-W259</f>
        <v>82</v>
      </c>
      <c r="FF259" s="168">
        <f t="shared" ref="FF259:FF322" si="507">CL259-X259</f>
        <v>89.3</v>
      </c>
      <c r="FG259" s="168">
        <f t="shared" ref="FG259:FG322" si="508">CM259-Y259</f>
        <v>93.3</v>
      </c>
      <c r="FH259" s="168">
        <f t="shared" ref="FH259:FH322" si="509">CN259-Z259</f>
        <v>95.5</v>
      </c>
      <c r="FI259" s="168">
        <f t="shared" ref="FI259:FI322" si="510">CO259-AA259</f>
        <v>93</v>
      </c>
      <c r="FJ259" s="168">
        <f t="shared" ref="FJ259:FJ322" si="511">CP259-AB259</f>
        <v>90.1</v>
      </c>
      <c r="FK259" s="168">
        <f t="shared" ref="FK259:FK322" si="512">CQ259-AC259</f>
        <v>83</v>
      </c>
      <c r="FL259" s="167">
        <v>136</v>
      </c>
      <c r="FM259" s="168">
        <f t="shared" ref="FM259:FM322" si="513">CS259-V259</f>
        <v>75.599999999999994</v>
      </c>
      <c r="FN259" s="168">
        <f t="shared" ref="FN259:FN322" si="514">CT259-W259</f>
        <v>84.2</v>
      </c>
      <c r="FO259" s="168">
        <f t="shared" ref="FO259:FO322" si="515">CU259-X259</f>
        <v>90.1</v>
      </c>
      <c r="FP259" s="168">
        <f t="shared" ref="FP259:FP322" si="516">CV259-Y259</f>
        <v>93.6</v>
      </c>
      <c r="FQ259" s="168">
        <f t="shared" ref="FQ259:FQ322" si="517">CW259-Z259</f>
        <v>96.2</v>
      </c>
      <c r="FR259" s="168">
        <f t="shared" ref="FR259:FR322" si="518">CX259-AA259</f>
        <v>91.3</v>
      </c>
      <c r="FS259" s="168">
        <f t="shared" ref="FS259:FS322" si="519">CY259-AB259</f>
        <v>87.9</v>
      </c>
      <c r="FT259" s="168">
        <f t="shared" ref="FT259:FT322" si="520">CZ259-AC259</f>
        <v>81.900000000000006</v>
      </c>
      <c r="FU259" s="167">
        <v>137</v>
      </c>
      <c r="FV259" s="168">
        <f t="shared" ref="FV259:FV322" si="521">DB259-V259</f>
        <v>77.599999999999994</v>
      </c>
      <c r="FW259" s="168">
        <f t="shared" ref="FW259:FW322" si="522">DC259-W259</f>
        <v>88</v>
      </c>
      <c r="FX259" s="168">
        <f t="shared" ref="FX259:FX322" si="523">DD259-X259</f>
        <v>93.4</v>
      </c>
      <c r="FY259" s="168">
        <f t="shared" ref="FY259:FY322" si="524">DE259-Y259</f>
        <v>93.8</v>
      </c>
      <c r="FZ259" s="168">
        <f t="shared" ref="FZ259:FZ322" si="525">DF259-Z259</f>
        <v>94.2</v>
      </c>
      <c r="GA259" s="168">
        <f t="shared" ref="GA259:GA322" si="526">DG259-AA259</f>
        <v>91.4</v>
      </c>
      <c r="GB259" s="168">
        <f t="shared" ref="GB259:GB322" si="527">DH259-AB259</f>
        <v>87.9</v>
      </c>
      <c r="GC259" s="168">
        <f t="shared" ref="GC259:GC322" si="528">DI259-AC259</f>
        <v>79.900000000000006</v>
      </c>
      <c r="GD259" s="167">
        <v>130</v>
      </c>
      <c r="GE259" s="168">
        <f t="shared" ref="GE259:GE322" si="529">100-10*LOG10(10^(DK259/10)+10^(DL259/10)+10^(DM259/10)+10^(DN259/10)+10^(DO259/10)+10^(DP259/10)+10^(DQ259/10)+10^(DR259/10))</f>
        <v>-2.3603849250278586E-2</v>
      </c>
      <c r="GF259" s="168">
        <f t="shared" ref="GF259:GF322" si="530">100-10*LOG10(10^(DL259/10)+10^(DM259/10)+10^(DN259/10)+10^(DO259/10)+10^(DP259/10)+10^(DQ259/10)+10^(DR259/10))</f>
        <v>-2.3544224454084883E-2</v>
      </c>
      <c r="GG259" s="167">
        <v>131</v>
      </c>
      <c r="GH259" s="168">
        <f t="shared" ref="GH259:GH322" si="531">100-10*LOG10(10^(DT259/10)+10^(DU259/10)+10^(DV259/10)+10^(DW259/10)+10^(DX259/10)+10^(DY259/10)+10^(DZ259/10)+10^(EA259/10))</f>
        <v>-1.2384835451356935E-2</v>
      </c>
      <c r="GI259" s="168">
        <f t="shared" ref="GI259:GI322" si="532">100-10*LOG10(10^(DU259/10)+10^(DV259/10)+10^(DW259/10)+10^(DX259/10)+10^(DY259/10)+10^(DZ259/10)+10^(EA259/10))</f>
        <v>-1.1998855162644873E-2</v>
      </c>
      <c r="GJ259" s="167">
        <v>132</v>
      </c>
      <c r="GK259" s="168">
        <f t="shared" ref="GK259:GK322" si="533">100-10*LOG10(10^(EC259/10)+10^(ED259/10)+10^(EE259/10)+10^(EF259/10)+10^(EG259/10)+10^(EH259/10)+10^(EI259/10)+10^(EJ259/10))</f>
        <v>-2.0040529691527809E-2</v>
      </c>
      <c r="GL259" s="168">
        <f t="shared" ref="GL259:GL322" si="534">100-10*LOG10(10^(ED259/10)+10^(EE259/10)+10^(EF259/10)+10^(EG259/10)+10^(EH259/10)+10^(EI259/10)+10^(EJ259/10))</f>
        <v>-1.9627671504537147E-2</v>
      </c>
      <c r="GM259" s="167">
        <v>133</v>
      </c>
      <c r="GN259" s="168">
        <f t="shared" ref="GN259:GN322" si="535">100-10*LOG10(10^(EL259/10)+10^(EM259/10)+10^(EN259/10)+10^(EO259/10)+10^(EP259/10)+10^(EQ259/10)+10^(ER259/10)+10^(ES259/10))</f>
        <v>-2.9994818512207644E-2</v>
      </c>
      <c r="GO259" s="168">
        <f t="shared" ref="GO259:GO322" si="536">100-10*LOG10(10^(EM259/10)+10^(EN259/10)+10^(EO259/10)+10^(EP259/10)+10^(EQ259/10)+10^(ER259/10)+10^(ES259/10))</f>
        <v>-2.8499066434065412E-2</v>
      </c>
      <c r="GP259" s="167">
        <v>134</v>
      </c>
      <c r="GQ259" s="168">
        <f t="shared" ref="GQ259:GQ322" si="537">100-10*LOG10(10^(EU259/10)+10^(EV259/10)+10^(EW259/10)+10^(EX259/10)+10^(EY259/10)+10^(EZ259/10)+10^(FA259/10)+10^(FB259/10))</f>
        <v>1.1033250097071345E-2</v>
      </c>
      <c r="GR259" s="168">
        <f t="shared" ref="GR259:GR322" si="538">100-10*LOG10(10^(EV259/10)+10^(EW259/10)+10^(EX259/10)+10^(EY259/10)+10^(EZ259/10)+10^(FA259/10)+10^(FB259/10))</f>
        <v>1.2508825519844891E-2</v>
      </c>
      <c r="GS259" s="167">
        <v>135</v>
      </c>
      <c r="GT259" s="168">
        <f t="shared" ref="GT259:GT322" si="539">100-10*LOG10(10^(FD259/10)+10^(FE259/10)+10^(FF259/10)+10^(FG259/10)+10^(FH259/10)+10^(FI259/10)+10^(FJ259/10)+10^(FK259/10))</f>
        <v>3.2452499206684138E-2</v>
      </c>
      <c r="GU259" s="168">
        <f t="shared" ref="GU259:GU322" si="540">100-10*LOG10(10^(FE259/10)+10^(FF259/10)+10^(FG259/10)+10^(FH259/10)+10^(FI259/10)+10^(FJ259/10)+10^(FK259/10))</f>
        <v>3.7596330632538866E-2</v>
      </c>
      <c r="GV259" s="167">
        <v>136</v>
      </c>
      <c r="GW259" s="168">
        <f t="shared" ref="GW259:GW322" si="541">100-10*LOG10(10^(FM259/10)+10^(FN259/10)+10^(FO259/10)+10^(FP259/10)+10^(FQ259/10)+10^(FR259/10)+10^(FS259/10)+10^(FT259/10))</f>
        <v>4.2495075939370963E-2</v>
      </c>
      <c r="GX259" s="168">
        <f t="shared" ref="GX259:GX322" si="542">100-10*LOG10(10^(FN259/10)+10^(FO259/10)+10^(FP259/10)+10^(FQ259/10)+10^(FR259/10)+10^(FS259/10)+10^(FT259/10))</f>
        <v>5.8447665967733542E-2</v>
      </c>
      <c r="GY259" s="167">
        <v>137</v>
      </c>
      <c r="GZ259" s="168">
        <f t="shared" ref="GZ259:GZ322" si="543">100-10*LOG10(10^(FV259/10)+10^(FW259/10)+10^(FX259/10)+10^(FY259/10)+10^(FZ259/10)+10^(GA259/10)+10^(GB259/10)+10^(GC259/10))</f>
        <v>-2.9037543498589002E-5</v>
      </c>
      <c r="HA259" s="168">
        <f t="shared" ref="HA259:HA322" si="544">100-10*LOG10(10^(FW259/10)+10^(FX259/10)+10^(FY259/10)+10^(FZ259/10)+10^(GA259/10)+10^(GB259/10)+10^(GC259/10))</f>
        <v>2.5034014590687548E-2</v>
      </c>
      <c r="HB259" s="167">
        <v>-1.2</v>
      </c>
      <c r="HC259" s="167">
        <v>-0.49</v>
      </c>
      <c r="HD259" s="167">
        <v>0.14000000000000001</v>
      </c>
      <c r="HE259" s="167">
        <v>1.56</v>
      </c>
      <c r="HF259" s="167">
        <v>-2.98</v>
      </c>
      <c r="HG259" s="167">
        <v>-1.01</v>
      </c>
      <c r="HH259" s="167">
        <v>0.85</v>
      </c>
      <c r="HI259" s="167">
        <v>3.14</v>
      </c>
    </row>
    <row r="260" spans="1:217" ht="15" x14ac:dyDescent="0.2">
      <c r="A260" s="153">
        <v>250</v>
      </c>
      <c r="B260" s="212"/>
      <c r="V260" s="163">
        <f t="shared" si="445"/>
        <v>0</v>
      </c>
      <c r="W260" s="163">
        <f t="shared" si="446"/>
        <v>0</v>
      </c>
      <c r="X260" s="163">
        <f t="shared" si="447"/>
        <v>0</v>
      </c>
      <c r="Y260" s="163">
        <f t="shared" si="448"/>
        <v>0</v>
      </c>
      <c r="Z260" s="163">
        <f t="shared" si="449"/>
        <v>0</v>
      </c>
      <c r="AA260" s="163">
        <f t="shared" si="450"/>
        <v>0</v>
      </c>
      <c r="AB260" s="163">
        <f t="shared" si="451"/>
        <v>0</v>
      </c>
      <c r="AC260" s="163">
        <f t="shared" si="452"/>
        <v>0</v>
      </c>
      <c r="AD260" s="164">
        <f t="shared" si="453"/>
        <v>-1.4641977937706968E-2</v>
      </c>
      <c r="AE260" s="164">
        <f t="shared" si="454"/>
        <v>2.4910512713808348E-2</v>
      </c>
      <c r="AF260" s="164">
        <f t="shared" si="455"/>
        <v>4.5595616594547202E-2</v>
      </c>
      <c r="AG260" s="165">
        <f t="shared" si="456"/>
        <v>65.3</v>
      </c>
      <c r="AH260" s="165">
        <f t="shared" si="457"/>
        <v>75.400000000000006</v>
      </c>
      <c r="AI260" s="165">
        <f t="shared" si="458"/>
        <v>82.9</v>
      </c>
      <c r="AJ260" s="165">
        <f t="shared" si="459"/>
        <v>88.3</v>
      </c>
      <c r="AK260" s="165">
        <f t="shared" si="460"/>
        <v>91.5</v>
      </c>
      <c r="AL260" s="165">
        <f t="shared" si="461"/>
        <v>92.7</v>
      </c>
      <c r="AM260" s="165">
        <f t="shared" si="462"/>
        <v>92.5</v>
      </c>
      <c r="AN260" s="165">
        <f t="shared" si="463"/>
        <v>90.4</v>
      </c>
      <c r="AO260" s="164">
        <f t="shared" si="464"/>
        <v>1.5128685188023212</v>
      </c>
      <c r="AP260" s="166">
        <v>1</v>
      </c>
      <c r="AQ260" s="167">
        <v>51.4</v>
      </c>
      <c r="AR260" s="167">
        <v>62.6</v>
      </c>
      <c r="AS260" s="167">
        <v>70.8</v>
      </c>
      <c r="AT260" s="167">
        <v>81</v>
      </c>
      <c r="AU260" s="167">
        <v>90.4</v>
      </c>
      <c r="AV260" s="167">
        <v>96.2</v>
      </c>
      <c r="AW260" s="167">
        <v>94.7</v>
      </c>
      <c r="AX260" s="167">
        <v>92.3</v>
      </c>
      <c r="AY260" s="166">
        <v>2</v>
      </c>
      <c r="AZ260" s="167">
        <v>59.5</v>
      </c>
      <c r="BA260" s="167">
        <v>68.900000000000006</v>
      </c>
      <c r="BB260" s="167">
        <v>78.3</v>
      </c>
      <c r="BC260" s="167">
        <v>84.3</v>
      </c>
      <c r="BD260" s="167">
        <v>92.8</v>
      </c>
      <c r="BE260" s="167">
        <v>96.3</v>
      </c>
      <c r="BF260" s="167">
        <v>94</v>
      </c>
      <c r="BG260" s="167">
        <v>90</v>
      </c>
      <c r="BH260" s="166">
        <v>3</v>
      </c>
      <c r="BI260" s="167">
        <v>59.8</v>
      </c>
      <c r="BJ260" s="167">
        <v>71.099999999999994</v>
      </c>
      <c r="BK260" s="167">
        <v>80.8</v>
      </c>
      <c r="BL260" s="167">
        <v>88</v>
      </c>
      <c r="BM260" s="167">
        <v>95</v>
      </c>
      <c r="BN260" s="167">
        <v>94.4</v>
      </c>
      <c r="BO260" s="167">
        <v>94.1</v>
      </c>
      <c r="BP260" s="167">
        <v>89</v>
      </c>
      <c r="BQ260" s="166">
        <v>4</v>
      </c>
      <c r="BR260" s="167">
        <v>65.400000000000006</v>
      </c>
      <c r="BS260" s="167">
        <v>77.2</v>
      </c>
      <c r="BT260" s="167">
        <v>84.5</v>
      </c>
      <c r="BU260" s="167">
        <v>89.8</v>
      </c>
      <c r="BV260" s="167">
        <v>95.5</v>
      </c>
      <c r="BW260" s="167">
        <v>94.3</v>
      </c>
      <c r="BX260" s="167">
        <v>92.5</v>
      </c>
      <c r="BY260" s="167">
        <v>88.8</v>
      </c>
      <c r="BZ260" s="166">
        <v>5</v>
      </c>
      <c r="CA260" s="167">
        <v>65.3</v>
      </c>
      <c r="CB260" s="167">
        <v>77.400000000000006</v>
      </c>
      <c r="CC260" s="167">
        <v>86.5</v>
      </c>
      <c r="CD260" s="167">
        <v>92.5</v>
      </c>
      <c r="CE260" s="167">
        <v>96.4</v>
      </c>
      <c r="CF260" s="167">
        <v>93</v>
      </c>
      <c r="CG260" s="167">
        <v>90.4</v>
      </c>
      <c r="CH260" s="167">
        <v>83.7</v>
      </c>
      <c r="CI260" s="166">
        <v>6</v>
      </c>
      <c r="CJ260" s="167">
        <v>70.7</v>
      </c>
      <c r="CK260" s="167">
        <v>82</v>
      </c>
      <c r="CL260" s="167">
        <v>89.3</v>
      </c>
      <c r="CM260" s="167">
        <v>93.3</v>
      </c>
      <c r="CN260" s="167">
        <v>95.5</v>
      </c>
      <c r="CO260" s="167">
        <v>93</v>
      </c>
      <c r="CP260" s="167">
        <v>90.1</v>
      </c>
      <c r="CQ260" s="167">
        <v>83</v>
      </c>
      <c r="CR260" s="166">
        <v>7</v>
      </c>
      <c r="CS260" s="167">
        <v>75.599999999999994</v>
      </c>
      <c r="CT260" s="167">
        <v>84.2</v>
      </c>
      <c r="CU260" s="167">
        <v>90.1</v>
      </c>
      <c r="CV260" s="167">
        <v>93.6</v>
      </c>
      <c r="CW260" s="167">
        <v>96.2</v>
      </c>
      <c r="CX260" s="167">
        <v>91.3</v>
      </c>
      <c r="CY260" s="167">
        <v>87.9</v>
      </c>
      <c r="CZ260" s="167">
        <v>81.900000000000006</v>
      </c>
      <c r="DA260" s="166">
        <v>8</v>
      </c>
      <c r="DB260" s="167">
        <v>77.599999999999994</v>
      </c>
      <c r="DC260" s="167">
        <v>88</v>
      </c>
      <c r="DD260" s="167">
        <v>93.4</v>
      </c>
      <c r="DE260" s="167">
        <v>93.8</v>
      </c>
      <c r="DF260" s="167">
        <v>94.2</v>
      </c>
      <c r="DG260" s="167">
        <v>91.4</v>
      </c>
      <c r="DH260" s="167">
        <v>87.9</v>
      </c>
      <c r="DI260" s="167">
        <v>79.900000000000006</v>
      </c>
      <c r="DJ260" s="167">
        <v>1</v>
      </c>
      <c r="DK260" s="168">
        <f t="shared" si="465"/>
        <v>51.4</v>
      </c>
      <c r="DL260" s="168">
        <f t="shared" si="466"/>
        <v>62.6</v>
      </c>
      <c r="DM260" s="168">
        <f t="shared" si="467"/>
        <v>70.8</v>
      </c>
      <c r="DN260" s="168">
        <f t="shared" si="468"/>
        <v>81</v>
      </c>
      <c r="DO260" s="168">
        <f t="shared" si="469"/>
        <v>90.4</v>
      </c>
      <c r="DP260" s="168">
        <f t="shared" si="470"/>
        <v>96.2</v>
      </c>
      <c r="DQ260" s="168">
        <f t="shared" si="471"/>
        <v>94.7</v>
      </c>
      <c r="DR260" s="168">
        <f t="shared" si="472"/>
        <v>92.3</v>
      </c>
      <c r="DS260" s="167">
        <v>131</v>
      </c>
      <c r="DT260" s="168">
        <f t="shared" si="473"/>
        <v>59.5</v>
      </c>
      <c r="DU260" s="168">
        <f t="shared" si="474"/>
        <v>68.900000000000006</v>
      </c>
      <c r="DV260" s="168">
        <f t="shared" si="475"/>
        <v>78.3</v>
      </c>
      <c r="DW260" s="168">
        <f t="shared" si="476"/>
        <v>84.3</v>
      </c>
      <c r="DX260" s="168">
        <f t="shared" si="477"/>
        <v>92.8</v>
      </c>
      <c r="DY260" s="168">
        <f t="shared" si="478"/>
        <v>96.3</v>
      </c>
      <c r="DZ260" s="168">
        <f t="shared" si="479"/>
        <v>94</v>
      </c>
      <c r="EA260" s="168">
        <f t="shared" si="480"/>
        <v>90</v>
      </c>
      <c r="EB260" s="167">
        <v>132</v>
      </c>
      <c r="EC260" s="168">
        <f t="shared" si="481"/>
        <v>59.8</v>
      </c>
      <c r="ED260" s="168">
        <f t="shared" si="482"/>
        <v>71.099999999999994</v>
      </c>
      <c r="EE260" s="168">
        <f t="shared" si="483"/>
        <v>80.8</v>
      </c>
      <c r="EF260" s="168">
        <f t="shared" si="484"/>
        <v>88</v>
      </c>
      <c r="EG260" s="168">
        <f t="shared" si="485"/>
        <v>95</v>
      </c>
      <c r="EH260" s="168">
        <f t="shared" si="486"/>
        <v>94.4</v>
      </c>
      <c r="EI260" s="168">
        <f t="shared" si="487"/>
        <v>94.1</v>
      </c>
      <c r="EJ260" s="168">
        <f t="shared" si="488"/>
        <v>89</v>
      </c>
      <c r="EK260" s="167">
        <v>133</v>
      </c>
      <c r="EL260" s="168">
        <f t="shared" si="489"/>
        <v>65.400000000000006</v>
      </c>
      <c r="EM260" s="168">
        <f t="shared" si="490"/>
        <v>77.2</v>
      </c>
      <c r="EN260" s="168">
        <f t="shared" si="491"/>
        <v>84.5</v>
      </c>
      <c r="EO260" s="168">
        <f t="shared" si="492"/>
        <v>89.8</v>
      </c>
      <c r="EP260" s="168">
        <f t="shared" si="493"/>
        <v>95.5</v>
      </c>
      <c r="EQ260" s="168">
        <f t="shared" si="494"/>
        <v>94.3</v>
      </c>
      <c r="ER260" s="168">
        <f t="shared" si="495"/>
        <v>92.5</v>
      </c>
      <c r="ES260" s="168">
        <f t="shared" si="496"/>
        <v>88.8</v>
      </c>
      <c r="ET260" s="167">
        <v>134</v>
      </c>
      <c r="EU260" s="168">
        <f t="shared" si="497"/>
        <v>65.3</v>
      </c>
      <c r="EV260" s="168">
        <f t="shared" si="498"/>
        <v>77.400000000000006</v>
      </c>
      <c r="EW260" s="168">
        <f t="shared" si="499"/>
        <v>86.5</v>
      </c>
      <c r="EX260" s="168">
        <f t="shared" si="500"/>
        <v>92.5</v>
      </c>
      <c r="EY260" s="168">
        <f t="shared" si="501"/>
        <v>96.4</v>
      </c>
      <c r="EZ260" s="168">
        <f t="shared" si="502"/>
        <v>93</v>
      </c>
      <c r="FA260" s="168">
        <f t="shared" si="503"/>
        <v>90.4</v>
      </c>
      <c r="FB260" s="168">
        <f t="shared" si="504"/>
        <v>83.7</v>
      </c>
      <c r="FC260" s="167">
        <v>135</v>
      </c>
      <c r="FD260" s="168">
        <f t="shared" si="505"/>
        <v>70.7</v>
      </c>
      <c r="FE260" s="168">
        <f t="shared" si="506"/>
        <v>82</v>
      </c>
      <c r="FF260" s="168">
        <f t="shared" si="507"/>
        <v>89.3</v>
      </c>
      <c r="FG260" s="168">
        <f t="shared" si="508"/>
        <v>93.3</v>
      </c>
      <c r="FH260" s="168">
        <f t="shared" si="509"/>
        <v>95.5</v>
      </c>
      <c r="FI260" s="168">
        <f t="shared" si="510"/>
        <v>93</v>
      </c>
      <c r="FJ260" s="168">
        <f t="shared" si="511"/>
        <v>90.1</v>
      </c>
      <c r="FK260" s="168">
        <f t="shared" si="512"/>
        <v>83</v>
      </c>
      <c r="FL260" s="167">
        <v>136</v>
      </c>
      <c r="FM260" s="168">
        <f t="shared" si="513"/>
        <v>75.599999999999994</v>
      </c>
      <c r="FN260" s="168">
        <f t="shared" si="514"/>
        <v>84.2</v>
      </c>
      <c r="FO260" s="168">
        <f t="shared" si="515"/>
        <v>90.1</v>
      </c>
      <c r="FP260" s="168">
        <f t="shared" si="516"/>
        <v>93.6</v>
      </c>
      <c r="FQ260" s="168">
        <f t="shared" si="517"/>
        <v>96.2</v>
      </c>
      <c r="FR260" s="168">
        <f t="shared" si="518"/>
        <v>91.3</v>
      </c>
      <c r="FS260" s="168">
        <f t="shared" si="519"/>
        <v>87.9</v>
      </c>
      <c r="FT260" s="168">
        <f t="shared" si="520"/>
        <v>81.900000000000006</v>
      </c>
      <c r="FU260" s="167">
        <v>137</v>
      </c>
      <c r="FV260" s="168">
        <f t="shared" si="521"/>
        <v>77.599999999999994</v>
      </c>
      <c r="FW260" s="168">
        <f t="shared" si="522"/>
        <v>88</v>
      </c>
      <c r="FX260" s="168">
        <f t="shared" si="523"/>
        <v>93.4</v>
      </c>
      <c r="FY260" s="168">
        <f t="shared" si="524"/>
        <v>93.8</v>
      </c>
      <c r="FZ260" s="168">
        <f t="shared" si="525"/>
        <v>94.2</v>
      </c>
      <c r="GA260" s="168">
        <f t="shared" si="526"/>
        <v>91.4</v>
      </c>
      <c r="GB260" s="168">
        <f t="shared" si="527"/>
        <v>87.9</v>
      </c>
      <c r="GC260" s="168">
        <f t="shared" si="528"/>
        <v>79.900000000000006</v>
      </c>
      <c r="GD260" s="167">
        <v>130</v>
      </c>
      <c r="GE260" s="168">
        <f t="shared" si="529"/>
        <v>-2.3603849250278586E-2</v>
      </c>
      <c r="GF260" s="168">
        <f t="shared" si="530"/>
        <v>-2.3544224454084883E-2</v>
      </c>
      <c r="GG260" s="167">
        <v>131</v>
      </c>
      <c r="GH260" s="168">
        <f t="shared" si="531"/>
        <v>-1.2384835451356935E-2</v>
      </c>
      <c r="GI260" s="168">
        <f t="shared" si="532"/>
        <v>-1.1998855162644873E-2</v>
      </c>
      <c r="GJ260" s="167">
        <v>132</v>
      </c>
      <c r="GK260" s="168">
        <f t="shared" si="533"/>
        <v>-2.0040529691527809E-2</v>
      </c>
      <c r="GL260" s="168">
        <f t="shared" si="534"/>
        <v>-1.9627671504537147E-2</v>
      </c>
      <c r="GM260" s="167">
        <v>133</v>
      </c>
      <c r="GN260" s="168">
        <f t="shared" si="535"/>
        <v>-2.9994818512207644E-2</v>
      </c>
      <c r="GO260" s="168">
        <f t="shared" si="536"/>
        <v>-2.8499066434065412E-2</v>
      </c>
      <c r="GP260" s="167">
        <v>134</v>
      </c>
      <c r="GQ260" s="168">
        <f t="shared" si="537"/>
        <v>1.1033250097071345E-2</v>
      </c>
      <c r="GR260" s="168">
        <f t="shared" si="538"/>
        <v>1.2508825519844891E-2</v>
      </c>
      <c r="GS260" s="167">
        <v>135</v>
      </c>
      <c r="GT260" s="168">
        <f t="shared" si="539"/>
        <v>3.2452499206684138E-2</v>
      </c>
      <c r="GU260" s="168">
        <f t="shared" si="540"/>
        <v>3.7596330632538866E-2</v>
      </c>
      <c r="GV260" s="167">
        <v>136</v>
      </c>
      <c r="GW260" s="168">
        <f t="shared" si="541"/>
        <v>4.2495075939370963E-2</v>
      </c>
      <c r="GX260" s="168">
        <f t="shared" si="542"/>
        <v>5.8447665967733542E-2</v>
      </c>
      <c r="GY260" s="167">
        <v>137</v>
      </c>
      <c r="GZ260" s="168">
        <f t="shared" si="543"/>
        <v>-2.9037543498589002E-5</v>
      </c>
      <c r="HA260" s="168">
        <f t="shared" si="544"/>
        <v>2.5034014590687548E-2</v>
      </c>
      <c r="HB260" s="167">
        <v>-1.2</v>
      </c>
      <c r="HC260" s="167">
        <v>-0.49</v>
      </c>
      <c r="HD260" s="167">
        <v>0.14000000000000001</v>
      </c>
      <c r="HE260" s="167">
        <v>1.56</v>
      </c>
      <c r="HF260" s="167">
        <v>-2.98</v>
      </c>
      <c r="HG260" s="167">
        <v>-1.01</v>
      </c>
      <c r="HH260" s="167">
        <v>0.85</v>
      </c>
      <c r="HI260" s="167">
        <v>3.14</v>
      </c>
    </row>
    <row r="261" spans="1:217" ht="15" x14ac:dyDescent="0.2">
      <c r="A261" s="153">
        <v>251</v>
      </c>
      <c r="B261" s="212"/>
      <c r="V261" s="163">
        <f t="shared" si="445"/>
        <v>0</v>
      </c>
      <c r="W261" s="163">
        <f t="shared" si="446"/>
        <v>0</v>
      </c>
      <c r="X261" s="163">
        <f t="shared" si="447"/>
        <v>0</v>
      </c>
      <c r="Y261" s="163">
        <f t="shared" si="448"/>
        <v>0</v>
      </c>
      <c r="Z261" s="163">
        <f t="shared" si="449"/>
        <v>0</v>
      </c>
      <c r="AA261" s="163">
        <f t="shared" si="450"/>
        <v>0</v>
      </c>
      <c r="AB261" s="163">
        <f t="shared" si="451"/>
        <v>0</v>
      </c>
      <c r="AC261" s="163">
        <f t="shared" si="452"/>
        <v>0</v>
      </c>
      <c r="AD261" s="164">
        <f t="shared" si="453"/>
        <v>-1.4641977937706968E-2</v>
      </c>
      <c r="AE261" s="164">
        <f t="shared" si="454"/>
        <v>2.4910512713808348E-2</v>
      </c>
      <c r="AF261" s="164">
        <f t="shared" si="455"/>
        <v>4.5595616594547202E-2</v>
      </c>
      <c r="AG261" s="165">
        <f t="shared" si="456"/>
        <v>65.3</v>
      </c>
      <c r="AH261" s="165">
        <f t="shared" si="457"/>
        <v>75.400000000000006</v>
      </c>
      <c r="AI261" s="165">
        <f t="shared" si="458"/>
        <v>82.9</v>
      </c>
      <c r="AJ261" s="165">
        <f t="shared" si="459"/>
        <v>88.3</v>
      </c>
      <c r="AK261" s="165">
        <f t="shared" si="460"/>
        <v>91.5</v>
      </c>
      <c r="AL261" s="165">
        <f t="shared" si="461"/>
        <v>92.7</v>
      </c>
      <c r="AM261" s="165">
        <f t="shared" si="462"/>
        <v>92.5</v>
      </c>
      <c r="AN261" s="165">
        <f t="shared" si="463"/>
        <v>90.4</v>
      </c>
      <c r="AO261" s="164">
        <f t="shared" si="464"/>
        <v>1.5128685188023212</v>
      </c>
      <c r="AP261" s="166">
        <v>1</v>
      </c>
      <c r="AQ261" s="167">
        <v>51.4</v>
      </c>
      <c r="AR261" s="167">
        <v>62.6</v>
      </c>
      <c r="AS261" s="167">
        <v>70.8</v>
      </c>
      <c r="AT261" s="167">
        <v>81</v>
      </c>
      <c r="AU261" s="167">
        <v>90.4</v>
      </c>
      <c r="AV261" s="167">
        <v>96.2</v>
      </c>
      <c r="AW261" s="167">
        <v>94.7</v>
      </c>
      <c r="AX261" s="167">
        <v>92.3</v>
      </c>
      <c r="AY261" s="166">
        <v>2</v>
      </c>
      <c r="AZ261" s="167">
        <v>59.5</v>
      </c>
      <c r="BA261" s="167">
        <v>68.900000000000006</v>
      </c>
      <c r="BB261" s="167">
        <v>78.3</v>
      </c>
      <c r="BC261" s="167">
        <v>84.3</v>
      </c>
      <c r="BD261" s="167">
        <v>92.8</v>
      </c>
      <c r="BE261" s="167">
        <v>96.3</v>
      </c>
      <c r="BF261" s="167">
        <v>94</v>
      </c>
      <c r="BG261" s="167">
        <v>90</v>
      </c>
      <c r="BH261" s="166">
        <v>3</v>
      </c>
      <c r="BI261" s="167">
        <v>59.8</v>
      </c>
      <c r="BJ261" s="167">
        <v>71.099999999999994</v>
      </c>
      <c r="BK261" s="167">
        <v>80.8</v>
      </c>
      <c r="BL261" s="167">
        <v>88</v>
      </c>
      <c r="BM261" s="167">
        <v>95</v>
      </c>
      <c r="BN261" s="167">
        <v>94.4</v>
      </c>
      <c r="BO261" s="167">
        <v>94.1</v>
      </c>
      <c r="BP261" s="167">
        <v>89</v>
      </c>
      <c r="BQ261" s="166">
        <v>4</v>
      </c>
      <c r="BR261" s="167">
        <v>65.400000000000006</v>
      </c>
      <c r="BS261" s="167">
        <v>77.2</v>
      </c>
      <c r="BT261" s="167">
        <v>84.5</v>
      </c>
      <c r="BU261" s="167">
        <v>89.8</v>
      </c>
      <c r="BV261" s="167">
        <v>95.5</v>
      </c>
      <c r="BW261" s="167">
        <v>94.3</v>
      </c>
      <c r="BX261" s="167">
        <v>92.5</v>
      </c>
      <c r="BY261" s="167">
        <v>88.8</v>
      </c>
      <c r="BZ261" s="166">
        <v>5</v>
      </c>
      <c r="CA261" s="167">
        <v>65.3</v>
      </c>
      <c r="CB261" s="167">
        <v>77.400000000000006</v>
      </c>
      <c r="CC261" s="167">
        <v>86.5</v>
      </c>
      <c r="CD261" s="167">
        <v>92.5</v>
      </c>
      <c r="CE261" s="167">
        <v>96.4</v>
      </c>
      <c r="CF261" s="167">
        <v>93</v>
      </c>
      <c r="CG261" s="167">
        <v>90.4</v>
      </c>
      <c r="CH261" s="167">
        <v>83.7</v>
      </c>
      <c r="CI261" s="166">
        <v>6</v>
      </c>
      <c r="CJ261" s="167">
        <v>70.7</v>
      </c>
      <c r="CK261" s="167">
        <v>82</v>
      </c>
      <c r="CL261" s="167">
        <v>89.3</v>
      </c>
      <c r="CM261" s="167">
        <v>93.3</v>
      </c>
      <c r="CN261" s="167">
        <v>95.5</v>
      </c>
      <c r="CO261" s="167">
        <v>93</v>
      </c>
      <c r="CP261" s="167">
        <v>90.1</v>
      </c>
      <c r="CQ261" s="167">
        <v>83</v>
      </c>
      <c r="CR261" s="166">
        <v>7</v>
      </c>
      <c r="CS261" s="167">
        <v>75.599999999999994</v>
      </c>
      <c r="CT261" s="167">
        <v>84.2</v>
      </c>
      <c r="CU261" s="167">
        <v>90.1</v>
      </c>
      <c r="CV261" s="167">
        <v>93.6</v>
      </c>
      <c r="CW261" s="167">
        <v>96.2</v>
      </c>
      <c r="CX261" s="167">
        <v>91.3</v>
      </c>
      <c r="CY261" s="167">
        <v>87.9</v>
      </c>
      <c r="CZ261" s="167">
        <v>81.900000000000006</v>
      </c>
      <c r="DA261" s="166">
        <v>8</v>
      </c>
      <c r="DB261" s="167">
        <v>77.599999999999994</v>
      </c>
      <c r="DC261" s="167">
        <v>88</v>
      </c>
      <c r="DD261" s="167">
        <v>93.4</v>
      </c>
      <c r="DE261" s="167">
        <v>93.8</v>
      </c>
      <c r="DF261" s="167">
        <v>94.2</v>
      </c>
      <c r="DG261" s="167">
        <v>91.4</v>
      </c>
      <c r="DH261" s="167">
        <v>87.9</v>
      </c>
      <c r="DI261" s="167">
        <v>79.900000000000006</v>
      </c>
      <c r="DJ261" s="167">
        <v>1</v>
      </c>
      <c r="DK261" s="168">
        <f t="shared" si="465"/>
        <v>51.4</v>
      </c>
      <c r="DL261" s="168">
        <f t="shared" si="466"/>
        <v>62.6</v>
      </c>
      <c r="DM261" s="168">
        <f t="shared" si="467"/>
        <v>70.8</v>
      </c>
      <c r="DN261" s="168">
        <f t="shared" si="468"/>
        <v>81</v>
      </c>
      <c r="DO261" s="168">
        <f t="shared" si="469"/>
        <v>90.4</v>
      </c>
      <c r="DP261" s="168">
        <f t="shared" si="470"/>
        <v>96.2</v>
      </c>
      <c r="DQ261" s="168">
        <f t="shared" si="471"/>
        <v>94.7</v>
      </c>
      <c r="DR261" s="168">
        <f t="shared" si="472"/>
        <v>92.3</v>
      </c>
      <c r="DS261" s="167">
        <v>131</v>
      </c>
      <c r="DT261" s="168">
        <f t="shared" si="473"/>
        <v>59.5</v>
      </c>
      <c r="DU261" s="168">
        <f t="shared" si="474"/>
        <v>68.900000000000006</v>
      </c>
      <c r="DV261" s="168">
        <f t="shared" si="475"/>
        <v>78.3</v>
      </c>
      <c r="DW261" s="168">
        <f t="shared" si="476"/>
        <v>84.3</v>
      </c>
      <c r="DX261" s="168">
        <f t="shared" si="477"/>
        <v>92.8</v>
      </c>
      <c r="DY261" s="168">
        <f t="shared" si="478"/>
        <v>96.3</v>
      </c>
      <c r="DZ261" s="168">
        <f t="shared" si="479"/>
        <v>94</v>
      </c>
      <c r="EA261" s="168">
        <f t="shared" si="480"/>
        <v>90</v>
      </c>
      <c r="EB261" s="167">
        <v>132</v>
      </c>
      <c r="EC261" s="168">
        <f t="shared" si="481"/>
        <v>59.8</v>
      </c>
      <c r="ED261" s="168">
        <f t="shared" si="482"/>
        <v>71.099999999999994</v>
      </c>
      <c r="EE261" s="168">
        <f t="shared" si="483"/>
        <v>80.8</v>
      </c>
      <c r="EF261" s="168">
        <f t="shared" si="484"/>
        <v>88</v>
      </c>
      <c r="EG261" s="168">
        <f t="shared" si="485"/>
        <v>95</v>
      </c>
      <c r="EH261" s="168">
        <f t="shared" si="486"/>
        <v>94.4</v>
      </c>
      <c r="EI261" s="168">
        <f t="shared" si="487"/>
        <v>94.1</v>
      </c>
      <c r="EJ261" s="168">
        <f t="shared" si="488"/>
        <v>89</v>
      </c>
      <c r="EK261" s="167">
        <v>133</v>
      </c>
      <c r="EL261" s="168">
        <f t="shared" si="489"/>
        <v>65.400000000000006</v>
      </c>
      <c r="EM261" s="168">
        <f t="shared" si="490"/>
        <v>77.2</v>
      </c>
      <c r="EN261" s="168">
        <f t="shared" si="491"/>
        <v>84.5</v>
      </c>
      <c r="EO261" s="168">
        <f t="shared" si="492"/>
        <v>89.8</v>
      </c>
      <c r="EP261" s="168">
        <f t="shared" si="493"/>
        <v>95.5</v>
      </c>
      <c r="EQ261" s="168">
        <f t="shared" si="494"/>
        <v>94.3</v>
      </c>
      <c r="ER261" s="168">
        <f t="shared" si="495"/>
        <v>92.5</v>
      </c>
      <c r="ES261" s="168">
        <f t="shared" si="496"/>
        <v>88.8</v>
      </c>
      <c r="ET261" s="167">
        <v>134</v>
      </c>
      <c r="EU261" s="168">
        <f t="shared" si="497"/>
        <v>65.3</v>
      </c>
      <c r="EV261" s="168">
        <f t="shared" si="498"/>
        <v>77.400000000000006</v>
      </c>
      <c r="EW261" s="168">
        <f t="shared" si="499"/>
        <v>86.5</v>
      </c>
      <c r="EX261" s="168">
        <f t="shared" si="500"/>
        <v>92.5</v>
      </c>
      <c r="EY261" s="168">
        <f t="shared" si="501"/>
        <v>96.4</v>
      </c>
      <c r="EZ261" s="168">
        <f t="shared" si="502"/>
        <v>93</v>
      </c>
      <c r="FA261" s="168">
        <f t="shared" si="503"/>
        <v>90.4</v>
      </c>
      <c r="FB261" s="168">
        <f t="shared" si="504"/>
        <v>83.7</v>
      </c>
      <c r="FC261" s="167">
        <v>135</v>
      </c>
      <c r="FD261" s="168">
        <f t="shared" si="505"/>
        <v>70.7</v>
      </c>
      <c r="FE261" s="168">
        <f t="shared" si="506"/>
        <v>82</v>
      </c>
      <c r="FF261" s="168">
        <f t="shared" si="507"/>
        <v>89.3</v>
      </c>
      <c r="FG261" s="168">
        <f t="shared" si="508"/>
        <v>93.3</v>
      </c>
      <c r="FH261" s="168">
        <f t="shared" si="509"/>
        <v>95.5</v>
      </c>
      <c r="FI261" s="168">
        <f t="shared" si="510"/>
        <v>93</v>
      </c>
      <c r="FJ261" s="168">
        <f t="shared" si="511"/>
        <v>90.1</v>
      </c>
      <c r="FK261" s="168">
        <f t="shared" si="512"/>
        <v>83</v>
      </c>
      <c r="FL261" s="167">
        <v>136</v>
      </c>
      <c r="FM261" s="168">
        <f t="shared" si="513"/>
        <v>75.599999999999994</v>
      </c>
      <c r="FN261" s="168">
        <f t="shared" si="514"/>
        <v>84.2</v>
      </c>
      <c r="FO261" s="168">
        <f t="shared" si="515"/>
        <v>90.1</v>
      </c>
      <c r="FP261" s="168">
        <f t="shared" si="516"/>
        <v>93.6</v>
      </c>
      <c r="FQ261" s="168">
        <f t="shared" si="517"/>
        <v>96.2</v>
      </c>
      <c r="FR261" s="168">
        <f t="shared" si="518"/>
        <v>91.3</v>
      </c>
      <c r="FS261" s="168">
        <f t="shared" si="519"/>
        <v>87.9</v>
      </c>
      <c r="FT261" s="168">
        <f t="shared" si="520"/>
        <v>81.900000000000006</v>
      </c>
      <c r="FU261" s="167">
        <v>137</v>
      </c>
      <c r="FV261" s="168">
        <f t="shared" si="521"/>
        <v>77.599999999999994</v>
      </c>
      <c r="FW261" s="168">
        <f t="shared" si="522"/>
        <v>88</v>
      </c>
      <c r="FX261" s="168">
        <f t="shared" si="523"/>
        <v>93.4</v>
      </c>
      <c r="FY261" s="168">
        <f t="shared" si="524"/>
        <v>93.8</v>
      </c>
      <c r="FZ261" s="168">
        <f t="shared" si="525"/>
        <v>94.2</v>
      </c>
      <c r="GA261" s="168">
        <f t="shared" si="526"/>
        <v>91.4</v>
      </c>
      <c r="GB261" s="168">
        <f t="shared" si="527"/>
        <v>87.9</v>
      </c>
      <c r="GC261" s="168">
        <f t="shared" si="528"/>
        <v>79.900000000000006</v>
      </c>
      <c r="GD261" s="167">
        <v>130</v>
      </c>
      <c r="GE261" s="168">
        <f t="shared" si="529"/>
        <v>-2.3603849250278586E-2</v>
      </c>
      <c r="GF261" s="168">
        <f t="shared" si="530"/>
        <v>-2.3544224454084883E-2</v>
      </c>
      <c r="GG261" s="167">
        <v>131</v>
      </c>
      <c r="GH261" s="168">
        <f t="shared" si="531"/>
        <v>-1.2384835451356935E-2</v>
      </c>
      <c r="GI261" s="168">
        <f t="shared" si="532"/>
        <v>-1.1998855162644873E-2</v>
      </c>
      <c r="GJ261" s="167">
        <v>132</v>
      </c>
      <c r="GK261" s="168">
        <f t="shared" si="533"/>
        <v>-2.0040529691527809E-2</v>
      </c>
      <c r="GL261" s="168">
        <f t="shared" si="534"/>
        <v>-1.9627671504537147E-2</v>
      </c>
      <c r="GM261" s="167">
        <v>133</v>
      </c>
      <c r="GN261" s="168">
        <f t="shared" si="535"/>
        <v>-2.9994818512207644E-2</v>
      </c>
      <c r="GO261" s="168">
        <f t="shared" si="536"/>
        <v>-2.8499066434065412E-2</v>
      </c>
      <c r="GP261" s="167">
        <v>134</v>
      </c>
      <c r="GQ261" s="168">
        <f t="shared" si="537"/>
        <v>1.1033250097071345E-2</v>
      </c>
      <c r="GR261" s="168">
        <f t="shared" si="538"/>
        <v>1.2508825519844891E-2</v>
      </c>
      <c r="GS261" s="167">
        <v>135</v>
      </c>
      <c r="GT261" s="168">
        <f t="shared" si="539"/>
        <v>3.2452499206684138E-2</v>
      </c>
      <c r="GU261" s="168">
        <f t="shared" si="540"/>
        <v>3.7596330632538866E-2</v>
      </c>
      <c r="GV261" s="167">
        <v>136</v>
      </c>
      <c r="GW261" s="168">
        <f t="shared" si="541"/>
        <v>4.2495075939370963E-2</v>
      </c>
      <c r="GX261" s="168">
        <f t="shared" si="542"/>
        <v>5.8447665967733542E-2</v>
      </c>
      <c r="GY261" s="167">
        <v>137</v>
      </c>
      <c r="GZ261" s="168">
        <f t="shared" si="543"/>
        <v>-2.9037543498589002E-5</v>
      </c>
      <c r="HA261" s="168">
        <f t="shared" si="544"/>
        <v>2.5034014590687548E-2</v>
      </c>
      <c r="HB261" s="167">
        <v>-1.2</v>
      </c>
      <c r="HC261" s="167">
        <v>-0.49</v>
      </c>
      <c r="HD261" s="167">
        <v>0.14000000000000001</v>
      </c>
      <c r="HE261" s="167">
        <v>1.56</v>
      </c>
      <c r="HF261" s="167">
        <v>-2.98</v>
      </c>
      <c r="HG261" s="167">
        <v>-1.01</v>
      </c>
      <c r="HH261" s="167">
        <v>0.85</v>
      </c>
      <c r="HI261" s="167">
        <v>3.14</v>
      </c>
    </row>
    <row r="262" spans="1:217" ht="15" x14ac:dyDescent="0.2">
      <c r="A262" s="153">
        <v>252</v>
      </c>
      <c r="B262" s="212"/>
      <c r="V262" s="163">
        <f t="shared" si="445"/>
        <v>0</v>
      </c>
      <c r="W262" s="163">
        <f t="shared" si="446"/>
        <v>0</v>
      </c>
      <c r="X262" s="163">
        <f t="shared" si="447"/>
        <v>0</v>
      </c>
      <c r="Y262" s="163">
        <f t="shared" si="448"/>
        <v>0</v>
      </c>
      <c r="Z262" s="163">
        <f t="shared" si="449"/>
        <v>0</v>
      </c>
      <c r="AA262" s="163">
        <f t="shared" si="450"/>
        <v>0</v>
      </c>
      <c r="AB262" s="163">
        <f t="shared" si="451"/>
        <v>0</v>
      </c>
      <c r="AC262" s="163">
        <f t="shared" si="452"/>
        <v>0</v>
      </c>
      <c r="AD262" s="164">
        <f t="shared" si="453"/>
        <v>-1.4641977937706968E-2</v>
      </c>
      <c r="AE262" s="164">
        <f t="shared" si="454"/>
        <v>2.4910512713808348E-2</v>
      </c>
      <c r="AF262" s="164">
        <f t="shared" si="455"/>
        <v>4.5595616594547202E-2</v>
      </c>
      <c r="AG262" s="165">
        <f t="shared" si="456"/>
        <v>65.3</v>
      </c>
      <c r="AH262" s="165">
        <f t="shared" si="457"/>
        <v>75.400000000000006</v>
      </c>
      <c r="AI262" s="165">
        <f t="shared" si="458"/>
        <v>82.9</v>
      </c>
      <c r="AJ262" s="165">
        <f t="shared" si="459"/>
        <v>88.3</v>
      </c>
      <c r="AK262" s="165">
        <f t="shared" si="460"/>
        <v>91.5</v>
      </c>
      <c r="AL262" s="165">
        <f t="shared" si="461"/>
        <v>92.7</v>
      </c>
      <c r="AM262" s="165">
        <f t="shared" si="462"/>
        <v>92.5</v>
      </c>
      <c r="AN262" s="165">
        <f t="shared" si="463"/>
        <v>90.4</v>
      </c>
      <c r="AO262" s="164">
        <f t="shared" si="464"/>
        <v>1.5128685188023212</v>
      </c>
      <c r="AP262" s="166">
        <v>1</v>
      </c>
      <c r="AQ262" s="167">
        <v>51.4</v>
      </c>
      <c r="AR262" s="167">
        <v>62.6</v>
      </c>
      <c r="AS262" s="167">
        <v>70.8</v>
      </c>
      <c r="AT262" s="167">
        <v>81</v>
      </c>
      <c r="AU262" s="167">
        <v>90.4</v>
      </c>
      <c r="AV262" s="167">
        <v>96.2</v>
      </c>
      <c r="AW262" s="167">
        <v>94.7</v>
      </c>
      <c r="AX262" s="167">
        <v>92.3</v>
      </c>
      <c r="AY262" s="166">
        <v>2</v>
      </c>
      <c r="AZ262" s="167">
        <v>59.5</v>
      </c>
      <c r="BA262" s="167">
        <v>68.900000000000006</v>
      </c>
      <c r="BB262" s="167">
        <v>78.3</v>
      </c>
      <c r="BC262" s="167">
        <v>84.3</v>
      </c>
      <c r="BD262" s="167">
        <v>92.8</v>
      </c>
      <c r="BE262" s="167">
        <v>96.3</v>
      </c>
      <c r="BF262" s="167">
        <v>94</v>
      </c>
      <c r="BG262" s="167">
        <v>90</v>
      </c>
      <c r="BH262" s="166">
        <v>3</v>
      </c>
      <c r="BI262" s="167">
        <v>59.8</v>
      </c>
      <c r="BJ262" s="167">
        <v>71.099999999999994</v>
      </c>
      <c r="BK262" s="167">
        <v>80.8</v>
      </c>
      <c r="BL262" s="167">
        <v>88</v>
      </c>
      <c r="BM262" s="167">
        <v>95</v>
      </c>
      <c r="BN262" s="167">
        <v>94.4</v>
      </c>
      <c r="BO262" s="167">
        <v>94.1</v>
      </c>
      <c r="BP262" s="167">
        <v>89</v>
      </c>
      <c r="BQ262" s="166">
        <v>4</v>
      </c>
      <c r="BR262" s="167">
        <v>65.400000000000006</v>
      </c>
      <c r="BS262" s="167">
        <v>77.2</v>
      </c>
      <c r="BT262" s="167">
        <v>84.5</v>
      </c>
      <c r="BU262" s="167">
        <v>89.8</v>
      </c>
      <c r="BV262" s="167">
        <v>95.5</v>
      </c>
      <c r="BW262" s="167">
        <v>94.3</v>
      </c>
      <c r="BX262" s="167">
        <v>92.5</v>
      </c>
      <c r="BY262" s="167">
        <v>88.8</v>
      </c>
      <c r="BZ262" s="166">
        <v>5</v>
      </c>
      <c r="CA262" s="167">
        <v>65.3</v>
      </c>
      <c r="CB262" s="167">
        <v>77.400000000000006</v>
      </c>
      <c r="CC262" s="167">
        <v>86.5</v>
      </c>
      <c r="CD262" s="167">
        <v>92.5</v>
      </c>
      <c r="CE262" s="167">
        <v>96.4</v>
      </c>
      <c r="CF262" s="167">
        <v>93</v>
      </c>
      <c r="CG262" s="167">
        <v>90.4</v>
      </c>
      <c r="CH262" s="167">
        <v>83.7</v>
      </c>
      <c r="CI262" s="166">
        <v>6</v>
      </c>
      <c r="CJ262" s="167">
        <v>70.7</v>
      </c>
      <c r="CK262" s="167">
        <v>82</v>
      </c>
      <c r="CL262" s="167">
        <v>89.3</v>
      </c>
      <c r="CM262" s="167">
        <v>93.3</v>
      </c>
      <c r="CN262" s="167">
        <v>95.5</v>
      </c>
      <c r="CO262" s="167">
        <v>93</v>
      </c>
      <c r="CP262" s="167">
        <v>90.1</v>
      </c>
      <c r="CQ262" s="167">
        <v>83</v>
      </c>
      <c r="CR262" s="166">
        <v>7</v>
      </c>
      <c r="CS262" s="167">
        <v>75.599999999999994</v>
      </c>
      <c r="CT262" s="167">
        <v>84.2</v>
      </c>
      <c r="CU262" s="167">
        <v>90.1</v>
      </c>
      <c r="CV262" s="167">
        <v>93.6</v>
      </c>
      <c r="CW262" s="167">
        <v>96.2</v>
      </c>
      <c r="CX262" s="167">
        <v>91.3</v>
      </c>
      <c r="CY262" s="167">
        <v>87.9</v>
      </c>
      <c r="CZ262" s="167">
        <v>81.900000000000006</v>
      </c>
      <c r="DA262" s="166">
        <v>8</v>
      </c>
      <c r="DB262" s="167">
        <v>77.599999999999994</v>
      </c>
      <c r="DC262" s="167">
        <v>88</v>
      </c>
      <c r="DD262" s="167">
        <v>93.4</v>
      </c>
      <c r="DE262" s="167">
        <v>93.8</v>
      </c>
      <c r="DF262" s="167">
        <v>94.2</v>
      </c>
      <c r="DG262" s="167">
        <v>91.4</v>
      </c>
      <c r="DH262" s="167">
        <v>87.9</v>
      </c>
      <c r="DI262" s="167">
        <v>79.900000000000006</v>
      </c>
      <c r="DJ262" s="167">
        <v>1</v>
      </c>
      <c r="DK262" s="168">
        <f t="shared" si="465"/>
        <v>51.4</v>
      </c>
      <c r="DL262" s="168">
        <f t="shared" si="466"/>
        <v>62.6</v>
      </c>
      <c r="DM262" s="168">
        <f t="shared" si="467"/>
        <v>70.8</v>
      </c>
      <c r="DN262" s="168">
        <f t="shared" si="468"/>
        <v>81</v>
      </c>
      <c r="DO262" s="168">
        <f t="shared" si="469"/>
        <v>90.4</v>
      </c>
      <c r="DP262" s="168">
        <f t="shared" si="470"/>
        <v>96.2</v>
      </c>
      <c r="DQ262" s="168">
        <f t="shared" si="471"/>
        <v>94.7</v>
      </c>
      <c r="DR262" s="168">
        <f t="shared" si="472"/>
        <v>92.3</v>
      </c>
      <c r="DS262" s="167">
        <v>131</v>
      </c>
      <c r="DT262" s="168">
        <f t="shared" si="473"/>
        <v>59.5</v>
      </c>
      <c r="DU262" s="168">
        <f t="shared" si="474"/>
        <v>68.900000000000006</v>
      </c>
      <c r="DV262" s="168">
        <f t="shared" si="475"/>
        <v>78.3</v>
      </c>
      <c r="DW262" s="168">
        <f t="shared" si="476"/>
        <v>84.3</v>
      </c>
      <c r="DX262" s="168">
        <f t="shared" si="477"/>
        <v>92.8</v>
      </c>
      <c r="DY262" s="168">
        <f t="shared" si="478"/>
        <v>96.3</v>
      </c>
      <c r="DZ262" s="168">
        <f t="shared" si="479"/>
        <v>94</v>
      </c>
      <c r="EA262" s="168">
        <f t="shared" si="480"/>
        <v>90</v>
      </c>
      <c r="EB262" s="167">
        <v>132</v>
      </c>
      <c r="EC262" s="168">
        <f t="shared" si="481"/>
        <v>59.8</v>
      </c>
      <c r="ED262" s="168">
        <f t="shared" si="482"/>
        <v>71.099999999999994</v>
      </c>
      <c r="EE262" s="168">
        <f t="shared" si="483"/>
        <v>80.8</v>
      </c>
      <c r="EF262" s="168">
        <f t="shared" si="484"/>
        <v>88</v>
      </c>
      <c r="EG262" s="168">
        <f t="shared" si="485"/>
        <v>95</v>
      </c>
      <c r="EH262" s="168">
        <f t="shared" si="486"/>
        <v>94.4</v>
      </c>
      <c r="EI262" s="168">
        <f t="shared" si="487"/>
        <v>94.1</v>
      </c>
      <c r="EJ262" s="168">
        <f t="shared" si="488"/>
        <v>89</v>
      </c>
      <c r="EK262" s="167">
        <v>133</v>
      </c>
      <c r="EL262" s="168">
        <f t="shared" si="489"/>
        <v>65.400000000000006</v>
      </c>
      <c r="EM262" s="168">
        <f t="shared" si="490"/>
        <v>77.2</v>
      </c>
      <c r="EN262" s="168">
        <f t="shared" si="491"/>
        <v>84.5</v>
      </c>
      <c r="EO262" s="168">
        <f t="shared" si="492"/>
        <v>89.8</v>
      </c>
      <c r="EP262" s="168">
        <f t="shared" si="493"/>
        <v>95.5</v>
      </c>
      <c r="EQ262" s="168">
        <f t="shared" si="494"/>
        <v>94.3</v>
      </c>
      <c r="ER262" s="168">
        <f t="shared" si="495"/>
        <v>92.5</v>
      </c>
      <c r="ES262" s="168">
        <f t="shared" si="496"/>
        <v>88.8</v>
      </c>
      <c r="ET262" s="167">
        <v>134</v>
      </c>
      <c r="EU262" s="168">
        <f t="shared" si="497"/>
        <v>65.3</v>
      </c>
      <c r="EV262" s="168">
        <f t="shared" si="498"/>
        <v>77.400000000000006</v>
      </c>
      <c r="EW262" s="168">
        <f t="shared" si="499"/>
        <v>86.5</v>
      </c>
      <c r="EX262" s="168">
        <f t="shared" si="500"/>
        <v>92.5</v>
      </c>
      <c r="EY262" s="168">
        <f t="shared" si="501"/>
        <v>96.4</v>
      </c>
      <c r="EZ262" s="168">
        <f t="shared" si="502"/>
        <v>93</v>
      </c>
      <c r="FA262" s="168">
        <f t="shared" si="503"/>
        <v>90.4</v>
      </c>
      <c r="FB262" s="168">
        <f t="shared" si="504"/>
        <v>83.7</v>
      </c>
      <c r="FC262" s="167">
        <v>135</v>
      </c>
      <c r="FD262" s="168">
        <f t="shared" si="505"/>
        <v>70.7</v>
      </c>
      <c r="FE262" s="168">
        <f t="shared" si="506"/>
        <v>82</v>
      </c>
      <c r="FF262" s="168">
        <f t="shared" si="507"/>
        <v>89.3</v>
      </c>
      <c r="FG262" s="168">
        <f t="shared" si="508"/>
        <v>93.3</v>
      </c>
      <c r="FH262" s="168">
        <f t="shared" si="509"/>
        <v>95.5</v>
      </c>
      <c r="FI262" s="168">
        <f t="shared" si="510"/>
        <v>93</v>
      </c>
      <c r="FJ262" s="168">
        <f t="shared" si="511"/>
        <v>90.1</v>
      </c>
      <c r="FK262" s="168">
        <f t="shared" si="512"/>
        <v>83</v>
      </c>
      <c r="FL262" s="167">
        <v>136</v>
      </c>
      <c r="FM262" s="168">
        <f t="shared" si="513"/>
        <v>75.599999999999994</v>
      </c>
      <c r="FN262" s="168">
        <f t="shared" si="514"/>
        <v>84.2</v>
      </c>
      <c r="FO262" s="168">
        <f t="shared" si="515"/>
        <v>90.1</v>
      </c>
      <c r="FP262" s="168">
        <f t="shared" si="516"/>
        <v>93.6</v>
      </c>
      <c r="FQ262" s="168">
        <f t="shared" si="517"/>
        <v>96.2</v>
      </c>
      <c r="FR262" s="168">
        <f t="shared" si="518"/>
        <v>91.3</v>
      </c>
      <c r="FS262" s="168">
        <f t="shared" si="519"/>
        <v>87.9</v>
      </c>
      <c r="FT262" s="168">
        <f t="shared" si="520"/>
        <v>81.900000000000006</v>
      </c>
      <c r="FU262" s="167">
        <v>137</v>
      </c>
      <c r="FV262" s="168">
        <f t="shared" si="521"/>
        <v>77.599999999999994</v>
      </c>
      <c r="FW262" s="168">
        <f t="shared" si="522"/>
        <v>88</v>
      </c>
      <c r="FX262" s="168">
        <f t="shared" si="523"/>
        <v>93.4</v>
      </c>
      <c r="FY262" s="168">
        <f t="shared" si="524"/>
        <v>93.8</v>
      </c>
      <c r="FZ262" s="168">
        <f t="shared" si="525"/>
        <v>94.2</v>
      </c>
      <c r="GA262" s="168">
        <f t="shared" si="526"/>
        <v>91.4</v>
      </c>
      <c r="GB262" s="168">
        <f t="shared" si="527"/>
        <v>87.9</v>
      </c>
      <c r="GC262" s="168">
        <f t="shared" si="528"/>
        <v>79.900000000000006</v>
      </c>
      <c r="GD262" s="167">
        <v>130</v>
      </c>
      <c r="GE262" s="168">
        <f t="shared" si="529"/>
        <v>-2.3603849250278586E-2</v>
      </c>
      <c r="GF262" s="168">
        <f t="shared" si="530"/>
        <v>-2.3544224454084883E-2</v>
      </c>
      <c r="GG262" s="167">
        <v>131</v>
      </c>
      <c r="GH262" s="168">
        <f t="shared" si="531"/>
        <v>-1.2384835451356935E-2</v>
      </c>
      <c r="GI262" s="168">
        <f t="shared" si="532"/>
        <v>-1.1998855162644873E-2</v>
      </c>
      <c r="GJ262" s="167">
        <v>132</v>
      </c>
      <c r="GK262" s="168">
        <f t="shared" si="533"/>
        <v>-2.0040529691527809E-2</v>
      </c>
      <c r="GL262" s="168">
        <f t="shared" si="534"/>
        <v>-1.9627671504537147E-2</v>
      </c>
      <c r="GM262" s="167">
        <v>133</v>
      </c>
      <c r="GN262" s="168">
        <f t="shared" si="535"/>
        <v>-2.9994818512207644E-2</v>
      </c>
      <c r="GO262" s="168">
        <f t="shared" si="536"/>
        <v>-2.8499066434065412E-2</v>
      </c>
      <c r="GP262" s="167">
        <v>134</v>
      </c>
      <c r="GQ262" s="168">
        <f t="shared" si="537"/>
        <v>1.1033250097071345E-2</v>
      </c>
      <c r="GR262" s="168">
        <f t="shared" si="538"/>
        <v>1.2508825519844891E-2</v>
      </c>
      <c r="GS262" s="167">
        <v>135</v>
      </c>
      <c r="GT262" s="168">
        <f t="shared" si="539"/>
        <v>3.2452499206684138E-2</v>
      </c>
      <c r="GU262" s="168">
        <f t="shared" si="540"/>
        <v>3.7596330632538866E-2</v>
      </c>
      <c r="GV262" s="167">
        <v>136</v>
      </c>
      <c r="GW262" s="168">
        <f t="shared" si="541"/>
        <v>4.2495075939370963E-2</v>
      </c>
      <c r="GX262" s="168">
        <f t="shared" si="542"/>
        <v>5.8447665967733542E-2</v>
      </c>
      <c r="GY262" s="167">
        <v>137</v>
      </c>
      <c r="GZ262" s="168">
        <f t="shared" si="543"/>
        <v>-2.9037543498589002E-5</v>
      </c>
      <c r="HA262" s="168">
        <f t="shared" si="544"/>
        <v>2.5034014590687548E-2</v>
      </c>
      <c r="HB262" s="167">
        <v>-1.2</v>
      </c>
      <c r="HC262" s="167">
        <v>-0.49</v>
      </c>
      <c r="HD262" s="167">
        <v>0.14000000000000001</v>
      </c>
      <c r="HE262" s="167">
        <v>1.56</v>
      </c>
      <c r="HF262" s="167">
        <v>-2.98</v>
      </c>
      <c r="HG262" s="167">
        <v>-1.01</v>
      </c>
      <c r="HH262" s="167">
        <v>0.85</v>
      </c>
      <c r="HI262" s="167">
        <v>3.14</v>
      </c>
    </row>
    <row r="263" spans="1:217" ht="15" x14ac:dyDescent="0.2">
      <c r="A263" s="153">
        <v>253</v>
      </c>
      <c r="B263" s="212"/>
      <c r="V263" s="163">
        <f t="shared" si="445"/>
        <v>0</v>
      </c>
      <c r="W263" s="163">
        <f t="shared" si="446"/>
        <v>0</v>
      </c>
      <c r="X263" s="163">
        <f t="shared" si="447"/>
        <v>0</v>
      </c>
      <c r="Y263" s="163">
        <f t="shared" si="448"/>
        <v>0</v>
      </c>
      <c r="Z263" s="163">
        <f t="shared" si="449"/>
        <v>0</v>
      </c>
      <c r="AA263" s="163">
        <f t="shared" si="450"/>
        <v>0</v>
      </c>
      <c r="AB263" s="163">
        <f t="shared" si="451"/>
        <v>0</v>
      </c>
      <c r="AC263" s="163">
        <f t="shared" si="452"/>
        <v>0</v>
      </c>
      <c r="AD263" s="164">
        <f t="shared" si="453"/>
        <v>-1.4641977937706968E-2</v>
      </c>
      <c r="AE263" s="164">
        <f t="shared" si="454"/>
        <v>2.4910512713808348E-2</v>
      </c>
      <c r="AF263" s="164">
        <f t="shared" si="455"/>
        <v>4.5595616594547202E-2</v>
      </c>
      <c r="AG263" s="165">
        <f t="shared" si="456"/>
        <v>65.3</v>
      </c>
      <c r="AH263" s="165">
        <f t="shared" si="457"/>
        <v>75.400000000000006</v>
      </c>
      <c r="AI263" s="165">
        <f t="shared" si="458"/>
        <v>82.9</v>
      </c>
      <c r="AJ263" s="165">
        <f t="shared" si="459"/>
        <v>88.3</v>
      </c>
      <c r="AK263" s="165">
        <f t="shared" si="460"/>
        <v>91.5</v>
      </c>
      <c r="AL263" s="165">
        <f t="shared" si="461"/>
        <v>92.7</v>
      </c>
      <c r="AM263" s="165">
        <f t="shared" si="462"/>
        <v>92.5</v>
      </c>
      <c r="AN263" s="165">
        <f t="shared" si="463"/>
        <v>90.4</v>
      </c>
      <c r="AO263" s="164">
        <f t="shared" si="464"/>
        <v>1.5128685188023212</v>
      </c>
      <c r="AP263" s="166">
        <v>1</v>
      </c>
      <c r="AQ263" s="167">
        <v>51.4</v>
      </c>
      <c r="AR263" s="167">
        <v>62.6</v>
      </c>
      <c r="AS263" s="167">
        <v>70.8</v>
      </c>
      <c r="AT263" s="167">
        <v>81</v>
      </c>
      <c r="AU263" s="167">
        <v>90.4</v>
      </c>
      <c r="AV263" s="167">
        <v>96.2</v>
      </c>
      <c r="AW263" s="167">
        <v>94.7</v>
      </c>
      <c r="AX263" s="167">
        <v>92.3</v>
      </c>
      <c r="AY263" s="166">
        <v>2</v>
      </c>
      <c r="AZ263" s="167">
        <v>59.5</v>
      </c>
      <c r="BA263" s="167">
        <v>68.900000000000006</v>
      </c>
      <c r="BB263" s="167">
        <v>78.3</v>
      </c>
      <c r="BC263" s="167">
        <v>84.3</v>
      </c>
      <c r="BD263" s="167">
        <v>92.8</v>
      </c>
      <c r="BE263" s="167">
        <v>96.3</v>
      </c>
      <c r="BF263" s="167">
        <v>94</v>
      </c>
      <c r="BG263" s="167">
        <v>90</v>
      </c>
      <c r="BH263" s="166">
        <v>3</v>
      </c>
      <c r="BI263" s="167">
        <v>59.8</v>
      </c>
      <c r="BJ263" s="167">
        <v>71.099999999999994</v>
      </c>
      <c r="BK263" s="167">
        <v>80.8</v>
      </c>
      <c r="BL263" s="167">
        <v>88</v>
      </c>
      <c r="BM263" s="167">
        <v>95</v>
      </c>
      <c r="BN263" s="167">
        <v>94.4</v>
      </c>
      <c r="BO263" s="167">
        <v>94.1</v>
      </c>
      <c r="BP263" s="167">
        <v>89</v>
      </c>
      <c r="BQ263" s="166">
        <v>4</v>
      </c>
      <c r="BR263" s="167">
        <v>65.400000000000006</v>
      </c>
      <c r="BS263" s="167">
        <v>77.2</v>
      </c>
      <c r="BT263" s="167">
        <v>84.5</v>
      </c>
      <c r="BU263" s="167">
        <v>89.8</v>
      </c>
      <c r="BV263" s="167">
        <v>95.5</v>
      </c>
      <c r="BW263" s="167">
        <v>94.3</v>
      </c>
      <c r="BX263" s="167">
        <v>92.5</v>
      </c>
      <c r="BY263" s="167">
        <v>88.8</v>
      </c>
      <c r="BZ263" s="166">
        <v>5</v>
      </c>
      <c r="CA263" s="167">
        <v>65.3</v>
      </c>
      <c r="CB263" s="167">
        <v>77.400000000000006</v>
      </c>
      <c r="CC263" s="167">
        <v>86.5</v>
      </c>
      <c r="CD263" s="167">
        <v>92.5</v>
      </c>
      <c r="CE263" s="167">
        <v>96.4</v>
      </c>
      <c r="CF263" s="167">
        <v>93</v>
      </c>
      <c r="CG263" s="167">
        <v>90.4</v>
      </c>
      <c r="CH263" s="167">
        <v>83.7</v>
      </c>
      <c r="CI263" s="166">
        <v>6</v>
      </c>
      <c r="CJ263" s="167">
        <v>70.7</v>
      </c>
      <c r="CK263" s="167">
        <v>82</v>
      </c>
      <c r="CL263" s="167">
        <v>89.3</v>
      </c>
      <c r="CM263" s="167">
        <v>93.3</v>
      </c>
      <c r="CN263" s="167">
        <v>95.5</v>
      </c>
      <c r="CO263" s="167">
        <v>93</v>
      </c>
      <c r="CP263" s="167">
        <v>90.1</v>
      </c>
      <c r="CQ263" s="167">
        <v>83</v>
      </c>
      <c r="CR263" s="166">
        <v>7</v>
      </c>
      <c r="CS263" s="167">
        <v>75.599999999999994</v>
      </c>
      <c r="CT263" s="167">
        <v>84.2</v>
      </c>
      <c r="CU263" s="167">
        <v>90.1</v>
      </c>
      <c r="CV263" s="167">
        <v>93.6</v>
      </c>
      <c r="CW263" s="167">
        <v>96.2</v>
      </c>
      <c r="CX263" s="167">
        <v>91.3</v>
      </c>
      <c r="CY263" s="167">
        <v>87.9</v>
      </c>
      <c r="CZ263" s="167">
        <v>81.900000000000006</v>
      </c>
      <c r="DA263" s="166">
        <v>8</v>
      </c>
      <c r="DB263" s="167">
        <v>77.599999999999994</v>
      </c>
      <c r="DC263" s="167">
        <v>88</v>
      </c>
      <c r="DD263" s="167">
        <v>93.4</v>
      </c>
      <c r="DE263" s="167">
        <v>93.8</v>
      </c>
      <c r="DF263" s="167">
        <v>94.2</v>
      </c>
      <c r="DG263" s="167">
        <v>91.4</v>
      </c>
      <c r="DH263" s="167">
        <v>87.9</v>
      </c>
      <c r="DI263" s="167">
        <v>79.900000000000006</v>
      </c>
      <c r="DJ263" s="167">
        <v>1</v>
      </c>
      <c r="DK263" s="168">
        <f t="shared" si="465"/>
        <v>51.4</v>
      </c>
      <c r="DL263" s="168">
        <f t="shared" si="466"/>
        <v>62.6</v>
      </c>
      <c r="DM263" s="168">
        <f t="shared" si="467"/>
        <v>70.8</v>
      </c>
      <c r="DN263" s="168">
        <f t="shared" si="468"/>
        <v>81</v>
      </c>
      <c r="DO263" s="168">
        <f t="shared" si="469"/>
        <v>90.4</v>
      </c>
      <c r="DP263" s="168">
        <f t="shared" si="470"/>
        <v>96.2</v>
      </c>
      <c r="DQ263" s="168">
        <f t="shared" si="471"/>
        <v>94.7</v>
      </c>
      <c r="DR263" s="168">
        <f t="shared" si="472"/>
        <v>92.3</v>
      </c>
      <c r="DS263" s="167">
        <v>131</v>
      </c>
      <c r="DT263" s="168">
        <f t="shared" si="473"/>
        <v>59.5</v>
      </c>
      <c r="DU263" s="168">
        <f t="shared" si="474"/>
        <v>68.900000000000006</v>
      </c>
      <c r="DV263" s="168">
        <f t="shared" si="475"/>
        <v>78.3</v>
      </c>
      <c r="DW263" s="168">
        <f t="shared" si="476"/>
        <v>84.3</v>
      </c>
      <c r="DX263" s="168">
        <f t="shared" si="477"/>
        <v>92.8</v>
      </c>
      <c r="DY263" s="168">
        <f t="shared" si="478"/>
        <v>96.3</v>
      </c>
      <c r="DZ263" s="168">
        <f t="shared" si="479"/>
        <v>94</v>
      </c>
      <c r="EA263" s="168">
        <f t="shared" si="480"/>
        <v>90</v>
      </c>
      <c r="EB263" s="167">
        <v>132</v>
      </c>
      <c r="EC263" s="168">
        <f t="shared" si="481"/>
        <v>59.8</v>
      </c>
      <c r="ED263" s="168">
        <f t="shared" si="482"/>
        <v>71.099999999999994</v>
      </c>
      <c r="EE263" s="168">
        <f t="shared" si="483"/>
        <v>80.8</v>
      </c>
      <c r="EF263" s="168">
        <f t="shared" si="484"/>
        <v>88</v>
      </c>
      <c r="EG263" s="168">
        <f t="shared" si="485"/>
        <v>95</v>
      </c>
      <c r="EH263" s="168">
        <f t="shared" si="486"/>
        <v>94.4</v>
      </c>
      <c r="EI263" s="168">
        <f t="shared" si="487"/>
        <v>94.1</v>
      </c>
      <c r="EJ263" s="168">
        <f t="shared" si="488"/>
        <v>89</v>
      </c>
      <c r="EK263" s="167">
        <v>133</v>
      </c>
      <c r="EL263" s="168">
        <f t="shared" si="489"/>
        <v>65.400000000000006</v>
      </c>
      <c r="EM263" s="168">
        <f t="shared" si="490"/>
        <v>77.2</v>
      </c>
      <c r="EN263" s="168">
        <f t="shared" si="491"/>
        <v>84.5</v>
      </c>
      <c r="EO263" s="168">
        <f t="shared" si="492"/>
        <v>89.8</v>
      </c>
      <c r="EP263" s="168">
        <f t="shared" si="493"/>
        <v>95.5</v>
      </c>
      <c r="EQ263" s="168">
        <f t="shared" si="494"/>
        <v>94.3</v>
      </c>
      <c r="ER263" s="168">
        <f t="shared" si="495"/>
        <v>92.5</v>
      </c>
      <c r="ES263" s="168">
        <f t="shared" si="496"/>
        <v>88.8</v>
      </c>
      <c r="ET263" s="167">
        <v>134</v>
      </c>
      <c r="EU263" s="168">
        <f t="shared" si="497"/>
        <v>65.3</v>
      </c>
      <c r="EV263" s="168">
        <f t="shared" si="498"/>
        <v>77.400000000000006</v>
      </c>
      <c r="EW263" s="168">
        <f t="shared" si="499"/>
        <v>86.5</v>
      </c>
      <c r="EX263" s="168">
        <f t="shared" si="500"/>
        <v>92.5</v>
      </c>
      <c r="EY263" s="168">
        <f t="shared" si="501"/>
        <v>96.4</v>
      </c>
      <c r="EZ263" s="168">
        <f t="shared" si="502"/>
        <v>93</v>
      </c>
      <c r="FA263" s="168">
        <f t="shared" si="503"/>
        <v>90.4</v>
      </c>
      <c r="FB263" s="168">
        <f t="shared" si="504"/>
        <v>83.7</v>
      </c>
      <c r="FC263" s="167">
        <v>135</v>
      </c>
      <c r="FD263" s="168">
        <f t="shared" si="505"/>
        <v>70.7</v>
      </c>
      <c r="FE263" s="168">
        <f t="shared" si="506"/>
        <v>82</v>
      </c>
      <c r="FF263" s="168">
        <f t="shared" si="507"/>
        <v>89.3</v>
      </c>
      <c r="FG263" s="168">
        <f t="shared" si="508"/>
        <v>93.3</v>
      </c>
      <c r="FH263" s="168">
        <f t="shared" si="509"/>
        <v>95.5</v>
      </c>
      <c r="FI263" s="168">
        <f t="shared" si="510"/>
        <v>93</v>
      </c>
      <c r="FJ263" s="168">
        <f t="shared" si="511"/>
        <v>90.1</v>
      </c>
      <c r="FK263" s="168">
        <f t="shared" si="512"/>
        <v>83</v>
      </c>
      <c r="FL263" s="167">
        <v>136</v>
      </c>
      <c r="FM263" s="168">
        <f t="shared" si="513"/>
        <v>75.599999999999994</v>
      </c>
      <c r="FN263" s="168">
        <f t="shared" si="514"/>
        <v>84.2</v>
      </c>
      <c r="FO263" s="168">
        <f t="shared" si="515"/>
        <v>90.1</v>
      </c>
      <c r="FP263" s="168">
        <f t="shared" si="516"/>
        <v>93.6</v>
      </c>
      <c r="FQ263" s="168">
        <f t="shared" si="517"/>
        <v>96.2</v>
      </c>
      <c r="FR263" s="168">
        <f t="shared" si="518"/>
        <v>91.3</v>
      </c>
      <c r="FS263" s="168">
        <f t="shared" si="519"/>
        <v>87.9</v>
      </c>
      <c r="FT263" s="168">
        <f t="shared" si="520"/>
        <v>81.900000000000006</v>
      </c>
      <c r="FU263" s="167">
        <v>137</v>
      </c>
      <c r="FV263" s="168">
        <f t="shared" si="521"/>
        <v>77.599999999999994</v>
      </c>
      <c r="FW263" s="168">
        <f t="shared" si="522"/>
        <v>88</v>
      </c>
      <c r="FX263" s="168">
        <f t="shared" si="523"/>
        <v>93.4</v>
      </c>
      <c r="FY263" s="168">
        <f t="shared" si="524"/>
        <v>93.8</v>
      </c>
      <c r="FZ263" s="168">
        <f t="shared" si="525"/>
        <v>94.2</v>
      </c>
      <c r="GA263" s="168">
        <f t="shared" si="526"/>
        <v>91.4</v>
      </c>
      <c r="GB263" s="168">
        <f t="shared" si="527"/>
        <v>87.9</v>
      </c>
      <c r="GC263" s="168">
        <f t="shared" si="528"/>
        <v>79.900000000000006</v>
      </c>
      <c r="GD263" s="167">
        <v>130</v>
      </c>
      <c r="GE263" s="168">
        <f t="shared" si="529"/>
        <v>-2.3603849250278586E-2</v>
      </c>
      <c r="GF263" s="168">
        <f t="shared" si="530"/>
        <v>-2.3544224454084883E-2</v>
      </c>
      <c r="GG263" s="167">
        <v>131</v>
      </c>
      <c r="GH263" s="168">
        <f t="shared" si="531"/>
        <v>-1.2384835451356935E-2</v>
      </c>
      <c r="GI263" s="168">
        <f t="shared" si="532"/>
        <v>-1.1998855162644873E-2</v>
      </c>
      <c r="GJ263" s="167">
        <v>132</v>
      </c>
      <c r="GK263" s="168">
        <f t="shared" si="533"/>
        <v>-2.0040529691527809E-2</v>
      </c>
      <c r="GL263" s="168">
        <f t="shared" si="534"/>
        <v>-1.9627671504537147E-2</v>
      </c>
      <c r="GM263" s="167">
        <v>133</v>
      </c>
      <c r="GN263" s="168">
        <f t="shared" si="535"/>
        <v>-2.9994818512207644E-2</v>
      </c>
      <c r="GO263" s="168">
        <f t="shared" si="536"/>
        <v>-2.8499066434065412E-2</v>
      </c>
      <c r="GP263" s="167">
        <v>134</v>
      </c>
      <c r="GQ263" s="168">
        <f t="shared" si="537"/>
        <v>1.1033250097071345E-2</v>
      </c>
      <c r="GR263" s="168">
        <f t="shared" si="538"/>
        <v>1.2508825519844891E-2</v>
      </c>
      <c r="GS263" s="167">
        <v>135</v>
      </c>
      <c r="GT263" s="168">
        <f t="shared" si="539"/>
        <v>3.2452499206684138E-2</v>
      </c>
      <c r="GU263" s="168">
        <f t="shared" si="540"/>
        <v>3.7596330632538866E-2</v>
      </c>
      <c r="GV263" s="167">
        <v>136</v>
      </c>
      <c r="GW263" s="168">
        <f t="shared" si="541"/>
        <v>4.2495075939370963E-2</v>
      </c>
      <c r="GX263" s="168">
        <f t="shared" si="542"/>
        <v>5.8447665967733542E-2</v>
      </c>
      <c r="GY263" s="167">
        <v>137</v>
      </c>
      <c r="GZ263" s="168">
        <f t="shared" si="543"/>
        <v>-2.9037543498589002E-5</v>
      </c>
      <c r="HA263" s="168">
        <f t="shared" si="544"/>
        <v>2.5034014590687548E-2</v>
      </c>
      <c r="HB263" s="167">
        <v>-1.2</v>
      </c>
      <c r="HC263" s="167">
        <v>-0.49</v>
      </c>
      <c r="HD263" s="167">
        <v>0.14000000000000001</v>
      </c>
      <c r="HE263" s="167">
        <v>1.56</v>
      </c>
      <c r="HF263" s="167">
        <v>-2.98</v>
      </c>
      <c r="HG263" s="167">
        <v>-1.01</v>
      </c>
      <c r="HH263" s="167">
        <v>0.85</v>
      </c>
      <c r="HI263" s="167">
        <v>3.14</v>
      </c>
    </row>
    <row r="264" spans="1:217" ht="15" x14ac:dyDescent="0.2">
      <c r="A264" s="153">
        <v>254</v>
      </c>
      <c r="B264" s="212"/>
      <c r="V264" s="163">
        <f t="shared" si="445"/>
        <v>0</v>
      </c>
      <c r="W264" s="163">
        <f t="shared" si="446"/>
        <v>0</v>
      </c>
      <c r="X264" s="163">
        <f t="shared" si="447"/>
        <v>0</v>
      </c>
      <c r="Y264" s="163">
        <f t="shared" si="448"/>
        <v>0</v>
      </c>
      <c r="Z264" s="163">
        <f t="shared" si="449"/>
        <v>0</v>
      </c>
      <c r="AA264" s="163">
        <f t="shared" si="450"/>
        <v>0</v>
      </c>
      <c r="AB264" s="163">
        <f t="shared" si="451"/>
        <v>0</v>
      </c>
      <c r="AC264" s="163">
        <f t="shared" si="452"/>
        <v>0</v>
      </c>
      <c r="AD264" s="164">
        <f t="shared" si="453"/>
        <v>-1.4641977937706968E-2</v>
      </c>
      <c r="AE264" s="164">
        <f t="shared" si="454"/>
        <v>2.4910512713808348E-2</v>
      </c>
      <c r="AF264" s="164">
        <f t="shared" si="455"/>
        <v>4.5595616594547202E-2</v>
      </c>
      <c r="AG264" s="165">
        <f t="shared" si="456"/>
        <v>65.3</v>
      </c>
      <c r="AH264" s="165">
        <f t="shared" si="457"/>
        <v>75.400000000000006</v>
      </c>
      <c r="AI264" s="165">
        <f t="shared" si="458"/>
        <v>82.9</v>
      </c>
      <c r="AJ264" s="165">
        <f t="shared" si="459"/>
        <v>88.3</v>
      </c>
      <c r="AK264" s="165">
        <f t="shared" si="460"/>
        <v>91.5</v>
      </c>
      <c r="AL264" s="165">
        <f t="shared" si="461"/>
        <v>92.7</v>
      </c>
      <c r="AM264" s="165">
        <f t="shared" si="462"/>
        <v>92.5</v>
      </c>
      <c r="AN264" s="165">
        <f t="shared" si="463"/>
        <v>90.4</v>
      </c>
      <c r="AO264" s="164">
        <f t="shared" si="464"/>
        <v>1.5128685188023212</v>
      </c>
      <c r="AP264" s="166">
        <v>1</v>
      </c>
      <c r="AQ264" s="167">
        <v>51.4</v>
      </c>
      <c r="AR264" s="167">
        <v>62.6</v>
      </c>
      <c r="AS264" s="167">
        <v>70.8</v>
      </c>
      <c r="AT264" s="167">
        <v>81</v>
      </c>
      <c r="AU264" s="167">
        <v>90.4</v>
      </c>
      <c r="AV264" s="167">
        <v>96.2</v>
      </c>
      <c r="AW264" s="167">
        <v>94.7</v>
      </c>
      <c r="AX264" s="167">
        <v>92.3</v>
      </c>
      <c r="AY264" s="166">
        <v>2</v>
      </c>
      <c r="AZ264" s="167">
        <v>59.5</v>
      </c>
      <c r="BA264" s="167">
        <v>68.900000000000006</v>
      </c>
      <c r="BB264" s="167">
        <v>78.3</v>
      </c>
      <c r="BC264" s="167">
        <v>84.3</v>
      </c>
      <c r="BD264" s="167">
        <v>92.8</v>
      </c>
      <c r="BE264" s="167">
        <v>96.3</v>
      </c>
      <c r="BF264" s="167">
        <v>94</v>
      </c>
      <c r="BG264" s="167">
        <v>90</v>
      </c>
      <c r="BH264" s="166">
        <v>3</v>
      </c>
      <c r="BI264" s="167">
        <v>59.8</v>
      </c>
      <c r="BJ264" s="167">
        <v>71.099999999999994</v>
      </c>
      <c r="BK264" s="167">
        <v>80.8</v>
      </c>
      <c r="BL264" s="167">
        <v>88</v>
      </c>
      <c r="BM264" s="167">
        <v>95</v>
      </c>
      <c r="BN264" s="167">
        <v>94.4</v>
      </c>
      <c r="BO264" s="167">
        <v>94.1</v>
      </c>
      <c r="BP264" s="167">
        <v>89</v>
      </c>
      <c r="BQ264" s="166">
        <v>4</v>
      </c>
      <c r="BR264" s="167">
        <v>65.400000000000006</v>
      </c>
      <c r="BS264" s="167">
        <v>77.2</v>
      </c>
      <c r="BT264" s="167">
        <v>84.5</v>
      </c>
      <c r="BU264" s="167">
        <v>89.8</v>
      </c>
      <c r="BV264" s="167">
        <v>95.5</v>
      </c>
      <c r="BW264" s="167">
        <v>94.3</v>
      </c>
      <c r="BX264" s="167">
        <v>92.5</v>
      </c>
      <c r="BY264" s="167">
        <v>88.8</v>
      </c>
      <c r="BZ264" s="166">
        <v>5</v>
      </c>
      <c r="CA264" s="167">
        <v>65.3</v>
      </c>
      <c r="CB264" s="167">
        <v>77.400000000000006</v>
      </c>
      <c r="CC264" s="167">
        <v>86.5</v>
      </c>
      <c r="CD264" s="167">
        <v>92.5</v>
      </c>
      <c r="CE264" s="167">
        <v>96.4</v>
      </c>
      <c r="CF264" s="167">
        <v>93</v>
      </c>
      <c r="CG264" s="167">
        <v>90.4</v>
      </c>
      <c r="CH264" s="167">
        <v>83.7</v>
      </c>
      <c r="CI264" s="166">
        <v>6</v>
      </c>
      <c r="CJ264" s="167">
        <v>70.7</v>
      </c>
      <c r="CK264" s="167">
        <v>82</v>
      </c>
      <c r="CL264" s="167">
        <v>89.3</v>
      </c>
      <c r="CM264" s="167">
        <v>93.3</v>
      </c>
      <c r="CN264" s="167">
        <v>95.5</v>
      </c>
      <c r="CO264" s="167">
        <v>93</v>
      </c>
      <c r="CP264" s="167">
        <v>90.1</v>
      </c>
      <c r="CQ264" s="167">
        <v>83</v>
      </c>
      <c r="CR264" s="166">
        <v>7</v>
      </c>
      <c r="CS264" s="167">
        <v>75.599999999999994</v>
      </c>
      <c r="CT264" s="167">
        <v>84.2</v>
      </c>
      <c r="CU264" s="167">
        <v>90.1</v>
      </c>
      <c r="CV264" s="167">
        <v>93.6</v>
      </c>
      <c r="CW264" s="167">
        <v>96.2</v>
      </c>
      <c r="CX264" s="167">
        <v>91.3</v>
      </c>
      <c r="CY264" s="167">
        <v>87.9</v>
      </c>
      <c r="CZ264" s="167">
        <v>81.900000000000006</v>
      </c>
      <c r="DA264" s="166">
        <v>8</v>
      </c>
      <c r="DB264" s="167">
        <v>77.599999999999994</v>
      </c>
      <c r="DC264" s="167">
        <v>88</v>
      </c>
      <c r="DD264" s="167">
        <v>93.4</v>
      </c>
      <c r="DE264" s="167">
        <v>93.8</v>
      </c>
      <c r="DF264" s="167">
        <v>94.2</v>
      </c>
      <c r="DG264" s="167">
        <v>91.4</v>
      </c>
      <c r="DH264" s="167">
        <v>87.9</v>
      </c>
      <c r="DI264" s="167">
        <v>79.900000000000006</v>
      </c>
      <c r="DJ264" s="167">
        <v>1</v>
      </c>
      <c r="DK264" s="168">
        <f t="shared" si="465"/>
        <v>51.4</v>
      </c>
      <c r="DL264" s="168">
        <f t="shared" si="466"/>
        <v>62.6</v>
      </c>
      <c r="DM264" s="168">
        <f t="shared" si="467"/>
        <v>70.8</v>
      </c>
      <c r="DN264" s="168">
        <f t="shared" si="468"/>
        <v>81</v>
      </c>
      <c r="DO264" s="168">
        <f t="shared" si="469"/>
        <v>90.4</v>
      </c>
      <c r="DP264" s="168">
        <f t="shared" si="470"/>
        <v>96.2</v>
      </c>
      <c r="DQ264" s="168">
        <f t="shared" si="471"/>
        <v>94.7</v>
      </c>
      <c r="DR264" s="168">
        <f t="shared" si="472"/>
        <v>92.3</v>
      </c>
      <c r="DS264" s="167">
        <v>131</v>
      </c>
      <c r="DT264" s="168">
        <f t="shared" si="473"/>
        <v>59.5</v>
      </c>
      <c r="DU264" s="168">
        <f t="shared" si="474"/>
        <v>68.900000000000006</v>
      </c>
      <c r="DV264" s="168">
        <f t="shared" si="475"/>
        <v>78.3</v>
      </c>
      <c r="DW264" s="168">
        <f t="shared" si="476"/>
        <v>84.3</v>
      </c>
      <c r="DX264" s="168">
        <f t="shared" si="477"/>
        <v>92.8</v>
      </c>
      <c r="DY264" s="168">
        <f t="shared" si="478"/>
        <v>96.3</v>
      </c>
      <c r="DZ264" s="168">
        <f t="shared" si="479"/>
        <v>94</v>
      </c>
      <c r="EA264" s="168">
        <f t="shared" si="480"/>
        <v>90</v>
      </c>
      <c r="EB264" s="167">
        <v>132</v>
      </c>
      <c r="EC264" s="168">
        <f t="shared" si="481"/>
        <v>59.8</v>
      </c>
      <c r="ED264" s="168">
        <f t="shared" si="482"/>
        <v>71.099999999999994</v>
      </c>
      <c r="EE264" s="168">
        <f t="shared" si="483"/>
        <v>80.8</v>
      </c>
      <c r="EF264" s="168">
        <f t="shared" si="484"/>
        <v>88</v>
      </c>
      <c r="EG264" s="168">
        <f t="shared" si="485"/>
        <v>95</v>
      </c>
      <c r="EH264" s="168">
        <f t="shared" si="486"/>
        <v>94.4</v>
      </c>
      <c r="EI264" s="168">
        <f t="shared" si="487"/>
        <v>94.1</v>
      </c>
      <c r="EJ264" s="168">
        <f t="shared" si="488"/>
        <v>89</v>
      </c>
      <c r="EK264" s="167">
        <v>133</v>
      </c>
      <c r="EL264" s="168">
        <f t="shared" si="489"/>
        <v>65.400000000000006</v>
      </c>
      <c r="EM264" s="168">
        <f t="shared" si="490"/>
        <v>77.2</v>
      </c>
      <c r="EN264" s="168">
        <f t="shared" si="491"/>
        <v>84.5</v>
      </c>
      <c r="EO264" s="168">
        <f t="shared" si="492"/>
        <v>89.8</v>
      </c>
      <c r="EP264" s="168">
        <f t="shared" si="493"/>
        <v>95.5</v>
      </c>
      <c r="EQ264" s="168">
        <f t="shared" si="494"/>
        <v>94.3</v>
      </c>
      <c r="ER264" s="168">
        <f t="shared" si="495"/>
        <v>92.5</v>
      </c>
      <c r="ES264" s="168">
        <f t="shared" si="496"/>
        <v>88.8</v>
      </c>
      <c r="ET264" s="167">
        <v>134</v>
      </c>
      <c r="EU264" s="168">
        <f t="shared" si="497"/>
        <v>65.3</v>
      </c>
      <c r="EV264" s="168">
        <f t="shared" si="498"/>
        <v>77.400000000000006</v>
      </c>
      <c r="EW264" s="168">
        <f t="shared" si="499"/>
        <v>86.5</v>
      </c>
      <c r="EX264" s="168">
        <f t="shared" si="500"/>
        <v>92.5</v>
      </c>
      <c r="EY264" s="168">
        <f t="shared" si="501"/>
        <v>96.4</v>
      </c>
      <c r="EZ264" s="168">
        <f t="shared" si="502"/>
        <v>93</v>
      </c>
      <c r="FA264" s="168">
        <f t="shared" si="503"/>
        <v>90.4</v>
      </c>
      <c r="FB264" s="168">
        <f t="shared" si="504"/>
        <v>83.7</v>
      </c>
      <c r="FC264" s="167">
        <v>135</v>
      </c>
      <c r="FD264" s="168">
        <f t="shared" si="505"/>
        <v>70.7</v>
      </c>
      <c r="FE264" s="168">
        <f t="shared" si="506"/>
        <v>82</v>
      </c>
      <c r="FF264" s="168">
        <f t="shared" si="507"/>
        <v>89.3</v>
      </c>
      <c r="FG264" s="168">
        <f t="shared" si="508"/>
        <v>93.3</v>
      </c>
      <c r="FH264" s="168">
        <f t="shared" si="509"/>
        <v>95.5</v>
      </c>
      <c r="FI264" s="168">
        <f t="shared" si="510"/>
        <v>93</v>
      </c>
      <c r="FJ264" s="168">
        <f t="shared" si="511"/>
        <v>90.1</v>
      </c>
      <c r="FK264" s="168">
        <f t="shared" si="512"/>
        <v>83</v>
      </c>
      <c r="FL264" s="167">
        <v>136</v>
      </c>
      <c r="FM264" s="168">
        <f t="shared" si="513"/>
        <v>75.599999999999994</v>
      </c>
      <c r="FN264" s="168">
        <f t="shared" si="514"/>
        <v>84.2</v>
      </c>
      <c r="FO264" s="168">
        <f t="shared" si="515"/>
        <v>90.1</v>
      </c>
      <c r="FP264" s="168">
        <f t="shared" si="516"/>
        <v>93.6</v>
      </c>
      <c r="FQ264" s="168">
        <f t="shared" si="517"/>
        <v>96.2</v>
      </c>
      <c r="FR264" s="168">
        <f t="shared" si="518"/>
        <v>91.3</v>
      </c>
      <c r="FS264" s="168">
        <f t="shared" si="519"/>
        <v>87.9</v>
      </c>
      <c r="FT264" s="168">
        <f t="shared" si="520"/>
        <v>81.900000000000006</v>
      </c>
      <c r="FU264" s="167">
        <v>137</v>
      </c>
      <c r="FV264" s="168">
        <f t="shared" si="521"/>
        <v>77.599999999999994</v>
      </c>
      <c r="FW264" s="168">
        <f t="shared" si="522"/>
        <v>88</v>
      </c>
      <c r="FX264" s="168">
        <f t="shared" si="523"/>
        <v>93.4</v>
      </c>
      <c r="FY264" s="168">
        <f t="shared" si="524"/>
        <v>93.8</v>
      </c>
      <c r="FZ264" s="168">
        <f t="shared" si="525"/>
        <v>94.2</v>
      </c>
      <c r="GA264" s="168">
        <f t="shared" si="526"/>
        <v>91.4</v>
      </c>
      <c r="GB264" s="168">
        <f t="shared" si="527"/>
        <v>87.9</v>
      </c>
      <c r="GC264" s="168">
        <f t="shared" si="528"/>
        <v>79.900000000000006</v>
      </c>
      <c r="GD264" s="167">
        <v>130</v>
      </c>
      <c r="GE264" s="168">
        <f t="shared" si="529"/>
        <v>-2.3603849250278586E-2</v>
      </c>
      <c r="GF264" s="168">
        <f t="shared" si="530"/>
        <v>-2.3544224454084883E-2</v>
      </c>
      <c r="GG264" s="167">
        <v>131</v>
      </c>
      <c r="GH264" s="168">
        <f t="shared" si="531"/>
        <v>-1.2384835451356935E-2</v>
      </c>
      <c r="GI264" s="168">
        <f t="shared" si="532"/>
        <v>-1.1998855162644873E-2</v>
      </c>
      <c r="GJ264" s="167">
        <v>132</v>
      </c>
      <c r="GK264" s="168">
        <f t="shared" si="533"/>
        <v>-2.0040529691527809E-2</v>
      </c>
      <c r="GL264" s="168">
        <f t="shared" si="534"/>
        <v>-1.9627671504537147E-2</v>
      </c>
      <c r="GM264" s="167">
        <v>133</v>
      </c>
      <c r="GN264" s="168">
        <f t="shared" si="535"/>
        <v>-2.9994818512207644E-2</v>
      </c>
      <c r="GO264" s="168">
        <f t="shared" si="536"/>
        <v>-2.8499066434065412E-2</v>
      </c>
      <c r="GP264" s="167">
        <v>134</v>
      </c>
      <c r="GQ264" s="168">
        <f t="shared" si="537"/>
        <v>1.1033250097071345E-2</v>
      </c>
      <c r="GR264" s="168">
        <f t="shared" si="538"/>
        <v>1.2508825519844891E-2</v>
      </c>
      <c r="GS264" s="167">
        <v>135</v>
      </c>
      <c r="GT264" s="168">
        <f t="shared" si="539"/>
        <v>3.2452499206684138E-2</v>
      </c>
      <c r="GU264" s="168">
        <f t="shared" si="540"/>
        <v>3.7596330632538866E-2</v>
      </c>
      <c r="GV264" s="167">
        <v>136</v>
      </c>
      <c r="GW264" s="168">
        <f t="shared" si="541"/>
        <v>4.2495075939370963E-2</v>
      </c>
      <c r="GX264" s="168">
        <f t="shared" si="542"/>
        <v>5.8447665967733542E-2</v>
      </c>
      <c r="GY264" s="167">
        <v>137</v>
      </c>
      <c r="GZ264" s="168">
        <f t="shared" si="543"/>
        <v>-2.9037543498589002E-5</v>
      </c>
      <c r="HA264" s="168">
        <f t="shared" si="544"/>
        <v>2.5034014590687548E-2</v>
      </c>
      <c r="HB264" s="167">
        <v>-1.2</v>
      </c>
      <c r="HC264" s="167">
        <v>-0.49</v>
      </c>
      <c r="HD264" s="167">
        <v>0.14000000000000001</v>
      </c>
      <c r="HE264" s="167">
        <v>1.56</v>
      </c>
      <c r="HF264" s="167">
        <v>-2.98</v>
      </c>
      <c r="HG264" s="167">
        <v>-1.01</v>
      </c>
      <c r="HH264" s="167">
        <v>0.85</v>
      </c>
      <c r="HI264" s="167">
        <v>3.14</v>
      </c>
    </row>
    <row r="265" spans="1:217" ht="15" x14ac:dyDescent="0.2">
      <c r="A265" s="153">
        <v>255</v>
      </c>
      <c r="B265" s="212"/>
      <c r="V265" s="163">
        <f t="shared" si="445"/>
        <v>0</v>
      </c>
      <c r="W265" s="163">
        <f t="shared" si="446"/>
        <v>0</v>
      </c>
      <c r="X265" s="163">
        <f t="shared" si="447"/>
        <v>0</v>
      </c>
      <c r="Y265" s="163">
        <f t="shared" si="448"/>
        <v>0</v>
      </c>
      <c r="Z265" s="163">
        <f t="shared" si="449"/>
        <v>0</v>
      </c>
      <c r="AA265" s="163">
        <f t="shared" si="450"/>
        <v>0</v>
      </c>
      <c r="AB265" s="163">
        <f t="shared" si="451"/>
        <v>0</v>
      </c>
      <c r="AC265" s="163">
        <f t="shared" si="452"/>
        <v>0</v>
      </c>
      <c r="AD265" s="164">
        <f t="shared" si="453"/>
        <v>-1.4641977937706968E-2</v>
      </c>
      <c r="AE265" s="164">
        <f t="shared" si="454"/>
        <v>2.4910512713808348E-2</v>
      </c>
      <c r="AF265" s="164">
        <f t="shared" si="455"/>
        <v>4.5595616594547202E-2</v>
      </c>
      <c r="AG265" s="165">
        <f t="shared" si="456"/>
        <v>65.3</v>
      </c>
      <c r="AH265" s="165">
        <f t="shared" si="457"/>
        <v>75.400000000000006</v>
      </c>
      <c r="AI265" s="165">
        <f t="shared" si="458"/>
        <v>82.9</v>
      </c>
      <c r="AJ265" s="165">
        <f t="shared" si="459"/>
        <v>88.3</v>
      </c>
      <c r="AK265" s="165">
        <f t="shared" si="460"/>
        <v>91.5</v>
      </c>
      <c r="AL265" s="165">
        <f t="shared" si="461"/>
        <v>92.7</v>
      </c>
      <c r="AM265" s="165">
        <f t="shared" si="462"/>
        <v>92.5</v>
      </c>
      <c r="AN265" s="165">
        <f t="shared" si="463"/>
        <v>90.4</v>
      </c>
      <c r="AO265" s="164">
        <f t="shared" si="464"/>
        <v>1.5128685188023212</v>
      </c>
      <c r="AP265" s="166">
        <v>1</v>
      </c>
      <c r="AQ265" s="167">
        <v>51.4</v>
      </c>
      <c r="AR265" s="167">
        <v>62.6</v>
      </c>
      <c r="AS265" s="167">
        <v>70.8</v>
      </c>
      <c r="AT265" s="167">
        <v>81</v>
      </c>
      <c r="AU265" s="167">
        <v>90.4</v>
      </c>
      <c r="AV265" s="167">
        <v>96.2</v>
      </c>
      <c r="AW265" s="167">
        <v>94.7</v>
      </c>
      <c r="AX265" s="167">
        <v>92.3</v>
      </c>
      <c r="AY265" s="166">
        <v>2</v>
      </c>
      <c r="AZ265" s="167">
        <v>59.5</v>
      </c>
      <c r="BA265" s="167">
        <v>68.900000000000006</v>
      </c>
      <c r="BB265" s="167">
        <v>78.3</v>
      </c>
      <c r="BC265" s="167">
        <v>84.3</v>
      </c>
      <c r="BD265" s="167">
        <v>92.8</v>
      </c>
      <c r="BE265" s="167">
        <v>96.3</v>
      </c>
      <c r="BF265" s="167">
        <v>94</v>
      </c>
      <c r="BG265" s="167">
        <v>90</v>
      </c>
      <c r="BH265" s="166">
        <v>3</v>
      </c>
      <c r="BI265" s="167">
        <v>59.8</v>
      </c>
      <c r="BJ265" s="167">
        <v>71.099999999999994</v>
      </c>
      <c r="BK265" s="167">
        <v>80.8</v>
      </c>
      <c r="BL265" s="167">
        <v>88</v>
      </c>
      <c r="BM265" s="167">
        <v>95</v>
      </c>
      <c r="BN265" s="167">
        <v>94.4</v>
      </c>
      <c r="BO265" s="167">
        <v>94.1</v>
      </c>
      <c r="BP265" s="167">
        <v>89</v>
      </c>
      <c r="BQ265" s="166">
        <v>4</v>
      </c>
      <c r="BR265" s="167">
        <v>65.400000000000006</v>
      </c>
      <c r="BS265" s="167">
        <v>77.2</v>
      </c>
      <c r="BT265" s="167">
        <v>84.5</v>
      </c>
      <c r="BU265" s="167">
        <v>89.8</v>
      </c>
      <c r="BV265" s="167">
        <v>95.5</v>
      </c>
      <c r="BW265" s="167">
        <v>94.3</v>
      </c>
      <c r="BX265" s="167">
        <v>92.5</v>
      </c>
      <c r="BY265" s="167">
        <v>88.8</v>
      </c>
      <c r="BZ265" s="166">
        <v>5</v>
      </c>
      <c r="CA265" s="167">
        <v>65.3</v>
      </c>
      <c r="CB265" s="167">
        <v>77.400000000000006</v>
      </c>
      <c r="CC265" s="167">
        <v>86.5</v>
      </c>
      <c r="CD265" s="167">
        <v>92.5</v>
      </c>
      <c r="CE265" s="167">
        <v>96.4</v>
      </c>
      <c r="CF265" s="167">
        <v>93</v>
      </c>
      <c r="CG265" s="167">
        <v>90.4</v>
      </c>
      <c r="CH265" s="167">
        <v>83.7</v>
      </c>
      <c r="CI265" s="166">
        <v>6</v>
      </c>
      <c r="CJ265" s="167">
        <v>70.7</v>
      </c>
      <c r="CK265" s="167">
        <v>82</v>
      </c>
      <c r="CL265" s="167">
        <v>89.3</v>
      </c>
      <c r="CM265" s="167">
        <v>93.3</v>
      </c>
      <c r="CN265" s="167">
        <v>95.5</v>
      </c>
      <c r="CO265" s="167">
        <v>93</v>
      </c>
      <c r="CP265" s="167">
        <v>90.1</v>
      </c>
      <c r="CQ265" s="167">
        <v>83</v>
      </c>
      <c r="CR265" s="166">
        <v>7</v>
      </c>
      <c r="CS265" s="167">
        <v>75.599999999999994</v>
      </c>
      <c r="CT265" s="167">
        <v>84.2</v>
      </c>
      <c r="CU265" s="167">
        <v>90.1</v>
      </c>
      <c r="CV265" s="167">
        <v>93.6</v>
      </c>
      <c r="CW265" s="167">
        <v>96.2</v>
      </c>
      <c r="CX265" s="167">
        <v>91.3</v>
      </c>
      <c r="CY265" s="167">
        <v>87.9</v>
      </c>
      <c r="CZ265" s="167">
        <v>81.900000000000006</v>
      </c>
      <c r="DA265" s="166">
        <v>8</v>
      </c>
      <c r="DB265" s="167">
        <v>77.599999999999994</v>
      </c>
      <c r="DC265" s="167">
        <v>88</v>
      </c>
      <c r="DD265" s="167">
        <v>93.4</v>
      </c>
      <c r="DE265" s="167">
        <v>93.8</v>
      </c>
      <c r="DF265" s="167">
        <v>94.2</v>
      </c>
      <c r="DG265" s="167">
        <v>91.4</v>
      </c>
      <c r="DH265" s="167">
        <v>87.9</v>
      </c>
      <c r="DI265" s="167">
        <v>79.900000000000006</v>
      </c>
      <c r="DJ265" s="167">
        <v>1</v>
      </c>
      <c r="DK265" s="168">
        <f t="shared" si="465"/>
        <v>51.4</v>
      </c>
      <c r="DL265" s="168">
        <f t="shared" si="466"/>
        <v>62.6</v>
      </c>
      <c r="DM265" s="168">
        <f t="shared" si="467"/>
        <v>70.8</v>
      </c>
      <c r="DN265" s="168">
        <f t="shared" si="468"/>
        <v>81</v>
      </c>
      <c r="DO265" s="168">
        <f t="shared" si="469"/>
        <v>90.4</v>
      </c>
      <c r="DP265" s="168">
        <f t="shared" si="470"/>
        <v>96.2</v>
      </c>
      <c r="DQ265" s="168">
        <f t="shared" si="471"/>
        <v>94.7</v>
      </c>
      <c r="DR265" s="168">
        <f t="shared" si="472"/>
        <v>92.3</v>
      </c>
      <c r="DS265" s="167">
        <v>131</v>
      </c>
      <c r="DT265" s="168">
        <f t="shared" si="473"/>
        <v>59.5</v>
      </c>
      <c r="DU265" s="168">
        <f t="shared" si="474"/>
        <v>68.900000000000006</v>
      </c>
      <c r="DV265" s="168">
        <f t="shared" si="475"/>
        <v>78.3</v>
      </c>
      <c r="DW265" s="168">
        <f t="shared" si="476"/>
        <v>84.3</v>
      </c>
      <c r="DX265" s="168">
        <f t="shared" si="477"/>
        <v>92.8</v>
      </c>
      <c r="DY265" s="168">
        <f t="shared" si="478"/>
        <v>96.3</v>
      </c>
      <c r="DZ265" s="168">
        <f t="shared" si="479"/>
        <v>94</v>
      </c>
      <c r="EA265" s="168">
        <f t="shared" si="480"/>
        <v>90</v>
      </c>
      <c r="EB265" s="167">
        <v>132</v>
      </c>
      <c r="EC265" s="168">
        <f t="shared" si="481"/>
        <v>59.8</v>
      </c>
      <c r="ED265" s="168">
        <f t="shared" si="482"/>
        <v>71.099999999999994</v>
      </c>
      <c r="EE265" s="168">
        <f t="shared" si="483"/>
        <v>80.8</v>
      </c>
      <c r="EF265" s="168">
        <f t="shared" si="484"/>
        <v>88</v>
      </c>
      <c r="EG265" s="168">
        <f t="shared" si="485"/>
        <v>95</v>
      </c>
      <c r="EH265" s="168">
        <f t="shared" si="486"/>
        <v>94.4</v>
      </c>
      <c r="EI265" s="168">
        <f t="shared" si="487"/>
        <v>94.1</v>
      </c>
      <c r="EJ265" s="168">
        <f t="shared" si="488"/>
        <v>89</v>
      </c>
      <c r="EK265" s="167">
        <v>133</v>
      </c>
      <c r="EL265" s="168">
        <f t="shared" si="489"/>
        <v>65.400000000000006</v>
      </c>
      <c r="EM265" s="168">
        <f t="shared" si="490"/>
        <v>77.2</v>
      </c>
      <c r="EN265" s="168">
        <f t="shared" si="491"/>
        <v>84.5</v>
      </c>
      <c r="EO265" s="168">
        <f t="shared" si="492"/>
        <v>89.8</v>
      </c>
      <c r="EP265" s="168">
        <f t="shared" si="493"/>
        <v>95.5</v>
      </c>
      <c r="EQ265" s="168">
        <f t="shared" si="494"/>
        <v>94.3</v>
      </c>
      <c r="ER265" s="168">
        <f t="shared" si="495"/>
        <v>92.5</v>
      </c>
      <c r="ES265" s="168">
        <f t="shared" si="496"/>
        <v>88.8</v>
      </c>
      <c r="ET265" s="167">
        <v>134</v>
      </c>
      <c r="EU265" s="168">
        <f t="shared" si="497"/>
        <v>65.3</v>
      </c>
      <c r="EV265" s="168">
        <f t="shared" si="498"/>
        <v>77.400000000000006</v>
      </c>
      <c r="EW265" s="168">
        <f t="shared" si="499"/>
        <v>86.5</v>
      </c>
      <c r="EX265" s="168">
        <f t="shared" si="500"/>
        <v>92.5</v>
      </c>
      <c r="EY265" s="168">
        <f t="shared" si="501"/>
        <v>96.4</v>
      </c>
      <c r="EZ265" s="168">
        <f t="shared" si="502"/>
        <v>93</v>
      </c>
      <c r="FA265" s="168">
        <f t="shared" si="503"/>
        <v>90.4</v>
      </c>
      <c r="FB265" s="168">
        <f t="shared" si="504"/>
        <v>83.7</v>
      </c>
      <c r="FC265" s="167">
        <v>135</v>
      </c>
      <c r="FD265" s="168">
        <f t="shared" si="505"/>
        <v>70.7</v>
      </c>
      <c r="FE265" s="168">
        <f t="shared" si="506"/>
        <v>82</v>
      </c>
      <c r="FF265" s="168">
        <f t="shared" si="507"/>
        <v>89.3</v>
      </c>
      <c r="FG265" s="168">
        <f t="shared" si="508"/>
        <v>93.3</v>
      </c>
      <c r="FH265" s="168">
        <f t="shared" si="509"/>
        <v>95.5</v>
      </c>
      <c r="FI265" s="168">
        <f t="shared" si="510"/>
        <v>93</v>
      </c>
      <c r="FJ265" s="168">
        <f t="shared" si="511"/>
        <v>90.1</v>
      </c>
      <c r="FK265" s="168">
        <f t="shared" si="512"/>
        <v>83</v>
      </c>
      <c r="FL265" s="167">
        <v>136</v>
      </c>
      <c r="FM265" s="168">
        <f t="shared" si="513"/>
        <v>75.599999999999994</v>
      </c>
      <c r="FN265" s="168">
        <f t="shared" si="514"/>
        <v>84.2</v>
      </c>
      <c r="FO265" s="168">
        <f t="shared" si="515"/>
        <v>90.1</v>
      </c>
      <c r="FP265" s="168">
        <f t="shared" si="516"/>
        <v>93.6</v>
      </c>
      <c r="FQ265" s="168">
        <f t="shared" si="517"/>
        <v>96.2</v>
      </c>
      <c r="FR265" s="168">
        <f t="shared" si="518"/>
        <v>91.3</v>
      </c>
      <c r="FS265" s="168">
        <f t="shared" si="519"/>
        <v>87.9</v>
      </c>
      <c r="FT265" s="168">
        <f t="shared" si="520"/>
        <v>81.900000000000006</v>
      </c>
      <c r="FU265" s="167">
        <v>137</v>
      </c>
      <c r="FV265" s="168">
        <f t="shared" si="521"/>
        <v>77.599999999999994</v>
      </c>
      <c r="FW265" s="168">
        <f t="shared" si="522"/>
        <v>88</v>
      </c>
      <c r="FX265" s="168">
        <f t="shared" si="523"/>
        <v>93.4</v>
      </c>
      <c r="FY265" s="168">
        <f t="shared" si="524"/>
        <v>93.8</v>
      </c>
      <c r="FZ265" s="168">
        <f t="shared" si="525"/>
        <v>94.2</v>
      </c>
      <c r="GA265" s="168">
        <f t="shared" si="526"/>
        <v>91.4</v>
      </c>
      <c r="GB265" s="168">
        <f t="shared" si="527"/>
        <v>87.9</v>
      </c>
      <c r="GC265" s="168">
        <f t="shared" si="528"/>
        <v>79.900000000000006</v>
      </c>
      <c r="GD265" s="167">
        <v>130</v>
      </c>
      <c r="GE265" s="168">
        <f t="shared" si="529"/>
        <v>-2.3603849250278586E-2</v>
      </c>
      <c r="GF265" s="168">
        <f t="shared" si="530"/>
        <v>-2.3544224454084883E-2</v>
      </c>
      <c r="GG265" s="167">
        <v>131</v>
      </c>
      <c r="GH265" s="168">
        <f t="shared" si="531"/>
        <v>-1.2384835451356935E-2</v>
      </c>
      <c r="GI265" s="168">
        <f t="shared" si="532"/>
        <v>-1.1998855162644873E-2</v>
      </c>
      <c r="GJ265" s="167">
        <v>132</v>
      </c>
      <c r="GK265" s="168">
        <f t="shared" si="533"/>
        <v>-2.0040529691527809E-2</v>
      </c>
      <c r="GL265" s="168">
        <f t="shared" si="534"/>
        <v>-1.9627671504537147E-2</v>
      </c>
      <c r="GM265" s="167">
        <v>133</v>
      </c>
      <c r="GN265" s="168">
        <f t="shared" si="535"/>
        <v>-2.9994818512207644E-2</v>
      </c>
      <c r="GO265" s="168">
        <f t="shared" si="536"/>
        <v>-2.8499066434065412E-2</v>
      </c>
      <c r="GP265" s="167">
        <v>134</v>
      </c>
      <c r="GQ265" s="168">
        <f t="shared" si="537"/>
        <v>1.1033250097071345E-2</v>
      </c>
      <c r="GR265" s="168">
        <f t="shared" si="538"/>
        <v>1.2508825519844891E-2</v>
      </c>
      <c r="GS265" s="167">
        <v>135</v>
      </c>
      <c r="GT265" s="168">
        <f t="shared" si="539"/>
        <v>3.2452499206684138E-2</v>
      </c>
      <c r="GU265" s="168">
        <f t="shared" si="540"/>
        <v>3.7596330632538866E-2</v>
      </c>
      <c r="GV265" s="167">
        <v>136</v>
      </c>
      <c r="GW265" s="168">
        <f t="shared" si="541"/>
        <v>4.2495075939370963E-2</v>
      </c>
      <c r="GX265" s="168">
        <f t="shared" si="542"/>
        <v>5.8447665967733542E-2</v>
      </c>
      <c r="GY265" s="167">
        <v>137</v>
      </c>
      <c r="GZ265" s="168">
        <f t="shared" si="543"/>
        <v>-2.9037543498589002E-5</v>
      </c>
      <c r="HA265" s="168">
        <f t="shared" si="544"/>
        <v>2.5034014590687548E-2</v>
      </c>
      <c r="HB265" s="167">
        <v>-1.2</v>
      </c>
      <c r="HC265" s="167">
        <v>-0.49</v>
      </c>
      <c r="HD265" s="167">
        <v>0.14000000000000001</v>
      </c>
      <c r="HE265" s="167">
        <v>1.56</v>
      </c>
      <c r="HF265" s="167">
        <v>-2.98</v>
      </c>
      <c r="HG265" s="167">
        <v>-1.01</v>
      </c>
      <c r="HH265" s="167">
        <v>0.85</v>
      </c>
      <c r="HI265" s="167">
        <v>3.14</v>
      </c>
    </row>
    <row r="266" spans="1:217" ht="15" x14ac:dyDescent="0.2">
      <c r="A266" s="153">
        <v>256</v>
      </c>
      <c r="B266" s="212"/>
      <c r="V266" s="163">
        <f t="shared" si="445"/>
        <v>0</v>
      </c>
      <c r="W266" s="163">
        <f t="shared" si="446"/>
        <v>0</v>
      </c>
      <c r="X266" s="163">
        <f t="shared" si="447"/>
        <v>0</v>
      </c>
      <c r="Y266" s="163">
        <f t="shared" si="448"/>
        <v>0</v>
      </c>
      <c r="Z266" s="163">
        <f t="shared" si="449"/>
        <v>0</v>
      </c>
      <c r="AA266" s="163">
        <f t="shared" si="450"/>
        <v>0</v>
      </c>
      <c r="AB266" s="163">
        <f t="shared" si="451"/>
        <v>0</v>
      </c>
      <c r="AC266" s="163">
        <f t="shared" si="452"/>
        <v>0</v>
      </c>
      <c r="AD266" s="164">
        <f t="shared" si="453"/>
        <v>-1.4641977937706968E-2</v>
      </c>
      <c r="AE266" s="164">
        <f t="shared" si="454"/>
        <v>2.4910512713808348E-2</v>
      </c>
      <c r="AF266" s="164">
        <f t="shared" si="455"/>
        <v>4.5595616594547202E-2</v>
      </c>
      <c r="AG266" s="165">
        <f t="shared" si="456"/>
        <v>65.3</v>
      </c>
      <c r="AH266" s="165">
        <f t="shared" si="457"/>
        <v>75.400000000000006</v>
      </c>
      <c r="AI266" s="165">
        <f t="shared" si="458"/>
        <v>82.9</v>
      </c>
      <c r="AJ266" s="165">
        <f t="shared" si="459"/>
        <v>88.3</v>
      </c>
      <c r="AK266" s="165">
        <f t="shared" si="460"/>
        <v>91.5</v>
      </c>
      <c r="AL266" s="165">
        <f t="shared" si="461"/>
        <v>92.7</v>
      </c>
      <c r="AM266" s="165">
        <f t="shared" si="462"/>
        <v>92.5</v>
      </c>
      <c r="AN266" s="165">
        <f t="shared" si="463"/>
        <v>90.4</v>
      </c>
      <c r="AO266" s="164">
        <f t="shared" si="464"/>
        <v>1.5128685188023212</v>
      </c>
      <c r="AP266" s="166">
        <v>1</v>
      </c>
      <c r="AQ266" s="167">
        <v>51.4</v>
      </c>
      <c r="AR266" s="167">
        <v>62.6</v>
      </c>
      <c r="AS266" s="167">
        <v>70.8</v>
      </c>
      <c r="AT266" s="167">
        <v>81</v>
      </c>
      <c r="AU266" s="167">
        <v>90.4</v>
      </c>
      <c r="AV266" s="167">
        <v>96.2</v>
      </c>
      <c r="AW266" s="167">
        <v>94.7</v>
      </c>
      <c r="AX266" s="167">
        <v>92.3</v>
      </c>
      <c r="AY266" s="166">
        <v>2</v>
      </c>
      <c r="AZ266" s="167">
        <v>59.5</v>
      </c>
      <c r="BA266" s="167">
        <v>68.900000000000006</v>
      </c>
      <c r="BB266" s="167">
        <v>78.3</v>
      </c>
      <c r="BC266" s="167">
        <v>84.3</v>
      </c>
      <c r="BD266" s="167">
        <v>92.8</v>
      </c>
      <c r="BE266" s="167">
        <v>96.3</v>
      </c>
      <c r="BF266" s="167">
        <v>94</v>
      </c>
      <c r="BG266" s="167">
        <v>90</v>
      </c>
      <c r="BH266" s="166">
        <v>3</v>
      </c>
      <c r="BI266" s="167">
        <v>59.8</v>
      </c>
      <c r="BJ266" s="167">
        <v>71.099999999999994</v>
      </c>
      <c r="BK266" s="167">
        <v>80.8</v>
      </c>
      <c r="BL266" s="167">
        <v>88</v>
      </c>
      <c r="BM266" s="167">
        <v>95</v>
      </c>
      <c r="BN266" s="167">
        <v>94.4</v>
      </c>
      <c r="BO266" s="167">
        <v>94.1</v>
      </c>
      <c r="BP266" s="167">
        <v>89</v>
      </c>
      <c r="BQ266" s="166">
        <v>4</v>
      </c>
      <c r="BR266" s="167">
        <v>65.400000000000006</v>
      </c>
      <c r="BS266" s="167">
        <v>77.2</v>
      </c>
      <c r="BT266" s="167">
        <v>84.5</v>
      </c>
      <c r="BU266" s="167">
        <v>89.8</v>
      </c>
      <c r="BV266" s="167">
        <v>95.5</v>
      </c>
      <c r="BW266" s="167">
        <v>94.3</v>
      </c>
      <c r="BX266" s="167">
        <v>92.5</v>
      </c>
      <c r="BY266" s="167">
        <v>88.8</v>
      </c>
      <c r="BZ266" s="166">
        <v>5</v>
      </c>
      <c r="CA266" s="167">
        <v>65.3</v>
      </c>
      <c r="CB266" s="167">
        <v>77.400000000000006</v>
      </c>
      <c r="CC266" s="167">
        <v>86.5</v>
      </c>
      <c r="CD266" s="167">
        <v>92.5</v>
      </c>
      <c r="CE266" s="167">
        <v>96.4</v>
      </c>
      <c r="CF266" s="167">
        <v>93</v>
      </c>
      <c r="CG266" s="167">
        <v>90.4</v>
      </c>
      <c r="CH266" s="167">
        <v>83.7</v>
      </c>
      <c r="CI266" s="166">
        <v>6</v>
      </c>
      <c r="CJ266" s="167">
        <v>70.7</v>
      </c>
      <c r="CK266" s="167">
        <v>82</v>
      </c>
      <c r="CL266" s="167">
        <v>89.3</v>
      </c>
      <c r="CM266" s="167">
        <v>93.3</v>
      </c>
      <c r="CN266" s="167">
        <v>95.5</v>
      </c>
      <c r="CO266" s="167">
        <v>93</v>
      </c>
      <c r="CP266" s="167">
        <v>90.1</v>
      </c>
      <c r="CQ266" s="167">
        <v>83</v>
      </c>
      <c r="CR266" s="166">
        <v>7</v>
      </c>
      <c r="CS266" s="167">
        <v>75.599999999999994</v>
      </c>
      <c r="CT266" s="167">
        <v>84.2</v>
      </c>
      <c r="CU266" s="167">
        <v>90.1</v>
      </c>
      <c r="CV266" s="167">
        <v>93.6</v>
      </c>
      <c r="CW266" s="167">
        <v>96.2</v>
      </c>
      <c r="CX266" s="167">
        <v>91.3</v>
      </c>
      <c r="CY266" s="167">
        <v>87.9</v>
      </c>
      <c r="CZ266" s="167">
        <v>81.900000000000006</v>
      </c>
      <c r="DA266" s="166">
        <v>8</v>
      </c>
      <c r="DB266" s="167">
        <v>77.599999999999994</v>
      </c>
      <c r="DC266" s="167">
        <v>88</v>
      </c>
      <c r="DD266" s="167">
        <v>93.4</v>
      </c>
      <c r="DE266" s="167">
        <v>93.8</v>
      </c>
      <c r="DF266" s="167">
        <v>94.2</v>
      </c>
      <c r="DG266" s="167">
        <v>91.4</v>
      </c>
      <c r="DH266" s="167">
        <v>87.9</v>
      </c>
      <c r="DI266" s="167">
        <v>79.900000000000006</v>
      </c>
      <c r="DJ266" s="167">
        <v>1</v>
      </c>
      <c r="DK266" s="168">
        <f t="shared" si="465"/>
        <v>51.4</v>
      </c>
      <c r="DL266" s="168">
        <f t="shared" si="466"/>
        <v>62.6</v>
      </c>
      <c r="DM266" s="168">
        <f t="shared" si="467"/>
        <v>70.8</v>
      </c>
      <c r="DN266" s="168">
        <f t="shared" si="468"/>
        <v>81</v>
      </c>
      <c r="DO266" s="168">
        <f t="shared" si="469"/>
        <v>90.4</v>
      </c>
      <c r="DP266" s="168">
        <f t="shared" si="470"/>
        <v>96.2</v>
      </c>
      <c r="DQ266" s="168">
        <f t="shared" si="471"/>
        <v>94.7</v>
      </c>
      <c r="DR266" s="168">
        <f t="shared" si="472"/>
        <v>92.3</v>
      </c>
      <c r="DS266" s="167">
        <v>131</v>
      </c>
      <c r="DT266" s="168">
        <f t="shared" si="473"/>
        <v>59.5</v>
      </c>
      <c r="DU266" s="168">
        <f t="shared" si="474"/>
        <v>68.900000000000006</v>
      </c>
      <c r="DV266" s="168">
        <f t="shared" si="475"/>
        <v>78.3</v>
      </c>
      <c r="DW266" s="168">
        <f t="shared" si="476"/>
        <v>84.3</v>
      </c>
      <c r="DX266" s="168">
        <f t="shared" si="477"/>
        <v>92.8</v>
      </c>
      <c r="DY266" s="168">
        <f t="shared" si="478"/>
        <v>96.3</v>
      </c>
      <c r="DZ266" s="168">
        <f t="shared" si="479"/>
        <v>94</v>
      </c>
      <c r="EA266" s="168">
        <f t="shared" si="480"/>
        <v>90</v>
      </c>
      <c r="EB266" s="167">
        <v>132</v>
      </c>
      <c r="EC266" s="168">
        <f t="shared" si="481"/>
        <v>59.8</v>
      </c>
      <c r="ED266" s="168">
        <f t="shared" si="482"/>
        <v>71.099999999999994</v>
      </c>
      <c r="EE266" s="168">
        <f t="shared" si="483"/>
        <v>80.8</v>
      </c>
      <c r="EF266" s="168">
        <f t="shared" si="484"/>
        <v>88</v>
      </c>
      <c r="EG266" s="168">
        <f t="shared" si="485"/>
        <v>95</v>
      </c>
      <c r="EH266" s="168">
        <f t="shared" si="486"/>
        <v>94.4</v>
      </c>
      <c r="EI266" s="168">
        <f t="shared" si="487"/>
        <v>94.1</v>
      </c>
      <c r="EJ266" s="168">
        <f t="shared" si="488"/>
        <v>89</v>
      </c>
      <c r="EK266" s="167">
        <v>133</v>
      </c>
      <c r="EL266" s="168">
        <f t="shared" si="489"/>
        <v>65.400000000000006</v>
      </c>
      <c r="EM266" s="168">
        <f t="shared" si="490"/>
        <v>77.2</v>
      </c>
      <c r="EN266" s="168">
        <f t="shared" si="491"/>
        <v>84.5</v>
      </c>
      <c r="EO266" s="168">
        <f t="shared" si="492"/>
        <v>89.8</v>
      </c>
      <c r="EP266" s="168">
        <f t="shared" si="493"/>
        <v>95.5</v>
      </c>
      <c r="EQ266" s="168">
        <f t="shared" si="494"/>
        <v>94.3</v>
      </c>
      <c r="ER266" s="168">
        <f t="shared" si="495"/>
        <v>92.5</v>
      </c>
      <c r="ES266" s="168">
        <f t="shared" si="496"/>
        <v>88.8</v>
      </c>
      <c r="ET266" s="167">
        <v>134</v>
      </c>
      <c r="EU266" s="168">
        <f t="shared" si="497"/>
        <v>65.3</v>
      </c>
      <c r="EV266" s="168">
        <f t="shared" si="498"/>
        <v>77.400000000000006</v>
      </c>
      <c r="EW266" s="168">
        <f t="shared" si="499"/>
        <v>86.5</v>
      </c>
      <c r="EX266" s="168">
        <f t="shared" si="500"/>
        <v>92.5</v>
      </c>
      <c r="EY266" s="168">
        <f t="shared" si="501"/>
        <v>96.4</v>
      </c>
      <c r="EZ266" s="168">
        <f t="shared" si="502"/>
        <v>93</v>
      </c>
      <c r="FA266" s="168">
        <f t="shared" si="503"/>
        <v>90.4</v>
      </c>
      <c r="FB266" s="168">
        <f t="shared" si="504"/>
        <v>83.7</v>
      </c>
      <c r="FC266" s="167">
        <v>135</v>
      </c>
      <c r="FD266" s="168">
        <f t="shared" si="505"/>
        <v>70.7</v>
      </c>
      <c r="FE266" s="168">
        <f t="shared" si="506"/>
        <v>82</v>
      </c>
      <c r="FF266" s="168">
        <f t="shared" si="507"/>
        <v>89.3</v>
      </c>
      <c r="FG266" s="168">
        <f t="shared" si="508"/>
        <v>93.3</v>
      </c>
      <c r="FH266" s="168">
        <f t="shared" si="509"/>
        <v>95.5</v>
      </c>
      <c r="FI266" s="168">
        <f t="shared" si="510"/>
        <v>93</v>
      </c>
      <c r="FJ266" s="168">
        <f t="shared" si="511"/>
        <v>90.1</v>
      </c>
      <c r="FK266" s="168">
        <f t="shared" si="512"/>
        <v>83</v>
      </c>
      <c r="FL266" s="167">
        <v>136</v>
      </c>
      <c r="FM266" s="168">
        <f t="shared" si="513"/>
        <v>75.599999999999994</v>
      </c>
      <c r="FN266" s="168">
        <f t="shared" si="514"/>
        <v>84.2</v>
      </c>
      <c r="FO266" s="168">
        <f t="shared" si="515"/>
        <v>90.1</v>
      </c>
      <c r="FP266" s="168">
        <f t="shared" si="516"/>
        <v>93.6</v>
      </c>
      <c r="FQ266" s="168">
        <f t="shared" si="517"/>
        <v>96.2</v>
      </c>
      <c r="FR266" s="168">
        <f t="shared" si="518"/>
        <v>91.3</v>
      </c>
      <c r="FS266" s="168">
        <f t="shared" si="519"/>
        <v>87.9</v>
      </c>
      <c r="FT266" s="168">
        <f t="shared" si="520"/>
        <v>81.900000000000006</v>
      </c>
      <c r="FU266" s="167">
        <v>137</v>
      </c>
      <c r="FV266" s="168">
        <f t="shared" si="521"/>
        <v>77.599999999999994</v>
      </c>
      <c r="FW266" s="168">
        <f t="shared" si="522"/>
        <v>88</v>
      </c>
      <c r="FX266" s="168">
        <f t="shared" si="523"/>
        <v>93.4</v>
      </c>
      <c r="FY266" s="168">
        <f t="shared" si="524"/>
        <v>93.8</v>
      </c>
      <c r="FZ266" s="168">
        <f t="shared" si="525"/>
        <v>94.2</v>
      </c>
      <c r="GA266" s="168">
        <f t="shared" si="526"/>
        <v>91.4</v>
      </c>
      <c r="GB266" s="168">
        <f t="shared" si="527"/>
        <v>87.9</v>
      </c>
      <c r="GC266" s="168">
        <f t="shared" si="528"/>
        <v>79.900000000000006</v>
      </c>
      <c r="GD266" s="167">
        <v>130</v>
      </c>
      <c r="GE266" s="168">
        <f t="shared" si="529"/>
        <v>-2.3603849250278586E-2</v>
      </c>
      <c r="GF266" s="168">
        <f t="shared" si="530"/>
        <v>-2.3544224454084883E-2</v>
      </c>
      <c r="GG266" s="167">
        <v>131</v>
      </c>
      <c r="GH266" s="168">
        <f t="shared" si="531"/>
        <v>-1.2384835451356935E-2</v>
      </c>
      <c r="GI266" s="168">
        <f t="shared" si="532"/>
        <v>-1.1998855162644873E-2</v>
      </c>
      <c r="GJ266" s="167">
        <v>132</v>
      </c>
      <c r="GK266" s="168">
        <f t="shared" si="533"/>
        <v>-2.0040529691527809E-2</v>
      </c>
      <c r="GL266" s="168">
        <f t="shared" si="534"/>
        <v>-1.9627671504537147E-2</v>
      </c>
      <c r="GM266" s="167">
        <v>133</v>
      </c>
      <c r="GN266" s="168">
        <f t="shared" si="535"/>
        <v>-2.9994818512207644E-2</v>
      </c>
      <c r="GO266" s="168">
        <f t="shared" si="536"/>
        <v>-2.8499066434065412E-2</v>
      </c>
      <c r="GP266" s="167">
        <v>134</v>
      </c>
      <c r="GQ266" s="168">
        <f t="shared" si="537"/>
        <v>1.1033250097071345E-2</v>
      </c>
      <c r="GR266" s="168">
        <f t="shared" si="538"/>
        <v>1.2508825519844891E-2</v>
      </c>
      <c r="GS266" s="167">
        <v>135</v>
      </c>
      <c r="GT266" s="168">
        <f t="shared" si="539"/>
        <v>3.2452499206684138E-2</v>
      </c>
      <c r="GU266" s="168">
        <f t="shared" si="540"/>
        <v>3.7596330632538866E-2</v>
      </c>
      <c r="GV266" s="167">
        <v>136</v>
      </c>
      <c r="GW266" s="168">
        <f t="shared" si="541"/>
        <v>4.2495075939370963E-2</v>
      </c>
      <c r="GX266" s="168">
        <f t="shared" si="542"/>
        <v>5.8447665967733542E-2</v>
      </c>
      <c r="GY266" s="167">
        <v>137</v>
      </c>
      <c r="GZ266" s="168">
        <f t="shared" si="543"/>
        <v>-2.9037543498589002E-5</v>
      </c>
      <c r="HA266" s="168">
        <f t="shared" si="544"/>
        <v>2.5034014590687548E-2</v>
      </c>
      <c r="HB266" s="167">
        <v>-1.2</v>
      </c>
      <c r="HC266" s="167">
        <v>-0.49</v>
      </c>
      <c r="HD266" s="167">
        <v>0.14000000000000001</v>
      </c>
      <c r="HE266" s="167">
        <v>1.56</v>
      </c>
      <c r="HF266" s="167">
        <v>-2.98</v>
      </c>
      <c r="HG266" s="167">
        <v>-1.01</v>
      </c>
      <c r="HH266" s="167">
        <v>0.85</v>
      </c>
      <c r="HI266" s="167">
        <v>3.14</v>
      </c>
    </row>
    <row r="267" spans="1:217" ht="15" x14ac:dyDescent="0.2">
      <c r="A267" s="153">
        <v>257</v>
      </c>
      <c r="B267" s="212"/>
      <c r="V267" s="163">
        <f t="shared" si="445"/>
        <v>0</v>
      </c>
      <c r="W267" s="163">
        <f t="shared" si="446"/>
        <v>0</v>
      </c>
      <c r="X267" s="163">
        <f t="shared" si="447"/>
        <v>0</v>
      </c>
      <c r="Y267" s="163">
        <f t="shared" si="448"/>
        <v>0</v>
      </c>
      <c r="Z267" s="163">
        <f t="shared" si="449"/>
        <v>0</v>
      </c>
      <c r="AA267" s="163">
        <f t="shared" si="450"/>
        <v>0</v>
      </c>
      <c r="AB267" s="163">
        <f t="shared" si="451"/>
        <v>0</v>
      </c>
      <c r="AC267" s="163">
        <f t="shared" si="452"/>
        <v>0</v>
      </c>
      <c r="AD267" s="164">
        <f t="shared" si="453"/>
        <v>-1.4641977937706968E-2</v>
      </c>
      <c r="AE267" s="164">
        <f t="shared" si="454"/>
        <v>2.4910512713808348E-2</v>
      </c>
      <c r="AF267" s="164">
        <f t="shared" si="455"/>
        <v>4.5595616594547202E-2</v>
      </c>
      <c r="AG267" s="165">
        <f t="shared" si="456"/>
        <v>65.3</v>
      </c>
      <c r="AH267" s="165">
        <f t="shared" si="457"/>
        <v>75.400000000000006</v>
      </c>
      <c r="AI267" s="165">
        <f t="shared" si="458"/>
        <v>82.9</v>
      </c>
      <c r="AJ267" s="165">
        <f t="shared" si="459"/>
        <v>88.3</v>
      </c>
      <c r="AK267" s="165">
        <f t="shared" si="460"/>
        <v>91.5</v>
      </c>
      <c r="AL267" s="165">
        <f t="shared" si="461"/>
        <v>92.7</v>
      </c>
      <c r="AM267" s="165">
        <f t="shared" si="462"/>
        <v>92.5</v>
      </c>
      <c r="AN267" s="165">
        <f t="shared" si="463"/>
        <v>90.4</v>
      </c>
      <c r="AO267" s="164">
        <f t="shared" si="464"/>
        <v>1.5128685188023212</v>
      </c>
      <c r="AP267" s="166">
        <v>1</v>
      </c>
      <c r="AQ267" s="167">
        <v>51.4</v>
      </c>
      <c r="AR267" s="167">
        <v>62.6</v>
      </c>
      <c r="AS267" s="167">
        <v>70.8</v>
      </c>
      <c r="AT267" s="167">
        <v>81</v>
      </c>
      <c r="AU267" s="167">
        <v>90.4</v>
      </c>
      <c r="AV267" s="167">
        <v>96.2</v>
      </c>
      <c r="AW267" s="167">
        <v>94.7</v>
      </c>
      <c r="AX267" s="167">
        <v>92.3</v>
      </c>
      <c r="AY267" s="166">
        <v>2</v>
      </c>
      <c r="AZ267" s="167">
        <v>59.5</v>
      </c>
      <c r="BA267" s="167">
        <v>68.900000000000006</v>
      </c>
      <c r="BB267" s="167">
        <v>78.3</v>
      </c>
      <c r="BC267" s="167">
        <v>84.3</v>
      </c>
      <c r="BD267" s="167">
        <v>92.8</v>
      </c>
      <c r="BE267" s="167">
        <v>96.3</v>
      </c>
      <c r="BF267" s="167">
        <v>94</v>
      </c>
      <c r="BG267" s="167">
        <v>90</v>
      </c>
      <c r="BH267" s="166">
        <v>3</v>
      </c>
      <c r="BI267" s="167">
        <v>59.8</v>
      </c>
      <c r="BJ267" s="167">
        <v>71.099999999999994</v>
      </c>
      <c r="BK267" s="167">
        <v>80.8</v>
      </c>
      <c r="BL267" s="167">
        <v>88</v>
      </c>
      <c r="BM267" s="167">
        <v>95</v>
      </c>
      <c r="BN267" s="167">
        <v>94.4</v>
      </c>
      <c r="BO267" s="167">
        <v>94.1</v>
      </c>
      <c r="BP267" s="167">
        <v>89</v>
      </c>
      <c r="BQ267" s="166">
        <v>4</v>
      </c>
      <c r="BR267" s="167">
        <v>65.400000000000006</v>
      </c>
      <c r="BS267" s="167">
        <v>77.2</v>
      </c>
      <c r="BT267" s="167">
        <v>84.5</v>
      </c>
      <c r="BU267" s="167">
        <v>89.8</v>
      </c>
      <c r="BV267" s="167">
        <v>95.5</v>
      </c>
      <c r="BW267" s="167">
        <v>94.3</v>
      </c>
      <c r="BX267" s="167">
        <v>92.5</v>
      </c>
      <c r="BY267" s="167">
        <v>88.8</v>
      </c>
      <c r="BZ267" s="166">
        <v>5</v>
      </c>
      <c r="CA267" s="167">
        <v>65.3</v>
      </c>
      <c r="CB267" s="167">
        <v>77.400000000000006</v>
      </c>
      <c r="CC267" s="167">
        <v>86.5</v>
      </c>
      <c r="CD267" s="167">
        <v>92.5</v>
      </c>
      <c r="CE267" s="167">
        <v>96.4</v>
      </c>
      <c r="CF267" s="167">
        <v>93</v>
      </c>
      <c r="CG267" s="167">
        <v>90.4</v>
      </c>
      <c r="CH267" s="167">
        <v>83.7</v>
      </c>
      <c r="CI267" s="166">
        <v>6</v>
      </c>
      <c r="CJ267" s="167">
        <v>70.7</v>
      </c>
      <c r="CK267" s="167">
        <v>82</v>
      </c>
      <c r="CL267" s="167">
        <v>89.3</v>
      </c>
      <c r="CM267" s="167">
        <v>93.3</v>
      </c>
      <c r="CN267" s="167">
        <v>95.5</v>
      </c>
      <c r="CO267" s="167">
        <v>93</v>
      </c>
      <c r="CP267" s="167">
        <v>90.1</v>
      </c>
      <c r="CQ267" s="167">
        <v>83</v>
      </c>
      <c r="CR267" s="166">
        <v>7</v>
      </c>
      <c r="CS267" s="167">
        <v>75.599999999999994</v>
      </c>
      <c r="CT267" s="167">
        <v>84.2</v>
      </c>
      <c r="CU267" s="167">
        <v>90.1</v>
      </c>
      <c r="CV267" s="167">
        <v>93.6</v>
      </c>
      <c r="CW267" s="167">
        <v>96.2</v>
      </c>
      <c r="CX267" s="167">
        <v>91.3</v>
      </c>
      <c r="CY267" s="167">
        <v>87.9</v>
      </c>
      <c r="CZ267" s="167">
        <v>81.900000000000006</v>
      </c>
      <c r="DA267" s="166">
        <v>8</v>
      </c>
      <c r="DB267" s="167">
        <v>77.599999999999994</v>
      </c>
      <c r="DC267" s="167">
        <v>88</v>
      </c>
      <c r="DD267" s="167">
        <v>93.4</v>
      </c>
      <c r="DE267" s="167">
        <v>93.8</v>
      </c>
      <c r="DF267" s="167">
        <v>94.2</v>
      </c>
      <c r="DG267" s="167">
        <v>91.4</v>
      </c>
      <c r="DH267" s="167">
        <v>87.9</v>
      </c>
      <c r="DI267" s="167">
        <v>79.900000000000006</v>
      </c>
      <c r="DJ267" s="167">
        <v>1</v>
      </c>
      <c r="DK267" s="168">
        <f t="shared" si="465"/>
        <v>51.4</v>
      </c>
      <c r="DL267" s="168">
        <f t="shared" si="466"/>
        <v>62.6</v>
      </c>
      <c r="DM267" s="168">
        <f t="shared" si="467"/>
        <v>70.8</v>
      </c>
      <c r="DN267" s="168">
        <f t="shared" si="468"/>
        <v>81</v>
      </c>
      <c r="DO267" s="168">
        <f t="shared" si="469"/>
        <v>90.4</v>
      </c>
      <c r="DP267" s="168">
        <f t="shared" si="470"/>
        <v>96.2</v>
      </c>
      <c r="DQ267" s="168">
        <f t="shared" si="471"/>
        <v>94.7</v>
      </c>
      <c r="DR267" s="168">
        <f t="shared" si="472"/>
        <v>92.3</v>
      </c>
      <c r="DS267" s="167">
        <v>131</v>
      </c>
      <c r="DT267" s="168">
        <f t="shared" si="473"/>
        <v>59.5</v>
      </c>
      <c r="DU267" s="168">
        <f t="shared" si="474"/>
        <v>68.900000000000006</v>
      </c>
      <c r="DV267" s="168">
        <f t="shared" si="475"/>
        <v>78.3</v>
      </c>
      <c r="DW267" s="168">
        <f t="shared" si="476"/>
        <v>84.3</v>
      </c>
      <c r="DX267" s="168">
        <f t="shared" si="477"/>
        <v>92.8</v>
      </c>
      <c r="DY267" s="168">
        <f t="shared" si="478"/>
        <v>96.3</v>
      </c>
      <c r="DZ267" s="168">
        <f t="shared" si="479"/>
        <v>94</v>
      </c>
      <c r="EA267" s="168">
        <f t="shared" si="480"/>
        <v>90</v>
      </c>
      <c r="EB267" s="167">
        <v>132</v>
      </c>
      <c r="EC267" s="168">
        <f t="shared" si="481"/>
        <v>59.8</v>
      </c>
      <c r="ED267" s="168">
        <f t="shared" si="482"/>
        <v>71.099999999999994</v>
      </c>
      <c r="EE267" s="168">
        <f t="shared" si="483"/>
        <v>80.8</v>
      </c>
      <c r="EF267" s="168">
        <f t="shared" si="484"/>
        <v>88</v>
      </c>
      <c r="EG267" s="168">
        <f t="shared" si="485"/>
        <v>95</v>
      </c>
      <c r="EH267" s="168">
        <f t="shared" si="486"/>
        <v>94.4</v>
      </c>
      <c r="EI267" s="168">
        <f t="shared" si="487"/>
        <v>94.1</v>
      </c>
      <c r="EJ267" s="168">
        <f t="shared" si="488"/>
        <v>89</v>
      </c>
      <c r="EK267" s="167">
        <v>133</v>
      </c>
      <c r="EL267" s="168">
        <f t="shared" si="489"/>
        <v>65.400000000000006</v>
      </c>
      <c r="EM267" s="168">
        <f t="shared" si="490"/>
        <v>77.2</v>
      </c>
      <c r="EN267" s="168">
        <f t="shared" si="491"/>
        <v>84.5</v>
      </c>
      <c r="EO267" s="168">
        <f t="shared" si="492"/>
        <v>89.8</v>
      </c>
      <c r="EP267" s="168">
        <f t="shared" si="493"/>
        <v>95.5</v>
      </c>
      <c r="EQ267" s="168">
        <f t="shared" si="494"/>
        <v>94.3</v>
      </c>
      <c r="ER267" s="168">
        <f t="shared" si="495"/>
        <v>92.5</v>
      </c>
      <c r="ES267" s="168">
        <f t="shared" si="496"/>
        <v>88.8</v>
      </c>
      <c r="ET267" s="167">
        <v>134</v>
      </c>
      <c r="EU267" s="168">
        <f t="shared" si="497"/>
        <v>65.3</v>
      </c>
      <c r="EV267" s="168">
        <f t="shared" si="498"/>
        <v>77.400000000000006</v>
      </c>
      <c r="EW267" s="168">
        <f t="shared" si="499"/>
        <v>86.5</v>
      </c>
      <c r="EX267" s="168">
        <f t="shared" si="500"/>
        <v>92.5</v>
      </c>
      <c r="EY267" s="168">
        <f t="shared" si="501"/>
        <v>96.4</v>
      </c>
      <c r="EZ267" s="168">
        <f t="shared" si="502"/>
        <v>93</v>
      </c>
      <c r="FA267" s="168">
        <f t="shared" si="503"/>
        <v>90.4</v>
      </c>
      <c r="FB267" s="168">
        <f t="shared" si="504"/>
        <v>83.7</v>
      </c>
      <c r="FC267" s="167">
        <v>135</v>
      </c>
      <c r="FD267" s="168">
        <f t="shared" si="505"/>
        <v>70.7</v>
      </c>
      <c r="FE267" s="168">
        <f t="shared" si="506"/>
        <v>82</v>
      </c>
      <c r="FF267" s="168">
        <f t="shared" si="507"/>
        <v>89.3</v>
      </c>
      <c r="FG267" s="168">
        <f t="shared" si="508"/>
        <v>93.3</v>
      </c>
      <c r="FH267" s="168">
        <f t="shared" si="509"/>
        <v>95.5</v>
      </c>
      <c r="FI267" s="168">
        <f t="shared" si="510"/>
        <v>93</v>
      </c>
      <c r="FJ267" s="168">
        <f t="shared" si="511"/>
        <v>90.1</v>
      </c>
      <c r="FK267" s="168">
        <f t="shared" si="512"/>
        <v>83</v>
      </c>
      <c r="FL267" s="167">
        <v>136</v>
      </c>
      <c r="FM267" s="168">
        <f t="shared" si="513"/>
        <v>75.599999999999994</v>
      </c>
      <c r="FN267" s="168">
        <f t="shared" si="514"/>
        <v>84.2</v>
      </c>
      <c r="FO267" s="168">
        <f t="shared" si="515"/>
        <v>90.1</v>
      </c>
      <c r="FP267" s="168">
        <f t="shared" si="516"/>
        <v>93.6</v>
      </c>
      <c r="FQ267" s="168">
        <f t="shared" si="517"/>
        <v>96.2</v>
      </c>
      <c r="FR267" s="168">
        <f t="shared" si="518"/>
        <v>91.3</v>
      </c>
      <c r="FS267" s="168">
        <f t="shared" si="519"/>
        <v>87.9</v>
      </c>
      <c r="FT267" s="168">
        <f t="shared" si="520"/>
        <v>81.900000000000006</v>
      </c>
      <c r="FU267" s="167">
        <v>137</v>
      </c>
      <c r="FV267" s="168">
        <f t="shared" si="521"/>
        <v>77.599999999999994</v>
      </c>
      <c r="FW267" s="168">
        <f t="shared" si="522"/>
        <v>88</v>
      </c>
      <c r="FX267" s="168">
        <f t="shared" si="523"/>
        <v>93.4</v>
      </c>
      <c r="FY267" s="168">
        <f t="shared" si="524"/>
        <v>93.8</v>
      </c>
      <c r="FZ267" s="168">
        <f t="shared" si="525"/>
        <v>94.2</v>
      </c>
      <c r="GA267" s="168">
        <f t="shared" si="526"/>
        <v>91.4</v>
      </c>
      <c r="GB267" s="168">
        <f t="shared" si="527"/>
        <v>87.9</v>
      </c>
      <c r="GC267" s="168">
        <f t="shared" si="528"/>
        <v>79.900000000000006</v>
      </c>
      <c r="GD267" s="167">
        <v>130</v>
      </c>
      <c r="GE267" s="168">
        <f t="shared" si="529"/>
        <v>-2.3603849250278586E-2</v>
      </c>
      <c r="GF267" s="168">
        <f t="shared" si="530"/>
        <v>-2.3544224454084883E-2</v>
      </c>
      <c r="GG267" s="167">
        <v>131</v>
      </c>
      <c r="GH267" s="168">
        <f t="shared" si="531"/>
        <v>-1.2384835451356935E-2</v>
      </c>
      <c r="GI267" s="168">
        <f t="shared" si="532"/>
        <v>-1.1998855162644873E-2</v>
      </c>
      <c r="GJ267" s="167">
        <v>132</v>
      </c>
      <c r="GK267" s="168">
        <f t="shared" si="533"/>
        <v>-2.0040529691527809E-2</v>
      </c>
      <c r="GL267" s="168">
        <f t="shared" si="534"/>
        <v>-1.9627671504537147E-2</v>
      </c>
      <c r="GM267" s="167">
        <v>133</v>
      </c>
      <c r="GN267" s="168">
        <f t="shared" si="535"/>
        <v>-2.9994818512207644E-2</v>
      </c>
      <c r="GO267" s="168">
        <f t="shared" si="536"/>
        <v>-2.8499066434065412E-2</v>
      </c>
      <c r="GP267" s="167">
        <v>134</v>
      </c>
      <c r="GQ267" s="168">
        <f t="shared" si="537"/>
        <v>1.1033250097071345E-2</v>
      </c>
      <c r="GR267" s="168">
        <f t="shared" si="538"/>
        <v>1.2508825519844891E-2</v>
      </c>
      <c r="GS267" s="167">
        <v>135</v>
      </c>
      <c r="GT267" s="168">
        <f t="shared" si="539"/>
        <v>3.2452499206684138E-2</v>
      </c>
      <c r="GU267" s="168">
        <f t="shared" si="540"/>
        <v>3.7596330632538866E-2</v>
      </c>
      <c r="GV267" s="167">
        <v>136</v>
      </c>
      <c r="GW267" s="168">
        <f t="shared" si="541"/>
        <v>4.2495075939370963E-2</v>
      </c>
      <c r="GX267" s="168">
        <f t="shared" si="542"/>
        <v>5.8447665967733542E-2</v>
      </c>
      <c r="GY267" s="167">
        <v>137</v>
      </c>
      <c r="GZ267" s="168">
        <f t="shared" si="543"/>
        <v>-2.9037543498589002E-5</v>
      </c>
      <c r="HA267" s="168">
        <f t="shared" si="544"/>
        <v>2.5034014590687548E-2</v>
      </c>
      <c r="HB267" s="167">
        <v>-1.2</v>
      </c>
      <c r="HC267" s="167">
        <v>-0.49</v>
      </c>
      <c r="HD267" s="167">
        <v>0.14000000000000001</v>
      </c>
      <c r="HE267" s="167">
        <v>1.56</v>
      </c>
      <c r="HF267" s="167">
        <v>-2.98</v>
      </c>
      <c r="HG267" s="167">
        <v>-1.01</v>
      </c>
      <c r="HH267" s="167">
        <v>0.85</v>
      </c>
      <c r="HI267" s="167">
        <v>3.14</v>
      </c>
    </row>
    <row r="268" spans="1:217" ht="15" x14ac:dyDescent="0.2">
      <c r="A268" s="153">
        <v>258</v>
      </c>
      <c r="B268" s="212"/>
      <c r="V268" s="163">
        <f t="shared" si="445"/>
        <v>0</v>
      </c>
      <c r="W268" s="163">
        <f t="shared" si="446"/>
        <v>0</v>
      </c>
      <c r="X268" s="163">
        <f t="shared" si="447"/>
        <v>0</v>
      </c>
      <c r="Y268" s="163">
        <f t="shared" si="448"/>
        <v>0</v>
      </c>
      <c r="Z268" s="163">
        <f t="shared" si="449"/>
        <v>0</v>
      </c>
      <c r="AA268" s="163">
        <f t="shared" si="450"/>
        <v>0</v>
      </c>
      <c r="AB268" s="163">
        <f t="shared" si="451"/>
        <v>0</v>
      </c>
      <c r="AC268" s="163">
        <f t="shared" si="452"/>
        <v>0</v>
      </c>
      <c r="AD268" s="164">
        <f t="shared" si="453"/>
        <v>-1.4641977937706968E-2</v>
      </c>
      <c r="AE268" s="164">
        <f t="shared" si="454"/>
        <v>2.4910512713808348E-2</v>
      </c>
      <c r="AF268" s="164">
        <f t="shared" si="455"/>
        <v>4.5595616594547202E-2</v>
      </c>
      <c r="AG268" s="165">
        <f t="shared" si="456"/>
        <v>65.3</v>
      </c>
      <c r="AH268" s="165">
        <f t="shared" si="457"/>
        <v>75.400000000000006</v>
      </c>
      <c r="AI268" s="165">
        <f t="shared" si="458"/>
        <v>82.9</v>
      </c>
      <c r="AJ268" s="165">
        <f t="shared" si="459"/>
        <v>88.3</v>
      </c>
      <c r="AK268" s="165">
        <f t="shared" si="460"/>
        <v>91.5</v>
      </c>
      <c r="AL268" s="165">
        <f t="shared" si="461"/>
        <v>92.7</v>
      </c>
      <c r="AM268" s="165">
        <f t="shared" si="462"/>
        <v>92.5</v>
      </c>
      <c r="AN268" s="165">
        <f t="shared" si="463"/>
        <v>90.4</v>
      </c>
      <c r="AO268" s="164">
        <f t="shared" si="464"/>
        <v>1.5128685188023212</v>
      </c>
      <c r="AP268" s="166">
        <v>1</v>
      </c>
      <c r="AQ268" s="167">
        <v>51.4</v>
      </c>
      <c r="AR268" s="167">
        <v>62.6</v>
      </c>
      <c r="AS268" s="167">
        <v>70.8</v>
      </c>
      <c r="AT268" s="167">
        <v>81</v>
      </c>
      <c r="AU268" s="167">
        <v>90.4</v>
      </c>
      <c r="AV268" s="167">
        <v>96.2</v>
      </c>
      <c r="AW268" s="167">
        <v>94.7</v>
      </c>
      <c r="AX268" s="167">
        <v>92.3</v>
      </c>
      <c r="AY268" s="166">
        <v>2</v>
      </c>
      <c r="AZ268" s="167">
        <v>59.5</v>
      </c>
      <c r="BA268" s="167">
        <v>68.900000000000006</v>
      </c>
      <c r="BB268" s="167">
        <v>78.3</v>
      </c>
      <c r="BC268" s="167">
        <v>84.3</v>
      </c>
      <c r="BD268" s="167">
        <v>92.8</v>
      </c>
      <c r="BE268" s="167">
        <v>96.3</v>
      </c>
      <c r="BF268" s="167">
        <v>94</v>
      </c>
      <c r="BG268" s="167">
        <v>90</v>
      </c>
      <c r="BH268" s="166">
        <v>3</v>
      </c>
      <c r="BI268" s="167">
        <v>59.8</v>
      </c>
      <c r="BJ268" s="167">
        <v>71.099999999999994</v>
      </c>
      <c r="BK268" s="167">
        <v>80.8</v>
      </c>
      <c r="BL268" s="167">
        <v>88</v>
      </c>
      <c r="BM268" s="167">
        <v>95</v>
      </c>
      <c r="BN268" s="167">
        <v>94.4</v>
      </c>
      <c r="BO268" s="167">
        <v>94.1</v>
      </c>
      <c r="BP268" s="167">
        <v>89</v>
      </c>
      <c r="BQ268" s="166">
        <v>4</v>
      </c>
      <c r="BR268" s="167">
        <v>65.400000000000006</v>
      </c>
      <c r="BS268" s="167">
        <v>77.2</v>
      </c>
      <c r="BT268" s="167">
        <v>84.5</v>
      </c>
      <c r="BU268" s="167">
        <v>89.8</v>
      </c>
      <c r="BV268" s="167">
        <v>95.5</v>
      </c>
      <c r="BW268" s="167">
        <v>94.3</v>
      </c>
      <c r="BX268" s="167">
        <v>92.5</v>
      </c>
      <c r="BY268" s="167">
        <v>88.8</v>
      </c>
      <c r="BZ268" s="166">
        <v>5</v>
      </c>
      <c r="CA268" s="167">
        <v>65.3</v>
      </c>
      <c r="CB268" s="167">
        <v>77.400000000000006</v>
      </c>
      <c r="CC268" s="167">
        <v>86.5</v>
      </c>
      <c r="CD268" s="167">
        <v>92.5</v>
      </c>
      <c r="CE268" s="167">
        <v>96.4</v>
      </c>
      <c r="CF268" s="167">
        <v>93</v>
      </c>
      <c r="CG268" s="167">
        <v>90.4</v>
      </c>
      <c r="CH268" s="167">
        <v>83.7</v>
      </c>
      <c r="CI268" s="166">
        <v>6</v>
      </c>
      <c r="CJ268" s="167">
        <v>70.7</v>
      </c>
      <c r="CK268" s="167">
        <v>82</v>
      </c>
      <c r="CL268" s="167">
        <v>89.3</v>
      </c>
      <c r="CM268" s="167">
        <v>93.3</v>
      </c>
      <c r="CN268" s="167">
        <v>95.5</v>
      </c>
      <c r="CO268" s="167">
        <v>93</v>
      </c>
      <c r="CP268" s="167">
        <v>90.1</v>
      </c>
      <c r="CQ268" s="167">
        <v>83</v>
      </c>
      <c r="CR268" s="166">
        <v>7</v>
      </c>
      <c r="CS268" s="167">
        <v>75.599999999999994</v>
      </c>
      <c r="CT268" s="167">
        <v>84.2</v>
      </c>
      <c r="CU268" s="167">
        <v>90.1</v>
      </c>
      <c r="CV268" s="167">
        <v>93.6</v>
      </c>
      <c r="CW268" s="167">
        <v>96.2</v>
      </c>
      <c r="CX268" s="167">
        <v>91.3</v>
      </c>
      <c r="CY268" s="167">
        <v>87.9</v>
      </c>
      <c r="CZ268" s="167">
        <v>81.900000000000006</v>
      </c>
      <c r="DA268" s="166">
        <v>8</v>
      </c>
      <c r="DB268" s="167">
        <v>77.599999999999994</v>
      </c>
      <c r="DC268" s="167">
        <v>88</v>
      </c>
      <c r="DD268" s="167">
        <v>93.4</v>
      </c>
      <c r="DE268" s="167">
        <v>93.8</v>
      </c>
      <c r="DF268" s="167">
        <v>94.2</v>
      </c>
      <c r="DG268" s="167">
        <v>91.4</v>
      </c>
      <c r="DH268" s="167">
        <v>87.9</v>
      </c>
      <c r="DI268" s="167">
        <v>79.900000000000006</v>
      </c>
      <c r="DJ268" s="167">
        <v>1</v>
      </c>
      <c r="DK268" s="168">
        <f t="shared" si="465"/>
        <v>51.4</v>
      </c>
      <c r="DL268" s="168">
        <f t="shared" si="466"/>
        <v>62.6</v>
      </c>
      <c r="DM268" s="168">
        <f t="shared" si="467"/>
        <v>70.8</v>
      </c>
      <c r="DN268" s="168">
        <f t="shared" si="468"/>
        <v>81</v>
      </c>
      <c r="DO268" s="168">
        <f t="shared" si="469"/>
        <v>90.4</v>
      </c>
      <c r="DP268" s="168">
        <f t="shared" si="470"/>
        <v>96.2</v>
      </c>
      <c r="DQ268" s="168">
        <f t="shared" si="471"/>
        <v>94.7</v>
      </c>
      <c r="DR268" s="168">
        <f t="shared" si="472"/>
        <v>92.3</v>
      </c>
      <c r="DS268" s="167">
        <v>131</v>
      </c>
      <c r="DT268" s="168">
        <f t="shared" si="473"/>
        <v>59.5</v>
      </c>
      <c r="DU268" s="168">
        <f t="shared" si="474"/>
        <v>68.900000000000006</v>
      </c>
      <c r="DV268" s="168">
        <f t="shared" si="475"/>
        <v>78.3</v>
      </c>
      <c r="DW268" s="168">
        <f t="shared" si="476"/>
        <v>84.3</v>
      </c>
      <c r="DX268" s="168">
        <f t="shared" si="477"/>
        <v>92.8</v>
      </c>
      <c r="DY268" s="168">
        <f t="shared" si="478"/>
        <v>96.3</v>
      </c>
      <c r="DZ268" s="168">
        <f t="shared" si="479"/>
        <v>94</v>
      </c>
      <c r="EA268" s="168">
        <f t="shared" si="480"/>
        <v>90</v>
      </c>
      <c r="EB268" s="167">
        <v>132</v>
      </c>
      <c r="EC268" s="168">
        <f t="shared" si="481"/>
        <v>59.8</v>
      </c>
      <c r="ED268" s="168">
        <f t="shared" si="482"/>
        <v>71.099999999999994</v>
      </c>
      <c r="EE268" s="168">
        <f t="shared" si="483"/>
        <v>80.8</v>
      </c>
      <c r="EF268" s="168">
        <f t="shared" si="484"/>
        <v>88</v>
      </c>
      <c r="EG268" s="168">
        <f t="shared" si="485"/>
        <v>95</v>
      </c>
      <c r="EH268" s="168">
        <f t="shared" si="486"/>
        <v>94.4</v>
      </c>
      <c r="EI268" s="168">
        <f t="shared" si="487"/>
        <v>94.1</v>
      </c>
      <c r="EJ268" s="168">
        <f t="shared" si="488"/>
        <v>89</v>
      </c>
      <c r="EK268" s="167">
        <v>133</v>
      </c>
      <c r="EL268" s="168">
        <f t="shared" si="489"/>
        <v>65.400000000000006</v>
      </c>
      <c r="EM268" s="168">
        <f t="shared" si="490"/>
        <v>77.2</v>
      </c>
      <c r="EN268" s="168">
        <f t="shared" si="491"/>
        <v>84.5</v>
      </c>
      <c r="EO268" s="168">
        <f t="shared" si="492"/>
        <v>89.8</v>
      </c>
      <c r="EP268" s="168">
        <f t="shared" si="493"/>
        <v>95.5</v>
      </c>
      <c r="EQ268" s="168">
        <f t="shared" si="494"/>
        <v>94.3</v>
      </c>
      <c r="ER268" s="168">
        <f t="shared" si="495"/>
        <v>92.5</v>
      </c>
      <c r="ES268" s="168">
        <f t="shared" si="496"/>
        <v>88.8</v>
      </c>
      <c r="ET268" s="167">
        <v>134</v>
      </c>
      <c r="EU268" s="168">
        <f t="shared" si="497"/>
        <v>65.3</v>
      </c>
      <c r="EV268" s="168">
        <f t="shared" si="498"/>
        <v>77.400000000000006</v>
      </c>
      <c r="EW268" s="168">
        <f t="shared" si="499"/>
        <v>86.5</v>
      </c>
      <c r="EX268" s="168">
        <f t="shared" si="500"/>
        <v>92.5</v>
      </c>
      <c r="EY268" s="168">
        <f t="shared" si="501"/>
        <v>96.4</v>
      </c>
      <c r="EZ268" s="168">
        <f t="shared" si="502"/>
        <v>93</v>
      </c>
      <c r="FA268" s="168">
        <f t="shared" si="503"/>
        <v>90.4</v>
      </c>
      <c r="FB268" s="168">
        <f t="shared" si="504"/>
        <v>83.7</v>
      </c>
      <c r="FC268" s="167">
        <v>135</v>
      </c>
      <c r="FD268" s="168">
        <f t="shared" si="505"/>
        <v>70.7</v>
      </c>
      <c r="FE268" s="168">
        <f t="shared" si="506"/>
        <v>82</v>
      </c>
      <c r="FF268" s="168">
        <f t="shared" si="507"/>
        <v>89.3</v>
      </c>
      <c r="FG268" s="168">
        <f t="shared" si="508"/>
        <v>93.3</v>
      </c>
      <c r="FH268" s="168">
        <f t="shared" si="509"/>
        <v>95.5</v>
      </c>
      <c r="FI268" s="168">
        <f t="shared" si="510"/>
        <v>93</v>
      </c>
      <c r="FJ268" s="168">
        <f t="shared" si="511"/>
        <v>90.1</v>
      </c>
      <c r="FK268" s="168">
        <f t="shared" si="512"/>
        <v>83</v>
      </c>
      <c r="FL268" s="167">
        <v>136</v>
      </c>
      <c r="FM268" s="168">
        <f t="shared" si="513"/>
        <v>75.599999999999994</v>
      </c>
      <c r="FN268" s="168">
        <f t="shared" si="514"/>
        <v>84.2</v>
      </c>
      <c r="FO268" s="168">
        <f t="shared" si="515"/>
        <v>90.1</v>
      </c>
      <c r="FP268" s="168">
        <f t="shared" si="516"/>
        <v>93.6</v>
      </c>
      <c r="FQ268" s="168">
        <f t="shared" si="517"/>
        <v>96.2</v>
      </c>
      <c r="FR268" s="168">
        <f t="shared" si="518"/>
        <v>91.3</v>
      </c>
      <c r="FS268" s="168">
        <f t="shared" si="519"/>
        <v>87.9</v>
      </c>
      <c r="FT268" s="168">
        <f t="shared" si="520"/>
        <v>81.900000000000006</v>
      </c>
      <c r="FU268" s="167">
        <v>137</v>
      </c>
      <c r="FV268" s="168">
        <f t="shared" si="521"/>
        <v>77.599999999999994</v>
      </c>
      <c r="FW268" s="168">
        <f t="shared" si="522"/>
        <v>88</v>
      </c>
      <c r="FX268" s="168">
        <f t="shared" si="523"/>
        <v>93.4</v>
      </c>
      <c r="FY268" s="168">
        <f t="shared" si="524"/>
        <v>93.8</v>
      </c>
      <c r="FZ268" s="168">
        <f t="shared" si="525"/>
        <v>94.2</v>
      </c>
      <c r="GA268" s="168">
        <f t="shared" si="526"/>
        <v>91.4</v>
      </c>
      <c r="GB268" s="168">
        <f t="shared" si="527"/>
        <v>87.9</v>
      </c>
      <c r="GC268" s="168">
        <f t="shared" si="528"/>
        <v>79.900000000000006</v>
      </c>
      <c r="GD268" s="167">
        <v>130</v>
      </c>
      <c r="GE268" s="168">
        <f t="shared" si="529"/>
        <v>-2.3603849250278586E-2</v>
      </c>
      <c r="GF268" s="168">
        <f t="shared" si="530"/>
        <v>-2.3544224454084883E-2</v>
      </c>
      <c r="GG268" s="167">
        <v>131</v>
      </c>
      <c r="GH268" s="168">
        <f t="shared" si="531"/>
        <v>-1.2384835451356935E-2</v>
      </c>
      <c r="GI268" s="168">
        <f t="shared" si="532"/>
        <v>-1.1998855162644873E-2</v>
      </c>
      <c r="GJ268" s="167">
        <v>132</v>
      </c>
      <c r="GK268" s="168">
        <f t="shared" si="533"/>
        <v>-2.0040529691527809E-2</v>
      </c>
      <c r="GL268" s="168">
        <f t="shared" si="534"/>
        <v>-1.9627671504537147E-2</v>
      </c>
      <c r="GM268" s="167">
        <v>133</v>
      </c>
      <c r="GN268" s="168">
        <f t="shared" si="535"/>
        <v>-2.9994818512207644E-2</v>
      </c>
      <c r="GO268" s="168">
        <f t="shared" si="536"/>
        <v>-2.8499066434065412E-2</v>
      </c>
      <c r="GP268" s="167">
        <v>134</v>
      </c>
      <c r="GQ268" s="168">
        <f t="shared" si="537"/>
        <v>1.1033250097071345E-2</v>
      </c>
      <c r="GR268" s="168">
        <f t="shared" si="538"/>
        <v>1.2508825519844891E-2</v>
      </c>
      <c r="GS268" s="167">
        <v>135</v>
      </c>
      <c r="GT268" s="168">
        <f t="shared" si="539"/>
        <v>3.2452499206684138E-2</v>
      </c>
      <c r="GU268" s="168">
        <f t="shared" si="540"/>
        <v>3.7596330632538866E-2</v>
      </c>
      <c r="GV268" s="167">
        <v>136</v>
      </c>
      <c r="GW268" s="168">
        <f t="shared" si="541"/>
        <v>4.2495075939370963E-2</v>
      </c>
      <c r="GX268" s="168">
        <f t="shared" si="542"/>
        <v>5.8447665967733542E-2</v>
      </c>
      <c r="GY268" s="167">
        <v>137</v>
      </c>
      <c r="GZ268" s="168">
        <f t="shared" si="543"/>
        <v>-2.9037543498589002E-5</v>
      </c>
      <c r="HA268" s="168">
        <f t="shared" si="544"/>
        <v>2.5034014590687548E-2</v>
      </c>
      <c r="HB268" s="167">
        <v>-1.2</v>
      </c>
      <c r="HC268" s="167">
        <v>-0.49</v>
      </c>
      <c r="HD268" s="167">
        <v>0.14000000000000001</v>
      </c>
      <c r="HE268" s="167">
        <v>1.56</v>
      </c>
      <c r="HF268" s="167">
        <v>-2.98</v>
      </c>
      <c r="HG268" s="167">
        <v>-1.01</v>
      </c>
      <c r="HH268" s="167">
        <v>0.85</v>
      </c>
      <c r="HI268" s="167">
        <v>3.14</v>
      </c>
    </row>
    <row r="269" spans="1:217" ht="15" x14ac:dyDescent="0.2">
      <c r="A269" s="153">
        <v>259</v>
      </c>
      <c r="B269" s="212"/>
      <c r="V269" s="163">
        <f t="shared" si="445"/>
        <v>0</v>
      </c>
      <c r="W269" s="163">
        <f t="shared" si="446"/>
        <v>0</v>
      </c>
      <c r="X269" s="163">
        <f t="shared" si="447"/>
        <v>0</v>
      </c>
      <c r="Y269" s="163">
        <f t="shared" si="448"/>
        <v>0</v>
      </c>
      <c r="Z269" s="163">
        <f t="shared" si="449"/>
        <v>0</v>
      </c>
      <c r="AA269" s="163">
        <f t="shared" si="450"/>
        <v>0</v>
      </c>
      <c r="AB269" s="163">
        <f t="shared" si="451"/>
        <v>0</v>
      </c>
      <c r="AC269" s="163">
        <f t="shared" si="452"/>
        <v>0</v>
      </c>
      <c r="AD269" s="164">
        <f t="shared" si="453"/>
        <v>-1.4641977937706968E-2</v>
      </c>
      <c r="AE269" s="164">
        <f t="shared" si="454"/>
        <v>2.4910512713808348E-2</v>
      </c>
      <c r="AF269" s="164">
        <f t="shared" si="455"/>
        <v>4.5595616594547202E-2</v>
      </c>
      <c r="AG269" s="165">
        <f t="shared" si="456"/>
        <v>65.3</v>
      </c>
      <c r="AH269" s="165">
        <f t="shared" si="457"/>
        <v>75.400000000000006</v>
      </c>
      <c r="AI269" s="165">
        <f t="shared" si="458"/>
        <v>82.9</v>
      </c>
      <c r="AJ269" s="165">
        <f t="shared" si="459"/>
        <v>88.3</v>
      </c>
      <c r="AK269" s="165">
        <f t="shared" si="460"/>
        <v>91.5</v>
      </c>
      <c r="AL269" s="165">
        <f t="shared" si="461"/>
        <v>92.7</v>
      </c>
      <c r="AM269" s="165">
        <f t="shared" si="462"/>
        <v>92.5</v>
      </c>
      <c r="AN269" s="165">
        <f t="shared" si="463"/>
        <v>90.4</v>
      </c>
      <c r="AO269" s="164">
        <f t="shared" si="464"/>
        <v>1.5128685188023212</v>
      </c>
      <c r="AP269" s="166">
        <v>1</v>
      </c>
      <c r="AQ269" s="167">
        <v>51.4</v>
      </c>
      <c r="AR269" s="167">
        <v>62.6</v>
      </c>
      <c r="AS269" s="167">
        <v>70.8</v>
      </c>
      <c r="AT269" s="167">
        <v>81</v>
      </c>
      <c r="AU269" s="167">
        <v>90.4</v>
      </c>
      <c r="AV269" s="167">
        <v>96.2</v>
      </c>
      <c r="AW269" s="167">
        <v>94.7</v>
      </c>
      <c r="AX269" s="167">
        <v>92.3</v>
      </c>
      <c r="AY269" s="166">
        <v>2</v>
      </c>
      <c r="AZ269" s="167">
        <v>59.5</v>
      </c>
      <c r="BA269" s="167">
        <v>68.900000000000006</v>
      </c>
      <c r="BB269" s="167">
        <v>78.3</v>
      </c>
      <c r="BC269" s="167">
        <v>84.3</v>
      </c>
      <c r="BD269" s="167">
        <v>92.8</v>
      </c>
      <c r="BE269" s="167">
        <v>96.3</v>
      </c>
      <c r="BF269" s="167">
        <v>94</v>
      </c>
      <c r="BG269" s="167">
        <v>90</v>
      </c>
      <c r="BH269" s="166">
        <v>3</v>
      </c>
      <c r="BI269" s="167">
        <v>59.8</v>
      </c>
      <c r="BJ269" s="167">
        <v>71.099999999999994</v>
      </c>
      <c r="BK269" s="167">
        <v>80.8</v>
      </c>
      <c r="BL269" s="167">
        <v>88</v>
      </c>
      <c r="BM269" s="167">
        <v>95</v>
      </c>
      <c r="BN269" s="167">
        <v>94.4</v>
      </c>
      <c r="BO269" s="167">
        <v>94.1</v>
      </c>
      <c r="BP269" s="167">
        <v>89</v>
      </c>
      <c r="BQ269" s="166">
        <v>4</v>
      </c>
      <c r="BR269" s="167">
        <v>65.400000000000006</v>
      </c>
      <c r="BS269" s="167">
        <v>77.2</v>
      </c>
      <c r="BT269" s="167">
        <v>84.5</v>
      </c>
      <c r="BU269" s="167">
        <v>89.8</v>
      </c>
      <c r="BV269" s="167">
        <v>95.5</v>
      </c>
      <c r="BW269" s="167">
        <v>94.3</v>
      </c>
      <c r="BX269" s="167">
        <v>92.5</v>
      </c>
      <c r="BY269" s="167">
        <v>88.8</v>
      </c>
      <c r="BZ269" s="166">
        <v>5</v>
      </c>
      <c r="CA269" s="167">
        <v>65.3</v>
      </c>
      <c r="CB269" s="167">
        <v>77.400000000000006</v>
      </c>
      <c r="CC269" s="167">
        <v>86.5</v>
      </c>
      <c r="CD269" s="167">
        <v>92.5</v>
      </c>
      <c r="CE269" s="167">
        <v>96.4</v>
      </c>
      <c r="CF269" s="167">
        <v>93</v>
      </c>
      <c r="CG269" s="167">
        <v>90.4</v>
      </c>
      <c r="CH269" s="167">
        <v>83.7</v>
      </c>
      <c r="CI269" s="166">
        <v>6</v>
      </c>
      <c r="CJ269" s="167">
        <v>70.7</v>
      </c>
      <c r="CK269" s="167">
        <v>82</v>
      </c>
      <c r="CL269" s="167">
        <v>89.3</v>
      </c>
      <c r="CM269" s="167">
        <v>93.3</v>
      </c>
      <c r="CN269" s="167">
        <v>95.5</v>
      </c>
      <c r="CO269" s="167">
        <v>93</v>
      </c>
      <c r="CP269" s="167">
        <v>90.1</v>
      </c>
      <c r="CQ269" s="167">
        <v>83</v>
      </c>
      <c r="CR269" s="166">
        <v>7</v>
      </c>
      <c r="CS269" s="167">
        <v>75.599999999999994</v>
      </c>
      <c r="CT269" s="167">
        <v>84.2</v>
      </c>
      <c r="CU269" s="167">
        <v>90.1</v>
      </c>
      <c r="CV269" s="167">
        <v>93.6</v>
      </c>
      <c r="CW269" s="167">
        <v>96.2</v>
      </c>
      <c r="CX269" s="167">
        <v>91.3</v>
      </c>
      <c r="CY269" s="167">
        <v>87.9</v>
      </c>
      <c r="CZ269" s="167">
        <v>81.900000000000006</v>
      </c>
      <c r="DA269" s="166">
        <v>8</v>
      </c>
      <c r="DB269" s="167">
        <v>77.599999999999994</v>
      </c>
      <c r="DC269" s="167">
        <v>88</v>
      </c>
      <c r="DD269" s="167">
        <v>93.4</v>
      </c>
      <c r="DE269" s="167">
        <v>93.8</v>
      </c>
      <c r="DF269" s="167">
        <v>94.2</v>
      </c>
      <c r="DG269" s="167">
        <v>91.4</v>
      </c>
      <c r="DH269" s="167">
        <v>87.9</v>
      </c>
      <c r="DI269" s="167">
        <v>79.900000000000006</v>
      </c>
      <c r="DJ269" s="167">
        <v>1</v>
      </c>
      <c r="DK269" s="168">
        <f t="shared" si="465"/>
        <v>51.4</v>
      </c>
      <c r="DL269" s="168">
        <f t="shared" si="466"/>
        <v>62.6</v>
      </c>
      <c r="DM269" s="168">
        <f t="shared" si="467"/>
        <v>70.8</v>
      </c>
      <c r="DN269" s="168">
        <f t="shared" si="468"/>
        <v>81</v>
      </c>
      <c r="DO269" s="168">
        <f t="shared" si="469"/>
        <v>90.4</v>
      </c>
      <c r="DP269" s="168">
        <f t="shared" si="470"/>
        <v>96.2</v>
      </c>
      <c r="DQ269" s="168">
        <f t="shared" si="471"/>
        <v>94.7</v>
      </c>
      <c r="DR269" s="168">
        <f t="shared" si="472"/>
        <v>92.3</v>
      </c>
      <c r="DS269" s="167">
        <v>131</v>
      </c>
      <c r="DT269" s="168">
        <f t="shared" si="473"/>
        <v>59.5</v>
      </c>
      <c r="DU269" s="168">
        <f t="shared" si="474"/>
        <v>68.900000000000006</v>
      </c>
      <c r="DV269" s="168">
        <f t="shared" si="475"/>
        <v>78.3</v>
      </c>
      <c r="DW269" s="168">
        <f t="shared" si="476"/>
        <v>84.3</v>
      </c>
      <c r="DX269" s="168">
        <f t="shared" si="477"/>
        <v>92.8</v>
      </c>
      <c r="DY269" s="168">
        <f t="shared" si="478"/>
        <v>96.3</v>
      </c>
      <c r="DZ269" s="168">
        <f t="shared" si="479"/>
        <v>94</v>
      </c>
      <c r="EA269" s="168">
        <f t="shared" si="480"/>
        <v>90</v>
      </c>
      <c r="EB269" s="167">
        <v>132</v>
      </c>
      <c r="EC269" s="168">
        <f t="shared" si="481"/>
        <v>59.8</v>
      </c>
      <c r="ED269" s="168">
        <f t="shared" si="482"/>
        <v>71.099999999999994</v>
      </c>
      <c r="EE269" s="168">
        <f t="shared" si="483"/>
        <v>80.8</v>
      </c>
      <c r="EF269" s="168">
        <f t="shared" si="484"/>
        <v>88</v>
      </c>
      <c r="EG269" s="168">
        <f t="shared" si="485"/>
        <v>95</v>
      </c>
      <c r="EH269" s="168">
        <f t="shared" si="486"/>
        <v>94.4</v>
      </c>
      <c r="EI269" s="168">
        <f t="shared" si="487"/>
        <v>94.1</v>
      </c>
      <c r="EJ269" s="168">
        <f t="shared" si="488"/>
        <v>89</v>
      </c>
      <c r="EK269" s="167">
        <v>133</v>
      </c>
      <c r="EL269" s="168">
        <f t="shared" si="489"/>
        <v>65.400000000000006</v>
      </c>
      <c r="EM269" s="168">
        <f t="shared" si="490"/>
        <v>77.2</v>
      </c>
      <c r="EN269" s="168">
        <f t="shared" si="491"/>
        <v>84.5</v>
      </c>
      <c r="EO269" s="168">
        <f t="shared" si="492"/>
        <v>89.8</v>
      </c>
      <c r="EP269" s="168">
        <f t="shared" si="493"/>
        <v>95.5</v>
      </c>
      <c r="EQ269" s="168">
        <f t="shared" si="494"/>
        <v>94.3</v>
      </c>
      <c r="ER269" s="168">
        <f t="shared" si="495"/>
        <v>92.5</v>
      </c>
      <c r="ES269" s="168">
        <f t="shared" si="496"/>
        <v>88.8</v>
      </c>
      <c r="ET269" s="167">
        <v>134</v>
      </c>
      <c r="EU269" s="168">
        <f t="shared" si="497"/>
        <v>65.3</v>
      </c>
      <c r="EV269" s="168">
        <f t="shared" si="498"/>
        <v>77.400000000000006</v>
      </c>
      <c r="EW269" s="168">
        <f t="shared" si="499"/>
        <v>86.5</v>
      </c>
      <c r="EX269" s="168">
        <f t="shared" si="500"/>
        <v>92.5</v>
      </c>
      <c r="EY269" s="168">
        <f t="shared" si="501"/>
        <v>96.4</v>
      </c>
      <c r="EZ269" s="168">
        <f t="shared" si="502"/>
        <v>93</v>
      </c>
      <c r="FA269" s="168">
        <f t="shared" si="503"/>
        <v>90.4</v>
      </c>
      <c r="FB269" s="168">
        <f t="shared" si="504"/>
        <v>83.7</v>
      </c>
      <c r="FC269" s="167">
        <v>135</v>
      </c>
      <c r="FD269" s="168">
        <f t="shared" si="505"/>
        <v>70.7</v>
      </c>
      <c r="FE269" s="168">
        <f t="shared" si="506"/>
        <v>82</v>
      </c>
      <c r="FF269" s="168">
        <f t="shared" si="507"/>
        <v>89.3</v>
      </c>
      <c r="FG269" s="168">
        <f t="shared" si="508"/>
        <v>93.3</v>
      </c>
      <c r="FH269" s="168">
        <f t="shared" si="509"/>
        <v>95.5</v>
      </c>
      <c r="FI269" s="168">
        <f t="shared" si="510"/>
        <v>93</v>
      </c>
      <c r="FJ269" s="168">
        <f t="shared" si="511"/>
        <v>90.1</v>
      </c>
      <c r="FK269" s="168">
        <f t="shared" si="512"/>
        <v>83</v>
      </c>
      <c r="FL269" s="167">
        <v>136</v>
      </c>
      <c r="FM269" s="168">
        <f t="shared" si="513"/>
        <v>75.599999999999994</v>
      </c>
      <c r="FN269" s="168">
        <f t="shared" si="514"/>
        <v>84.2</v>
      </c>
      <c r="FO269" s="168">
        <f t="shared" si="515"/>
        <v>90.1</v>
      </c>
      <c r="FP269" s="168">
        <f t="shared" si="516"/>
        <v>93.6</v>
      </c>
      <c r="FQ269" s="168">
        <f t="shared" si="517"/>
        <v>96.2</v>
      </c>
      <c r="FR269" s="168">
        <f t="shared" si="518"/>
        <v>91.3</v>
      </c>
      <c r="FS269" s="168">
        <f t="shared" si="519"/>
        <v>87.9</v>
      </c>
      <c r="FT269" s="168">
        <f t="shared" si="520"/>
        <v>81.900000000000006</v>
      </c>
      <c r="FU269" s="167">
        <v>137</v>
      </c>
      <c r="FV269" s="168">
        <f t="shared" si="521"/>
        <v>77.599999999999994</v>
      </c>
      <c r="FW269" s="168">
        <f t="shared" si="522"/>
        <v>88</v>
      </c>
      <c r="FX269" s="168">
        <f t="shared" si="523"/>
        <v>93.4</v>
      </c>
      <c r="FY269" s="168">
        <f t="shared" si="524"/>
        <v>93.8</v>
      </c>
      <c r="FZ269" s="168">
        <f t="shared" si="525"/>
        <v>94.2</v>
      </c>
      <c r="GA269" s="168">
        <f t="shared" si="526"/>
        <v>91.4</v>
      </c>
      <c r="GB269" s="168">
        <f t="shared" si="527"/>
        <v>87.9</v>
      </c>
      <c r="GC269" s="168">
        <f t="shared" si="528"/>
        <v>79.900000000000006</v>
      </c>
      <c r="GD269" s="167">
        <v>130</v>
      </c>
      <c r="GE269" s="168">
        <f t="shared" si="529"/>
        <v>-2.3603849250278586E-2</v>
      </c>
      <c r="GF269" s="168">
        <f t="shared" si="530"/>
        <v>-2.3544224454084883E-2</v>
      </c>
      <c r="GG269" s="167">
        <v>131</v>
      </c>
      <c r="GH269" s="168">
        <f t="shared" si="531"/>
        <v>-1.2384835451356935E-2</v>
      </c>
      <c r="GI269" s="168">
        <f t="shared" si="532"/>
        <v>-1.1998855162644873E-2</v>
      </c>
      <c r="GJ269" s="167">
        <v>132</v>
      </c>
      <c r="GK269" s="168">
        <f t="shared" si="533"/>
        <v>-2.0040529691527809E-2</v>
      </c>
      <c r="GL269" s="168">
        <f t="shared" si="534"/>
        <v>-1.9627671504537147E-2</v>
      </c>
      <c r="GM269" s="167">
        <v>133</v>
      </c>
      <c r="GN269" s="168">
        <f t="shared" si="535"/>
        <v>-2.9994818512207644E-2</v>
      </c>
      <c r="GO269" s="168">
        <f t="shared" si="536"/>
        <v>-2.8499066434065412E-2</v>
      </c>
      <c r="GP269" s="167">
        <v>134</v>
      </c>
      <c r="GQ269" s="168">
        <f t="shared" si="537"/>
        <v>1.1033250097071345E-2</v>
      </c>
      <c r="GR269" s="168">
        <f t="shared" si="538"/>
        <v>1.2508825519844891E-2</v>
      </c>
      <c r="GS269" s="167">
        <v>135</v>
      </c>
      <c r="GT269" s="168">
        <f t="shared" si="539"/>
        <v>3.2452499206684138E-2</v>
      </c>
      <c r="GU269" s="168">
        <f t="shared" si="540"/>
        <v>3.7596330632538866E-2</v>
      </c>
      <c r="GV269" s="167">
        <v>136</v>
      </c>
      <c r="GW269" s="168">
        <f t="shared" si="541"/>
        <v>4.2495075939370963E-2</v>
      </c>
      <c r="GX269" s="168">
        <f t="shared" si="542"/>
        <v>5.8447665967733542E-2</v>
      </c>
      <c r="GY269" s="167">
        <v>137</v>
      </c>
      <c r="GZ269" s="168">
        <f t="shared" si="543"/>
        <v>-2.9037543498589002E-5</v>
      </c>
      <c r="HA269" s="168">
        <f t="shared" si="544"/>
        <v>2.5034014590687548E-2</v>
      </c>
      <c r="HB269" s="167">
        <v>-1.2</v>
      </c>
      <c r="HC269" s="167">
        <v>-0.49</v>
      </c>
      <c r="HD269" s="167">
        <v>0.14000000000000001</v>
      </c>
      <c r="HE269" s="167">
        <v>1.56</v>
      </c>
      <c r="HF269" s="167">
        <v>-2.98</v>
      </c>
      <c r="HG269" s="167">
        <v>-1.01</v>
      </c>
      <c r="HH269" s="167">
        <v>0.85</v>
      </c>
      <c r="HI269" s="167">
        <v>3.14</v>
      </c>
    </row>
    <row r="270" spans="1:217" ht="15" x14ac:dyDescent="0.2">
      <c r="A270" s="153">
        <v>260</v>
      </c>
      <c r="B270" s="212"/>
      <c r="V270" s="163">
        <f t="shared" si="445"/>
        <v>0</v>
      </c>
      <c r="W270" s="163">
        <f t="shared" si="446"/>
        <v>0</v>
      </c>
      <c r="X270" s="163">
        <f t="shared" si="447"/>
        <v>0</v>
      </c>
      <c r="Y270" s="163">
        <f t="shared" si="448"/>
        <v>0</v>
      </c>
      <c r="Z270" s="163">
        <f t="shared" si="449"/>
        <v>0</v>
      </c>
      <c r="AA270" s="163">
        <f t="shared" si="450"/>
        <v>0</v>
      </c>
      <c r="AB270" s="163">
        <f t="shared" si="451"/>
        <v>0</v>
      </c>
      <c r="AC270" s="163">
        <f t="shared" si="452"/>
        <v>0</v>
      </c>
      <c r="AD270" s="164">
        <f t="shared" si="453"/>
        <v>-1.4641977937706968E-2</v>
      </c>
      <c r="AE270" s="164">
        <f t="shared" si="454"/>
        <v>2.4910512713808348E-2</v>
      </c>
      <c r="AF270" s="164">
        <f t="shared" si="455"/>
        <v>4.5595616594547202E-2</v>
      </c>
      <c r="AG270" s="165">
        <f t="shared" si="456"/>
        <v>65.3</v>
      </c>
      <c r="AH270" s="165">
        <f t="shared" si="457"/>
        <v>75.400000000000006</v>
      </c>
      <c r="AI270" s="165">
        <f t="shared" si="458"/>
        <v>82.9</v>
      </c>
      <c r="AJ270" s="165">
        <f t="shared" si="459"/>
        <v>88.3</v>
      </c>
      <c r="AK270" s="165">
        <f t="shared" si="460"/>
        <v>91.5</v>
      </c>
      <c r="AL270" s="165">
        <f t="shared" si="461"/>
        <v>92.7</v>
      </c>
      <c r="AM270" s="165">
        <f t="shared" si="462"/>
        <v>92.5</v>
      </c>
      <c r="AN270" s="165">
        <f t="shared" si="463"/>
        <v>90.4</v>
      </c>
      <c r="AO270" s="164">
        <f t="shared" si="464"/>
        <v>1.5128685188023212</v>
      </c>
      <c r="AP270" s="166">
        <v>1</v>
      </c>
      <c r="AQ270" s="167">
        <v>51.4</v>
      </c>
      <c r="AR270" s="167">
        <v>62.6</v>
      </c>
      <c r="AS270" s="167">
        <v>70.8</v>
      </c>
      <c r="AT270" s="167">
        <v>81</v>
      </c>
      <c r="AU270" s="167">
        <v>90.4</v>
      </c>
      <c r="AV270" s="167">
        <v>96.2</v>
      </c>
      <c r="AW270" s="167">
        <v>94.7</v>
      </c>
      <c r="AX270" s="167">
        <v>92.3</v>
      </c>
      <c r="AY270" s="166">
        <v>2</v>
      </c>
      <c r="AZ270" s="167">
        <v>59.5</v>
      </c>
      <c r="BA270" s="167">
        <v>68.900000000000006</v>
      </c>
      <c r="BB270" s="167">
        <v>78.3</v>
      </c>
      <c r="BC270" s="167">
        <v>84.3</v>
      </c>
      <c r="BD270" s="167">
        <v>92.8</v>
      </c>
      <c r="BE270" s="167">
        <v>96.3</v>
      </c>
      <c r="BF270" s="167">
        <v>94</v>
      </c>
      <c r="BG270" s="167">
        <v>90</v>
      </c>
      <c r="BH270" s="166">
        <v>3</v>
      </c>
      <c r="BI270" s="167">
        <v>59.8</v>
      </c>
      <c r="BJ270" s="167">
        <v>71.099999999999994</v>
      </c>
      <c r="BK270" s="167">
        <v>80.8</v>
      </c>
      <c r="BL270" s="167">
        <v>88</v>
      </c>
      <c r="BM270" s="167">
        <v>95</v>
      </c>
      <c r="BN270" s="167">
        <v>94.4</v>
      </c>
      <c r="BO270" s="167">
        <v>94.1</v>
      </c>
      <c r="BP270" s="167">
        <v>89</v>
      </c>
      <c r="BQ270" s="166">
        <v>4</v>
      </c>
      <c r="BR270" s="167">
        <v>65.400000000000006</v>
      </c>
      <c r="BS270" s="167">
        <v>77.2</v>
      </c>
      <c r="BT270" s="167">
        <v>84.5</v>
      </c>
      <c r="BU270" s="167">
        <v>89.8</v>
      </c>
      <c r="BV270" s="167">
        <v>95.5</v>
      </c>
      <c r="BW270" s="167">
        <v>94.3</v>
      </c>
      <c r="BX270" s="167">
        <v>92.5</v>
      </c>
      <c r="BY270" s="167">
        <v>88.8</v>
      </c>
      <c r="BZ270" s="166">
        <v>5</v>
      </c>
      <c r="CA270" s="167">
        <v>65.3</v>
      </c>
      <c r="CB270" s="167">
        <v>77.400000000000006</v>
      </c>
      <c r="CC270" s="167">
        <v>86.5</v>
      </c>
      <c r="CD270" s="167">
        <v>92.5</v>
      </c>
      <c r="CE270" s="167">
        <v>96.4</v>
      </c>
      <c r="CF270" s="167">
        <v>93</v>
      </c>
      <c r="CG270" s="167">
        <v>90.4</v>
      </c>
      <c r="CH270" s="167">
        <v>83.7</v>
      </c>
      <c r="CI270" s="166">
        <v>6</v>
      </c>
      <c r="CJ270" s="167">
        <v>70.7</v>
      </c>
      <c r="CK270" s="167">
        <v>82</v>
      </c>
      <c r="CL270" s="167">
        <v>89.3</v>
      </c>
      <c r="CM270" s="167">
        <v>93.3</v>
      </c>
      <c r="CN270" s="167">
        <v>95.5</v>
      </c>
      <c r="CO270" s="167">
        <v>93</v>
      </c>
      <c r="CP270" s="167">
        <v>90.1</v>
      </c>
      <c r="CQ270" s="167">
        <v>83</v>
      </c>
      <c r="CR270" s="166">
        <v>7</v>
      </c>
      <c r="CS270" s="167">
        <v>75.599999999999994</v>
      </c>
      <c r="CT270" s="167">
        <v>84.2</v>
      </c>
      <c r="CU270" s="167">
        <v>90.1</v>
      </c>
      <c r="CV270" s="167">
        <v>93.6</v>
      </c>
      <c r="CW270" s="167">
        <v>96.2</v>
      </c>
      <c r="CX270" s="167">
        <v>91.3</v>
      </c>
      <c r="CY270" s="167">
        <v>87.9</v>
      </c>
      <c r="CZ270" s="167">
        <v>81.900000000000006</v>
      </c>
      <c r="DA270" s="166">
        <v>8</v>
      </c>
      <c r="DB270" s="167">
        <v>77.599999999999994</v>
      </c>
      <c r="DC270" s="167">
        <v>88</v>
      </c>
      <c r="DD270" s="167">
        <v>93.4</v>
      </c>
      <c r="DE270" s="167">
        <v>93.8</v>
      </c>
      <c r="DF270" s="167">
        <v>94.2</v>
      </c>
      <c r="DG270" s="167">
        <v>91.4</v>
      </c>
      <c r="DH270" s="167">
        <v>87.9</v>
      </c>
      <c r="DI270" s="167">
        <v>79.900000000000006</v>
      </c>
      <c r="DJ270" s="167">
        <v>1</v>
      </c>
      <c r="DK270" s="168">
        <f t="shared" si="465"/>
        <v>51.4</v>
      </c>
      <c r="DL270" s="168">
        <f t="shared" si="466"/>
        <v>62.6</v>
      </c>
      <c r="DM270" s="168">
        <f t="shared" si="467"/>
        <v>70.8</v>
      </c>
      <c r="DN270" s="168">
        <f t="shared" si="468"/>
        <v>81</v>
      </c>
      <c r="DO270" s="168">
        <f t="shared" si="469"/>
        <v>90.4</v>
      </c>
      <c r="DP270" s="168">
        <f t="shared" si="470"/>
        <v>96.2</v>
      </c>
      <c r="DQ270" s="168">
        <f t="shared" si="471"/>
        <v>94.7</v>
      </c>
      <c r="DR270" s="168">
        <f t="shared" si="472"/>
        <v>92.3</v>
      </c>
      <c r="DS270" s="167">
        <v>131</v>
      </c>
      <c r="DT270" s="168">
        <f t="shared" si="473"/>
        <v>59.5</v>
      </c>
      <c r="DU270" s="168">
        <f t="shared" si="474"/>
        <v>68.900000000000006</v>
      </c>
      <c r="DV270" s="168">
        <f t="shared" si="475"/>
        <v>78.3</v>
      </c>
      <c r="DW270" s="168">
        <f t="shared" si="476"/>
        <v>84.3</v>
      </c>
      <c r="DX270" s="168">
        <f t="shared" si="477"/>
        <v>92.8</v>
      </c>
      <c r="DY270" s="168">
        <f t="shared" si="478"/>
        <v>96.3</v>
      </c>
      <c r="DZ270" s="168">
        <f t="shared" si="479"/>
        <v>94</v>
      </c>
      <c r="EA270" s="168">
        <f t="shared" si="480"/>
        <v>90</v>
      </c>
      <c r="EB270" s="167">
        <v>132</v>
      </c>
      <c r="EC270" s="168">
        <f t="shared" si="481"/>
        <v>59.8</v>
      </c>
      <c r="ED270" s="168">
        <f t="shared" si="482"/>
        <v>71.099999999999994</v>
      </c>
      <c r="EE270" s="168">
        <f t="shared" si="483"/>
        <v>80.8</v>
      </c>
      <c r="EF270" s="168">
        <f t="shared" si="484"/>
        <v>88</v>
      </c>
      <c r="EG270" s="168">
        <f t="shared" si="485"/>
        <v>95</v>
      </c>
      <c r="EH270" s="168">
        <f t="shared" si="486"/>
        <v>94.4</v>
      </c>
      <c r="EI270" s="168">
        <f t="shared" si="487"/>
        <v>94.1</v>
      </c>
      <c r="EJ270" s="168">
        <f t="shared" si="488"/>
        <v>89</v>
      </c>
      <c r="EK270" s="167">
        <v>133</v>
      </c>
      <c r="EL270" s="168">
        <f t="shared" si="489"/>
        <v>65.400000000000006</v>
      </c>
      <c r="EM270" s="168">
        <f t="shared" si="490"/>
        <v>77.2</v>
      </c>
      <c r="EN270" s="168">
        <f t="shared" si="491"/>
        <v>84.5</v>
      </c>
      <c r="EO270" s="168">
        <f t="shared" si="492"/>
        <v>89.8</v>
      </c>
      <c r="EP270" s="168">
        <f t="shared" si="493"/>
        <v>95.5</v>
      </c>
      <c r="EQ270" s="168">
        <f t="shared" si="494"/>
        <v>94.3</v>
      </c>
      <c r="ER270" s="168">
        <f t="shared" si="495"/>
        <v>92.5</v>
      </c>
      <c r="ES270" s="168">
        <f t="shared" si="496"/>
        <v>88.8</v>
      </c>
      <c r="ET270" s="167">
        <v>134</v>
      </c>
      <c r="EU270" s="168">
        <f t="shared" si="497"/>
        <v>65.3</v>
      </c>
      <c r="EV270" s="168">
        <f t="shared" si="498"/>
        <v>77.400000000000006</v>
      </c>
      <c r="EW270" s="168">
        <f t="shared" si="499"/>
        <v>86.5</v>
      </c>
      <c r="EX270" s="168">
        <f t="shared" si="500"/>
        <v>92.5</v>
      </c>
      <c r="EY270" s="168">
        <f t="shared" si="501"/>
        <v>96.4</v>
      </c>
      <c r="EZ270" s="168">
        <f t="shared" si="502"/>
        <v>93</v>
      </c>
      <c r="FA270" s="168">
        <f t="shared" si="503"/>
        <v>90.4</v>
      </c>
      <c r="FB270" s="168">
        <f t="shared" si="504"/>
        <v>83.7</v>
      </c>
      <c r="FC270" s="167">
        <v>135</v>
      </c>
      <c r="FD270" s="168">
        <f t="shared" si="505"/>
        <v>70.7</v>
      </c>
      <c r="FE270" s="168">
        <f t="shared" si="506"/>
        <v>82</v>
      </c>
      <c r="FF270" s="168">
        <f t="shared" si="507"/>
        <v>89.3</v>
      </c>
      <c r="FG270" s="168">
        <f t="shared" si="508"/>
        <v>93.3</v>
      </c>
      <c r="FH270" s="168">
        <f t="shared" si="509"/>
        <v>95.5</v>
      </c>
      <c r="FI270" s="168">
        <f t="shared" si="510"/>
        <v>93</v>
      </c>
      <c r="FJ270" s="168">
        <f t="shared" si="511"/>
        <v>90.1</v>
      </c>
      <c r="FK270" s="168">
        <f t="shared" si="512"/>
        <v>83</v>
      </c>
      <c r="FL270" s="167">
        <v>136</v>
      </c>
      <c r="FM270" s="168">
        <f t="shared" si="513"/>
        <v>75.599999999999994</v>
      </c>
      <c r="FN270" s="168">
        <f t="shared" si="514"/>
        <v>84.2</v>
      </c>
      <c r="FO270" s="168">
        <f t="shared" si="515"/>
        <v>90.1</v>
      </c>
      <c r="FP270" s="168">
        <f t="shared" si="516"/>
        <v>93.6</v>
      </c>
      <c r="FQ270" s="168">
        <f t="shared" si="517"/>
        <v>96.2</v>
      </c>
      <c r="FR270" s="168">
        <f t="shared" si="518"/>
        <v>91.3</v>
      </c>
      <c r="FS270" s="168">
        <f t="shared" si="519"/>
        <v>87.9</v>
      </c>
      <c r="FT270" s="168">
        <f t="shared" si="520"/>
        <v>81.900000000000006</v>
      </c>
      <c r="FU270" s="167">
        <v>137</v>
      </c>
      <c r="FV270" s="168">
        <f t="shared" si="521"/>
        <v>77.599999999999994</v>
      </c>
      <c r="FW270" s="168">
        <f t="shared" si="522"/>
        <v>88</v>
      </c>
      <c r="FX270" s="168">
        <f t="shared" si="523"/>
        <v>93.4</v>
      </c>
      <c r="FY270" s="168">
        <f t="shared" si="524"/>
        <v>93.8</v>
      </c>
      <c r="FZ270" s="168">
        <f t="shared" si="525"/>
        <v>94.2</v>
      </c>
      <c r="GA270" s="168">
        <f t="shared" si="526"/>
        <v>91.4</v>
      </c>
      <c r="GB270" s="168">
        <f t="shared" si="527"/>
        <v>87.9</v>
      </c>
      <c r="GC270" s="168">
        <f t="shared" si="528"/>
        <v>79.900000000000006</v>
      </c>
      <c r="GD270" s="167">
        <v>130</v>
      </c>
      <c r="GE270" s="168">
        <f t="shared" si="529"/>
        <v>-2.3603849250278586E-2</v>
      </c>
      <c r="GF270" s="168">
        <f t="shared" si="530"/>
        <v>-2.3544224454084883E-2</v>
      </c>
      <c r="GG270" s="167">
        <v>131</v>
      </c>
      <c r="GH270" s="168">
        <f t="shared" si="531"/>
        <v>-1.2384835451356935E-2</v>
      </c>
      <c r="GI270" s="168">
        <f t="shared" si="532"/>
        <v>-1.1998855162644873E-2</v>
      </c>
      <c r="GJ270" s="167">
        <v>132</v>
      </c>
      <c r="GK270" s="168">
        <f t="shared" si="533"/>
        <v>-2.0040529691527809E-2</v>
      </c>
      <c r="GL270" s="168">
        <f t="shared" si="534"/>
        <v>-1.9627671504537147E-2</v>
      </c>
      <c r="GM270" s="167">
        <v>133</v>
      </c>
      <c r="GN270" s="168">
        <f t="shared" si="535"/>
        <v>-2.9994818512207644E-2</v>
      </c>
      <c r="GO270" s="168">
        <f t="shared" si="536"/>
        <v>-2.8499066434065412E-2</v>
      </c>
      <c r="GP270" s="167">
        <v>134</v>
      </c>
      <c r="GQ270" s="168">
        <f t="shared" si="537"/>
        <v>1.1033250097071345E-2</v>
      </c>
      <c r="GR270" s="168">
        <f t="shared" si="538"/>
        <v>1.2508825519844891E-2</v>
      </c>
      <c r="GS270" s="167">
        <v>135</v>
      </c>
      <c r="GT270" s="168">
        <f t="shared" si="539"/>
        <v>3.2452499206684138E-2</v>
      </c>
      <c r="GU270" s="168">
        <f t="shared" si="540"/>
        <v>3.7596330632538866E-2</v>
      </c>
      <c r="GV270" s="167">
        <v>136</v>
      </c>
      <c r="GW270" s="168">
        <f t="shared" si="541"/>
        <v>4.2495075939370963E-2</v>
      </c>
      <c r="GX270" s="168">
        <f t="shared" si="542"/>
        <v>5.8447665967733542E-2</v>
      </c>
      <c r="GY270" s="167">
        <v>137</v>
      </c>
      <c r="GZ270" s="168">
        <f t="shared" si="543"/>
        <v>-2.9037543498589002E-5</v>
      </c>
      <c r="HA270" s="168">
        <f t="shared" si="544"/>
        <v>2.5034014590687548E-2</v>
      </c>
      <c r="HB270" s="167">
        <v>-1.2</v>
      </c>
      <c r="HC270" s="167">
        <v>-0.49</v>
      </c>
      <c r="HD270" s="167">
        <v>0.14000000000000001</v>
      </c>
      <c r="HE270" s="167">
        <v>1.56</v>
      </c>
      <c r="HF270" s="167">
        <v>-2.98</v>
      </c>
      <c r="HG270" s="167">
        <v>-1.01</v>
      </c>
      <c r="HH270" s="167">
        <v>0.85</v>
      </c>
      <c r="HI270" s="167">
        <v>3.14</v>
      </c>
    </row>
    <row r="271" spans="1:217" ht="15" x14ac:dyDescent="0.2">
      <c r="A271" s="153">
        <v>261</v>
      </c>
      <c r="B271" s="212"/>
      <c r="V271" s="163">
        <f t="shared" si="445"/>
        <v>0</v>
      </c>
      <c r="W271" s="163">
        <f t="shared" si="446"/>
        <v>0</v>
      </c>
      <c r="X271" s="163">
        <f t="shared" si="447"/>
        <v>0</v>
      </c>
      <c r="Y271" s="163">
        <f t="shared" si="448"/>
        <v>0</v>
      </c>
      <c r="Z271" s="163">
        <f t="shared" si="449"/>
        <v>0</v>
      </c>
      <c r="AA271" s="163">
        <f t="shared" si="450"/>
        <v>0</v>
      </c>
      <c r="AB271" s="163">
        <f t="shared" si="451"/>
        <v>0</v>
      </c>
      <c r="AC271" s="163">
        <f t="shared" si="452"/>
        <v>0</v>
      </c>
      <c r="AD271" s="164">
        <f t="shared" si="453"/>
        <v>-1.4641977937706968E-2</v>
      </c>
      <c r="AE271" s="164">
        <f t="shared" si="454"/>
        <v>2.4910512713808348E-2</v>
      </c>
      <c r="AF271" s="164">
        <f t="shared" si="455"/>
        <v>4.5595616594547202E-2</v>
      </c>
      <c r="AG271" s="165">
        <f t="shared" si="456"/>
        <v>65.3</v>
      </c>
      <c r="AH271" s="165">
        <f t="shared" si="457"/>
        <v>75.400000000000006</v>
      </c>
      <c r="AI271" s="165">
        <f t="shared" si="458"/>
        <v>82.9</v>
      </c>
      <c r="AJ271" s="165">
        <f t="shared" si="459"/>
        <v>88.3</v>
      </c>
      <c r="AK271" s="165">
        <f t="shared" si="460"/>
        <v>91.5</v>
      </c>
      <c r="AL271" s="165">
        <f t="shared" si="461"/>
        <v>92.7</v>
      </c>
      <c r="AM271" s="165">
        <f t="shared" si="462"/>
        <v>92.5</v>
      </c>
      <c r="AN271" s="165">
        <f t="shared" si="463"/>
        <v>90.4</v>
      </c>
      <c r="AO271" s="164">
        <f t="shared" si="464"/>
        <v>1.5128685188023212</v>
      </c>
      <c r="AP271" s="166">
        <v>1</v>
      </c>
      <c r="AQ271" s="167">
        <v>51.4</v>
      </c>
      <c r="AR271" s="167">
        <v>62.6</v>
      </c>
      <c r="AS271" s="167">
        <v>70.8</v>
      </c>
      <c r="AT271" s="167">
        <v>81</v>
      </c>
      <c r="AU271" s="167">
        <v>90.4</v>
      </c>
      <c r="AV271" s="167">
        <v>96.2</v>
      </c>
      <c r="AW271" s="167">
        <v>94.7</v>
      </c>
      <c r="AX271" s="167">
        <v>92.3</v>
      </c>
      <c r="AY271" s="166">
        <v>2</v>
      </c>
      <c r="AZ271" s="167">
        <v>59.5</v>
      </c>
      <c r="BA271" s="167">
        <v>68.900000000000006</v>
      </c>
      <c r="BB271" s="167">
        <v>78.3</v>
      </c>
      <c r="BC271" s="167">
        <v>84.3</v>
      </c>
      <c r="BD271" s="167">
        <v>92.8</v>
      </c>
      <c r="BE271" s="167">
        <v>96.3</v>
      </c>
      <c r="BF271" s="167">
        <v>94</v>
      </c>
      <c r="BG271" s="167">
        <v>90</v>
      </c>
      <c r="BH271" s="166">
        <v>3</v>
      </c>
      <c r="BI271" s="167">
        <v>59.8</v>
      </c>
      <c r="BJ271" s="167">
        <v>71.099999999999994</v>
      </c>
      <c r="BK271" s="167">
        <v>80.8</v>
      </c>
      <c r="BL271" s="167">
        <v>88</v>
      </c>
      <c r="BM271" s="167">
        <v>95</v>
      </c>
      <c r="BN271" s="167">
        <v>94.4</v>
      </c>
      <c r="BO271" s="167">
        <v>94.1</v>
      </c>
      <c r="BP271" s="167">
        <v>89</v>
      </c>
      <c r="BQ271" s="166">
        <v>4</v>
      </c>
      <c r="BR271" s="167">
        <v>65.400000000000006</v>
      </c>
      <c r="BS271" s="167">
        <v>77.2</v>
      </c>
      <c r="BT271" s="167">
        <v>84.5</v>
      </c>
      <c r="BU271" s="167">
        <v>89.8</v>
      </c>
      <c r="BV271" s="167">
        <v>95.5</v>
      </c>
      <c r="BW271" s="167">
        <v>94.3</v>
      </c>
      <c r="BX271" s="167">
        <v>92.5</v>
      </c>
      <c r="BY271" s="167">
        <v>88.8</v>
      </c>
      <c r="BZ271" s="166">
        <v>5</v>
      </c>
      <c r="CA271" s="167">
        <v>65.3</v>
      </c>
      <c r="CB271" s="167">
        <v>77.400000000000006</v>
      </c>
      <c r="CC271" s="167">
        <v>86.5</v>
      </c>
      <c r="CD271" s="167">
        <v>92.5</v>
      </c>
      <c r="CE271" s="167">
        <v>96.4</v>
      </c>
      <c r="CF271" s="167">
        <v>93</v>
      </c>
      <c r="CG271" s="167">
        <v>90.4</v>
      </c>
      <c r="CH271" s="167">
        <v>83.7</v>
      </c>
      <c r="CI271" s="166">
        <v>6</v>
      </c>
      <c r="CJ271" s="167">
        <v>70.7</v>
      </c>
      <c r="CK271" s="167">
        <v>82</v>
      </c>
      <c r="CL271" s="167">
        <v>89.3</v>
      </c>
      <c r="CM271" s="167">
        <v>93.3</v>
      </c>
      <c r="CN271" s="167">
        <v>95.5</v>
      </c>
      <c r="CO271" s="167">
        <v>93</v>
      </c>
      <c r="CP271" s="167">
        <v>90.1</v>
      </c>
      <c r="CQ271" s="167">
        <v>83</v>
      </c>
      <c r="CR271" s="166">
        <v>7</v>
      </c>
      <c r="CS271" s="167">
        <v>75.599999999999994</v>
      </c>
      <c r="CT271" s="167">
        <v>84.2</v>
      </c>
      <c r="CU271" s="167">
        <v>90.1</v>
      </c>
      <c r="CV271" s="167">
        <v>93.6</v>
      </c>
      <c r="CW271" s="167">
        <v>96.2</v>
      </c>
      <c r="CX271" s="167">
        <v>91.3</v>
      </c>
      <c r="CY271" s="167">
        <v>87.9</v>
      </c>
      <c r="CZ271" s="167">
        <v>81.900000000000006</v>
      </c>
      <c r="DA271" s="166">
        <v>8</v>
      </c>
      <c r="DB271" s="167">
        <v>77.599999999999994</v>
      </c>
      <c r="DC271" s="167">
        <v>88</v>
      </c>
      <c r="DD271" s="167">
        <v>93.4</v>
      </c>
      <c r="DE271" s="167">
        <v>93.8</v>
      </c>
      <c r="DF271" s="167">
        <v>94.2</v>
      </c>
      <c r="DG271" s="167">
        <v>91.4</v>
      </c>
      <c r="DH271" s="167">
        <v>87.9</v>
      </c>
      <c r="DI271" s="167">
        <v>79.900000000000006</v>
      </c>
      <c r="DJ271" s="167">
        <v>1</v>
      </c>
      <c r="DK271" s="168">
        <f t="shared" si="465"/>
        <v>51.4</v>
      </c>
      <c r="DL271" s="168">
        <f t="shared" si="466"/>
        <v>62.6</v>
      </c>
      <c r="DM271" s="168">
        <f t="shared" si="467"/>
        <v>70.8</v>
      </c>
      <c r="DN271" s="168">
        <f t="shared" si="468"/>
        <v>81</v>
      </c>
      <c r="DO271" s="168">
        <f t="shared" si="469"/>
        <v>90.4</v>
      </c>
      <c r="DP271" s="168">
        <f t="shared" si="470"/>
        <v>96.2</v>
      </c>
      <c r="DQ271" s="168">
        <f t="shared" si="471"/>
        <v>94.7</v>
      </c>
      <c r="DR271" s="168">
        <f t="shared" si="472"/>
        <v>92.3</v>
      </c>
      <c r="DS271" s="167">
        <v>131</v>
      </c>
      <c r="DT271" s="168">
        <f t="shared" si="473"/>
        <v>59.5</v>
      </c>
      <c r="DU271" s="168">
        <f t="shared" si="474"/>
        <v>68.900000000000006</v>
      </c>
      <c r="DV271" s="168">
        <f t="shared" si="475"/>
        <v>78.3</v>
      </c>
      <c r="DW271" s="168">
        <f t="shared" si="476"/>
        <v>84.3</v>
      </c>
      <c r="DX271" s="168">
        <f t="shared" si="477"/>
        <v>92.8</v>
      </c>
      <c r="DY271" s="168">
        <f t="shared" si="478"/>
        <v>96.3</v>
      </c>
      <c r="DZ271" s="168">
        <f t="shared" si="479"/>
        <v>94</v>
      </c>
      <c r="EA271" s="168">
        <f t="shared" si="480"/>
        <v>90</v>
      </c>
      <c r="EB271" s="167">
        <v>132</v>
      </c>
      <c r="EC271" s="168">
        <f t="shared" si="481"/>
        <v>59.8</v>
      </c>
      <c r="ED271" s="168">
        <f t="shared" si="482"/>
        <v>71.099999999999994</v>
      </c>
      <c r="EE271" s="168">
        <f t="shared" si="483"/>
        <v>80.8</v>
      </c>
      <c r="EF271" s="168">
        <f t="shared" si="484"/>
        <v>88</v>
      </c>
      <c r="EG271" s="168">
        <f t="shared" si="485"/>
        <v>95</v>
      </c>
      <c r="EH271" s="168">
        <f t="shared" si="486"/>
        <v>94.4</v>
      </c>
      <c r="EI271" s="168">
        <f t="shared" si="487"/>
        <v>94.1</v>
      </c>
      <c r="EJ271" s="168">
        <f t="shared" si="488"/>
        <v>89</v>
      </c>
      <c r="EK271" s="167">
        <v>133</v>
      </c>
      <c r="EL271" s="168">
        <f t="shared" si="489"/>
        <v>65.400000000000006</v>
      </c>
      <c r="EM271" s="168">
        <f t="shared" si="490"/>
        <v>77.2</v>
      </c>
      <c r="EN271" s="168">
        <f t="shared" si="491"/>
        <v>84.5</v>
      </c>
      <c r="EO271" s="168">
        <f t="shared" si="492"/>
        <v>89.8</v>
      </c>
      <c r="EP271" s="168">
        <f t="shared" si="493"/>
        <v>95.5</v>
      </c>
      <c r="EQ271" s="168">
        <f t="shared" si="494"/>
        <v>94.3</v>
      </c>
      <c r="ER271" s="168">
        <f t="shared" si="495"/>
        <v>92.5</v>
      </c>
      <c r="ES271" s="168">
        <f t="shared" si="496"/>
        <v>88.8</v>
      </c>
      <c r="ET271" s="167">
        <v>134</v>
      </c>
      <c r="EU271" s="168">
        <f t="shared" si="497"/>
        <v>65.3</v>
      </c>
      <c r="EV271" s="168">
        <f t="shared" si="498"/>
        <v>77.400000000000006</v>
      </c>
      <c r="EW271" s="168">
        <f t="shared" si="499"/>
        <v>86.5</v>
      </c>
      <c r="EX271" s="168">
        <f t="shared" si="500"/>
        <v>92.5</v>
      </c>
      <c r="EY271" s="168">
        <f t="shared" si="501"/>
        <v>96.4</v>
      </c>
      <c r="EZ271" s="168">
        <f t="shared" si="502"/>
        <v>93</v>
      </c>
      <c r="FA271" s="168">
        <f t="shared" si="503"/>
        <v>90.4</v>
      </c>
      <c r="FB271" s="168">
        <f t="shared" si="504"/>
        <v>83.7</v>
      </c>
      <c r="FC271" s="167">
        <v>135</v>
      </c>
      <c r="FD271" s="168">
        <f t="shared" si="505"/>
        <v>70.7</v>
      </c>
      <c r="FE271" s="168">
        <f t="shared" si="506"/>
        <v>82</v>
      </c>
      <c r="FF271" s="168">
        <f t="shared" si="507"/>
        <v>89.3</v>
      </c>
      <c r="FG271" s="168">
        <f t="shared" si="508"/>
        <v>93.3</v>
      </c>
      <c r="FH271" s="168">
        <f t="shared" si="509"/>
        <v>95.5</v>
      </c>
      <c r="FI271" s="168">
        <f t="shared" si="510"/>
        <v>93</v>
      </c>
      <c r="FJ271" s="168">
        <f t="shared" si="511"/>
        <v>90.1</v>
      </c>
      <c r="FK271" s="168">
        <f t="shared" si="512"/>
        <v>83</v>
      </c>
      <c r="FL271" s="167">
        <v>136</v>
      </c>
      <c r="FM271" s="168">
        <f t="shared" si="513"/>
        <v>75.599999999999994</v>
      </c>
      <c r="FN271" s="168">
        <f t="shared" si="514"/>
        <v>84.2</v>
      </c>
      <c r="FO271" s="168">
        <f t="shared" si="515"/>
        <v>90.1</v>
      </c>
      <c r="FP271" s="168">
        <f t="shared" si="516"/>
        <v>93.6</v>
      </c>
      <c r="FQ271" s="168">
        <f t="shared" si="517"/>
        <v>96.2</v>
      </c>
      <c r="FR271" s="168">
        <f t="shared" si="518"/>
        <v>91.3</v>
      </c>
      <c r="FS271" s="168">
        <f t="shared" si="519"/>
        <v>87.9</v>
      </c>
      <c r="FT271" s="168">
        <f t="shared" si="520"/>
        <v>81.900000000000006</v>
      </c>
      <c r="FU271" s="167">
        <v>137</v>
      </c>
      <c r="FV271" s="168">
        <f t="shared" si="521"/>
        <v>77.599999999999994</v>
      </c>
      <c r="FW271" s="168">
        <f t="shared" si="522"/>
        <v>88</v>
      </c>
      <c r="FX271" s="168">
        <f t="shared" si="523"/>
        <v>93.4</v>
      </c>
      <c r="FY271" s="168">
        <f t="shared" si="524"/>
        <v>93.8</v>
      </c>
      <c r="FZ271" s="168">
        <f t="shared" si="525"/>
        <v>94.2</v>
      </c>
      <c r="GA271" s="168">
        <f t="shared" si="526"/>
        <v>91.4</v>
      </c>
      <c r="GB271" s="168">
        <f t="shared" si="527"/>
        <v>87.9</v>
      </c>
      <c r="GC271" s="168">
        <f t="shared" si="528"/>
        <v>79.900000000000006</v>
      </c>
      <c r="GD271" s="167">
        <v>130</v>
      </c>
      <c r="GE271" s="168">
        <f t="shared" si="529"/>
        <v>-2.3603849250278586E-2</v>
      </c>
      <c r="GF271" s="168">
        <f t="shared" si="530"/>
        <v>-2.3544224454084883E-2</v>
      </c>
      <c r="GG271" s="167">
        <v>131</v>
      </c>
      <c r="GH271" s="168">
        <f t="shared" si="531"/>
        <v>-1.2384835451356935E-2</v>
      </c>
      <c r="GI271" s="168">
        <f t="shared" si="532"/>
        <v>-1.1998855162644873E-2</v>
      </c>
      <c r="GJ271" s="167">
        <v>132</v>
      </c>
      <c r="GK271" s="168">
        <f t="shared" si="533"/>
        <v>-2.0040529691527809E-2</v>
      </c>
      <c r="GL271" s="168">
        <f t="shared" si="534"/>
        <v>-1.9627671504537147E-2</v>
      </c>
      <c r="GM271" s="167">
        <v>133</v>
      </c>
      <c r="GN271" s="168">
        <f t="shared" si="535"/>
        <v>-2.9994818512207644E-2</v>
      </c>
      <c r="GO271" s="168">
        <f t="shared" si="536"/>
        <v>-2.8499066434065412E-2</v>
      </c>
      <c r="GP271" s="167">
        <v>134</v>
      </c>
      <c r="GQ271" s="168">
        <f t="shared" si="537"/>
        <v>1.1033250097071345E-2</v>
      </c>
      <c r="GR271" s="168">
        <f t="shared" si="538"/>
        <v>1.2508825519844891E-2</v>
      </c>
      <c r="GS271" s="167">
        <v>135</v>
      </c>
      <c r="GT271" s="168">
        <f t="shared" si="539"/>
        <v>3.2452499206684138E-2</v>
      </c>
      <c r="GU271" s="168">
        <f t="shared" si="540"/>
        <v>3.7596330632538866E-2</v>
      </c>
      <c r="GV271" s="167">
        <v>136</v>
      </c>
      <c r="GW271" s="168">
        <f t="shared" si="541"/>
        <v>4.2495075939370963E-2</v>
      </c>
      <c r="GX271" s="168">
        <f t="shared" si="542"/>
        <v>5.8447665967733542E-2</v>
      </c>
      <c r="GY271" s="167">
        <v>137</v>
      </c>
      <c r="GZ271" s="168">
        <f t="shared" si="543"/>
        <v>-2.9037543498589002E-5</v>
      </c>
      <c r="HA271" s="168">
        <f t="shared" si="544"/>
        <v>2.5034014590687548E-2</v>
      </c>
      <c r="HB271" s="167">
        <v>-1.2</v>
      </c>
      <c r="HC271" s="167">
        <v>-0.49</v>
      </c>
      <c r="HD271" s="167">
        <v>0.14000000000000001</v>
      </c>
      <c r="HE271" s="167">
        <v>1.56</v>
      </c>
      <c r="HF271" s="167">
        <v>-2.98</v>
      </c>
      <c r="HG271" s="167">
        <v>-1.01</v>
      </c>
      <c r="HH271" s="167">
        <v>0.85</v>
      </c>
      <c r="HI271" s="167">
        <v>3.14</v>
      </c>
    </row>
    <row r="272" spans="1:217" ht="15" x14ac:dyDescent="0.2">
      <c r="A272" s="153">
        <v>262</v>
      </c>
      <c r="B272" s="212"/>
      <c r="V272" s="163">
        <f t="shared" si="445"/>
        <v>0</v>
      </c>
      <c r="W272" s="163">
        <f t="shared" si="446"/>
        <v>0</v>
      </c>
      <c r="X272" s="163">
        <f t="shared" si="447"/>
        <v>0</v>
      </c>
      <c r="Y272" s="163">
        <f t="shared" si="448"/>
        <v>0</v>
      </c>
      <c r="Z272" s="163">
        <f t="shared" si="449"/>
        <v>0</v>
      </c>
      <c r="AA272" s="163">
        <f t="shared" si="450"/>
        <v>0</v>
      </c>
      <c r="AB272" s="163">
        <f t="shared" si="451"/>
        <v>0</v>
      </c>
      <c r="AC272" s="163">
        <f t="shared" si="452"/>
        <v>0</v>
      </c>
      <c r="AD272" s="164">
        <f t="shared" si="453"/>
        <v>-1.4641977937706968E-2</v>
      </c>
      <c r="AE272" s="164">
        <f t="shared" si="454"/>
        <v>2.4910512713808348E-2</v>
      </c>
      <c r="AF272" s="164">
        <f t="shared" si="455"/>
        <v>4.5595616594547202E-2</v>
      </c>
      <c r="AG272" s="165">
        <f t="shared" si="456"/>
        <v>65.3</v>
      </c>
      <c r="AH272" s="165">
        <f t="shared" si="457"/>
        <v>75.400000000000006</v>
      </c>
      <c r="AI272" s="165">
        <f t="shared" si="458"/>
        <v>82.9</v>
      </c>
      <c r="AJ272" s="165">
        <f t="shared" si="459"/>
        <v>88.3</v>
      </c>
      <c r="AK272" s="165">
        <f t="shared" si="460"/>
        <v>91.5</v>
      </c>
      <c r="AL272" s="165">
        <f t="shared" si="461"/>
        <v>92.7</v>
      </c>
      <c r="AM272" s="165">
        <f t="shared" si="462"/>
        <v>92.5</v>
      </c>
      <c r="AN272" s="165">
        <f t="shared" si="463"/>
        <v>90.4</v>
      </c>
      <c r="AO272" s="164">
        <f t="shared" si="464"/>
        <v>1.5128685188023212</v>
      </c>
      <c r="AP272" s="166">
        <v>1</v>
      </c>
      <c r="AQ272" s="167">
        <v>51.4</v>
      </c>
      <c r="AR272" s="167">
        <v>62.6</v>
      </c>
      <c r="AS272" s="167">
        <v>70.8</v>
      </c>
      <c r="AT272" s="167">
        <v>81</v>
      </c>
      <c r="AU272" s="167">
        <v>90.4</v>
      </c>
      <c r="AV272" s="167">
        <v>96.2</v>
      </c>
      <c r="AW272" s="167">
        <v>94.7</v>
      </c>
      <c r="AX272" s="167">
        <v>92.3</v>
      </c>
      <c r="AY272" s="166">
        <v>2</v>
      </c>
      <c r="AZ272" s="167">
        <v>59.5</v>
      </c>
      <c r="BA272" s="167">
        <v>68.900000000000006</v>
      </c>
      <c r="BB272" s="167">
        <v>78.3</v>
      </c>
      <c r="BC272" s="167">
        <v>84.3</v>
      </c>
      <c r="BD272" s="167">
        <v>92.8</v>
      </c>
      <c r="BE272" s="167">
        <v>96.3</v>
      </c>
      <c r="BF272" s="167">
        <v>94</v>
      </c>
      <c r="BG272" s="167">
        <v>90</v>
      </c>
      <c r="BH272" s="166">
        <v>3</v>
      </c>
      <c r="BI272" s="167">
        <v>59.8</v>
      </c>
      <c r="BJ272" s="167">
        <v>71.099999999999994</v>
      </c>
      <c r="BK272" s="167">
        <v>80.8</v>
      </c>
      <c r="BL272" s="167">
        <v>88</v>
      </c>
      <c r="BM272" s="167">
        <v>95</v>
      </c>
      <c r="BN272" s="167">
        <v>94.4</v>
      </c>
      <c r="BO272" s="167">
        <v>94.1</v>
      </c>
      <c r="BP272" s="167">
        <v>89</v>
      </c>
      <c r="BQ272" s="166">
        <v>4</v>
      </c>
      <c r="BR272" s="167">
        <v>65.400000000000006</v>
      </c>
      <c r="BS272" s="167">
        <v>77.2</v>
      </c>
      <c r="BT272" s="167">
        <v>84.5</v>
      </c>
      <c r="BU272" s="167">
        <v>89.8</v>
      </c>
      <c r="BV272" s="167">
        <v>95.5</v>
      </c>
      <c r="BW272" s="167">
        <v>94.3</v>
      </c>
      <c r="BX272" s="167">
        <v>92.5</v>
      </c>
      <c r="BY272" s="167">
        <v>88.8</v>
      </c>
      <c r="BZ272" s="166">
        <v>5</v>
      </c>
      <c r="CA272" s="167">
        <v>65.3</v>
      </c>
      <c r="CB272" s="167">
        <v>77.400000000000006</v>
      </c>
      <c r="CC272" s="167">
        <v>86.5</v>
      </c>
      <c r="CD272" s="167">
        <v>92.5</v>
      </c>
      <c r="CE272" s="167">
        <v>96.4</v>
      </c>
      <c r="CF272" s="167">
        <v>93</v>
      </c>
      <c r="CG272" s="167">
        <v>90.4</v>
      </c>
      <c r="CH272" s="167">
        <v>83.7</v>
      </c>
      <c r="CI272" s="166">
        <v>6</v>
      </c>
      <c r="CJ272" s="167">
        <v>70.7</v>
      </c>
      <c r="CK272" s="167">
        <v>82</v>
      </c>
      <c r="CL272" s="167">
        <v>89.3</v>
      </c>
      <c r="CM272" s="167">
        <v>93.3</v>
      </c>
      <c r="CN272" s="167">
        <v>95.5</v>
      </c>
      <c r="CO272" s="167">
        <v>93</v>
      </c>
      <c r="CP272" s="167">
        <v>90.1</v>
      </c>
      <c r="CQ272" s="167">
        <v>83</v>
      </c>
      <c r="CR272" s="166">
        <v>7</v>
      </c>
      <c r="CS272" s="167">
        <v>75.599999999999994</v>
      </c>
      <c r="CT272" s="167">
        <v>84.2</v>
      </c>
      <c r="CU272" s="167">
        <v>90.1</v>
      </c>
      <c r="CV272" s="167">
        <v>93.6</v>
      </c>
      <c r="CW272" s="167">
        <v>96.2</v>
      </c>
      <c r="CX272" s="167">
        <v>91.3</v>
      </c>
      <c r="CY272" s="167">
        <v>87.9</v>
      </c>
      <c r="CZ272" s="167">
        <v>81.900000000000006</v>
      </c>
      <c r="DA272" s="166">
        <v>8</v>
      </c>
      <c r="DB272" s="167">
        <v>77.599999999999994</v>
      </c>
      <c r="DC272" s="167">
        <v>88</v>
      </c>
      <c r="DD272" s="167">
        <v>93.4</v>
      </c>
      <c r="DE272" s="167">
        <v>93.8</v>
      </c>
      <c r="DF272" s="167">
        <v>94.2</v>
      </c>
      <c r="DG272" s="167">
        <v>91.4</v>
      </c>
      <c r="DH272" s="167">
        <v>87.9</v>
      </c>
      <c r="DI272" s="167">
        <v>79.900000000000006</v>
      </c>
      <c r="DJ272" s="167">
        <v>1</v>
      </c>
      <c r="DK272" s="168">
        <f t="shared" si="465"/>
        <v>51.4</v>
      </c>
      <c r="DL272" s="168">
        <f t="shared" si="466"/>
        <v>62.6</v>
      </c>
      <c r="DM272" s="168">
        <f t="shared" si="467"/>
        <v>70.8</v>
      </c>
      <c r="DN272" s="168">
        <f t="shared" si="468"/>
        <v>81</v>
      </c>
      <c r="DO272" s="168">
        <f t="shared" si="469"/>
        <v>90.4</v>
      </c>
      <c r="DP272" s="168">
        <f t="shared" si="470"/>
        <v>96.2</v>
      </c>
      <c r="DQ272" s="168">
        <f t="shared" si="471"/>
        <v>94.7</v>
      </c>
      <c r="DR272" s="168">
        <f t="shared" si="472"/>
        <v>92.3</v>
      </c>
      <c r="DS272" s="167">
        <v>131</v>
      </c>
      <c r="DT272" s="168">
        <f t="shared" si="473"/>
        <v>59.5</v>
      </c>
      <c r="DU272" s="168">
        <f t="shared" si="474"/>
        <v>68.900000000000006</v>
      </c>
      <c r="DV272" s="168">
        <f t="shared" si="475"/>
        <v>78.3</v>
      </c>
      <c r="DW272" s="168">
        <f t="shared" si="476"/>
        <v>84.3</v>
      </c>
      <c r="DX272" s="168">
        <f t="shared" si="477"/>
        <v>92.8</v>
      </c>
      <c r="DY272" s="168">
        <f t="shared" si="478"/>
        <v>96.3</v>
      </c>
      <c r="DZ272" s="168">
        <f t="shared" si="479"/>
        <v>94</v>
      </c>
      <c r="EA272" s="168">
        <f t="shared" si="480"/>
        <v>90</v>
      </c>
      <c r="EB272" s="167">
        <v>132</v>
      </c>
      <c r="EC272" s="168">
        <f t="shared" si="481"/>
        <v>59.8</v>
      </c>
      <c r="ED272" s="168">
        <f t="shared" si="482"/>
        <v>71.099999999999994</v>
      </c>
      <c r="EE272" s="168">
        <f t="shared" si="483"/>
        <v>80.8</v>
      </c>
      <c r="EF272" s="168">
        <f t="shared" si="484"/>
        <v>88</v>
      </c>
      <c r="EG272" s="168">
        <f t="shared" si="485"/>
        <v>95</v>
      </c>
      <c r="EH272" s="168">
        <f t="shared" si="486"/>
        <v>94.4</v>
      </c>
      <c r="EI272" s="168">
        <f t="shared" si="487"/>
        <v>94.1</v>
      </c>
      <c r="EJ272" s="168">
        <f t="shared" si="488"/>
        <v>89</v>
      </c>
      <c r="EK272" s="167">
        <v>133</v>
      </c>
      <c r="EL272" s="168">
        <f t="shared" si="489"/>
        <v>65.400000000000006</v>
      </c>
      <c r="EM272" s="168">
        <f t="shared" si="490"/>
        <v>77.2</v>
      </c>
      <c r="EN272" s="168">
        <f t="shared" si="491"/>
        <v>84.5</v>
      </c>
      <c r="EO272" s="168">
        <f t="shared" si="492"/>
        <v>89.8</v>
      </c>
      <c r="EP272" s="168">
        <f t="shared" si="493"/>
        <v>95.5</v>
      </c>
      <c r="EQ272" s="168">
        <f t="shared" si="494"/>
        <v>94.3</v>
      </c>
      <c r="ER272" s="168">
        <f t="shared" si="495"/>
        <v>92.5</v>
      </c>
      <c r="ES272" s="168">
        <f t="shared" si="496"/>
        <v>88.8</v>
      </c>
      <c r="ET272" s="167">
        <v>134</v>
      </c>
      <c r="EU272" s="168">
        <f t="shared" si="497"/>
        <v>65.3</v>
      </c>
      <c r="EV272" s="168">
        <f t="shared" si="498"/>
        <v>77.400000000000006</v>
      </c>
      <c r="EW272" s="168">
        <f t="shared" si="499"/>
        <v>86.5</v>
      </c>
      <c r="EX272" s="168">
        <f t="shared" si="500"/>
        <v>92.5</v>
      </c>
      <c r="EY272" s="168">
        <f t="shared" si="501"/>
        <v>96.4</v>
      </c>
      <c r="EZ272" s="168">
        <f t="shared" si="502"/>
        <v>93</v>
      </c>
      <c r="FA272" s="168">
        <f t="shared" si="503"/>
        <v>90.4</v>
      </c>
      <c r="FB272" s="168">
        <f t="shared" si="504"/>
        <v>83.7</v>
      </c>
      <c r="FC272" s="167">
        <v>135</v>
      </c>
      <c r="FD272" s="168">
        <f t="shared" si="505"/>
        <v>70.7</v>
      </c>
      <c r="FE272" s="168">
        <f t="shared" si="506"/>
        <v>82</v>
      </c>
      <c r="FF272" s="168">
        <f t="shared" si="507"/>
        <v>89.3</v>
      </c>
      <c r="FG272" s="168">
        <f t="shared" si="508"/>
        <v>93.3</v>
      </c>
      <c r="FH272" s="168">
        <f t="shared" si="509"/>
        <v>95.5</v>
      </c>
      <c r="FI272" s="168">
        <f t="shared" si="510"/>
        <v>93</v>
      </c>
      <c r="FJ272" s="168">
        <f t="shared" si="511"/>
        <v>90.1</v>
      </c>
      <c r="FK272" s="168">
        <f t="shared" si="512"/>
        <v>83</v>
      </c>
      <c r="FL272" s="167">
        <v>136</v>
      </c>
      <c r="FM272" s="168">
        <f t="shared" si="513"/>
        <v>75.599999999999994</v>
      </c>
      <c r="FN272" s="168">
        <f t="shared" si="514"/>
        <v>84.2</v>
      </c>
      <c r="FO272" s="168">
        <f t="shared" si="515"/>
        <v>90.1</v>
      </c>
      <c r="FP272" s="168">
        <f t="shared" si="516"/>
        <v>93.6</v>
      </c>
      <c r="FQ272" s="168">
        <f t="shared" si="517"/>
        <v>96.2</v>
      </c>
      <c r="FR272" s="168">
        <f t="shared" si="518"/>
        <v>91.3</v>
      </c>
      <c r="FS272" s="168">
        <f t="shared" si="519"/>
        <v>87.9</v>
      </c>
      <c r="FT272" s="168">
        <f t="shared" si="520"/>
        <v>81.900000000000006</v>
      </c>
      <c r="FU272" s="167">
        <v>137</v>
      </c>
      <c r="FV272" s="168">
        <f t="shared" si="521"/>
        <v>77.599999999999994</v>
      </c>
      <c r="FW272" s="168">
        <f t="shared" si="522"/>
        <v>88</v>
      </c>
      <c r="FX272" s="168">
        <f t="shared" si="523"/>
        <v>93.4</v>
      </c>
      <c r="FY272" s="168">
        <f t="shared" si="524"/>
        <v>93.8</v>
      </c>
      <c r="FZ272" s="168">
        <f t="shared" si="525"/>
        <v>94.2</v>
      </c>
      <c r="GA272" s="168">
        <f t="shared" si="526"/>
        <v>91.4</v>
      </c>
      <c r="GB272" s="168">
        <f t="shared" si="527"/>
        <v>87.9</v>
      </c>
      <c r="GC272" s="168">
        <f t="shared" si="528"/>
        <v>79.900000000000006</v>
      </c>
      <c r="GD272" s="167">
        <v>130</v>
      </c>
      <c r="GE272" s="168">
        <f t="shared" si="529"/>
        <v>-2.3603849250278586E-2</v>
      </c>
      <c r="GF272" s="168">
        <f t="shared" si="530"/>
        <v>-2.3544224454084883E-2</v>
      </c>
      <c r="GG272" s="167">
        <v>131</v>
      </c>
      <c r="GH272" s="168">
        <f t="shared" si="531"/>
        <v>-1.2384835451356935E-2</v>
      </c>
      <c r="GI272" s="168">
        <f t="shared" si="532"/>
        <v>-1.1998855162644873E-2</v>
      </c>
      <c r="GJ272" s="167">
        <v>132</v>
      </c>
      <c r="GK272" s="168">
        <f t="shared" si="533"/>
        <v>-2.0040529691527809E-2</v>
      </c>
      <c r="GL272" s="168">
        <f t="shared" si="534"/>
        <v>-1.9627671504537147E-2</v>
      </c>
      <c r="GM272" s="167">
        <v>133</v>
      </c>
      <c r="GN272" s="168">
        <f t="shared" si="535"/>
        <v>-2.9994818512207644E-2</v>
      </c>
      <c r="GO272" s="168">
        <f t="shared" si="536"/>
        <v>-2.8499066434065412E-2</v>
      </c>
      <c r="GP272" s="167">
        <v>134</v>
      </c>
      <c r="GQ272" s="168">
        <f t="shared" si="537"/>
        <v>1.1033250097071345E-2</v>
      </c>
      <c r="GR272" s="168">
        <f t="shared" si="538"/>
        <v>1.2508825519844891E-2</v>
      </c>
      <c r="GS272" s="167">
        <v>135</v>
      </c>
      <c r="GT272" s="168">
        <f t="shared" si="539"/>
        <v>3.2452499206684138E-2</v>
      </c>
      <c r="GU272" s="168">
        <f t="shared" si="540"/>
        <v>3.7596330632538866E-2</v>
      </c>
      <c r="GV272" s="167">
        <v>136</v>
      </c>
      <c r="GW272" s="168">
        <f t="shared" si="541"/>
        <v>4.2495075939370963E-2</v>
      </c>
      <c r="GX272" s="168">
        <f t="shared" si="542"/>
        <v>5.8447665967733542E-2</v>
      </c>
      <c r="GY272" s="167">
        <v>137</v>
      </c>
      <c r="GZ272" s="168">
        <f t="shared" si="543"/>
        <v>-2.9037543498589002E-5</v>
      </c>
      <c r="HA272" s="168">
        <f t="shared" si="544"/>
        <v>2.5034014590687548E-2</v>
      </c>
      <c r="HB272" s="167">
        <v>-1.2</v>
      </c>
      <c r="HC272" s="167">
        <v>-0.49</v>
      </c>
      <c r="HD272" s="167">
        <v>0.14000000000000001</v>
      </c>
      <c r="HE272" s="167">
        <v>1.56</v>
      </c>
      <c r="HF272" s="167">
        <v>-2.98</v>
      </c>
      <c r="HG272" s="167">
        <v>-1.01</v>
      </c>
      <c r="HH272" s="167">
        <v>0.85</v>
      </c>
      <c r="HI272" s="167">
        <v>3.14</v>
      </c>
    </row>
    <row r="273" spans="1:217" ht="15" x14ac:dyDescent="0.2">
      <c r="A273" s="153">
        <v>263</v>
      </c>
      <c r="B273" s="212"/>
      <c r="V273" s="163">
        <f t="shared" si="445"/>
        <v>0</v>
      </c>
      <c r="W273" s="163">
        <f t="shared" si="446"/>
        <v>0</v>
      </c>
      <c r="X273" s="163">
        <f t="shared" si="447"/>
        <v>0</v>
      </c>
      <c r="Y273" s="163">
        <f t="shared" si="448"/>
        <v>0</v>
      </c>
      <c r="Z273" s="163">
        <f t="shared" si="449"/>
        <v>0</v>
      </c>
      <c r="AA273" s="163">
        <f t="shared" si="450"/>
        <v>0</v>
      </c>
      <c r="AB273" s="163">
        <f t="shared" si="451"/>
        <v>0</v>
      </c>
      <c r="AC273" s="163">
        <f t="shared" si="452"/>
        <v>0</v>
      </c>
      <c r="AD273" s="164">
        <f t="shared" si="453"/>
        <v>-1.4641977937706968E-2</v>
      </c>
      <c r="AE273" s="164">
        <f t="shared" si="454"/>
        <v>2.4910512713808348E-2</v>
      </c>
      <c r="AF273" s="164">
        <f t="shared" si="455"/>
        <v>4.5595616594547202E-2</v>
      </c>
      <c r="AG273" s="165">
        <f t="shared" si="456"/>
        <v>65.3</v>
      </c>
      <c r="AH273" s="165">
        <f t="shared" si="457"/>
        <v>75.400000000000006</v>
      </c>
      <c r="AI273" s="165">
        <f t="shared" si="458"/>
        <v>82.9</v>
      </c>
      <c r="AJ273" s="165">
        <f t="shared" si="459"/>
        <v>88.3</v>
      </c>
      <c r="AK273" s="165">
        <f t="shared" si="460"/>
        <v>91.5</v>
      </c>
      <c r="AL273" s="165">
        <f t="shared" si="461"/>
        <v>92.7</v>
      </c>
      <c r="AM273" s="165">
        <f t="shared" si="462"/>
        <v>92.5</v>
      </c>
      <c r="AN273" s="165">
        <f t="shared" si="463"/>
        <v>90.4</v>
      </c>
      <c r="AO273" s="164">
        <f t="shared" si="464"/>
        <v>1.5128685188023212</v>
      </c>
      <c r="AP273" s="166">
        <v>1</v>
      </c>
      <c r="AQ273" s="167">
        <v>51.4</v>
      </c>
      <c r="AR273" s="167">
        <v>62.6</v>
      </c>
      <c r="AS273" s="167">
        <v>70.8</v>
      </c>
      <c r="AT273" s="167">
        <v>81</v>
      </c>
      <c r="AU273" s="167">
        <v>90.4</v>
      </c>
      <c r="AV273" s="167">
        <v>96.2</v>
      </c>
      <c r="AW273" s="167">
        <v>94.7</v>
      </c>
      <c r="AX273" s="167">
        <v>92.3</v>
      </c>
      <c r="AY273" s="166">
        <v>2</v>
      </c>
      <c r="AZ273" s="167">
        <v>59.5</v>
      </c>
      <c r="BA273" s="167">
        <v>68.900000000000006</v>
      </c>
      <c r="BB273" s="167">
        <v>78.3</v>
      </c>
      <c r="BC273" s="167">
        <v>84.3</v>
      </c>
      <c r="BD273" s="167">
        <v>92.8</v>
      </c>
      <c r="BE273" s="167">
        <v>96.3</v>
      </c>
      <c r="BF273" s="167">
        <v>94</v>
      </c>
      <c r="BG273" s="167">
        <v>90</v>
      </c>
      <c r="BH273" s="166">
        <v>3</v>
      </c>
      <c r="BI273" s="167">
        <v>59.8</v>
      </c>
      <c r="BJ273" s="167">
        <v>71.099999999999994</v>
      </c>
      <c r="BK273" s="167">
        <v>80.8</v>
      </c>
      <c r="BL273" s="167">
        <v>88</v>
      </c>
      <c r="BM273" s="167">
        <v>95</v>
      </c>
      <c r="BN273" s="167">
        <v>94.4</v>
      </c>
      <c r="BO273" s="167">
        <v>94.1</v>
      </c>
      <c r="BP273" s="167">
        <v>89</v>
      </c>
      <c r="BQ273" s="166">
        <v>4</v>
      </c>
      <c r="BR273" s="167">
        <v>65.400000000000006</v>
      </c>
      <c r="BS273" s="167">
        <v>77.2</v>
      </c>
      <c r="BT273" s="167">
        <v>84.5</v>
      </c>
      <c r="BU273" s="167">
        <v>89.8</v>
      </c>
      <c r="BV273" s="167">
        <v>95.5</v>
      </c>
      <c r="BW273" s="167">
        <v>94.3</v>
      </c>
      <c r="BX273" s="167">
        <v>92.5</v>
      </c>
      <c r="BY273" s="167">
        <v>88.8</v>
      </c>
      <c r="BZ273" s="166">
        <v>5</v>
      </c>
      <c r="CA273" s="167">
        <v>65.3</v>
      </c>
      <c r="CB273" s="167">
        <v>77.400000000000006</v>
      </c>
      <c r="CC273" s="167">
        <v>86.5</v>
      </c>
      <c r="CD273" s="167">
        <v>92.5</v>
      </c>
      <c r="CE273" s="167">
        <v>96.4</v>
      </c>
      <c r="CF273" s="167">
        <v>93</v>
      </c>
      <c r="CG273" s="167">
        <v>90.4</v>
      </c>
      <c r="CH273" s="167">
        <v>83.7</v>
      </c>
      <c r="CI273" s="166">
        <v>6</v>
      </c>
      <c r="CJ273" s="167">
        <v>70.7</v>
      </c>
      <c r="CK273" s="167">
        <v>82</v>
      </c>
      <c r="CL273" s="167">
        <v>89.3</v>
      </c>
      <c r="CM273" s="167">
        <v>93.3</v>
      </c>
      <c r="CN273" s="167">
        <v>95.5</v>
      </c>
      <c r="CO273" s="167">
        <v>93</v>
      </c>
      <c r="CP273" s="167">
        <v>90.1</v>
      </c>
      <c r="CQ273" s="167">
        <v>83</v>
      </c>
      <c r="CR273" s="166">
        <v>7</v>
      </c>
      <c r="CS273" s="167">
        <v>75.599999999999994</v>
      </c>
      <c r="CT273" s="167">
        <v>84.2</v>
      </c>
      <c r="CU273" s="167">
        <v>90.1</v>
      </c>
      <c r="CV273" s="167">
        <v>93.6</v>
      </c>
      <c r="CW273" s="167">
        <v>96.2</v>
      </c>
      <c r="CX273" s="167">
        <v>91.3</v>
      </c>
      <c r="CY273" s="167">
        <v>87.9</v>
      </c>
      <c r="CZ273" s="167">
        <v>81.900000000000006</v>
      </c>
      <c r="DA273" s="166">
        <v>8</v>
      </c>
      <c r="DB273" s="167">
        <v>77.599999999999994</v>
      </c>
      <c r="DC273" s="167">
        <v>88</v>
      </c>
      <c r="DD273" s="167">
        <v>93.4</v>
      </c>
      <c r="DE273" s="167">
        <v>93.8</v>
      </c>
      <c r="DF273" s="167">
        <v>94.2</v>
      </c>
      <c r="DG273" s="167">
        <v>91.4</v>
      </c>
      <c r="DH273" s="167">
        <v>87.9</v>
      </c>
      <c r="DI273" s="167">
        <v>79.900000000000006</v>
      </c>
      <c r="DJ273" s="167">
        <v>1</v>
      </c>
      <c r="DK273" s="168">
        <f t="shared" si="465"/>
        <v>51.4</v>
      </c>
      <c r="DL273" s="168">
        <f t="shared" si="466"/>
        <v>62.6</v>
      </c>
      <c r="DM273" s="168">
        <f t="shared" si="467"/>
        <v>70.8</v>
      </c>
      <c r="DN273" s="168">
        <f t="shared" si="468"/>
        <v>81</v>
      </c>
      <c r="DO273" s="168">
        <f t="shared" si="469"/>
        <v>90.4</v>
      </c>
      <c r="DP273" s="168">
        <f t="shared" si="470"/>
        <v>96.2</v>
      </c>
      <c r="DQ273" s="168">
        <f t="shared" si="471"/>
        <v>94.7</v>
      </c>
      <c r="DR273" s="168">
        <f t="shared" si="472"/>
        <v>92.3</v>
      </c>
      <c r="DS273" s="167">
        <v>131</v>
      </c>
      <c r="DT273" s="168">
        <f t="shared" si="473"/>
        <v>59.5</v>
      </c>
      <c r="DU273" s="168">
        <f t="shared" si="474"/>
        <v>68.900000000000006</v>
      </c>
      <c r="DV273" s="168">
        <f t="shared" si="475"/>
        <v>78.3</v>
      </c>
      <c r="DW273" s="168">
        <f t="shared" si="476"/>
        <v>84.3</v>
      </c>
      <c r="DX273" s="168">
        <f t="shared" si="477"/>
        <v>92.8</v>
      </c>
      <c r="DY273" s="168">
        <f t="shared" si="478"/>
        <v>96.3</v>
      </c>
      <c r="DZ273" s="168">
        <f t="shared" si="479"/>
        <v>94</v>
      </c>
      <c r="EA273" s="168">
        <f t="shared" si="480"/>
        <v>90</v>
      </c>
      <c r="EB273" s="167">
        <v>132</v>
      </c>
      <c r="EC273" s="168">
        <f t="shared" si="481"/>
        <v>59.8</v>
      </c>
      <c r="ED273" s="168">
        <f t="shared" si="482"/>
        <v>71.099999999999994</v>
      </c>
      <c r="EE273" s="168">
        <f t="shared" si="483"/>
        <v>80.8</v>
      </c>
      <c r="EF273" s="168">
        <f t="shared" si="484"/>
        <v>88</v>
      </c>
      <c r="EG273" s="168">
        <f t="shared" si="485"/>
        <v>95</v>
      </c>
      <c r="EH273" s="168">
        <f t="shared" si="486"/>
        <v>94.4</v>
      </c>
      <c r="EI273" s="168">
        <f t="shared" si="487"/>
        <v>94.1</v>
      </c>
      <c r="EJ273" s="168">
        <f t="shared" si="488"/>
        <v>89</v>
      </c>
      <c r="EK273" s="167">
        <v>133</v>
      </c>
      <c r="EL273" s="168">
        <f t="shared" si="489"/>
        <v>65.400000000000006</v>
      </c>
      <c r="EM273" s="168">
        <f t="shared" si="490"/>
        <v>77.2</v>
      </c>
      <c r="EN273" s="168">
        <f t="shared" si="491"/>
        <v>84.5</v>
      </c>
      <c r="EO273" s="168">
        <f t="shared" si="492"/>
        <v>89.8</v>
      </c>
      <c r="EP273" s="168">
        <f t="shared" si="493"/>
        <v>95.5</v>
      </c>
      <c r="EQ273" s="168">
        <f t="shared" si="494"/>
        <v>94.3</v>
      </c>
      <c r="ER273" s="168">
        <f t="shared" si="495"/>
        <v>92.5</v>
      </c>
      <c r="ES273" s="168">
        <f t="shared" si="496"/>
        <v>88.8</v>
      </c>
      <c r="ET273" s="167">
        <v>134</v>
      </c>
      <c r="EU273" s="168">
        <f t="shared" si="497"/>
        <v>65.3</v>
      </c>
      <c r="EV273" s="168">
        <f t="shared" si="498"/>
        <v>77.400000000000006</v>
      </c>
      <c r="EW273" s="168">
        <f t="shared" si="499"/>
        <v>86.5</v>
      </c>
      <c r="EX273" s="168">
        <f t="shared" si="500"/>
        <v>92.5</v>
      </c>
      <c r="EY273" s="168">
        <f t="shared" si="501"/>
        <v>96.4</v>
      </c>
      <c r="EZ273" s="168">
        <f t="shared" si="502"/>
        <v>93</v>
      </c>
      <c r="FA273" s="168">
        <f t="shared" si="503"/>
        <v>90.4</v>
      </c>
      <c r="FB273" s="168">
        <f t="shared" si="504"/>
        <v>83.7</v>
      </c>
      <c r="FC273" s="167">
        <v>135</v>
      </c>
      <c r="FD273" s="168">
        <f t="shared" si="505"/>
        <v>70.7</v>
      </c>
      <c r="FE273" s="168">
        <f t="shared" si="506"/>
        <v>82</v>
      </c>
      <c r="FF273" s="168">
        <f t="shared" si="507"/>
        <v>89.3</v>
      </c>
      <c r="FG273" s="168">
        <f t="shared" si="508"/>
        <v>93.3</v>
      </c>
      <c r="FH273" s="168">
        <f t="shared" si="509"/>
        <v>95.5</v>
      </c>
      <c r="FI273" s="168">
        <f t="shared" si="510"/>
        <v>93</v>
      </c>
      <c r="FJ273" s="168">
        <f t="shared" si="511"/>
        <v>90.1</v>
      </c>
      <c r="FK273" s="168">
        <f t="shared" si="512"/>
        <v>83</v>
      </c>
      <c r="FL273" s="167">
        <v>136</v>
      </c>
      <c r="FM273" s="168">
        <f t="shared" si="513"/>
        <v>75.599999999999994</v>
      </c>
      <c r="FN273" s="168">
        <f t="shared" si="514"/>
        <v>84.2</v>
      </c>
      <c r="FO273" s="168">
        <f t="shared" si="515"/>
        <v>90.1</v>
      </c>
      <c r="FP273" s="168">
        <f t="shared" si="516"/>
        <v>93.6</v>
      </c>
      <c r="FQ273" s="168">
        <f t="shared" si="517"/>
        <v>96.2</v>
      </c>
      <c r="FR273" s="168">
        <f t="shared" si="518"/>
        <v>91.3</v>
      </c>
      <c r="FS273" s="168">
        <f t="shared" si="519"/>
        <v>87.9</v>
      </c>
      <c r="FT273" s="168">
        <f t="shared" si="520"/>
        <v>81.900000000000006</v>
      </c>
      <c r="FU273" s="167">
        <v>137</v>
      </c>
      <c r="FV273" s="168">
        <f t="shared" si="521"/>
        <v>77.599999999999994</v>
      </c>
      <c r="FW273" s="168">
        <f t="shared" si="522"/>
        <v>88</v>
      </c>
      <c r="FX273" s="168">
        <f t="shared" si="523"/>
        <v>93.4</v>
      </c>
      <c r="FY273" s="168">
        <f t="shared" si="524"/>
        <v>93.8</v>
      </c>
      <c r="FZ273" s="168">
        <f t="shared" si="525"/>
        <v>94.2</v>
      </c>
      <c r="GA273" s="168">
        <f t="shared" si="526"/>
        <v>91.4</v>
      </c>
      <c r="GB273" s="168">
        <f t="shared" si="527"/>
        <v>87.9</v>
      </c>
      <c r="GC273" s="168">
        <f t="shared" si="528"/>
        <v>79.900000000000006</v>
      </c>
      <c r="GD273" s="167">
        <v>130</v>
      </c>
      <c r="GE273" s="168">
        <f t="shared" si="529"/>
        <v>-2.3603849250278586E-2</v>
      </c>
      <c r="GF273" s="168">
        <f t="shared" si="530"/>
        <v>-2.3544224454084883E-2</v>
      </c>
      <c r="GG273" s="167">
        <v>131</v>
      </c>
      <c r="GH273" s="168">
        <f t="shared" si="531"/>
        <v>-1.2384835451356935E-2</v>
      </c>
      <c r="GI273" s="168">
        <f t="shared" si="532"/>
        <v>-1.1998855162644873E-2</v>
      </c>
      <c r="GJ273" s="167">
        <v>132</v>
      </c>
      <c r="GK273" s="168">
        <f t="shared" si="533"/>
        <v>-2.0040529691527809E-2</v>
      </c>
      <c r="GL273" s="168">
        <f t="shared" si="534"/>
        <v>-1.9627671504537147E-2</v>
      </c>
      <c r="GM273" s="167">
        <v>133</v>
      </c>
      <c r="GN273" s="168">
        <f t="shared" si="535"/>
        <v>-2.9994818512207644E-2</v>
      </c>
      <c r="GO273" s="168">
        <f t="shared" si="536"/>
        <v>-2.8499066434065412E-2</v>
      </c>
      <c r="GP273" s="167">
        <v>134</v>
      </c>
      <c r="GQ273" s="168">
        <f t="shared" si="537"/>
        <v>1.1033250097071345E-2</v>
      </c>
      <c r="GR273" s="168">
        <f t="shared" si="538"/>
        <v>1.2508825519844891E-2</v>
      </c>
      <c r="GS273" s="167">
        <v>135</v>
      </c>
      <c r="GT273" s="168">
        <f t="shared" si="539"/>
        <v>3.2452499206684138E-2</v>
      </c>
      <c r="GU273" s="168">
        <f t="shared" si="540"/>
        <v>3.7596330632538866E-2</v>
      </c>
      <c r="GV273" s="167">
        <v>136</v>
      </c>
      <c r="GW273" s="168">
        <f t="shared" si="541"/>
        <v>4.2495075939370963E-2</v>
      </c>
      <c r="GX273" s="168">
        <f t="shared" si="542"/>
        <v>5.8447665967733542E-2</v>
      </c>
      <c r="GY273" s="167">
        <v>137</v>
      </c>
      <c r="GZ273" s="168">
        <f t="shared" si="543"/>
        <v>-2.9037543498589002E-5</v>
      </c>
      <c r="HA273" s="168">
        <f t="shared" si="544"/>
        <v>2.5034014590687548E-2</v>
      </c>
      <c r="HB273" s="167">
        <v>-1.2</v>
      </c>
      <c r="HC273" s="167">
        <v>-0.49</v>
      </c>
      <c r="HD273" s="167">
        <v>0.14000000000000001</v>
      </c>
      <c r="HE273" s="167">
        <v>1.56</v>
      </c>
      <c r="HF273" s="167">
        <v>-2.98</v>
      </c>
      <c r="HG273" s="167">
        <v>-1.01</v>
      </c>
      <c r="HH273" s="167">
        <v>0.85</v>
      </c>
      <c r="HI273" s="167">
        <v>3.14</v>
      </c>
    </row>
    <row r="274" spans="1:217" ht="15" x14ac:dyDescent="0.2">
      <c r="A274" s="153">
        <v>264</v>
      </c>
      <c r="B274" s="212"/>
      <c r="V274" s="163">
        <f t="shared" si="445"/>
        <v>0</v>
      </c>
      <c r="W274" s="163">
        <f t="shared" si="446"/>
        <v>0</v>
      </c>
      <c r="X274" s="163">
        <f t="shared" si="447"/>
        <v>0</v>
      </c>
      <c r="Y274" s="163">
        <f t="shared" si="448"/>
        <v>0</v>
      </c>
      <c r="Z274" s="163">
        <f t="shared" si="449"/>
        <v>0</v>
      </c>
      <c r="AA274" s="163">
        <f t="shared" si="450"/>
        <v>0</v>
      </c>
      <c r="AB274" s="163">
        <f t="shared" si="451"/>
        <v>0</v>
      </c>
      <c r="AC274" s="163">
        <f t="shared" si="452"/>
        <v>0</v>
      </c>
      <c r="AD274" s="164">
        <f t="shared" si="453"/>
        <v>-1.4641977937706968E-2</v>
      </c>
      <c r="AE274" s="164">
        <f t="shared" si="454"/>
        <v>2.4910512713808348E-2</v>
      </c>
      <c r="AF274" s="164">
        <f t="shared" si="455"/>
        <v>4.5595616594547202E-2</v>
      </c>
      <c r="AG274" s="165">
        <f t="shared" si="456"/>
        <v>65.3</v>
      </c>
      <c r="AH274" s="165">
        <f t="shared" si="457"/>
        <v>75.400000000000006</v>
      </c>
      <c r="AI274" s="165">
        <f t="shared" si="458"/>
        <v>82.9</v>
      </c>
      <c r="AJ274" s="165">
        <f t="shared" si="459"/>
        <v>88.3</v>
      </c>
      <c r="AK274" s="165">
        <f t="shared" si="460"/>
        <v>91.5</v>
      </c>
      <c r="AL274" s="165">
        <f t="shared" si="461"/>
        <v>92.7</v>
      </c>
      <c r="AM274" s="165">
        <f t="shared" si="462"/>
        <v>92.5</v>
      </c>
      <c r="AN274" s="165">
        <f t="shared" si="463"/>
        <v>90.4</v>
      </c>
      <c r="AO274" s="164">
        <f t="shared" si="464"/>
        <v>1.5128685188023212</v>
      </c>
      <c r="AP274" s="166">
        <v>1</v>
      </c>
      <c r="AQ274" s="167">
        <v>51.4</v>
      </c>
      <c r="AR274" s="167">
        <v>62.6</v>
      </c>
      <c r="AS274" s="167">
        <v>70.8</v>
      </c>
      <c r="AT274" s="167">
        <v>81</v>
      </c>
      <c r="AU274" s="167">
        <v>90.4</v>
      </c>
      <c r="AV274" s="167">
        <v>96.2</v>
      </c>
      <c r="AW274" s="167">
        <v>94.7</v>
      </c>
      <c r="AX274" s="167">
        <v>92.3</v>
      </c>
      <c r="AY274" s="166">
        <v>2</v>
      </c>
      <c r="AZ274" s="167">
        <v>59.5</v>
      </c>
      <c r="BA274" s="167">
        <v>68.900000000000006</v>
      </c>
      <c r="BB274" s="167">
        <v>78.3</v>
      </c>
      <c r="BC274" s="167">
        <v>84.3</v>
      </c>
      <c r="BD274" s="167">
        <v>92.8</v>
      </c>
      <c r="BE274" s="167">
        <v>96.3</v>
      </c>
      <c r="BF274" s="167">
        <v>94</v>
      </c>
      <c r="BG274" s="167">
        <v>90</v>
      </c>
      <c r="BH274" s="166">
        <v>3</v>
      </c>
      <c r="BI274" s="167">
        <v>59.8</v>
      </c>
      <c r="BJ274" s="167">
        <v>71.099999999999994</v>
      </c>
      <c r="BK274" s="167">
        <v>80.8</v>
      </c>
      <c r="BL274" s="167">
        <v>88</v>
      </c>
      <c r="BM274" s="167">
        <v>95</v>
      </c>
      <c r="BN274" s="167">
        <v>94.4</v>
      </c>
      <c r="BO274" s="167">
        <v>94.1</v>
      </c>
      <c r="BP274" s="167">
        <v>89</v>
      </c>
      <c r="BQ274" s="166">
        <v>4</v>
      </c>
      <c r="BR274" s="167">
        <v>65.400000000000006</v>
      </c>
      <c r="BS274" s="167">
        <v>77.2</v>
      </c>
      <c r="BT274" s="167">
        <v>84.5</v>
      </c>
      <c r="BU274" s="167">
        <v>89.8</v>
      </c>
      <c r="BV274" s="167">
        <v>95.5</v>
      </c>
      <c r="BW274" s="167">
        <v>94.3</v>
      </c>
      <c r="BX274" s="167">
        <v>92.5</v>
      </c>
      <c r="BY274" s="167">
        <v>88.8</v>
      </c>
      <c r="BZ274" s="166">
        <v>5</v>
      </c>
      <c r="CA274" s="167">
        <v>65.3</v>
      </c>
      <c r="CB274" s="167">
        <v>77.400000000000006</v>
      </c>
      <c r="CC274" s="167">
        <v>86.5</v>
      </c>
      <c r="CD274" s="167">
        <v>92.5</v>
      </c>
      <c r="CE274" s="167">
        <v>96.4</v>
      </c>
      <c r="CF274" s="167">
        <v>93</v>
      </c>
      <c r="CG274" s="167">
        <v>90.4</v>
      </c>
      <c r="CH274" s="167">
        <v>83.7</v>
      </c>
      <c r="CI274" s="166">
        <v>6</v>
      </c>
      <c r="CJ274" s="167">
        <v>70.7</v>
      </c>
      <c r="CK274" s="167">
        <v>82</v>
      </c>
      <c r="CL274" s="167">
        <v>89.3</v>
      </c>
      <c r="CM274" s="167">
        <v>93.3</v>
      </c>
      <c r="CN274" s="167">
        <v>95.5</v>
      </c>
      <c r="CO274" s="167">
        <v>93</v>
      </c>
      <c r="CP274" s="167">
        <v>90.1</v>
      </c>
      <c r="CQ274" s="167">
        <v>83</v>
      </c>
      <c r="CR274" s="166">
        <v>7</v>
      </c>
      <c r="CS274" s="167">
        <v>75.599999999999994</v>
      </c>
      <c r="CT274" s="167">
        <v>84.2</v>
      </c>
      <c r="CU274" s="167">
        <v>90.1</v>
      </c>
      <c r="CV274" s="167">
        <v>93.6</v>
      </c>
      <c r="CW274" s="167">
        <v>96.2</v>
      </c>
      <c r="CX274" s="167">
        <v>91.3</v>
      </c>
      <c r="CY274" s="167">
        <v>87.9</v>
      </c>
      <c r="CZ274" s="167">
        <v>81.900000000000006</v>
      </c>
      <c r="DA274" s="166">
        <v>8</v>
      </c>
      <c r="DB274" s="167">
        <v>77.599999999999994</v>
      </c>
      <c r="DC274" s="167">
        <v>88</v>
      </c>
      <c r="DD274" s="167">
        <v>93.4</v>
      </c>
      <c r="DE274" s="167">
        <v>93.8</v>
      </c>
      <c r="DF274" s="167">
        <v>94.2</v>
      </c>
      <c r="DG274" s="167">
        <v>91.4</v>
      </c>
      <c r="DH274" s="167">
        <v>87.9</v>
      </c>
      <c r="DI274" s="167">
        <v>79.900000000000006</v>
      </c>
      <c r="DJ274" s="167">
        <v>1</v>
      </c>
      <c r="DK274" s="168">
        <f t="shared" si="465"/>
        <v>51.4</v>
      </c>
      <c r="DL274" s="168">
        <f t="shared" si="466"/>
        <v>62.6</v>
      </c>
      <c r="DM274" s="168">
        <f t="shared" si="467"/>
        <v>70.8</v>
      </c>
      <c r="DN274" s="168">
        <f t="shared" si="468"/>
        <v>81</v>
      </c>
      <c r="DO274" s="168">
        <f t="shared" si="469"/>
        <v>90.4</v>
      </c>
      <c r="DP274" s="168">
        <f t="shared" si="470"/>
        <v>96.2</v>
      </c>
      <c r="DQ274" s="168">
        <f t="shared" si="471"/>
        <v>94.7</v>
      </c>
      <c r="DR274" s="168">
        <f t="shared" si="472"/>
        <v>92.3</v>
      </c>
      <c r="DS274" s="167">
        <v>131</v>
      </c>
      <c r="DT274" s="168">
        <f t="shared" si="473"/>
        <v>59.5</v>
      </c>
      <c r="DU274" s="168">
        <f t="shared" si="474"/>
        <v>68.900000000000006</v>
      </c>
      <c r="DV274" s="168">
        <f t="shared" si="475"/>
        <v>78.3</v>
      </c>
      <c r="DW274" s="168">
        <f t="shared" si="476"/>
        <v>84.3</v>
      </c>
      <c r="DX274" s="168">
        <f t="shared" si="477"/>
        <v>92.8</v>
      </c>
      <c r="DY274" s="168">
        <f t="shared" si="478"/>
        <v>96.3</v>
      </c>
      <c r="DZ274" s="168">
        <f t="shared" si="479"/>
        <v>94</v>
      </c>
      <c r="EA274" s="168">
        <f t="shared" si="480"/>
        <v>90</v>
      </c>
      <c r="EB274" s="167">
        <v>132</v>
      </c>
      <c r="EC274" s="168">
        <f t="shared" si="481"/>
        <v>59.8</v>
      </c>
      <c r="ED274" s="168">
        <f t="shared" si="482"/>
        <v>71.099999999999994</v>
      </c>
      <c r="EE274" s="168">
        <f t="shared" si="483"/>
        <v>80.8</v>
      </c>
      <c r="EF274" s="168">
        <f t="shared" si="484"/>
        <v>88</v>
      </c>
      <c r="EG274" s="168">
        <f t="shared" si="485"/>
        <v>95</v>
      </c>
      <c r="EH274" s="168">
        <f t="shared" si="486"/>
        <v>94.4</v>
      </c>
      <c r="EI274" s="168">
        <f t="shared" si="487"/>
        <v>94.1</v>
      </c>
      <c r="EJ274" s="168">
        <f t="shared" si="488"/>
        <v>89</v>
      </c>
      <c r="EK274" s="167">
        <v>133</v>
      </c>
      <c r="EL274" s="168">
        <f t="shared" si="489"/>
        <v>65.400000000000006</v>
      </c>
      <c r="EM274" s="168">
        <f t="shared" si="490"/>
        <v>77.2</v>
      </c>
      <c r="EN274" s="168">
        <f t="shared" si="491"/>
        <v>84.5</v>
      </c>
      <c r="EO274" s="168">
        <f t="shared" si="492"/>
        <v>89.8</v>
      </c>
      <c r="EP274" s="168">
        <f t="shared" si="493"/>
        <v>95.5</v>
      </c>
      <c r="EQ274" s="168">
        <f t="shared" si="494"/>
        <v>94.3</v>
      </c>
      <c r="ER274" s="168">
        <f t="shared" si="495"/>
        <v>92.5</v>
      </c>
      <c r="ES274" s="168">
        <f t="shared" si="496"/>
        <v>88.8</v>
      </c>
      <c r="ET274" s="167">
        <v>134</v>
      </c>
      <c r="EU274" s="168">
        <f t="shared" si="497"/>
        <v>65.3</v>
      </c>
      <c r="EV274" s="168">
        <f t="shared" si="498"/>
        <v>77.400000000000006</v>
      </c>
      <c r="EW274" s="168">
        <f t="shared" si="499"/>
        <v>86.5</v>
      </c>
      <c r="EX274" s="168">
        <f t="shared" si="500"/>
        <v>92.5</v>
      </c>
      <c r="EY274" s="168">
        <f t="shared" si="501"/>
        <v>96.4</v>
      </c>
      <c r="EZ274" s="168">
        <f t="shared" si="502"/>
        <v>93</v>
      </c>
      <c r="FA274" s="168">
        <f t="shared" si="503"/>
        <v>90.4</v>
      </c>
      <c r="FB274" s="168">
        <f t="shared" si="504"/>
        <v>83.7</v>
      </c>
      <c r="FC274" s="167">
        <v>135</v>
      </c>
      <c r="FD274" s="168">
        <f t="shared" si="505"/>
        <v>70.7</v>
      </c>
      <c r="FE274" s="168">
        <f t="shared" si="506"/>
        <v>82</v>
      </c>
      <c r="FF274" s="168">
        <f t="shared" si="507"/>
        <v>89.3</v>
      </c>
      <c r="FG274" s="168">
        <f t="shared" si="508"/>
        <v>93.3</v>
      </c>
      <c r="FH274" s="168">
        <f t="shared" si="509"/>
        <v>95.5</v>
      </c>
      <c r="FI274" s="168">
        <f t="shared" si="510"/>
        <v>93</v>
      </c>
      <c r="FJ274" s="168">
        <f t="shared" si="511"/>
        <v>90.1</v>
      </c>
      <c r="FK274" s="168">
        <f t="shared" si="512"/>
        <v>83</v>
      </c>
      <c r="FL274" s="167">
        <v>136</v>
      </c>
      <c r="FM274" s="168">
        <f t="shared" si="513"/>
        <v>75.599999999999994</v>
      </c>
      <c r="FN274" s="168">
        <f t="shared" si="514"/>
        <v>84.2</v>
      </c>
      <c r="FO274" s="168">
        <f t="shared" si="515"/>
        <v>90.1</v>
      </c>
      <c r="FP274" s="168">
        <f t="shared" si="516"/>
        <v>93.6</v>
      </c>
      <c r="FQ274" s="168">
        <f t="shared" si="517"/>
        <v>96.2</v>
      </c>
      <c r="FR274" s="168">
        <f t="shared" si="518"/>
        <v>91.3</v>
      </c>
      <c r="FS274" s="168">
        <f t="shared" si="519"/>
        <v>87.9</v>
      </c>
      <c r="FT274" s="168">
        <f t="shared" si="520"/>
        <v>81.900000000000006</v>
      </c>
      <c r="FU274" s="167">
        <v>137</v>
      </c>
      <c r="FV274" s="168">
        <f t="shared" si="521"/>
        <v>77.599999999999994</v>
      </c>
      <c r="FW274" s="168">
        <f t="shared" si="522"/>
        <v>88</v>
      </c>
      <c r="FX274" s="168">
        <f t="shared" si="523"/>
        <v>93.4</v>
      </c>
      <c r="FY274" s="168">
        <f t="shared" si="524"/>
        <v>93.8</v>
      </c>
      <c r="FZ274" s="168">
        <f t="shared" si="525"/>
        <v>94.2</v>
      </c>
      <c r="GA274" s="168">
        <f t="shared" si="526"/>
        <v>91.4</v>
      </c>
      <c r="GB274" s="168">
        <f t="shared" si="527"/>
        <v>87.9</v>
      </c>
      <c r="GC274" s="168">
        <f t="shared" si="528"/>
        <v>79.900000000000006</v>
      </c>
      <c r="GD274" s="167">
        <v>130</v>
      </c>
      <c r="GE274" s="168">
        <f t="shared" si="529"/>
        <v>-2.3603849250278586E-2</v>
      </c>
      <c r="GF274" s="168">
        <f t="shared" si="530"/>
        <v>-2.3544224454084883E-2</v>
      </c>
      <c r="GG274" s="167">
        <v>131</v>
      </c>
      <c r="GH274" s="168">
        <f t="shared" si="531"/>
        <v>-1.2384835451356935E-2</v>
      </c>
      <c r="GI274" s="168">
        <f t="shared" si="532"/>
        <v>-1.1998855162644873E-2</v>
      </c>
      <c r="GJ274" s="167">
        <v>132</v>
      </c>
      <c r="GK274" s="168">
        <f t="shared" si="533"/>
        <v>-2.0040529691527809E-2</v>
      </c>
      <c r="GL274" s="168">
        <f t="shared" si="534"/>
        <v>-1.9627671504537147E-2</v>
      </c>
      <c r="GM274" s="167">
        <v>133</v>
      </c>
      <c r="GN274" s="168">
        <f t="shared" si="535"/>
        <v>-2.9994818512207644E-2</v>
      </c>
      <c r="GO274" s="168">
        <f t="shared" si="536"/>
        <v>-2.8499066434065412E-2</v>
      </c>
      <c r="GP274" s="167">
        <v>134</v>
      </c>
      <c r="GQ274" s="168">
        <f t="shared" si="537"/>
        <v>1.1033250097071345E-2</v>
      </c>
      <c r="GR274" s="168">
        <f t="shared" si="538"/>
        <v>1.2508825519844891E-2</v>
      </c>
      <c r="GS274" s="167">
        <v>135</v>
      </c>
      <c r="GT274" s="168">
        <f t="shared" si="539"/>
        <v>3.2452499206684138E-2</v>
      </c>
      <c r="GU274" s="168">
        <f t="shared" si="540"/>
        <v>3.7596330632538866E-2</v>
      </c>
      <c r="GV274" s="167">
        <v>136</v>
      </c>
      <c r="GW274" s="168">
        <f t="shared" si="541"/>
        <v>4.2495075939370963E-2</v>
      </c>
      <c r="GX274" s="168">
        <f t="shared" si="542"/>
        <v>5.8447665967733542E-2</v>
      </c>
      <c r="GY274" s="167">
        <v>137</v>
      </c>
      <c r="GZ274" s="168">
        <f t="shared" si="543"/>
        <v>-2.9037543498589002E-5</v>
      </c>
      <c r="HA274" s="168">
        <f t="shared" si="544"/>
        <v>2.5034014590687548E-2</v>
      </c>
      <c r="HB274" s="167">
        <v>-1.2</v>
      </c>
      <c r="HC274" s="167">
        <v>-0.49</v>
      </c>
      <c r="HD274" s="167">
        <v>0.14000000000000001</v>
      </c>
      <c r="HE274" s="167">
        <v>1.56</v>
      </c>
      <c r="HF274" s="167">
        <v>-2.98</v>
      </c>
      <c r="HG274" s="167">
        <v>-1.01</v>
      </c>
      <c r="HH274" s="167">
        <v>0.85</v>
      </c>
      <c r="HI274" s="167">
        <v>3.14</v>
      </c>
    </row>
    <row r="275" spans="1:217" ht="15" x14ac:dyDescent="0.2">
      <c r="A275" s="153">
        <v>265</v>
      </c>
      <c r="B275" s="212"/>
      <c r="V275" s="163">
        <f t="shared" si="445"/>
        <v>0</v>
      </c>
      <c r="W275" s="163">
        <f t="shared" si="446"/>
        <v>0</v>
      </c>
      <c r="X275" s="163">
        <f t="shared" si="447"/>
        <v>0</v>
      </c>
      <c r="Y275" s="163">
        <f t="shared" si="448"/>
        <v>0</v>
      </c>
      <c r="Z275" s="163">
        <f t="shared" si="449"/>
        <v>0</v>
      </c>
      <c r="AA275" s="163">
        <f t="shared" si="450"/>
        <v>0</v>
      </c>
      <c r="AB275" s="163">
        <f t="shared" si="451"/>
        <v>0</v>
      </c>
      <c r="AC275" s="163">
        <f t="shared" si="452"/>
        <v>0</v>
      </c>
      <c r="AD275" s="164">
        <f t="shared" si="453"/>
        <v>-1.4641977937706968E-2</v>
      </c>
      <c r="AE275" s="164">
        <f t="shared" si="454"/>
        <v>2.4910512713808348E-2</v>
      </c>
      <c r="AF275" s="164">
        <f t="shared" si="455"/>
        <v>4.5595616594547202E-2</v>
      </c>
      <c r="AG275" s="165">
        <f t="shared" si="456"/>
        <v>65.3</v>
      </c>
      <c r="AH275" s="165">
        <f t="shared" si="457"/>
        <v>75.400000000000006</v>
      </c>
      <c r="AI275" s="165">
        <f t="shared" si="458"/>
        <v>82.9</v>
      </c>
      <c r="AJ275" s="165">
        <f t="shared" si="459"/>
        <v>88.3</v>
      </c>
      <c r="AK275" s="165">
        <f t="shared" si="460"/>
        <v>91.5</v>
      </c>
      <c r="AL275" s="165">
        <f t="shared" si="461"/>
        <v>92.7</v>
      </c>
      <c r="AM275" s="165">
        <f t="shared" si="462"/>
        <v>92.5</v>
      </c>
      <c r="AN275" s="165">
        <f t="shared" si="463"/>
        <v>90.4</v>
      </c>
      <c r="AO275" s="164">
        <f t="shared" si="464"/>
        <v>1.5128685188023212</v>
      </c>
      <c r="AP275" s="166">
        <v>1</v>
      </c>
      <c r="AQ275" s="167">
        <v>51.4</v>
      </c>
      <c r="AR275" s="167">
        <v>62.6</v>
      </c>
      <c r="AS275" s="167">
        <v>70.8</v>
      </c>
      <c r="AT275" s="167">
        <v>81</v>
      </c>
      <c r="AU275" s="167">
        <v>90.4</v>
      </c>
      <c r="AV275" s="167">
        <v>96.2</v>
      </c>
      <c r="AW275" s="167">
        <v>94.7</v>
      </c>
      <c r="AX275" s="167">
        <v>92.3</v>
      </c>
      <c r="AY275" s="166">
        <v>2</v>
      </c>
      <c r="AZ275" s="167">
        <v>59.5</v>
      </c>
      <c r="BA275" s="167">
        <v>68.900000000000006</v>
      </c>
      <c r="BB275" s="167">
        <v>78.3</v>
      </c>
      <c r="BC275" s="167">
        <v>84.3</v>
      </c>
      <c r="BD275" s="167">
        <v>92.8</v>
      </c>
      <c r="BE275" s="167">
        <v>96.3</v>
      </c>
      <c r="BF275" s="167">
        <v>94</v>
      </c>
      <c r="BG275" s="167">
        <v>90</v>
      </c>
      <c r="BH275" s="166">
        <v>3</v>
      </c>
      <c r="BI275" s="167">
        <v>59.8</v>
      </c>
      <c r="BJ275" s="167">
        <v>71.099999999999994</v>
      </c>
      <c r="BK275" s="167">
        <v>80.8</v>
      </c>
      <c r="BL275" s="167">
        <v>88</v>
      </c>
      <c r="BM275" s="167">
        <v>95</v>
      </c>
      <c r="BN275" s="167">
        <v>94.4</v>
      </c>
      <c r="BO275" s="167">
        <v>94.1</v>
      </c>
      <c r="BP275" s="167">
        <v>89</v>
      </c>
      <c r="BQ275" s="166">
        <v>4</v>
      </c>
      <c r="BR275" s="167">
        <v>65.400000000000006</v>
      </c>
      <c r="BS275" s="167">
        <v>77.2</v>
      </c>
      <c r="BT275" s="167">
        <v>84.5</v>
      </c>
      <c r="BU275" s="167">
        <v>89.8</v>
      </c>
      <c r="BV275" s="167">
        <v>95.5</v>
      </c>
      <c r="BW275" s="167">
        <v>94.3</v>
      </c>
      <c r="BX275" s="167">
        <v>92.5</v>
      </c>
      <c r="BY275" s="167">
        <v>88.8</v>
      </c>
      <c r="BZ275" s="166">
        <v>5</v>
      </c>
      <c r="CA275" s="167">
        <v>65.3</v>
      </c>
      <c r="CB275" s="167">
        <v>77.400000000000006</v>
      </c>
      <c r="CC275" s="167">
        <v>86.5</v>
      </c>
      <c r="CD275" s="167">
        <v>92.5</v>
      </c>
      <c r="CE275" s="167">
        <v>96.4</v>
      </c>
      <c r="CF275" s="167">
        <v>93</v>
      </c>
      <c r="CG275" s="167">
        <v>90.4</v>
      </c>
      <c r="CH275" s="167">
        <v>83.7</v>
      </c>
      <c r="CI275" s="166">
        <v>6</v>
      </c>
      <c r="CJ275" s="167">
        <v>70.7</v>
      </c>
      <c r="CK275" s="167">
        <v>82</v>
      </c>
      <c r="CL275" s="167">
        <v>89.3</v>
      </c>
      <c r="CM275" s="167">
        <v>93.3</v>
      </c>
      <c r="CN275" s="167">
        <v>95.5</v>
      </c>
      <c r="CO275" s="167">
        <v>93</v>
      </c>
      <c r="CP275" s="167">
        <v>90.1</v>
      </c>
      <c r="CQ275" s="167">
        <v>83</v>
      </c>
      <c r="CR275" s="166">
        <v>7</v>
      </c>
      <c r="CS275" s="167">
        <v>75.599999999999994</v>
      </c>
      <c r="CT275" s="167">
        <v>84.2</v>
      </c>
      <c r="CU275" s="167">
        <v>90.1</v>
      </c>
      <c r="CV275" s="167">
        <v>93.6</v>
      </c>
      <c r="CW275" s="167">
        <v>96.2</v>
      </c>
      <c r="CX275" s="167">
        <v>91.3</v>
      </c>
      <c r="CY275" s="167">
        <v>87.9</v>
      </c>
      <c r="CZ275" s="167">
        <v>81.900000000000006</v>
      </c>
      <c r="DA275" s="166">
        <v>8</v>
      </c>
      <c r="DB275" s="167">
        <v>77.599999999999994</v>
      </c>
      <c r="DC275" s="167">
        <v>88</v>
      </c>
      <c r="DD275" s="167">
        <v>93.4</v>
      </c>
      <c r="DE275" s="167">
        <v>93.8</v>
      </c>
      <c r="DF275" s="167">
        <v>94.2</v>
      </c>
      <c r="DG275" s="167">
        <v>91.4</v>
      </c>
      <c r="DH275" s="167">
        <v>87.9</v>
      </c>
      <c r="DI275" s="167">
        <v>79.900000000000006</v>
      </c>
      <c r="DJ275" s="167">
        <v>1</v>
      </c>
      <c r="DK275" s="168">
        <f t="shared" si="465"/>
        <v>51.4</v>
      </c>
      <c r="DL275" s="168">
        <f t="shared" si="466"/>
        <v>62.6</v>
      </c>
      <c r="DM275" s="168">
        <f t="shared" si="467"/>
        <v>70.8</v>
      </c>
      <c r="DN275" s="168">
        <f t="shared" si="468"/>
        <v>81</v>
      </c>
      <c r="DO275" s="168">
        <f t="shared" si="469"/>
        <v>90.4</v>
      </c>
      <c r="DP275" s="168">
        <f t="shared" si="470"/>
        <v>96.2</v>
      </c>
      <c r="DQ275" s="168">
        <f t="shared" si="471"/>
        <v>94.7</v>
      </c>
      <c r="DR275" s="168">
        <f t="shared" si="472"/>
        <v>92.3</v>
      </c>
      <c r="DS275" s="167">
        <v>131</v>
      </c>
      <c r="DT275" s="168">
        <f t="shared" si="473"/>
        <v>59.5</v>
      </c>
      <c r="DU275" s="168">
        <f t="shared" si="474"/>
        <v>68.900000000000006</v>
      </c>
      <c r="DV275" s="168">
        <f t="shared" si="475"/>
        <v>78.3</v>
      </c>
      <c r="DW275" s="168">
        <f t="shared" si="476"/>
        <v>84.3</v>
      </c>
      <c r="DX275" s="168">
        <f t="shared" si="477"/>
        <v>92.8</v>
      </c>
      <c r="DY275" s="168">
        <f t="shared" si="478"/>
        <v>96.3</v>
      </c>
      <c r="DZ275" s="168">
        <f t="shared" si="479"/>
        <v>94</v>
      </c>
      <c r="EA275" s="168">
        <f t="shared" si="480"/>
        <v>90</v>
      </c>
      <c r="EB275" s="167">
        <v>132</v>
      </c>
      <c r="EC275" s="168">
        <f t="shared" si="481"/>
        <v>59.8</v>
      </c>
      <c r="ED275" s="168">
        <f t="shared" si="482"/>
        <v>71.099999999999994</v>
      </c>
      <c r="EE275" s="168">
        <f t="shared" si="483"/>
        <v>80.8</v>
      </c>
      <c r="EF275" s="168">
        <f t="shared" si="484"/>
        <v>88</v>
      </c>
      <c r="EG275" s="168">
        <f t="shared" si="485"/>
        <v>95</v>
      </c>
      <c r="EH275" s="168">
        <f t="shared" si="486"/>
        <v>94.4</v>
      </c>
      <c r="EI275" s="168">
        <f t="shared" si="487"/>
        <v>94.1</v>
      </c>
      <c r="EJ275" s="168">
        <f t="shared" si="488"/>
        <v>89</v>
      </c>
      <c r="EK275" s="167">
        <v>133</v>
      </c>
      <c r="EL275" s="168">
        <f t="shared" si="489"/>
        <v>65.400000000000006</v>
      </c>
      <c r="EM275" s="168">
        <f t="shared" si="490"/>
        <v>77.2</v>
      </c>
      <c r="EN275" s="168">
        <f t="shared" si="491"/>
        <v>84.5</v>
      </c>
      <c r="EO275" s="168">
        <f t="shared" si="492"/>
        <v>89.8</v>
      </c>
      <c r="EP275" s="168">
        <f t="shared" si="493"/>
        <v>95.5</v>
      </c>
      <c r="EQ275" s="168">
        <f t="shared" si="494"/>
        <v>94.3</v>
      </c>
      <c r="ER275" s="168">
        <f t="shared" si="495"/>
        <v>92.5</v>
      </c>
      <c r="ES275" s="168">
        <f t="shared" si="496"/>
        <v>88.8</v>
      </c>
      <c r="ET275" s="167">
        <v>134</v>
      </c>
      <c r="EU275" s="168">
        <f t="shared" si="497"/>
        <v>65.3</v>
      </c>
      <c r="EV275" s="168">
        <f t="shared" si="498"/>
        <v>77.400000000000006</v>
      </c>
      <c r="EW275" s="168">
        <f t="shared" si="499"/>
        <v>86.5</v>
      </c>
      <c r="EX275" s="168">
        <f t="shared" si="500"/>
        <v>92.5</v>
      </c>
      <c r="EY275" s="168">
        <f t="shared" si="501"/>
        <v>96.4</v>
      </c>
      <c r="EZ275" s="168">
        <f t="shared" si="502"/>
        <v>93</v>
      </c>
      <c r="FA275" s="168">
        <f t="shared" si="503"/>
        <v>90.4</v>
      </c>
      <c r="FB275" s="168">
        <f t="shared" si="504"/>
        <v>83.7</v>
      </c>
      <c r="FC275" s="167">
        <v>135</v>
      </c>
      <c r="FD275" s="168">
        <f t="shared" si="505"/>
        <v>70.7</v>
      </c>
      <c r="FE275" s="168">
        <f t="shared" si="506"/>
        <v>82</v>
      </c>
      <c r="FF275" s="168">
        <f t="shared" si="507"/>
        <v>89.3</v>
      </c>
      <c r="FG275" s="168">
        <f t="shared" si="508"/>
        <v>93.3</v>
      </c>
      <c r="FH275" s="168">
        <f t="shared" si="509"/>
        <v>95.5</v>
      </c>
      <c r="FI275" s="168">
        <f t="shared" si="510"/>
        <v>93</v>
      </c>
      <c r="FJ275" s="168">
        <f t="shared" si="511"/>
        <v>90.1</v>
      </c>
      <c r="FK275" s="168">
        <f t="shared" si="512"/>
        <v>83</v>
      </c>
      <c r="FL275" s="167">
        <v>136</v>
      </c>
      <c r="FM275" s="168">
        <f t="shared" si="513"/>
        <v>75.599999999999994</v>
      </c>
      <c r="FN275" s="168">
        <f t="shared" si="514"/>
        <v>84.2</v>
      </c>
      <c r="FO275" s="168">
        <f t="shared" si="515"/>
        <v>90.1</v>
      </c>
      <c r="FP275" s="168">
        <f t="shared" si="516"/>
        <v>93.6</v>
      </c>
      <c r="FQ275" s="168">
        <f t="shared" si="517"/>
        <v>96.2</v>
      </c>
      <c r="FR275" s="168">
        <f t="shared" si="518"/>
        <v>91.3</v>
      </c>
      <c r="FS275" s="168">
        <f t="shared" si="519"/>
        <v>87.9</v>
      </c>
      <c r="FT275" s="168">
        <f t="shared" si="520"/>
        <v>81.900000000000006</v>
      </c>
      <c r="FU275" s="167">
        <v>137</v>
      </c>
      <c r="FV275" s="168">
        <f t="shared" si="521"/>
        <v>77.599999999999994</v>
      </c>
      <c r="FW275" s="168">
        <f t="shared" si="522"/>
        <v>88</v>
      </c>
      <c r="FX275" s="168">
        <f t="shared" si="523"/>
        <v>93.4</v>
      </c>
      <c r="FY275" s="168">
        <f t="shared" si="524"/>
        <v>93.8</v>
      </c>
      <c r="FZ275" s="168">
        <f t="shared" si="525"/>
        <v>94.2</v>
      </c>
      <c r="GA275" s="168">
        <f t="shared" si="526"/>
        <v>91.4</v>
      </c>
      <c r="GB275" s="168">
        <f t="shared" si="527"/>
        <v>87.9</v>
      </c>
      <c r="GC275" s="168">
        <f t="shared" si="528"/>
        <v>79.900000000000006</v>
      </c>
      <c r="GD275" s="167">
        <v>130</v>
      </c>
      <c r="GE275" s="168">
        <f t="shared" si="529"/>
        <v>-2.3603849250278586E-2</v>
      </c>
      <c r="GF275" s="168">
        <f t="shared" si="530"/>
        <v>-2.3544224454084883E-2</v>
      </c>
      <c r="GG275" s="167">
        <v>131</v>
      </c>
      <c r="GH275" s="168">
        <f t="shared" si="531"/>
        <v>-1.2384835451356935E-2</v>
      </c>
      <c r="GI275" s="168">
        <f t="shared" si="532"/>
        <v>-1.1998855162644873E-2</v>
      </c>
      <c r="GJ275" s="167">
        <v>132</v>
      </c>
      <c r="GK275" s="168">
        <f t="shared" si="533"/>
        <v>-2.0040529691527809E-2</v>
      </c>
      <c r="GL275" s="168">
        <f t="shared" si="534"/>
        <v>-1.9627671504537147E-2</v>
      </c>
      <c r="GM275" s="167">
        <v>133</v>
      </c>
      <c r="GN275" s="168">
        <f t="shared" si="535"/>
        <v>-2.9994818512207644E-2</v>
      </c>
      <c r="GO275" s="168">
        <f t="shared" si="536"/>
        <v>-2.8499066434065412E-2</v>
      </c>
      <c r="GP275" s="167">
        <v>134</v>
      </c>
      <c r="GQ275" s="168">
        <f t="shared" si="537"/>
        <v>1.1033250097071345E-2</v>
      </c>
      <c r="GR275" s="168">
        <f t="shared" si="538"/>
        <v>1.2508825519844891E-2</v>
      </c>
      <c r="GS275" s="167">
        <v>135</v>
      </c>
      <c r="GT275" s="168">
        <f t="shared" si="539"/>
        <v>3.2452499206684138E-2</v>
      </c>
      <c r="GU275" s="168">
        <f t="shared" si="540"/>
        <v>3.7596330632538866E-2</v>
      </c>
      <c r="GV275" s="167">
        <v>136</v>
      </c>
      <c r="GW275" s="168">
        <f t="shared" si="541"/>
        <v>4.2495075939370963E-2</v>
      </c>
      <c r="GX275" s="168">
        <f t="shared" si="542"/>
        <v>5.8447665967733542E-2</v>
      </c>
      <c r="GY275" s="167">
        <v>137</v>
      </c>
      <c r="GZ275" s="168">
        <f t="shared" si="543"/>
        <v>-2.9037543498589002E-5</v>
      </c>
      <c r="HA275" s="168">
        <f t="shared" si="544"/>
        <v>2.5034014590687548E-2</v>
      </c>
      <c r="HB275" s="167">
        <v>-1.2</v>
      </c>
      <c r="HC275" s="167">
        <v>-0.49</v>
      </c>
      <c r="HD275" s="167">
        <v>0.14000000000000001</v>
      </c>
      <c r="HE275" s="167">
        <v>1.56</v>
      </c>
      <c r="HF275" s="167">
        <v>-2.98</v>
      </c>
      <c r="HG275" s="167">
        <v>-1.01</v>
      </c>
      <c r="HH275" s="167">
        <v>0.85</v>
      </c>
      <c r="HI275" s="167">
        <v>3.14</v>
      </c>
    </row>
    <row r="276" spans="1:217" ht="15" x14ac:dyDescent="0.2">
      <c r="A276" s="153">
        <v>266</v>
      </c>
      <c r="B276" s="212"/>
      <c r="V276" s="163">
        <f t="shared" si="445"/>
        <v>0</v>
      </c>
      <c r="W276" s="163">
        <f t="shared" si="446"/>
        <v>0</v>
      </c>
      <c r="X276" s="163">
        <f t="shared" si="447"/>
        <v>0</v>
      </c>
      <c r="Y276" s="163">
        <f t="shared" si="448"/>
        <v>0</v>
      </c>
      <c r="Z276" s="163">
        <f t="shared" si="449"/>
        <v>0</v>
      </c>
      <c r="AA276" s="163">
        <f t="shared" si="450"/>
        <v>0</v>
      </c>
      <c r="AB276" s="163">
        <f t="shared" si="451"/>
        <v>0</v>
      </c>
      <c r="AC276" s="163">
        <f t="shared" si="452"/>
        <v>0</v>
      </c>
      <c r="AD276" s="164">
        <f t="shared" si="453"/>
        <v>-1.4641977937706968E-2</v>
      </c>
      <c r="AE276" s="164">
        <f t="shared" si="454"/>
        <v>2.4910512713808348E-2</v>
      </c>
      <c r="AF276" s="164">
        <f t="shared" si="455"/>
        <v>4.5595616594547202E-2</v>
      </c>
      <c r="AG276" s="165">
        <f t="shared" si="456"/>
        <v>65.3</v>
      </c>
      <c r="AH276" s="165">
        <f t="shared" si="457"/>
        <v>75.400000000000006</v>
      </c>
      <c r="AI276" s="165">
        <f t="shared" si="458"/>
        <v>82.9</v>
      </c>
      <c r="AJ276" s="165">
        <f t="shared" si="459"/>
        <v>88.3</v>
      </c>
      <c r="AK276" s="165">
        <f t="shared" si="460"/>
        <v>91.5</v>
      </c>
      <c r="AL276" s="165">
        <f t="shared" si="461"/>
        <v>92.7</v>
      </c>
      <c r="AM276" s="165">
        <f t="shared" si="462"/>
        <v>92.5</v>
      </c>
      <c r="AN276" s="165">
        <f t="shared" si="463"/>
        <v>90.4</v>
      </c>
      <c r="AO276" s="164">
        <f t="shared" si="464"/>
        <v>1.5128685188023212</v>
      </c>
      <c r="AP276" s="166">
        <v>1</v>
      </c>
      <c r="AQ276" s="167">
        <v>51.4</v>
      </c>
      <c r="AR276" s="167">
        <v>62.6</v>
      </c>
      <c r="AS276" s="167">
        <v>70.8</v>
      </c>
      <c r="AT276" s="167">
        <v>81</v>
      </c>
      <c r="AU276" s="167">
        <v>90.4</v>
      </c>
      <c r="AV276" s="167">
        <v>96.2</v>
      </c>
      <c r="AW276" s="167">
        <v>94.7</v>
      </c>
      <c r="AX276" s="167">
        <v>92.3</v>
      </c>
      <c r="AY276" s="166">
        <v>2</v>
      </c>
      <c r="AZ276" s="167">
        <v>59.5</v>
      </c>
      <c r="BA276" s="167">
        <v>68.900000000000006</v>
      </c>
      <c r="BB276" s="167">
        <v>78.3</v>
      </c>
      <c r="BC276" s="167">
        <v>84.3</v>
      </c>
      <c r="BD276" s="167">
        <v>92.8</v>
      </c>
      <c r="BE276" s="167">
        <v>96.3</v>
      </c>
      <c r="BF276" s="167">
        <v>94</v>
      </c>
      <c r="BG276" s="167">
        <v>90</v>
      </c>
      <c r="BH276" s="166">
        <v>3</v>
      </c>
      <c r="BI276" s="167">
        <v>59.8</v>
      </c>
      <c r="BJ276" s="167">
        <v>71.099999999999994</v>
      </c>
      <c r="BK276" s="167">
        <v>80.8</v>
      </c>
      <c r="BL276" s="167">
        <v>88</v>
      </c>
      <c r="BM276" s="167">
        <v>95</v>
      </c>
      <c r="BN276" s="167">
        <v>94.4</v>
      </c>
      <c r="BO276" s="167">
        <v>94.1</v>
      </c>
      <c r="BP276" s="167">
        <v>89</v>
      </c>
      <c r="BQ276" s="166">
        <v>4</v>
      </c>
      <c r="BR276" s="167">
        <v>65.400000000000006</v>
      </c>
      <c r="BS276" s="167">
        <v>77.2</v>
      </c>
      <c r="BT276" s="167">
        <v>84.5</v>
      </c>
      <c r="BU276" s="167">
        <v>89.8</v>
      </c>
      <c r="BV276" s="167">
        <v>95.5</v>
      </c>
      <c r="BW276" s="167">
        <v>94.3</v>
      </c>
      <c r="BX276" s="167">
        <v>92.5</v>
      </c>
      <c r="BY276" s="167">
        <v>88.8</v>
      </c>
      <c r="BZ276" s="166">
        <v>5</v>
      </c>
      <c r="CA276" s="167">
        <v>65.3</v>
      </c>
      <c r="CB276" s="167">
        <v>77.400000000000006</v>
      </c>
      <c r="CC276" s="167">
        <v>86.5</v>
      </c>
      <c r="CD276" s="167">
        <v>92.5</v>
      </c>
      <c r="CE276" s="167">
        <v>96.4</v>
      </c>
      <c r="CF276" s="167">
        <v>93</v>
      </c>
      <c r="CG276" s="167">
        <v>90.4</v>
      </c>
      <c r="CH276" s="167">
        <v>83.7</v>
      </c>
      <c r="CI276" s="166">
        <v>6</v>
      </c>
      <c r="CJ276" s="167">
        <v>70.7</v>
      </c>
      <c r="CK276" s="167">
        <v>82</v>
      </c>
      <c r="CL276" s="167">
        <v>89.3</v>
      </c>
      <c r="CM276" s="167">
        <v>93.3</v>
      </c>
      <c r="CN276" s="167">
        <v>95.5</v>
      </c>
      <c r="CO276" s="167">
        <v>93</v>
      </c>
      <c r="CP276" s="167">
        <v>90.1</v>
      </c>
      <c r="CQ276" s="167">
        <v>83</v>
      </c>
      <c r="CR276" s="166">
        <v>7</v>
      </c>
      <c r="CS276" s="167">
        <v>75.599999999999994</v>
      </c>
      <c r="CT276" s="167">
        <v>84.2</v>
      </c>
      <c r="CU276" s="167">
        <v>90.1</v>
      </c>
      <c r="CV276" s="167">
        <v>93.6</v>
      </c>
      <c r="CW276" s="167">
        <v>96.2</v>
      </c>
      <c r="CX276" s="167">
        <v>91.3</v>
      </c>
      <c r="CY276" s="167">
        <v>87.9</v>
      </c>
      <c r="CZ276" s="167">
        <v>81.900000000000006</v>
      </c>
      <c r="DA276" s="166">
        <v>8</v>
      </c>
      <c r="DB276" s="167">
        <v>77.599999999999994</v>
      </c>
      <c r="DC276" s="167">
        <v>88</v>
      </c>
      <c r="DD276" s="167">
        <v>93.4</v>
      </c>
      <c r="DE276" s="167">
        <v>93.8</v>
      </c>
      <c r="DF276" s="167">
        <v>94.2</v>
      </c>
      <c r="DG276" s="167">
        <v>91.4</v>
      </c>
      <c r="DH276" s="167">
        <v>87.9</v>
      </c>
      <c r="DI276" s="167">
        <v>79.900000000000006</v>
      </c>
      <c r="DJ276" s="167">
        <v>1</v>
      </c>
      <c r="DK276" s="168">
        <f t="shared" si="465"/>
        <v>51.4</v>
      </c>
      <c r="DL276" s="168">
        <f t="shared" si="466"/>
        <v>62.6</v>
      </c>
      <c r="DM276" s="168">
        <f t="shared" si="467"/>
        <v>70.8</v>
      </c>
      <c r="DN276" s="168">
        <f t="shared" si="468"/>
        <v>81</v>
      </c>
      <c r="DO276" s="168">
        <f t="shared" si="469"/>
        <v>90.4</v>
      </c>
      <c r="DP276" s="168">
        <f t="shared" si="470"/>
        <v>96.2</v>
      </c>
      <c r="DQ276" s="168">
        <f t="shared" si="471"/>
        <v>94.7</v>
      </c>
      <c r="DR276" s="168">
        <f t="shared" si="472"/>
        <v>92.3</v>
      </c>
      <c r="DS276" s="167">
        <v>131</v>
      </c>
      <c r="DT276" s="168">
        <f t="shared" si="473"/>
        <v>59.5</v>
      </c>
      <c r="DU276" s="168">
        <f t="shared" si="474"/>
        <v>68.900000000000006</v>
      </c>
      <c r="DV276" s="168">
        <f t="shared" si="475"/>
        <v>78.3</v>
      </c>
      <c r="DW276" s="168">
        <f t="shared" si="476"/>
        <v>84.3</v>
      </c>
      <c r="DX276" s="168">
        <f t="shared" si="477"/>
        <v>92.8</v>
      </c>
      <c r="DY276" s="168">
        <f t="shared" si="478"/>
        <v>96.3</v>
      </c>
      <c r="DZ276" s="168">
        <f t="shared" si="479"/>
        <v>94</v>
      </c>
      <c r="EA276" s="168">
        <f t="shared" si="480"/>
        <v>90</v>
      </c>
      <c r="EB276" s="167">
        <v>132</v>
      </c>
      <c r="EC276" s="168">
        <f t="shared" si="481"/>
        <v>59.8</v>
      </c>
      <c r="ED276" s="168">
        <f t="shared" si="482"/>
        <v>71.099999999999994</v>
      </c>
      <c r="EE276" s="168">
        <f t="shared" si="483"/>
        <v>80.8</v>
      </c>
      <c r="EF276" s="168">
        <f t="shared" si="484"/>
        <v>88</v>
      </c>
      <c r="EG276" s="168">
        <f t="shared" si="485"/>
        <v>95</v>
      </c>
      <c r="EH276" s="168">
        <f t="shared" si="486"/>
        <v>94.4</v>
      </c>
      <c r="EI276" s="168">
        <f t="shared" si="487"/>
        <v>94.1</v>
      </c>
      <c r="EJ276" s="168">
        <f t="shared" si="488"/>
        <v>89</v>
      </c>
      <c r="EK276" s="167">
        <v>133</v>
      </c>
      <c r="EL276" s="168">
        <f t="shared" si="489"/>
        <v>65.400000000000006</v>
      </c>
      <c r="EM276" s="168">
        <f t="shared" si="490"/>
        <v>77.2</v>
      </c>
      <c r="EN276" s="168">
        <f t="shared" si="491"/>
        <v>84.5</v>
      </c>
      <c r="EO276" s="168">
        <f t="shared" si="492"/>
        <v>89.8</v>
      </c>
      <c r="EP276" s="168">
        <f t="shared" si="493"/>
        <v>95.5</v>
      </c>
      <c r="EQ276" s="168">
        <f t="shared" si="494"/>
        <v>94.3</v>
      </c>
      <c r="ER276" s="168">
        <f t="shared" si="495"/>
        <v>92.5</v>
      </c>
      <c r="ES276" s="168">
        <f t="shared" si="496"/>
        <v>88.8</v>
      </c>
      <c r="ET276" s="167">
        <v>134</v>
      </c>
      <c r="EU276" s="168">
        <f t="shared" si="497"/>
        <v>65.3</v>
      </c>
      <c r="EV276" s="168">
        <f t="shared" si="498"/>
        <v>77.400000000000006</v>
      </c>
      <c r="EW276" s="168">
        <f t="shared" si="499"/>
        <v>86.5</v>
      </c>
      <c r="EX276" s="168">
        <f t="shared" si="500"/>
        <v>92.5</v>
      </c>
      <c r="EY276" s="168">
        <f t="shared" si="501"/>
        <v>96.4</v>
      </c>
      <c r="EZ276" s="168">
        <f t="shared" si="502"/>
        <v>93</v>
      </c>
      <c r="FA276" s="168">
        <f t="shared" si="503"/>
        <v>90.4</v>
      </c>
      <c r="FB276" s="168">
        <f t="shared" si="504"/>
        <v>83.7</v>
      </c>
      <c r="FC276" s="167">
        <v>135</v>
      </c>
      <c r="FD276" s="168">
        <f t="shared" si="505"/>
        <v>70.7</v>
      </c>
      <c r="FE276" s="168">
        <f t="shared" si="506"/>
        <v>82</v>
      </c>
      <c r="FF276" s="168">
        <f t="shared" si="507"/>
        <v>89.3</v>
      </c>
      <c r="FG276" s="168">
        <f t="shared" si="508"/>
        <v>93.3</v>
      </c>
      <c r="FH276" s="168">
        <f t="shared" si="509"/>
        <v>95.5</v>
      </c>
      <c r="FI276" s="168">
        <f t="shared" si="510"/>
        <v>93</v>
      </c>
      <c r="FJ276" s="168">
        <f t="shared" si="511"/>
        <v>90.1</v>
      </c>
      <c r="FK276" s="168">
        <f t="shared" si="512"/>
        <v>83</v>
      </c>
      <c r="FL276" s="167">
        <v>136</v>
      </c>
      <c r="FM276" s="168">
        <f t="shared" si="513"/>
        <v>75.599999999999994</v>
      </c>
      <c r="FN276" s="168">
        <f t="shared" si="514"/>
        <v>84.2</v>
      </c>
      <c r="FO276" s="168">
        <f t="shared" si="515"/>
        <v>90.1</v>
      </c>
      <c r="FP276" s="168">
        <f t="shared" si="516"/>
        <v>93.6</v>
      </c>
      <c r="FQ276" s="168">
        <f t="shared" si="517"/>
        <v>96.2</v>
      </c>
      <c r="FR276" s="168">
        <f t="shared" si="518"/>
        <v>91.3</v>
      </c>
      <c r="FS276" s="168">
        <f t="shared" si="519"/>
        <v>87.9</v>
      </c>
      <c r="FT276" s="168">
        <f t="shared" si="520"/>
        <v>81.900000000000006</v>
      </c>
      <c r="FU276" s="167">
        <v>137</v>
      </c>
      <c r="FV276" s="168">
        <f t="shared" si="521"/>
        <v>77.599999999999994</v>
      </c>
      <c r="FW276" s="168">
        <f t="shared" si="522"/>
        <v>88</v>
      </c>
      <c r="FX276" s="168">
        <f t="shared" si="523"/>
        <v>93.4</v>
      </c>
      <c r="FY276" s="168">
        <f t="shared" si="524"/>
        <v>93.8</v>
      </c>
      <c r="FZ276" s="168">
        <f t="shared" si="525"/>
        <v>94.2</v>
      </c>
      <c r="GA276" s="168">
        <f t="shared" si="526"/>
        <v>91.4</v>
      </c>
      <c r="GB276" s="168">
        <f t="shared" si="527"/>
        <v>87.9</v>
      </c>
      <c r="GC276" s="168">
        <f t="shared" si="528"/>
        <v>79.900000000000006</v>
      </c>
      <c r="GD276" s="167">
        <v>130</v>
      </c>
      <c r="GE276" s="168">
        <f t="shared" si="529"/>
        <v>-2.3603849250278586E-2</v>
      </c>
      <c r="GF276" s="168">
        <f t="shared" si="530"/>
        <v>-2.3544224454084883E-2</v>
      </c>
      <c r="GG276" s="167">
        <v>131</v>
      </c>
      <c r="GH276" s="168">
        <f t="shared" si="531"/>
        <v>-1.2384835451356935E-2</v>
      </c>
      <c r="GI276" s="168">
        <f t="shared" si="532"/>
        <v>-1.1998855162644873E-2</v>
      </c>
      <c r="GJ276" s="167">
        <v>132</v>
      </c>
      <c r="GK276" s="168">
        <f t="shared" si="533"/>
        <v>-2.0040529691527809E-2</v>
      </c>
      <c r="GL276" s="168">
        <f t="shared" si="534"/>
        <v>-1.9627671504537147E-2</v>
      </c>
      <c r="GM276" s="167">
        <v>133</v>
      </c>
      <c r="GN276" s="168">
        <f t="shared" si="535"/>
        <v>-2.9994818512207644E-2</v>
      </c>
      <c r="GO276" s="168">
        <f t="shared" si="536"/>
        <v>-2.8499066434065412E-2</v>
      </c>
      <c r="GP276" s="167">
        <v>134</v>
      </c>
      <c r="GQ276" s="168">
        <f t="shared" si="537"/>
        <v>1.1033250097071345E-2</v>
      </c>
      <c r="GR276" s="168">
        <f t="shared" si="538"/>
        <v>1.2508825519844891E-2</v>
      </c>
      <c r="GS276" s="167">
        <v>135</v>
      </c>
      <c r="GT276" s="168">
        <f t="shared" si="539"/>
        <v>3.2452499206684138E-2</v>
      </c>
      <c r="GU276" s="168">
        <f t="shared" si="540"/>
        <v>3.7596330632538866E-2</v>
      </c>
      <c r="GV276" s="167">
        <v>136</v>
      </c>
      <c r="GW276" s="168">
        <f t="shared" si="541"/>
        <v>4.2495075939370963E-2</v>
      </c>
      <c r="GX276" s="168">
        <f t="shared" si="542"/>
        <v>5.8447665967733542E-2</v>
      </c>
      <c r="GY276" s="167">
        <v>137</v>
      </c>
      <c r="GZ276" s="168">
        <f t="shared" si="543"/>
        <v>-2.9037543498589002E-5</v>
      </c>
      <c r="HA276" s="168">
        <f t="shared" si="544"/>
        <v>2.5034014590687548E-2</v>
      </c>
      <c r="HB276" s="167">
        <v>-1.2</v>
      </c>
      <c r="HC276" s="167">
        <v>-0.49</v>
      </c>
      <c r="HD276" s="167">
        <v>0.14000000000000001</v>
      </c>
      <c r="HE276" s="167">
        <v>1.56</v>
      </c>
      <c r="HF276" s="167">
        <v>-2.98</v>
      </c>
      <c r="HG276" s="167">
        <v>-1.01</v>
      </c>
      <c r="HH276" s="167">
        <v>0.85</v>
      </c>
      <c r="HI276" s="167">
        <v>3.14</v>
      </c>
    </row>
    <row r="277" spans="1:217" ht="15" x14ac:dyDescent="0.2">
      <c r="A277" s="153">
        <v>267</v>
      </c>
      <c r="B277" s="212"/>
      <c r="V277" s="163">
        <f t="shared" si="445"/>
        <v>0</v>
      </c>
      <c r="W277" s="163">
        <f t="shared" si="446"/>
        <v>0</v>
      </c>
      <c r="X277" s="163">
        <f t="shared" si="447"/>
        <v>0</v>
      </c>
      <c r="Y277" s="163">
        <f t="shared" si="448"/>
        <v>0</v>
      </c>
      <c r="Z277" s="163">
        <f t="shared" si="449"/>
        <v>0</v>
      </c>
      <c r="AA277" s="163">
        <f t="shared" si="450"/>
        <v>0</v>
      </c>
      <c r="AB277" s="163">
        <f t="shared" si="451"/>
        <v>0</v>
      </c>
      <c r="AC277" s="163">
        <f t="shared" si="452"/>
        <v>0</v>
      </c>
      <c r="AD277" s="164">
        <f t="shared" si="453"/>
        <v>-1.4641977937706968E-2</v>
      </c>
      <c r="AE277" s="164">
        <f t="shared" si="454"/>
        <v>2.4910512713808348E-2</v>
      </c>
      <c r="AF277" s="164">
        <f t="shared" si="455"/>
        <v>4.5595616594547202E-2</v>
      </c>
      <c r="AG277" s="165">
        <f t="shared" si="456"/>
        <v>65.3</v>
      </c>
      <c r="AH277" s="165">
        <f t="shared" si="457"/>
        <v>75.400000000000006</v>
      </c>
      <c r="AI277" s="165">
        <f t="shared" si="458"/>
        <v>82.9</v>
      </c>
      <c r="AJ277" s="165">
        <f t="shared" si="459"/>
        <v>88.3</v>
      </c>
      <c r="AK277" s="165">
        <f t="shared" si="460"/>
        <v>91.5</v>
      </c>
      <c r="AL277" s="165">
        <f t="shared" si="461"/>
        <v>92.7</v>
      </c>
      <c r="AM277" s="165">
        <f t="shared" si="462"/>
        <v>92.5</v>
      </c>
      <c r="AN277" s="165">
        <f t="shared" si="463"/>
        <v>90.4</v>
      </c>
      <c r="AO277" s="164">
        <f t="shared" si="464"/>
        <v>1.5128685188023212</v>
      </c>
      <c r="AP277" s="166">
        <v>1</v>
      </c>
      <c r="AQ277" s="167">
        <v>51.4</v>
      </c>
      <c r="AR277" s="167">
        <v>62.6</v>
      </c>
      <c r="AS277" s="167">
        <v>70.8</v>
      </c>
      <c r="AT277" s="167">
        <v>81</v>
      </c>
      <c r="AU277" s="167">
        <v>90.4</v>
      </c>
      <c r="AV277" s="167">
        <v>96.2</v>
      </c>
      <c r="AW277" s="167">
        <v>94.7</v>
      </c>
      <c r="AX277" s="167">
        <v>92.3</v>
      </c>
      <c r="AY277" s="166">
        <v>2</v>
      </c>
      <c r="AZ277" s="167">
        <v>59.5</v>
      </c>
      <c r="BA277" s="167">
        <v>68.900000000000006</v>
      </c>
      <c r="BB277" s="167">
        <v>78.3</v>
      </c>
      <c r="BC277" s="167">
        <v>84.3</v>
      </c>
      <c r="BD277" s="167">
        <v>92.8</v>
      </c>
      <c r="BE277" s="167">
        <v>96.3</v>
      </c>
      <c r="BF277" s="167">
        <v>94</v>
      </c>
      <c r="BG277" s="167">
        <v>90</v>
      </c>
      <c r="BH277" s="166">
        <v>3</v>
      </c>
      <c r="BI277" s="167">
        <v>59.8</v>
      </c>
      <c r="BJ277" s="167">
        <v>71.099999999999994</v>
      </c>
      <c r="BK277" s="167">
        <v>80.8</v>
      </c>
      <c r="BL277" s="167">
        <v>88</v>
      </c>
      <c r="BM277" s="167">
        <v>95</v>
      </c>
      <c r="BN277" s="167">
        <v>94.4</v>
      </c>
      <c r="BO277" s="167">
        <v>94.1</v>
      </c>
      <c r="BP277" s="167">
        <v>89</v>
      </c>
      <c r="BQ277" s="166">
        <v>4</v>
      </c>
      <c r="BR277" s="167">
        <v>65.400000000000006</v>
      </c>
      <c r="BS277" s="167">
        <v>77.2</v>
      </c>
      <c r="BT277" s="167">
        <v>84.5</v>
      </c>
      <c r="BU277" s="167">
        <v>89.8</v>
      </c>
      <c r="BV277" s="167">
        <v>95.5</v>
      </c>
      <c r="BW277" s="167">
        <v>94.3</v>
      </c>
      <c r="BX277" s="167">
        <v>92.5</v>
      </c>
      <c r="BY277" s="167">
        <v>88.8</v>
      </c>
      <c r="BZ277" s="166">
        <v>5</v>
      </c>
      <c r="CA277" s="167">
        <v>65.3</v>
      </c>
      <c r="CB277" s="167">
        <v>77.400000000000006</v>
      </c>
      <c r="CC277" s="167">
        <v>86.5</v>
      </c>
      <c r="CD277" s="167">
        <v>92.5</v>
      </c>
      <c r="CE277" s="167">
        <v>96.4</v>
      </c>
      <c r="CF277" s="167">
        <v>93</v>
      </c>
      <c r="CG277" s="167">
        <v>90.4</v>
      </c>
      <c r="CH277" s="167">
        <v>83.7</v>
      </c>
      <c r="CI277" s="166">
        <v>6</v>
      </c>
      <c r="CJ277" s="167">
        <v>70.7</v>
      </c>
      <c r="CK277" s="167">
        <v>82</v>
      </c>
      <c r="CL277" s="167">
        <v>89.3</v>
      </c>
      <c r="CM277" s="167">
        <v>93.3</v>
      </c>
      <c r="CN277" s="167">
        <v>95.5</v>
      </c>
      <c r="CO277" s="167">
        <v>93</v>
      </c>
      <c r="CP277" s="167">
        <v>90.1</v>
      </c>
      <c r="CQ277" s="167">
        <v>83</v>
      </c>
      <c r="CR277" s="166">
        <v>7</v>
      </c>
      <c r="CS277" s="167">
        <v>75.599999999999994</v>
      </c>
      <c r="CT277" s="167">
        <v>84.2</v>
      </c>
      <c r="CU277" s="167">
        <v>90.1</v>
      </c>
      <c r="CV277" s="167">
        <v>93.6</v>
      </c>
      <c r="CW277" s="167">
        <v>96.2</v>
      </c>
      <c r="CX277" s="167">
        <v>91.3</v>
      </c>
      <c r="CY277" s="167">
        <v>87.9</v>
      </c>
      <c r="CZ277" s="167">
        <v>81.900000000000006</v>
      </c>
      <c r="DA277" s="166">
        <v>8</v>
      </c>
      <c r="DB277" s="167">
        <v>77.599999999999994</v>
      </c>
      <c r="DC277" s="167">
        <v>88</v>
      </c>
      <c r="DD277" s="167">
        <v>93.4</v>
      </c>
      <c r="DE277" s="167">
        <v>93.8</v>
      </c>
      <c r="DF277" s="167">
        <v>94.2</v>
      </c>
      <c r="DG277" s="167">
        <v>91.4</v>
      </c>
      <c r="DH277" s="167">
        <v>87.9</v>
      </c>
      <c r="DI277" s="167">
        <v>79.900000000000006</v>
      </c>
      <c r="DJ277" s="167">
        <v>1</v>
      </c>
      <c r="DK277" s="168">
        <f t="shared" si="465"/>
        <v>51.4</v>
      </c>
      <c r="DL277" s="168">
        <f t="shared" si="466"/>
        <v>62.6</v>
      </c>
      <c r="DM277" s="168">
        <f t="shared" si="467"/>
        <v>70.8</v>
      </c>
      <c r="DN277" s="168">
        <f t="shared" si="468"/>
        <v>81</v>
      </c>
      <c r="DO277" s="168">
        <f t="shared" si="469"/>
        <v>90.4</v>
      </c>
      <c r="DP277" s="168">
        <f t="shared" si="470"/>
        <v>96.2</v>
      </c>
      <c r="DQ277" s="168">
        <f t="shared" si="471"/>
        <v>94.7</v>
      </c>
      <c r="DR277" s="168">
        <f t="shared" si="472"/>
        <v>92.3</v>
      </c>
      <c r="DS277" s="167">
        <v>131</v>
      </c>
      <c r="DT277" s="168">
        <f t="shared" si="473"/>
        <v>59.5</v>
      </c>
      <c r="DU277" s="168">
        <f t="shared" si="474"/>
        <v>68.900000000000006</v>
      </c>
      <c r="DV277" s="168">
        <f t="shared" si="475"/>
        <v>78.3</v>
      </c>
      <c r="DW277" s="168">
        <f t="shared" si="476"/>
        <v>84.3</v>
      </c>
      <c r="DX277" s="168">
        <f t="shared" si="477"/>
        <v>92.8</v>
      </c>
      <c r="DY277" s="168">
        <f t="shared" si="478"/>
        <v>96.3</v>
      </c>
      <c r="DZ277" s="168">
        <f t="shared" si="479"/>
        <v>94</v>
      </c>
      <c r="EA277" s="168">
        <f t="shared" si="480"/>
        <v>90</v>
      </c>
      <c r="EB277" s="167">
        <v>132</v>
      </c>
      <c r="EC277" s="168">
        <f t="shared" si="481"/>
        <v>59.8</v>
      </c>
      <c r="ED277" s="168">
        <f t="shared" si="482"/>
        <v>71.099999999999994</v>
      </c>
      <c r="EE277" s="168">
        <f t="shared" si="483"/>
        <v>80.8</v>
      </c>
      <c r="EF277" s="168">
        <f t="shared" si="484"/>
        <v>88</v>
      </c>
      <c r="EG277" s="168">
        <f t="shared" si="485"/>
        <v>95</v>
      </c>
      <c r="EH277" s="168">
        <f t="shared" si="486"/>
        <v>94.4</v>
      </c>
      <c r="EI277" s="168">
        <f t="shared" si="487"/>
        <v>94.1</v>
      </c>
      <c r="EJ277" s="168">
        <f t="shared" si="488"/>
        <v>89</v>
      </c>
      <c r="EK277" s="167">
        <v>133</v>
      </c>
      <c r="EL277" s="168">
        <f t="shared" si="489"/>
        <v>65.400000000000006</v>
      </c>
      <c r="EM277" s="168">
        <f t="shared" si="490"/>
        <v>77.2</v>
      </c>
      <c r="EN277" s="168">
        <f t="shared" si="491"/>
        <v>84.5</v>
      </c>
      <c r="EO277" s="168">
        <f t="shared" si="492"/>
        <v>89.8</v>
      </c>
      <c r="EP277" s="168">
        <f t="shared" si="493"/>
        <v>95.5</v>
      </c>
      <c r="EQ277" s="168">
        <f t="shared" si="494"/>
        <v>94.3</v>
      </c>
      <c r="ER277" s="168">
        <f t="shared" si="495"/>
        <v>92.5</v>
      </c>
      <c r="ES277" s="168">
        <f t="shared" si="496"/>
        <v>88.8</v>
      </c>
      <c r="ET277" s="167">
        <v>134</v>
      </c>
      <c r="EU277" s="168">
        <f t="shared" si="497"/>
        <v>65.3</v>
      </c>
      <c r="EV277" s="168">
        <f t="shared" si="498"/>
        <v>77.400000000000006</v>
      </c>
      <c r="EW277" s="168">
        <f t="shared" si="499"/>
        <v>86.5</v>
      </c>
      <c r="EX277" s="168">
        <f t="shared" si="500"/>
        <v>92.5</v>
      </c>
      <c r="EY277" s="168">
        <f t="shared" si="501"/>
        <v>96.4</v>
      </c>
      <c r="EZ277" s="168">
        <f t="shared" si="502"/>
        <v>93</v>
      </c>
      <c r="FA277" s="168">
        <f t="shared" si="503"/>
        <v>90.4</v>
      </c>
      <c r="FB277" s="168">
        <f t="shared" si="504"/>
        <v>83.7</v>
      </c>
      <c r="FC277" s="167">
        <v>135</v>
      </c>
      <c r="FD277" s="168">
        <f t="shared" si="505"/>
        <v>70.7</v>
      </c>
      <c r="FE277" s="168">
        <f t="shared" si="506"/>
        <v>82</v>
      </c>
      <c r="FF277" s="168">
        <f t="shared" si="507"/>
        <v>89.3</v>
      </c>
      <c r="FG277" s="168">
        <f t="shared" si="508"/>
        <v>93.3</v>
      </c>
      <c r="FH277" s="168">
        <f t="shared" si="509"/>
        <v>95.5</v>
      </c>
      <c r="FI277" s="168">
        <f t="shared" si="510"/>
        <v>93</v>
      </c>
      <c r="FJ277" s="168">
        <f t="shared" si="511"/>
        <v>90.1</v>
      </c>
      <c r="FK277" s="168">
        <f t="shared" si="512"/>
        <v>83</v>
      </c>
      <c r="FL277" s="167">
        <v>136</v>
      </c>
      <c r="FM277" s="168">
        <f t="shared" si="513"/>
        <v>75.599999999999994</v>
      </c>
      <c r="FN277" s="168">
        <f t="shared" si="514"/>
        <v>84.2</v>
      </c>
      <c r="FO277" s="168">
        <f t="shared" si="515"/>
        <v>90.1</v>
      </c>
      <c r="FP277" s="168">
        <f t="shared" si="516"/>
        <v>93.6</v>
      </c>
      <c r="FQ277" s="168">
        <f t="shared" si="517"/>
        <v>96.2</v>
      </c>
      <c r="FR277" s="168">
        <f t="shared" si="518"/>
        <v>91.3</v>
      </c>
      <c r="FS277" s="168">
        <f t="shared" si="519"/>
        <v>87.9</v>
      </c>
      <c r="FT277" s="168">
        <f t="shared" si="520"/>
        <v>81.900000000000006</v>
      </c>
      <c r="FU277" s="167">
        <v>137</v>
      </c>
      <c r="FV277" s="168">
        <f t="shared" si="521"/>
        <v>77.599999999999994</v>
      </c>
      <c r="FW277" s="168">
        <f t="shared" si="522"/>
        <v>88</v>
      </c>
      <c r="FX277" s="168">
        <f t="shared" si="523"/>
        <v>93.4</v>
      </c>
      <c r="FY277" s="168">
        <f t="shared" si="524"/>
        <v>93.8</v>
      </c>
      <c r="FZ277" s="168">
        <f t="shared" si="525"/>
        <v>94.2</v>
      </c>
      <c r="GA277" s="168">
        <f t="shared" si="526"/>
        <v>91.4</v>
      </c>
      <c r="GB277" s="168">
        <f t="shared" si="527"/>
        <v>87.9</v>
      </c>
      <c r="GC277" s="168">
        <f t="shared" si="528"/>
        <v>79.900000000000006</v>
      </c>
      <c r="GD277" s="167">
        <v>130</v>
      </c>
      <c r="GE277" s="168">
        <f t="shared" si="529"/>
        <v>-2.3603849250278586E-2</v>
      </c>
      <c r="GF277" s="168">
        <f t="shared" si="530"/>
        <v>-2.3544224454084883E-2</v>
      </c>
      <c r="GG277" s="167">
        <v>131</v>
      </c>
      <c r="GH277" s="168">
        <f t="shared" si="531"/>
        <v>-1.2384835451356935E-2</v>
      </c>
      <c r="GI277" s="168">
        <f t="shared" si="532"/>
        <v>-1.1998855162644873E-2</v>
      </c>
      <c r="GJ277" s="167">
        <v>132</v>
      </c>
      <c r="GK277" s="168">
        <f t="shared" si="533"/>
        <v>-2.0040529691527809E-2</v>
      </c>
      <c r="GL277" s="168">
        <f t="shared" si="534"/>
        <v>-1.9627671504537147E-2</v>
      </c>
      <c r="GM277" s="167">
        <v>133</v>
      </c>
      <c r="GN277" s="168">
        <f t="shared" si="535"/>
        <v>-2.9994818512207644E-2</v>
      </c>
      <c r="GO277" s="168">
        <f t="shared" si="536"/>
        <v>-2.8499066434065412E-2</v>
      </c>
      <c r="GP277" s="167">
        <v>134</v>
      </c>
      <c r="GQ277" s="168">
        <f t="shared" si="537"/>
        <v>1.1033250097071345E-2</v>
      </c>
      <c r="GR277" s="168">
        <f t="shared" si="538"/>
        <v>1.2508825519844891E-2</v>
      </c>
      <c r="GS277" s="167">
        <v>135</v>
      </c>
      <c r="GT277" s="168">
        <f t="shared" si="539"/>
        <v>3.2452499206684138E-2</v>
      </c>
      <c r="GU277" s="168">
        <f t="shared" si="540"/>
        <v>3.7596330632538866E-2</v>
      </c>
      <c r="GV277" s="167">
        <v>136</v>
      </c>
      <c r="GW277" s="168">
        <f t="shared" si="541"/>
        <v>4.2495075939370963E-2</v>
      </c>
      <c r="GX277" s="168">
        <f t="shared" si="542"/>
        <v>5.8447665967733542E-2</v>
      </c>
      <c r="GY277" s="167">
        <v>137</v>
      </c>
      <c r="GZ277" s="168">
        <f t="shared" si="543"/>
        <v>-2.9037543498589002E-5</v>
      </c>
      <c r="HA277" s="168">
        <f t="shared" si="544"/>
        <v>2.5034014590687548E-2</v>
      </c>
      <c r="HB277" s="167">
        <v>-1.2</v>
      </c>
      <c r="HC277" s="167">
        <v>-0.49</v>
      </c>
      <c r="HD277" s="167">
        <v>0.14000000000000001</v>
      </c>
      <c r="HE277" s="167">
        <v>1.56</v>
      </c>
      <c r="HF277" s="167">
        <v>-2.98</v>
      </c>
      <c r="HG277" s="167">
        <v>-1.01</v>
      </c>
      <c r="HH277" s="167">
        <v>0.85</v>
      </c>
      <c r="HI277" s="167">
        <v>3.14</v>
      </c>
    </row>
    <row r="278" spans="1:217" ht="15" x14ac:dyDescent="0.2">
      <c r="A278" s="153">
        <v>268</v>
      </c>
      <c r="B278" s="212"/>
      <c r="V278" s="163">
        <f t="shared" si="445"/>
        <v>0</v>
      </c>
      <c r="W278" s="163">
        <f t="shared" si="446"/>
        <v>0</v>
      </c>
      <c r="X278" s="163">
        <f t="shared" si="447"/>
        <v>0</v>
      </c>
      <c r="Y278" s="163">
        <f t="shared" si="448"/>
        <v>0</v>
      </c>
      <c r="Z278" s="163">
        <f t="shared" si="449"/>
        <v>0</v>
      </c>
      <c r="AA278" s="163">
        <f t="shared" si="450"/>
        <v>0</v>
      </c>
      <c r="AB278" s="163">
        <f t="shared" si="451"/>
        <v>0</v>
      </c>
      <c r="AC278" s="163">
        <f t="shared" si="452"/>
        <v>0</v>
      </c>
      <c r="AD278" s="164">
        <f t="shared" si="453"/>
        <v>-1.4641977937706968E-2</v>
      </c>
      <c r="AE278" s="164">
        <f t="shared" si="454"/>
        <v>2.4910512713808348E-2</v>
      </c>
      <c r="AF278" s="164">
        <f t="shared" si="455"/>
        <v>4.5595616594547202E-2</v>
      </c>
      <c r="AG278" s="165">
        <f t="shared" si="456"/>
        <v>65.3</v>
      </c>
      <c r="AH278" s="165">
        <f t="shared" si="457"/>
        <v>75.400000000000006</v>
      </c>
      <c r="AI278" s="165">
        <f t="shared" si="458"/>
        <v>82.9</v>
      </c>
      <c r="AJ278" s="165">
        <f t="shared" si="459"/>
        <v>88.3</v>
      </c>
      <c r="AK278" s="165">
        <f t="shared" si="460"/>
        <v>91.5</v>
      </c>
      <c r="AL278" s="165">
        <f t="shared" si="461"/>
        <v>92.7</v>
      </c>
      <c r="AM278" s="165">
        <f t="shared" si="462"/>
        <v>92.5</v>
      </c>
      <c r="AN278" s="165">
        <f t="shared" si="463"/>
        <v>90.4</v>
      </c>
      <c r="AO278" s="164">
        <f t="shared" si="464"/>
        <v>1.5128685188023212</v>
      </c>
      <c r="AP278" s="166">
        <v>1</v>
      </c>
      <c r="AQ278" s="167">
        <v>51.4</v>
      </c>
      <c r="AR278" s="167">
        <v>62.6</v>
      </c>
      <c r="AS278" s="167">
        <v>70.8</v>
      </c>
      <c r="AT278" s="167">
        <v>81</v>
      </c>
      <c r="AU278" s="167">
        <v>90.4</v>
      </c>
      <c r="AV278" s="167">
        <v>96.2</v>
      </c>
      <c r="AW278" s="167">
        <v>94.7</v>
      </c>
      <c r="AX278" s="167">
        <v>92.3</v>
      </c>
      <c r="AY278" s="166">
        <v>2</v>
      </c>
      <c r="AZ278" s="167">
        <v>59.5</v>
      </c>
      <c r="BA278" s="167">
        <v>68.900000000000006</v>
      </c>
      <c r="BB278" s="167">
        <v>78.3</v>
      </c>
      <c r="BC278" s="167">
        <v>84.3</v>
      </c>
      <c r="BD278" s="167">
        <v>92.8</v>
      </c>
      <c r="BE278" s="167">
        <v>96.3</v>
      </c>
      <c r="BF278" s="167">
        <v>94</v>
      </c>
      <c r="BG278" s="167">
        <v>90</v>
      </c>
      <c r="BH278" s="166">
        <v>3</v>
      </c>
      <c r="BI278" s="167">
        <v>59.8</v>
      </c>
      <c r="BJ278" s="167">
        <v>71.099999999999994</v>
      </c>
      <c r="BK278" s="167">
        <v>80.8</v>
      </c>
      <c r="BL278" s="167">
        <v>88</v>
      </c>
      <c r="BM278" s="167">
        <v>95</v>
      </c>
      <c r="BN278" s="167">
        <v>94.4</v>
      </c>
      <c r="BO278" s="167">
        <v>94.1</v>
      </c>
      <c r="BP278" s="167">
        <v>89</v>
      </c>
      <c r="BQ278" s="166">
        <v>4</v>
      </c>
      <c r="BR278" s="167">
        <v>65.400000000000006</v>
      </c>
      <c r="BS278" s="167">
        <v>77.2</v>
      </c>
      <c r="BT278" s="167">
        <v>84.5</v>
      </c>
      <c r="BU278" s="167">
        <v>89.8</v>
      </c>
      <c r="BV278" s="167">
        <v>95.5</v>
      </c>
      <c r="BW278" s="167">
        <v>94.3</v>
      </c>
      <c r="BX278" s="167">
        <v>92.5</v>
      </c>
      <c r="BY278" s="167">
        <v>88.8</v>
      </c>
      <c r="BZ278" s="166">
        <v>5</v>
      </c>
      <c r="CA278" s="167">
        <v>65.3</v>
      </c>
      <c r="CB278" s="167">
        <v>77.400000000000006</v>
      </c>
      <c r="CC278" s="167">
        <v>86.5</v>
      </c>
      <c r="CD278" s="167">
        <v>92.5</v>
      </c>
      <c r="CE278" s="167">
        <v>96.4</v>
      </c>
      <c r="CF278" s="167">
        <v>93</v>
      </c>
      <c r="CG278" s="167">
        <v>90.4</v>
      </c>
      <c r="CH278" s="167">
        <v>83.7</v>
      </c>
      <c r="CI278" s="166">
        <v>6</v>
      </c>
      <c r="CJ278" s="167">
        <v>70.7</v>
      </c>
      <c r="CK278" s="167">
        <v>82</v>
      </c>
      <c r="CL278" s="167">
        <v>89.3</v>
      </c>
      <c r="CM278" s="167">
        <v>93.3</v>
      </c>
      <c r="CN278" s="167">
        <v>95.5</v>
      </c>
      <c r="CO278" s="167">
        <v>93</v>
      </c>
      <c r="CP278" s="167">
        <v>90.1</v>
      </c>
      <c r="CQ278" s="167">
        <v>83</v>
      </c>
      <c r="CR278" s="166">
        <v>7</v>
      </c>
      <c r="CS278" s="167">
        <v>75.599999999999994</v>
      </c>
      <c r="CT278" s="167">
        <v>84.2</v>
      </c>
      <c r="CU278" s="167">
        <v>90.1</v>
      </c>
      <c r="CV278" s="167">
        <v>93.6</v>
      </c>
      <c r="CW278" s="167">
        <v>96.2</v>
      </c>
      <c r="CX278" s="167">
        <v>91.3</v>
      </c>
      <c r="CY278" s="167">
        <v>87.9</v>
      </c>
      <c r="CZ278" s="167">
        <v>81.900000000000006</v>
      </c>
      <c r="DA278" s="166">
        <v>8</v>
      </c>
      <c r="DB278" s="167">
        <v>77.599999999999994</v>
      </c>
      <c r="DC278" s="167">
        <v>88</v>
      </c>
      <c r="DD278" s="167">
        <v>93.4</v>
      </c>
      <c r="DE278" s="167">
        <v>93.8</v>
      </c>
      <c r="DF278" s="167">
        <v>94.2</v>
      </c>
      <c r="DG278" s="167">
        <v>91.4</v>
      </c>
      <c r="DH278" s="167">
        <v>87.9</v>
      </c>
      <c r="DI278" s="167">
        <v>79.900000000000006</v>
      </c>
      <c r="DJ278" s="167">
        <v>1</v>
      </c>
      <c r="DK278" s="168">
        <f t="shared" si="465"/>
        <v>51.4</v>
      </c>
      <c r="DL278" s="168">
        <f t="shared" si="466"/>
        <v>62.6</v>
      </c>
      <c r="DM278" s="168">
        <f t="shared" si="467"/>
        <v>70.8</v>
      </c>
      <c r="DN278" s="168">
        <f t="shared" si="468"/>
        <v>81</v>
      </c>
      <c r="DO278" s="168">
        <f t="shared" si="469"/>
        <v>90.4</v>
      </c>
      <c r="DP278" s="168">
        <f t="shared" si="470"/>
        <v>96.2</v>
      </c>
      <c r="DQ278" s="168">
        <f t="shared" si="471"/>
        <v>94.7</v>
      </c>
      <c r="DR278" s="168">
        <f t="shared" si="472"/>
        <v>92.3</v>
      </c>
      <c r="DS278" s="167">
        <v>131</v>
      </c>
      <c r="DT278" s="168">
        <f t="shared" si="473"/>
        <v>59.5</v>
      </c>
      <c r="DU278" s="168">
        <f t="shared" si="474"/>
        <v>68.900000000000006</v>
      </c>
      <c r="DV278" s="168">
        <f t="shared" si="475"/>
        <v>78.3</v>
      </c>
      <c r="DW278" s="168">
        <f t="shared" si="476"/>
        <v>84.3</v>
      </c>
      <c r="DX278" s="168">
        <f t="shared" si="477"/>
        <v>92.8</v>
      </c>
      <c r="DY278" s="168">
        <f t="shared" si="478"/>
        <v>96.3</v>
      </c>
      <c r="DZ278" s="168">
        <f t="shared" si="479"/>
        <v>94</v>
      </c>
      <c r="EA278" s="168">
        <f t="shared" si="480"/>
        <v>90</v>
      </c>
      <c r="EB278" s="167">
        <v>132</v>
      </c>
      <c r="EC278" s="168">
        <f t="shared" si="481"/>
        <v>59.8</v>
      </c>
      <c r="ED278" s="168">
        <f t="shared" si="482"/>
        <v>71.099999999999994</v>
      </c>
      <c r="EE278" s="168">
        <f t="shared" si="483"/>
        <v>80.8</v>
      </c>
      <c r="EF278" s="168">
        <f t="shared" si="484"/>
        <v>88</v>
      </c>
      <c r="EG278" s="168">
        <f t="shared" si="485"/>
        <v>95</v>
      </c>
      <c r="EH278" s="168">
        <f t="shared" si="486"/>
        <v>94.4</v>
      </c>
      <c r="EI278" s="168">
        <f t="shared" si="487"/>
        <v>94.1</v>
      </c>
      <c r="EJ278" s="168">
        <f t="shared" si="488"/>
        <v>89</v>
      </c>
      <c r="EK278" s="167">
        <v>133</v>
      </c>
      <c r="EL278" s="168">
        <f t="shared" si="489"/>
        <v>65.400000000000006</v>
      </c>
      <c r="EM278" s="168">
        <f t="shared" si="490"/>
        <v>77.2</v>
      </c>
      <c r="EN278" s="168">
        <f t="shared" si="491"/>
        <v>84.5</v>
      </c>
      <c r="EO278" s="168">
        <f t="shared" si="492"/>
        <v>89.8</v>
      </c>
      <c r="EP278" s="168">
        <f t="shared" si="493"/>
        <v>95.5</v>
      </c>
      <c r="EQ278" s="168">
        <f t="shared" si="494"/>
        <v>94.3</v>
      </c>
      <c r="ER278" s="168">
        <f t="shared" si="495"/>
        <v>92.5</v>
      </c>
      <c r="ES278" s="168">
        <f t="shared" si="496"/>
        <v>88.8</v>
      </c>
      <c r="ET278" s="167">
        <v>134</v>
      </c>
      <c r="EU278" s="168">
        <f t="shared" si="497"/>
        <v>65.3</v>
      </c>
      <c r="EV278" s="168">
        <f t="shared" si="498"/>
        <v>77.400000000000006</v>
      </c>
      <c r="EW278" s="168">
        <f t="shared" si="499"/>
        <v>86.5</v>
      </c>
      <c r="EX278" s="168">
        <f t="shared" si="500"/>
        <v>92.5</v>
      </c>
      <c r="EY278" s="168">
        <f t="shared" si="501"/>
        <v>96.4</v>
      </c>
      <c r="EZ278" s="168">
        <f t="shared" si="502"/>
        <v>93</v>
      </c>
      <c r="FA278" s="168">
        <f t="shared" si="503"/>
        <v>90.4</v>
      </c>
      <c r="FB278" s="168">
        <f t="shared" si="504"/>
        <v>83.7</v>
      </c>
      <c r="FC278" s="167">
        <v>135</v>
      </c>
      <c r="FD278" s="168">
        <f t="shared" si="505"/>
        <v>70.7</v>
      </c>
      <c r="FE278" s="168">
        <f t="shared" si="506"/>
        <v>82</v>
      </c>
      <c r="FF278" s="168">
        <f t="shared" si="507"/>
        <v>89.3</v>
      </c>
      <c r="FG278" s="168">
        <f t="shared" si="508"/>
        <v>93.3</v>
      </c>
      <c r="FH278" s="168">
        <f t="shared" si="509"/>
        <v>95.5</v>
      </c>
      <c r="FI278" s="168">
        <f t="shared" si="510"/>
        <v>93</v>
      </c>
      <c r="FJ278" s="168">
        <f t="shared" si="511"/>
        <v>90.1</v>
      </c>
      <c r="FK278" s="168">
        <f t="shared" si="512"/>
        <v>83</v>
      </c>
      <c r="FL278" s="167">
        <v>136</v>
      </c>
      <c r="FM278" s="168">
        <f t="shared" si="513"/>
        <v>75.599999999999994</v>
      </c>
      <c r="FN278" s="168">
        <f t="shared" si="514"/>
        <v>84.2</v>
      </c>
      <c r="FO278" s="168">
        <f t="shared" si="515"/>
        <v>90.1</v>
      </c>
      <c r="FP278" s="168">
        <f t="shared" si="516"/>
        <v>93.6</v>
      </c>
      <c r="FQ278" s="168">
        <f t="shared" si="517"/>
        <v>96.2</v>
      </c>
      <c r="FR278" s="168">
        <f t="shared" si="518"/>
        <v>91.3</v>
      </c>
      <c r="FS278" s="168">
        <f t="shared" si="519"/>
        <v>87.9</v>
      </c>
      <c r="FT278" s="168">
        <f t="shared" si="520"/>
        <v>81.900000000000006</v>
      </c>
      <c r="FU278" s="167">
        <v>137</v>
      </c>
      <c r="FV278" s="168">
        <f t="shared" si="521"/>
        <v>77.599999999999994</v>
      </c>
      <c r="FW278" s="168">
        <f t="shared" si="522"/>
        <v>88</v>
      </c>
      <c r="FX278" s="168">
        <f t="shared" si="523"/>
        <v>93.4</v>
      </c>
      <c r="FY278" s="168">
        <f t="shared" si="524"/>
        <v>93.8</v>
      </c>
      <c r="FZ278" s="168">
        <f t="shared" si="525"/>
        <v>94.2</v>
      </c>
      <c r="GA278" s="168">
        <f t="shared" si="526"/>
        <v>91.4</v>
      </c>
      <c r="GB278" s="168">
        <f t="shared" si="527"/>
        <v>87.9</v>
      </c>
      <c r="GC278" s="168">
        <f t="shared" si="528"/>
        <v>79.900000000000006</v>
      </c>
      <c r="GD278" s="167">
        <v>130</v>
      </c>
      <c r="GE278" s="168">
        <f t="shared" si="529"/>
        <v>-2.3603849250278586E-2</v>
      </c>
      <c r="GF278" s="168">
        <f t="shared" si="530"/>
        <v>-2.3544224454084883E-2</v>
      </c>
      <c r="GG278" s="167">
        <v>131</v>
      </c>
      <c r="GH278" s="168">
        <f t="shared" si="531"/>
        <v>-1.2384835451356935E-2</v>
      </c>
      <c r="GI278" s="168">
        <f t="shared" si="532"/>
        <v>-1.1998855162644873E-2</v>
      </c>
      <c r="GJ278" s="167">
        <v>132</v>
      </c>
      <c r="GK278" s="168">
        <f t="shared" si="533"/>
        <v>-2.0040529691527809E-2</v>
      </c>
      <c r="GL278" s="168">
        <f t="shared" si="534"/>
        <v>-1.9627671504537147E-2</v>
      </c>
      <c r="GM278" s="167">
        <v>133</v>
      </c>
      <c r="GN278" s="168">
        <f t="shared" si="535"/>
        <v>-2.9994818512207644E-2</v>
      </c>
      <c r="GO278" s="168">
        <f t="shared" si="536"/>
        <v>-2.8499066434065412E-2</v>
      </c>
      <c r="GP278" s="167">
        <v>134</v>
      </c>
      <c r="GQ278" s="168">
        <f t="shared" si="537"/>
        <v>1.1033250097071345E-2</v>
      </c>
      <c r="GR278" s="168">
        <f t="shared" si="538"/>
        <v>1.2508825519844891E-2</v>
      </c>
      <c r="GS278" s="167">
        <v>135</v>
      </c>
      <c r="GT278" s="168">
        <f t="shared" si="539"/>
        <v>3.2452499206684138E-2</v>
      </c>
      <c r="GU278" s="168">
        <f t="shared" si="540"/>
        <v>3.7596330632538866E-2</v>
      </c>
      <c r="GV278" s="167">
        <v>136</v>
      </c>
      <c r="GW278" s="168">
        <f t="shared" si="541"/>
        <v>4.2495075939370963E-2</v>
      </c>
      <c r="GX278" s="168">
        <f t="shared" si="542"/>
        <v>5.8447665967733542E-2</v>
      </c>
      <c r="GY278" s="167">
        <v>137</v>
      </c>
      <c r="GZ278" s="168">
        <f t="shared" si="543"/>
        <v>-2.9037543498589002E-5</v>
      </c>
      <c r="HA278" s="168">
        <f t="shared" si="544"/>
        <v>2.5034014590687548E-2</v>
      </c>
      <c r="HB278" s="167">
        <v>-1.2</v>
      </c>
      <c r="HC278" s="167">
        <v>-0.49</v>
      </c>
      <c r="HD278" s="167">
        <v>0.14000000000000001</v>
      </c>
      <c r="HE278" s="167">
        <v>1.56</v>
      </c>
      <c r="HF278" s="167">
        <v>-2.98</v>
      </c>
      <c r="HG278" s="167">
        <v>-1.01</v>
      </c>
      <c r="HH278" s="167">
        <v>0.85</v>
      </c>
      <c r="HI278" s="167">
        <v>3.14</v>
      </c>
    </row>
    <row r="279" spans="1:217" ht="15" x14ac:dyDescent="0.2">
      <c r="A279" s="153">
        <v>269</v>
      </c>
      <c r="B279" s="212"/>
      <c r="V279" s="163">
        <f t="shared" si="445"/>
        <v>0</v>
      </c>
      <c r="W279" s="163">
        <f t="shared" si="446"/>
        <v>0</v>
      </c>
      <c r="X279" s="163">
        <f t="shared" si="447"/>
        <v>0</v>
      </c>
      <c r="Y279" s="163">
        <f t="shared" si="448"/>
        <v>0</v>
      </c>
      <c r="Z279" s="163">
        <f t="shared" si="449"/>
        <v>0</v>
      </c>
      <c r="AA279" s="163">
        <f t="shared" si="450"/>
        <v>0</v>
      </c>
      <c r="AB279" s="163">
        <f t="shared" si="451"/>
        <v>0</v>
      </c>
      <c r="AC279" s="163">
        <f t="shared" si="452"/>
        <v>0</v>
      </c>
      <c r="AD279" s="164">
        <f t="shared" si="453"/>
        <v>-1.4641977937706968E-2</v>
      </c>
      <c r="AE279" s="164">
        <f t="shared" si="454"/>
        <v>2.4910512713808348E-2</v>
      </c>
      <c r="AF279" s="164">
        <f t="shared" si="455"/>
        <v>4.5595616594547202E-2</v>
      </c>
      <c r="AG279" s="165">
        <f t="shared" si="456"/>
        <v>65.3</v>
      </c>
      <c r="AH279" s="165">
        <f t="shared" si="457"/>
        <v>75.400000000000006</v>
      </c>
      <c r="AI279" s="165">
        <f t="shared" si="458"/>
        <v>82.9</v>
      </c>
      <c r="AJ279" s="165">
        <f t="shared" si="459"/>
        <v>88.3</v>
      </c>
      <c r="AK279" s="165">
        <f t="shared" si="460"/>
        <v>91.5</v>
      </c>
      <c r="AL279" s="165">
        <f t="shared" si="461"/>
        <v>92.7</v>
      </c>
      <c r="AM279" s="165">
        <f t="shared" si="462"/>
        <v>92.5</v>
      </c>
      <c r="AN279" s="165">
        <f t="shared" si="463"/>
        <v>90.4</v>
      </c>
      <c r="AO279" s="164">
        <f t="shared" si="464"/>
        <v>1.5128685188023212</v>
      </c>
      <c r="AP279" s="166">
        <v>1</v>
      </c>
      <c r="AQ279" s="167">
        <v>51.4</v>
      </c>
      <c r="AR279" s="167">
        <v>62.6</v>
      </c>
      <c r="AS279" s="167">
        <v>70.8</v>
      </c>
      <c r="AT279" s="167">
        <v>81</v>
      </c>
      <c r="AU279" s="167">
        <v>90.4</v>
      </c>
      <c r="AV279" s="167">
        <v>96.2</v>
      </c>
      <c r="AW279" s="167">
        <v>94.7</v>
      </c>
      <c r="AX279" s="167">
        <v>92.3</v>
      </c>
      <c r="AY279" s="166">
        <v>2</v>
      </c>
      <c r="AZ279" s="167">
        <v>59.5</v>
      </c>
      <c r="BA279" s="167">
        <v>68.900000000000006</v>
      </c>
      <c r="BB279" s="167">
        <v>78.3</v>
      </c>
      <c r="BC279" s="167">
        <v>84.3</v>
      </c>
      <c r="BD279" s="167">
        <v>92.8</v>
      </c>
      <c r="BE279" s="167">
        <v>96.3</v>
      </c>
      <c r="BF279" s="167">
        <v>94</v>
      </c>
      <c r="BG279" s="167">
        <v>90</v>
      </c>
      <c r="BH279" s="166">
        <v>3</v>
      </c>
      <c r="BI279" s="167">
        <v>59.8</v>
      </c>
      <c r="BJ279" s="167">
        <v>71.099999999999994</v>
      </c>
      <c r="BK279" s="167">
        <v>80.8</v>
      </c>
      <c r="BL279" s="167">
        <v>88</v>
      </c>
      <c r="BM279" s="167">
        <v>95</v>
      </c>
      <c r="BN279" s="167">
        <v>94.4</v>
      </c>
      <c r="BO279" s="167">
        <v>94.1</v>
      </c>
      <c r="BP279" s="167">
        <v>89</v>
      </c>
      <c r="BQ279" s="166">
        <v>4</v>
      </c>
      <c r="BR279" s="167">
        <v>65.400000000000006</v>
      </c>
      <c r="BS279" s="167">
        <v>77.2</v>
      </c>
      <c r="BT279" s="167">
        <v>84.5</v>
      </c>
      <c r="BU279" s="167">
        <v>89.8</v>
      </c>
      <c r="BV279" s="167">
        <v>95.5</v>
      </c>
      <c r="BW279" s="167">
        <v>94.3</v>
      </c>
      <c r="BX279" s="167">
        <v>92.5</v>
      </c>
      <c r="BY279" s="167">
        <v>88.8</v>
      </c>
      <c r="BZ279" s="166">
        <v>5</v>
      </c>
      <c r="CA279" s="167">
        <v>65.3</v>
      </c>
      <c r="CB279" s="167">
        <v>77.400000000000006</v>
      </c>
      <c r="CC279" s="167">
        <v>86.5</v>
      </c>
      <c r="CD279" s="167">
        <v>92.5</v>
      </c>
      <c r="CE279" s="167">
        <v>96.4</v>
      </c>
      <c r="CF279" s="167">
        <v>93</v>
      </c>
      <c r="CG279" s="167">
        <v>90.4</v>
      </c>
      <c r="CH279" s="167">
        <v>83.7</v>
      </c>
      <c r="CI279" s="166">
        <v>6</v>
      </c>
      <c r="CJ279" s="167">
        <v>70.7</v>
      </c>
      <c r="CK279" s="167">
        <v>82</v>
      </c>
      <c r="CL279" s="167">
        <v>89.3</v>
      </c>
      <c r="CM279" s="167">
        <v>93.3</v>
      </c>
      <c r="CN279" s="167">
        <v>95.5</v>
      </c>
      <c r="CO279" s="167">
        <v>93</v>
      </c>
      <c r="CP279" s="167">
        <v>90.1</v>
      </c>
      <c r="CQ279" s="167">
        <v>83</v>
      </c>
      <c r="CR279" s="166">
        <v>7</v>
      </c>
      <c r="CS279" s="167">
        <v>75.599999999999994</v>
      </c>
      <c r="CT279" s="167">
        <v>84.2</v>
      </c>
      <c r="CU279" s="167">
        <v>90.1</v>
      </c>
      <c r="CV279" s="167">
        <v>93.6</v>
      </c>
      <c r="CW279" s="167">
        <v>96.2</v>
      </c>
      <c r="CX279" s="167">
        <v>91.3</v>
      </c>
      <c r="CY279" s="167">
        <v>87.9</v>
      </c>
      <c r="CZ279" s="167">
        <v>81.900000000000006</v>
      </c>
      <c r="DA279" s="166">
        <v>8</v>
      </c>
      <c r="DB279" s="167">
        <v>77.599999999999994</v>
      </c>
      <c r="DC279" s="167">
        <v>88</v>
      </c>
      <c r="DD279" s="167">
        <v>93.4</v>
      </c>
      <c r="DE279" s="167">
        <v>93.8</v>
      </c>
      <c r="DF279" s="167">
        <v>94.2</v>
      </c>
      <c r="DG279" s="167">
        <v>91.4</v>
      </c>
      <c r="DH279" s="167">
        <v>87.9</v>
      </c>
      <c r="DI279" s="167">
        <v>79.900000000000006</v>
      </c>
      <c r="DJ279" s="167">
        <v>1</v>
      </c>
      <c r="DK279" s="168">
        <f t="shared" si="465"/>
        <v>51.4</v>
      </c>
      <c r="DL279" s="168">
        <f t="shared" si="466"/>
        <v>62.6</v>
      </c>
      <c r="DM279" s="168">
        <f t="shared" si="467"/>
        <v>70.8</v>
      </c>
      <c r="DN279" s="168">
        <f t="shared" si="468"/>
        <v>81</v>
      </c>
      <c r="DO279" s="168">
        <f t="shared" si="469"/>
        <v>90.4</v>
      </c>
      <c r="DP279" s="168">
        <f t="shared" si="470"/>
        <v>96.2</v>
      </c>
      <c r="DQ279" s="168">
        <f t="shared" si="471"/>
        <v>94.7</v>
      </c>
      <c r="DR279" s="168">
        <f t="shared" si="472"/>
        <v>92.3</v>
      </c>
      <c r="DS279" s="167">
        <v>131</v>
      </c>
      <c r="DT279" s="168">
        <f t="shared" si="473"/>
        <v>59.5</v>
      </c>
      <c r="DU279" s="168">
        <f t="shared" si="474"/>
        <v>68.900000000000006</v>
      </c>
      <c r="DV279" s="168">
        <f t="shared" si="475"/>
        <v>78.3</v>
      </c>
      <c r="DW279" s="168">
        <f t="shared" si="476"/>
        <v>84.3</v>
      </c>
      <c r="DX279" s="168">
        <f t="shared" si="477"/>
        <v>92.8</v>
      </c>
      <c r="DY279" s="168">
        <f t="shared" si="478"/>
        <v>96.3</v>
      </c>
      <c r="DZ279" s="168">
        <f t="shared" si="479"/>
        <v>94</v>
      </c>
      <c r="EA279" s="168">
        <f t="shared" si="480"/>
        <v>90</v>
      </c>
      <c r="EB279" s="167">
        <v>132</v>
      </c>
      <c r="EC279" s="168">
        <f t="shared" si="481"/>
        <v>59.8</v>
      </c>
      <c r="ED279" s="168">
        <f t="shared" si="482"/>
        <v>71.099999999999994</v>
      </c>
      <c r="EE279" s="168">
        <f t="shared" si="483"/>
        <v>80.8</v>
      </c>
      <c r="EF279" s="168">
        <f t="shared" si="484"/>
        <v>88</v>
      </c>
      <c r="EG279" s="168">
        <f t="shared" si="485"/>
        <v>95</v>
      </c>
      <c r="EH279" s="168">
        <f t="shared" si="486"/>
        <v>94.4</v>
      </c>
      <c r="EI279" s="168">
        <f t="shared" si="487"/>
        <v>94.1</v>
      </c>
      <c r="EJ279" s="168">
        <f t="shared" si="488"/>
        <v>89</v>
      </c>
      <c r="EK279" s="167">
        <v>133</v>
      </c>
      <c r="EL279" s="168">
        <f t="shared" si="489"/>
        <v>65.400000000000006</v>
      </c>
      <c r="EM279" s="168">
        <f t="shared" si="490"/>
        <v>77.2</v>
      </c>
      <c r="EN279" s="168">
        <f t="shared" si="491"/>
        <v>84.5</v>
      </c>
      <c r="EO279" s="168">
        <f t="shared" si="492"/>
        <v>89.8</v>
      </c>
      <c r="EP279" s="168">
        <f t="shared" si="493"/>
        <v>95.5</v>
      </c>
      <c r="EQ279" s="168">
        <f t="shared" si="494"/>
        <v>94.3</v>
      </c>
      <c r="ER279" s="168">
        <f t="shared" si="495"/>
        <v>92.5</v>
      </c>
      <c r="ES279" s="168">
        <f t="shared" si="496"/>
        <v>88.8</v>
      </c>
      <c r="ET279" s="167">
        <v>134</v>
      </c>
      <c r="EU279" s="168">
        <f t="shared" si="497"/>
        <v>65.3</v>
      </c>
      <c r="EV279" s="168">
        <f t="shared" si="498"/>
        <v>77.400000000000006</v>
      </c>
      <c r="EW279" s="168">
        <f t="shared" si="499"/>
        <v>86.5</v>
      </c>
      <c r="EX279" s="168">
        <f t="shared" si="500"/>
        <v>92.5</v>
      </c>
      <c r="EY279" s="168">
        <f t="shared" si="501"/>
        <v>96.4</v>
      </c>
      <c r="EZ279" s="168">
        <f t="shared" si="502"/>
        <v>93</v>
      </c>
      <c r="FA279" s="168">
        <f t="shared" si="503"/>
        <v>90.4</v>
      </c>
      <c r="FB279" s="168">
        <f t="shared" si="504"/>
        <v>83.7</v>
      </c>
      <c r="FC279" s="167">
        <v>135</v>
      </c>
      <c r="FD279" s="168">
        <f t="shared" si="505"/>
        <v>70.7</v>
      </c>
      <c r="FE279" s="168">
        <f t="shared" si="506"/>
        <v>82</v>
      </c>
      <c r="FF279" s="168">
        <f t="shared" si="507"/>
        <v>89.3</v>
      </c>
      <c r="FG279" s="168">
        <f t="shared" si="508"/>
        <v>93.3</v>
      </c>
      <c r="FH279" s="168">
        <f t="shared" si="509"/>
        <v>95.5</v>
      </c>
      <c r="FI279" s="168">
        <f t="shared" si="510"/>
        <v>93</v>
      </c>
      <c r="FJ279" s="168">
        <f t="shared" si="511"/>
        <v>90.1</v>
      </c>
      <c r="FK279" s="168">
        <f t="shared" si="512"/>
        <v>83</v>
      </c>
      <c r="FL279" s="167">
        <v>136</v>
      </c>
      <c r="FM279" s="168">
        <f t="shared" si="513"/>
        <v>75.599999999999994</v>
      </c>
      <c r="FN279" s="168">
        <f t="shared" si="514"/>
        <v>84.2</v>
      </c>
      <c r="FO279" s="168">
        <f t="shared" si="515"/>
        <v>90.1</v>
      </c>
      <c r="FP279" s="168">
        <f t="shared" si="516"/>
        <v>93.6</v>
      </c>
      <c r="FQ279" s="168">
        <f t="shared" si="517"/>
        <v>96.2</v>
      </c>
      <c r="FR279" s="168">
        <f t="shared" si="518"/>
        <v>91.3</v>
      </c>
      <c r="FS279" s="168">
        <f t="shared" si="519"/>
        <v>87.9</v>
      </c>
      <c r="FT279" s="168">
        <f t="shared" si="520"/>
        <v>81.900000000000006</v>
      </c>
      <c r="FU279" s="167">
        <v>137</v>
      </c>
      <c r="FV279" s="168">
        <f t="shared" si="521"/>
        <v>77.599999999999994</v>
      </c>
      <c r="FW279" s="168">
        <f t="shared" si="522"/>
        <v>88</v>
      </c>
      <c r="FX279" s="168">
        <f t="shared" si="523"/>
        <v>93.4</v>
      </c>
      <c r="FY279" s="168">
        <f t="shared" si="524"/>
        <v>93.8</v>
      </c>
      <c r="FZ279" s="168">
        <f t="shared" si="525"/>
        <v>94.2</v>
      </c>
      <c r="GA279" s="168">
        <f t="shared" si="526"/>
        <v>91.4</v>
      </c>
      <c r="GB279" s="168">
        <f t="shared" si="527"/>
        <v>87.9</v>
      </c>
      <c r="GC279" s="168">
        <f t="shared" si="528"/>
        <v>79.900000000000006</v>
      </c>
      <c r="GD279" s="167">
        <v>130</v>
      </c>
      <c r="GE279" s="168">
        <f t="shared" si="529"/>
        <v>-2.3603849250278586E-2</v>
      </c>
      <c r="GF279" s="168">
        <f t="shared" si="530"/>
        <v>-2.3544224454084883E-2</v>
      </c>
      <c r="GG279" s="167">
        <v>131</v>
      </c>
      <c r="GH279" s="168">
        <f t="shared" si="531"/>
        <v>-1.2384835451356935E-2</v>
      </c>
      <c r="GI279" s="168">
        <f t="shared" si="532"/>
        <v>-1.1998855162644873E-2</v>
      </c>
      <c r="GJ279" s="167">
        <v>132</v>
      </c>
      <c r="GK279" s="168">
        <f t="shared" si="533"/>
        <v>-2.0040529691527809E-2</v>
      </c>
      <c r="GL279" s="168">
        <f t="shared" si="534"/>
        <v>-1.9627671504537147E-2</v>
      </c>
      <c r="GM279" s="167">
        <v>133</v>
      </c>
      <c r="GN279" s="168">
        <f t="shared" si="535"/>
        <v>-2.9994818512207644E-2</v>
      </c>
      <c r="GO279" s="168">
        <f t="shared" si="536"/>
        <v>-2.8499066434065412E-2</v>
      </c>
      <c r="GP279" s="167">
        <v>134</v>
      </c>
      <c r="GQ279" s="168">
        <f t="shared" si="537"/>
        <v>1.1033250097071345E-2</v>
      </c>
      <c r="GR279" s="168">
        <f t="shared" si="538"/>
        <v>1.2508825519844891E-2</v>
      </c>
      <c r="GS279" s="167">
        <v>135</v>
      </c>
      <c r="GT279" s="168">
        <f t="shared" si="539"/>
        <v>3.2452499206684138E-2</v>
      </c>
      <c r="GU279" s="168">
        <f t="shared" si="540"/>
        <v>3.7596330632538866E-2</v>
      </c>
      <c r="GV279" s="167">
        <v>136</v>
      </c>
      <c r="GW279" s="168">
        <f t="shared" si="541"/>
        <v>4.2495075939370963E-2</v>
      </c>
      <c r="GX279" s="168">
        <f t="shared" si="542"/>
        <v>5.8447665967733542E-2</v>
      </c>
      <c r="GY279" s="167">
        <v>137</v>
      </c>
      <c r="GZ279" s="168">
        <f t="shared" si="543"/>
        <v>-2.9037543498589002E-5</v>
      </c>
      <c r="HA279" s="168">
        <f t="shared" si="544"/>
        <v>2.5034014590687548E-2</v>
      </c>
      <c r="HB279" s="167">
        <v>-1.2</v>
      </c>
      <c r="HC279" s="167">
        <v>-0.49</v>
      </c>
      <c r="HD279" s="167">
        <v>0.14000000000000001</v>
      </c>
      <c r="HE279" s="167">
        <v>1.56</v>
      </c>
      <c r="HF279" s="167">
        <v>-2.98</v>
      </c>
      <c r="HG279" s="167">
        <v>-1.01</v>
      </c>
      <c r="HH279" s="167">
        <v>0.85</v>
      </c>
      <c r="HI279" s="167">
        <v>3.14</v>
      </c>
    </row>
    <row r="280" spans="1:217" ht="15" x14ac:dyDescent="0.2">
      <c r="A280" s="153">
        <v>270</v>
      </c>
      <c r="B280" s="212"/>
      <c r="V280" s="163">
        <f t="shared" si="445"/>
        <v>0</v>
      </c>
      <c r="W280" s="163">
        <f t="shared" si="446"/>
        <v>0</v>
      </c>
      <c r="X280" s="163">
        <f t="shared" si="447"/>
        <v>0</v>
      </c>
      <c r="Y280" s="163">
        <f t="shared" si="448"/>
        <v>0</v>
      </c>
      <c r="Z280" s="163">
        <f t="shared" si="449"/>
        <v>0</v>
      </c>
      <c r="AA280" s="163">
        <f t="shared" si="450"/>
        <v>0</v>
      </c>
      <c r="AB280" s="163">
        <f t="shared" si="451"/>
        <v>0</v>
      </c>
      <c r="AC280" s="163">
        <f t="shared" si="452"/>
        <v>0</v>
      </c>
      <c r="AD280" s="164">
        <f t="shared" si="453"/>
        <v>-1.4641977937706968E-2</v>
      </c>
      <c r="AE280" s="164">
        <f t="shared" si="454"/>
        <v>2.4910512713808348E-2</v>
      </c>
      <c r="AF280" s="164">
        <f t="shared" si="455"/>
        <v>4.5595616594547202E-2</v>
      </c>
      <c r="AG280" s="165">
        <f t="shared" si="456"/>
        <v>65.3</v>
      </c>
      <c r="AH280" s="165">
        <f t="shared" si="457"/>
        <v>75.400000000000006</v>
      </c>
      <c r="AI280" s="165">
        <f t="shared" si="458"/>
        <v>82.9</v>
      </c>
      <c r="AJ280" s="165">
        <f t="shared" si="459"/>
        <v>88.3</v>
      </c>
      <c r="AK280" s="165">
        <f t="shared" si="460"/>
        <v>91.5</v>
      </c>
      <c r="AL280" s="165">
        <f t="shared" si="461"/>
        <v>92.7</v>
      </c>
      <c r="AM280" s="165">
        <f t="shared" si="462"/>
        <v>92.5</v>
      </c>
      <c r="AN280" s="165">
        <f t="shared" si="463"/>
        <v>90.4</v>
      </c>
      <c r="AO280" s="164">
        <f t="shared" si="464"/>
        <v>1.5128685188023212</v>
      </c>
      <c r="AP280" s="166">
        <v>1</v>
      </c>
      <c r="AQ280" s="167">
        <v>51.4</v>
      </c>
      <c r="AR280" s="167">
        <v>62.6</v>
      </c>
      <c r="AS280" s="167">
        <v>70.8</v>
      </c>
      <c r="AT280" s="167">
        <v>81</v>
      </c>
      <c r="AU280" s="167">
        <v>90.4</v>
      </c>
      <c r="AV280" s="167">
        <v>96.2</v>
      </c>
      <c r="AW280" s="167">
        <v>94.7</v>
      </c>
      <c r="AX280" s="167">
        <v>92.3</v>
      </c>
      <c r="AY280" s="166">
        <v>2</v>
      </c>
      <c r="AZ280" s="167">
        <v>59.5</v>
      </c>
      <c r="BA280" s="167">
        <v>68.900000000000006</v>
      </c>
      <c r="BB280" s="167">
        <v>78.3</v>
      </c>
      <c r="BC280" s="167">
        <v>84.3</v>
      </c>
      <c r="BD280" s="167">
        <v>92.8</v>
      </c>
      <c r="BE280" s="167">
        <v>96.3</v>
      </c>
      <c r="BF280" s="167">
        <v>94</v>
      </c>
      <c r="BG280" s="167">
        <v>90</v>
      </c>
      <c r="BH280" s="166">
        <v>3</v>
      </c>
      <c r="BI280" s="167">
        <v>59.8</v>
      </c>
      <c r="BJ280" s="167">
        <v>71.099999999999994</v>
      </c>
      <c r="BK280" s="167">
        <v>80.8</v>
      </c>
      <c r="BL280" s="167">
        <v>88</v>
      </c>
      <c r="BM280" s="167">
        <v>95</v>
      </c>
      <c r="BN280" s="167">
        <v>94.4</v>
      </c>
      <c r="BO280" s="167">
        <v>94.1</v>
      </c>
      <c r="BP280" s="167">
        <v>89</v>
      </c>
      <c r="BQ280" s="166">
        <v>4</v>
      </c>
      <c r="BR280" s="167">
        <v>65.400000000000006</v>
      </c>
      <c r="BS280" s="167">
        <v>77.2</v>
      </c>
      <c r="BT280" s="167">
        <v>84.5</v>
      </c>
      <c r="BU280" s="167">
        <v>89.8</v>
      </c>
      <c r="BV280" s="167">
        <v>95.5</v>
      </c>
      <c r="BW280" s="167">
        <v>94.3</v>
      </c>
      <c r="BX280" s="167">
        <v>92.5</v>
      </c>
      <c r="BY280" s="167">
        <v>88.8</v>
      </c>
      <c r="BZ280" s="166">
        <v>5</v>
      </c>
      <c r="CA280" s="167">
        <v>65.3</v>
      </c>
      <c r="CB280" s="167">
        <v>77.400000000000006</v>
      </c>
      <c r="CC280" s="167">
        <v>86.5</v>
      </c>
      <c r="CD280" s="167">
        <v>92.5</v>
      </c>
      <c r="CE280" s="167">
        <v>96.4</v>
      </c>
      <c r="CF280" s="167">
        <v>93</v>
      </c>
      <c r="CG280" s="167">
        <v>90.4</v>
      </c>
      <c r="CH280" s="167">
        <v>83.7</v>
      </c>
      <c r="CI280" s="166">
        <v>6</v>
      </c>
      <c r="CJ280" s="167">
        <v>70.7</v>
      </c>
      <c r="CK280" s="167">
        <v>82</v>
      </c>
      <c r="CL280" s="167">
        <v>89.3</v>
      </c>
      <c r="CM280" s="167">
        <v>93.3</v>
      </c>
      <c r="CN280" s="167">
        <v>95.5</v>
      </c>
      <c r="CO280" s="167">
        <v>93</v>
      </c>
      <c r="CP280" s="167">
        <v>90.1</v>
      </c>
      <c r="CQ280" s="167">
        <v>83</v>
      </c>
      <c r="CR280" s="166">
        <v>7</v>
      </c>
      <c r="CS280" s="167">
        <v>75.599999999999994</v>
      </c>
      <c r="CT280" s="167">
        <v>84.2</v>
      </c>
      <c r="CU280" s="167">
        <v>90.1</v>
      </c>
      <c r="CV280" s="167">
        <v>93.6</v>
      </c>
      <c r="CW280" s="167">
        <v>96.2</v>
      </c>
      <c r="CX280" s="167">
        <v>91.3</v>
      </c>
      <c r="CY280" s="167">
        <v>87.9</v>
      </c>
      <c r="CZ280" s="167">
        <v>81.900000000000006</v>
      </c>
      <c r="DA280" s="166">
        <v>8</v>
      </c>
      <c r="DB280" s="167">
        <v>77.599999999999994</v>
      </c>
      <c r="DC280" s="167">
        <v>88</v>
      </c>
      <c r="DD280" s="167">
        <v>93.4</v>
      </c>
      <c r="DE280" s="167">
        <v>93.8</v>
      </c>
      <c r="DF280" s="167">
        <v>94.2</v>
      </c>
      <c r="DG280" s="167">
        <v>91.4</v>
      </c>
      <c r="DH280" s="167">
        <v>87.9</v>
      </c>
      <c r="DI280" s="167">
        <v>79.900000000000006</v>
      </c>
      <c r="DJ280" s="167">
        <v>1</v>
      </c>
      <c r="DK280" s="168">
        <f t="shared" si="465"/>
        <v>51.4</v>
      </c>
      <c r="DL280" s="168">
        <f t="shared" si="466"/>
        <v>62.6</v>
      </c>
      <c r="DM280" s="168">
        <f t="shared" si="467"/>
        <v>70.8</v>
      </c>
      <c r="DN280" s="168">
        <f t="shared" si="468"/>
        <v>81</v>
      </c>
      <c r="DO280" s="168">
        <f t="shared" si="469"/>
        <v>90.4</v>
      </c>
      <c r="DP280" s="168">
        <f t="shared" si="470"/>
        <v>96.2</v>
      </c>
      <c r="DQ280" s="168">
        <f t="shared" si="471"/>
        <v>94.7</v>
      </c>
      <c r="DR280" s="168">
        <f t="shared" si="472"/>
        <v>92.3</v>
      </c>
      <c r="DS280" s="167">
        <v>131</v>
      </c>
      <c r="DT280" s="168">
        <f t="shared" si="473"/>
        <v>59.5</v>
      </c>
      <c r="DU280" s="168">
        <f t="shared" si="474"/>
        <v>68.900000000000006</v>
      </c>
      <c r="DV280" s="168">
        <f t="shared" si="475"/>
        <v>78.3</v>
      </c>
      <c r="DW280" s="168">
        <f t="shared" si="476"/>
        <v>84.3</v>
      </c>
      <c r="DX280" s="168">
        <f t="shared" si="477"/>
        <v>92.8</v>
      </c>
      <c r="DY280" s="168">
        <f t="shared" si="478"/>
        <v>96.3</v>
      </c>
      <c r="DZ280" s="168">
        <f t="shared" si="479"/>
        <v>94</v>
      </c>
      <c r="EA280" s="168">
        <f t="shared" si="480"/>
        <v>90</v>
      </c>
      <c r="EB280" s="167">
        <v>132</v>
      </c>
      <c r="EC280" s="168">
        <f t="shared" si="481"/>
        <v>59.8</v>
      </c>
      <c r="ED280" s="168">
        <f t="shared" si="482"/>
        <v>71.099999999999994</v>
      </c>
      <c r="EE280" s="168">
        <f t="shared" si="483"/>
        <v>80.8</v>
      </c>
      <c r="EF280" s="168">
        <f t="shared" si="484"/>
        <v>88</v>
      </c>
      <c r="EG280" s="168">
        <f t="shared" si="485"/>
        <v>95</v>
      </c>
      <c r="EH280" s="168">
        <f t="shared" si="486"/>
        <v>94.4</v>
      </c>
      <c r="EI280" s="168">
        <f t="shared" si="487"/>
        <v>94.1</v>
      </c>
      <c r="EJ280" s="168">
        <f t="shared" si="488"/>
        <v>89</v>
      </c>
      <c r="EK280" s="167">
        <v>133</v>
      </c>
      <c r="EL280" s="168">
        <f t="shared" si="489"/>
        <v>65.400000000000006</v>
      </c>
      <c r="EM280" s="168">
        <f t="shared" si="490"/>
        <v>77.2</v>
      </c>
      <c r="EN280" s="168">
        <f t="shared" si="491"/>
        <v>84.5</v>
      </c>
      <c r="EO280" s="168">
        <f t="shared" si="492"/>
        <v>89.8</v>
      </c>
      <c r="EP280" s="168">
        <f t="shared" si="493"/>
        <v>95.5</v>
      </c>
      <c r="EQ280" s="168">
        <f t="shared" si="494"/>
        <v>94.3</v>
      </c>
      <c r="ER280" s="168">
        <f t="shared" si="495"/>
        <v>92.5</v>
      </c>
      <c r="ES280" s="168">
        <f t="shared" si="496"/>
        <v>88.8</v>
      </c>
      <c r="ET280" s="167">
        <v>134</v>
      </c>
      <c r="EU280" s="168">
        <f t="shared" si="497"/>
        <v>65.3</v>
      </c>
      <c r="EV280" s="168">
        <f t="shared" si="498"/>
        <v>77.400000000000006</v>
      </c>
      <c r="EW280" s="168">
        <f t="shared" si="499"/>
        <v>86.5</v>
      </c>
      <c r="EX280" s="168">
        <f t="shared" si="500"/>
        <v>92.5</v>
      </c>
      <c r="EY280" s="168">
        <f t="shared" si="501"/>
        <v>96.4</v>
      </c>
      <c r="EZ280" s="168">
        <f t="shared" si="502"/>
        <v>93</v>
      </c>
      <c r="FA280" s="168">
        <f t="shared" si="503"/>
        <v>90.4</v>
      </c>
      <c r="FB280" s="168">
        <f t="shared" si="504"/>
        <v>83.7</v>
      </c>
      <c r="FC280" s="167">
        <v>135</v>
      </c>
      <c r="FD280" s="168">
        <f t="shared" si="505"/>
        <v>70.7</v>
      </c>
      <c r="FE280" s="168">
        <f t="shared" si="506"/>
        <v>82</v>
      </c>
      <c r="FF280" s="168">
        <f t="shared" si="507"/>
        <v>89.3</v>
      </c>
      <c r="FG280" s="168">
        <f t="shared" si="508"/>
        <v>93.3</v>
      </c>
      <c r="FH280" s="168">
        <f t="shared" si="509"/>
        <v>95.5</v>
      </c>
      <c r="FI280" s="168">
        <f t="shared" si="510"/>
        <v>93</v>
      </c>
      <c r="FJ280" s="168">
        <f t="shared" si="511"/>
        <v>90.1</v>
      </c>
      <c r="FK280" s="168">
        <f t="shared" si="512"/>
        <v>83</v>
      </c>
      <c r="FL280" s="167">
        <v>136</v>
      </c>
      <c r="FM280" s="168">
        <f t="shared" si="513"/>
        <v>75.599999999999994</v>
      </c>
      <c r="FN280" s="168">
        <f t="shared" si="514"/>
        <v>84.2</v>
      </c>
      <c r="FO280" s="168">
        <f t="shared" si="515"/>
        <v>90.1</v>
      </c>
      <c r="FP280" s="168">
        <f t="shared" si="516"/>
        <v>93.6</v>
      </c>
      <c r="FQ280" s="168">
        <f t="shared" si="517"/>
        <v>96.2</v>
      </c>
      <c r="FR280" s="168">
        <f t="shared" si="518"/>
        <v>91.3</v>
      </c>
      <c r="FS280" s="168">
        <f t="shared" si="519"/>
        <v>87.9</v>
      </c>
      <c r="FT280" s="168">
        <f t="shared" si="520"/>
        <v>81.900000000000006</v>
      </c>
      <c r="FU280" s="167">
        <v>137</v>
      </c>
      <c r="FV280" s="168">
        <f t="shared" si="521"/>
        <v>77.599999999999994</v>
      </c>
      <c r="FW280" s="168">
        <f t="shared" si="522"/>
        <v>88</v>
      </c>
      <c r="FX280" s="168">
        <f t="shared" si="523"/>
        <v>93.4</v>
      </c>
      <c r="FY280" s="168">
        <f t="shared" si="524"/>
        <v>93.8</v>
      </c>
      <c r="FZ280" s="168">
        <f t="shared" si="525"/>
        <v>94.2</v>
      </c>
      <c r="GA280" s="168">
        <f t="shared" si="526"/>
        <v>91.4</v>
      </c>
      <c r="GB280" s="168">
        <f t="shared" si="527"/>
        <v>87.9</v>
      </c>
      <c r="GC280" s="168">
        <f t="shared" si="528"/>
        <v>79.900000000000006</v>
      </c>
      <c r="GD280" s="167">
        <v>130</v>
      </c>
      <c r="GE280" s="168">
        <f t="shared" si="529"/>
        <v>-2.3603849250278586E-2</v>
      </c>
      <c r="GF280" s="168">
        <f t="shared" si="530"/>
        <v>-2.3544224454084883E-2</v>
      </c>
      <c r="GG280" s="167">
        <v>131</v>
      </c>
      <c r="GH280" s="168">
        <f t="shared" si="531"/>
        <v>-1.2384835451356935E-2</v>
      </c>
      <c r="GI280" s="168">
        <f t="shared" si="532"/>
        <v>-1.1998855162644873E-2</v>
      </c>
      <c r="GJ280" s="167">
        <v>132</v>
      </c>
      <c r="GK280" s="168">
        <f t="shared" si="533"/>
        <v>-2.0040529691527809E-2</v>
      </c>
      <c r="GL280" s="168">
        <f t="shared" si="534"/>
        <v>-1.9627671504537147E-2</v>
      </c>
      <c r="GM280" s="167">
        <v>133</v>
      </c>
      <c r="GN280" s="168">
        <f t="shared" si="535"/>
        <v>-2.9994818512207644E-2</v>
      </c>
      <c r="GO280" s="168">
        <f t="shared" si="536"/>
        <v>-2.8499066434065412E-2</v>
      </c>
      <c r="GP280" s="167">
        <v>134</v>
      </c>
      <c r="GQ280" s="168">
        <f t="shared" si="537"/>
        <v>1.1033250097071345E-2</v>
      </c>
      <c r="GR280" s="168">
        <f t="shared" si="538"/>
        <v>1.2508825519844891E-2</v>
      </c>
      <c r="GS280" s="167">
        <v>135</v>
      </c>
      <c r="GT280" s="168">
        <f t="shared" si="539"/>
        <v>3.2452499206684138E-2</v>
      </c>
      <c r="GU280" s="168">
        <f t="shared" si="540"/>
        <v>3.7596330632538866E-2</v>
      </c>
      <c r="GV280" s="167">
        <v>136</v>
      </c>
      <c r="GW280" s="168">
        <f t="shared" si="541"/>
        <v>4.2495075939370963E-2</v>
      </c>
      <c r="GX280" s="168">
        <f t="shared" si="542"/>
        <v>5.8447665967733542E-2</v>
      </c>
      <c r="GY280" s="167">
        <v>137</v>
      </c>
      <c r="GZ280" s="168">
        <f t="shared" si="543"/>
        <v>-2.9037543498589002E-5</v>
      </c>
      <c r="HA280" s="168">
        <f t="shared" si="544"/>
        <v>2.5034014590687548E-2</v>
      </c>
      <c r="HB280" s="167">
        <v>-1.2</v>
      </c>
      <c r="HC280" s="167">
        <v>-0.49</v>
      </c>
      <c r="HD280" s="167">
        <v>0.14000000000000001</v>
      </c>
      <c r="HE280" s="167">
        <v>1.56</v>
      </c>
      <c r="HF280" s="167">
        <v>-2.98</v>
      </c>
      <c r="HG280" s="167">
        <v>-1.01</v>
      </c>
      <c r="HH280" s="167">
        <v>0.85</v>
      </c>
      <c r="HI280" s="167">
        <v>3.14</v>
      </c>
    </row>
    <row r="281" spans="1:217" ht="15" x14ac:dyDescent="0.2">
      <c r="A281" s="153">
        <v>271</v>
      </c>
      <c r="B281" s="212"/>
      <c r="V281" s="163">
        <f t="shared" si="445"/>
        <v>0</v>
      </c>
      <c r="W281" s="163">
        <f t="shared" si="446"/>
        <v>0</v>
      </c>
      <c r="X281" s="163">
        <f t="shared" si="447"/>
        <v>0</v>
      </c>
      <c r="Y281" s="163">
        <f t="shared" si="448"/>
        <v>0</v>
      </c>
      <c r="Z281" s="163">
        <f t="shared" si="449"/>
        <v>0</v>
      </c>
      <c r="AA281" s="163">
        <f t="shared" si="450"/>
        <v>0</v>
      </c>
      <c r="AB281" s="163">
        <f t="shared" si="451"/>
        <v>0</v>
      </c>
      <c r="AC281" s="163">
        <f t="shared" si="452"/>
        <v>0</v>
      </c>
      <c r="AD281" s="164">
        <f t="shared" si="453"/>
        <v>-1.4641977937706968E-2</v>
      </c>
      <c r="AE281" s="164">
        <f t="shared" si="454"/>
        <v>2.4910512713808348E-2</v>
      </c>
      <c r="AF281" s="164">
        <f t="shared" si="455"/>
        <v>4.5595616594547202E-2</v>
      </c>
      <c r="AG281" s="165">
        <f t="shared" si="456"/>
        <v>65.3</v>
      </c>
      <c r="AH281" s="165">
        <f t="shared" si="457"/>
        <v>75.400000000000006</v>
      </c>
      <c r="AI281" s="165">
        <f t="shared" si="458"/>
        <v>82.9</v>
      </c>
      <c r="AJ281" s="165">
        <f t="shared" si="459"/>
        <v>88.3</v>
      </c>
      <c r="AK281" s="165">
        <f t="shared" si="460"/>
        <v>91.5</v>
      </c>
      <c r="AL281" s="165">
        <f t="shared" si="461"/>
        <v>92.7</v>
      </c>
      <c r="AM281" s="165">
        <f t="shared" si="462"/>
        <v>92.5</v>
      </c>
      <c r="AN281" s="165">
        <f t="shared" si="463"/>
        <v>90.4</v>
      </c>
      <c r="AO281" s="164">
        <f t="shared" si="464"/>
        <v>1.5128685188023212</v>
      </c>
      <c r="AP281" s="166">
        <v>1</v>
      </c>
      <c r="AQ281" s="167">
        <v>51.4</v>
      </c>
      <c r="AR281" s="167">
        <v>62.6</v>
      </c>
      <c r="AS281" s="167">
        <v>70.8</v>
      </c>
      <c r="AT281" s="167">
        <v>81</v>
      </c>
      <c r="AU281" s="167">
        <v>90.4</v>
      </c>
      <c r="AV281" s="167">
        <v>96.2</v>
      </c>
      <c r="AW281" s="167">
        <v>94.7</v>
      </c>
      <c r="AX281" s="167">
        <v>92.3</v>
      </c>
      <c r="AY281" s="166">
        <v>2</v>
      </c>
      <c r="AZ281" s="167">
        <v>59.5</v>
      </c>
      <c r="BA281" s="167">
        <v>68.900000000000006</v>
      </c>
      <c r="BB281" s="167">
        <v>78.3</v>
      </c>
      <c r="BC281" s="167">
        <v>84.3</v>
      </c>
      <c r="BD281" s="167">
        <v>92.8</v>
      </c>
      <c r="BE281" s="167">
        <v>96.3</v>
      </c>
      <c r="BF281" s="167">
        <v>94</v>
      </c>
      <c r="BG281" s="167">
        <v>90</v>
      </c>
      <c r="BH281" s="166">
        <v>3</v>
      </c>
      <c r="BI281" s="167">
        <v>59.8</v>
      </c>
      <c r="BJ281" s="167">
        <v>71.099999999999994</v>
      </c>
      <c r="BK281" s="167">
        <v>80.8</v>
      </c>
      <c r="BL281" s="167">
        <v>88</v>
      </c>
      <c r="BM281" s="167">
        <v>95</v>
      </c>
      <c r="BN281" s="167">
        <v>94.4</v>
      </c>
      <c r="BO281" s="167">
        <v>94.1</v>
      </c>
      <c r="BP281" s="167">
        <v>89</v>
      </c>
      <c r="BQ281" s="166">
        <v>4</v>
      </c>
      <c r="BR281" s="167">
        <v>65.400000000000006</v>
      </c>
      <c r="BS281" s="167">
        <v>77.2</v>
      </c>
      <c r="BT281" s="167">
        <v>84.5</v>
      </c>
      <c r="BU281" s="167">
        <v>89.8</v>
      </c>
      <c r="BV281" s="167">
        <v>95.5</v>
      </c>
      <c r="BW281" s="167">
        <v>94.3</v>
      </c>
      <c r="BX281" s="167">
        <v>92.5</v>
      </c>
      <c r="BY281" s="167">
        <v>88.8</v>
      </c>
      <c r="BZ281" s="166">
        <v>5</v>
      </c>
      <c r="CA281" s="167">
        <v>65.3</v>
      </c>
      <c r="CB281" s="167">
        <v>77.400000000000006</v>
      </c>
      <c r="CC281" s="167">
        <v>86.5</v>
      </c>
      <c r="CD281" s="167">
        <v>92.5</v>
      </c>
      <c r="CE281" s="167">
        <v>96.4</v>
      </c>
      <c r="CF281" s="167">
        <v>93</v>
      </c>
      <c r="CG281" s="167">
        <v>90.4</v>
      </c>
      <c r="CH281" s="167">
        <v>83.7</v>
      </c>
      <c r="CI281" s="166">
        <v>6</v>
      </c>
      <c r="CJ281" s="167">
        <v>70.7</v>
      </c>
      <c r="CK281" s="167">
        <v>82</v>
      </c>
      <c r="CL281" s="167">
        <v>89.3</v>
      </c>
      <c r="CM281" s="167">
        <v>93.3</v>
      </c>
      <c r="CN281" s="167">
        <v>95.5</v>
      </c>
      <c r="CO281" s="167">
        <v>93</v>
      </c>
      <c r="CP281" s="167">
        <v>90.1</v>
      </c>
      <c r="CQ281" s="167">
        <v>83</v>
      </c>
      <c r="CR281" s="166">
        <v>7</v>
      </c>
      <c r="CS281" s="167">
        <v>75.599999999999994</v>
      </c>
      <c r="CT281" s="167">
        <v>84.2</v>
      </c>
      <c r="CU281" s="167">
        <v>90.1</v>
      </c>
      <c r="CV281" s="167">
        <v>93.6</v>
      </c>
      <c r="CW281" s="167">
        <v>96.2</v>
      </c>
      <c r="CX281" s="167">
        <v>91.3</v>
      </c>
      <c r="CY281" s="167">
        <v>87.9</v>
      </c>
      <c r="CZ281" s="167">
        <v>81.900000000000006</v>
      </c>
      <c r="DA281" s="166">
        <v>8</v>
      </c>
      <c r="DB281" s="167">
        <v>77.599999999999994</v>
      </c>
      <c r="DC281" s="167">
        <v>88</v>
      </c>
      <c r="DD281" s="167">
        <v>93.4</v>
      </c>
      <c r="DE281" s="167">
        <v>93.8</v>
      </c>
      <c r="DF281" s="167">
        <v>94.2</v>
      </c>
      <c r="DG281" s="167">
        <v>91.4</v>
      </c>
      <c r="DH281" s="167">
        <v>87.9</v>
      </c>
      <c r="DI281" s="167">
        <v>79.900000000000006</v>
      </c>
      <c r="DJ281" s="167">
        <v>1</v>
      </c>
      <c r="DK281" s="168">
        <f t="shared" si="465"/>
        <v>51.4</v>
      </c>
      <c r="DL281" s="168">
        <f t="shared" si="466"/>
        <v>62.6</v>
      </c>
      <c r="DM281" s="168">
        <f t="shared" si="467"/>
        <v>70.8</v>
      </c>
      <c r="DN281" s="168">
        <f t="shared" si="468"/>
        <v>81</v>
      </c>
      <c r="DO281" s="168">
        <f t="shared" si="469"/>
        <v>90.4</v>
      </c>
      <c r="DP281" s="168">
        <f t="shared" si="470"/>
        <v>96.2</v>
      </c>
      <c r="DQ281" s="168">
        <f t="shared" si="471"/>
        <v>94.7</v>
      </c>
      <c r="DR281" s="168">
        <f t="shared" si="472"/>
        <v>92.3</v>
      </c>
      <c r="DS281" s="167">
        <v>131</v>
      </c>
      <c r="DT281" s="168">
        <f t="shared" si="473"/>
        <v>59.5</v>
      </c>
      <c r="DU281" s="168">
        <f t="shared" si="474"/>
        <v>68.900000000000006</v>
      </c>
      <c r="DV281" s="168">
        <f t="shared" si="475"/>
        <v>78.3</v>
      </c>
      <c r="DW281" s="168">
        <f t="shared" si="476"/>
        <v>84.3</v>
      </c>
      <c r="DX281" s="168">
        <f t="shared" si="477"/>
        <v>92.8</v>
      </c>
      <c r="DY281" s="168">
        <f t="shared" si="478"/>
        <v>96.3</v>
      </c>
      <c r="DZ281" s="168">
        <f t="shared" si="479"/>
        <v>94</v>
      </c>
      <c r="EA281" s="168">
        <f t="shared" si="480"/>
        <v>90</v>
      </c>
      <c r="EB281" s="167">
        <v>132</v>
      </c>
      <c r="EC281" s="168">
        <f t="shared" si="481"/>
        <v>59.8</v>
      </c>
      <c r="ED281" s="168">
        <f t="shared" si="482"/>
        <v>71.099999999999994</v>
      </c>
      <c r="EE281" s="168">
        <f t="shared" si="483"/>
        <v>80.8</v>
      </c>
      <c r="EF281" s="168">
        <f t="shared" si="484"/>
        <v>88</v>
      </c>
      <c r="EG281" s="168">
        <f t="shared" si="485"/>
        <v>95</v>
      </c>
      <c r="EH281" s="168">
        <f t="shared" si="486"/>
        <v>94.4</v>
      </c>
      <c r="EI281" s="168">
        <f t="shared" si="487"/>
        <v>94.1</v>
      </c>
      <c r="EJ281" s="168">
        <f t="shared" si="488"/>
        <v>89</v>
      </c>
      <c r="EK281" s="167">
        <v>133</v>
      </c>
      <c r="EL281" s="168">
        <f t="shared" si="489"/>
        <v>65.400000000000006</v>
      </c>
      <c r="EM281" s="168">
        <f t="shared" si="490"/>
        <v>77.2</v>
      </c>
      <c r="EN281" s="168">
        <f t="shared" si="491"/>
        <v>84.5</v>
      </c>
      <c r="EO281" s="168">
        <f t="shared" si="492"/>
        <v>89.8</v>
      </c>
      <c r="EP281" s="168">
        <f t="shared" si="493"/>
        <v>95.5</v>
      </c>
      <c r="EQ281" s="168">
        <f t="shared" si="494"/>
        <v>94.3</v>
      </c>
      <c r="ER281" s="168">
        <f t="shared" si="495"/>
        <v>92.5</v>
      </c>
      <c r="ES281" s="168">
        <f t="shared" si="496"/>
        <v>88.8</v>
      </c>
      <c r="ET281" s="167">
        <v>134</v>
      </c>
      <c r="EU281" s="168">
        <f t="shared" si="497"/>
        <v>65.3</v>
      </c>
      <c r="EV281" s="168">
        <f t="shared" si="498"/>
        <v>77.400000000000006</v>
      </c>
      <c r="EW281" s="168">
        <f t="shared" si="499"/>
        <v>86.5</v>
      </c>
      <c r="EX281" s="168">
        <f t="shared" si="500"/>
        <v>92.5</v>
      </c>
      <c r="EY281" s="168">
        <f t="shared" si="501"/>
        <v>96.4</v>
      </c>
      <c r="EZ281" s="168">
        <f t="shared" si="502"/>
        <v>93</v>
      </c>
      <c r="FA281" s="168">
        <f t="shared" si="503"/>
        <v>90.4</v>
      </c>
      <c r="FB281" s="168">
        <f t="shared" si="504"/>
        <v>83.7</v>
      </c>
      <c r="FC281" s="167">
        <v>135</v>
      </c>
      <c r="FD281" s="168">
        <f t="shared" si="505"/>
        <v>70.7</v>
      </c>
      <c r="FE281" s="168">
        <f t="shared" si="506"/>
        <v>82</v>
      </c>
      <c r="FF281" s="168">
        <f t="shared" si="507"/>
        <v>89.3</v>
      </c>
      <c r="FG281" s="168">
        <f t="shared" si="508"/>
        <v>93.3</v>
      </c>
      <c r="FH281" s="168">
        <f t="shared" si="509"/>
        <v>95.5</v>
      </c>
      <c r="FI281" s="168">
        <f t="shared" si="510"/>
        <v>93</v>
      </c>
      <c r="FJ281" s="168">
        <f t="shared" si="511"/>
        <v>90.1</v>
      </c>
      <c r="FK281" s="168">
        <f t="shared" si="512"/>
        <v>83</v>
      </c>
      <c r="FL281" s="167">
        <v>136</v>
      </c>
      <c r="FM281" s="168">
        <f t="shared" si="513"/>
        <v>75.599999999999994</v>
      </c>
      <c r="FN281" s="168">
        <f t="shared" si="514"/>
        <v>84.2</v>
      </c>
      <c r="FO281" s="168">
        <f t="shared" si="515"/>
        <v>90.1</v>
      </c>
      <c r="FP281" s="168">
        <f t="shared" si="516"/>
        <v>93.6</v>
      </c>
      <c r="FQ281" s="168">
        <f t="shared" si="517"/>
        <v>96.2</v>
      </c>
      <c r="FR281" s="168">
        <f t="shared" si="518"/>
        <v>91.3</v>
      </c>
      <c r="FS281" s="168">
        <f t="shared" si="519"/>
        <v>87.9</v>
      </c>
      <c r="FT281" s="168">
        <f t="shared" si="520"/>
        <v>81.900000000000006</v>
      </c>
      <c r="FU281" s="167">
        <v>137</v>
      </c>
      <c r="FV281" s="168">
        <f t="shared" si="521"/>
        <v>77.599999999999994</v>
      </c>
      <c r="FW281" s="168">
        <f t="shared" si="522"/>
        <v>88</v>
      </c>
      <c r="FX281" s="168">
        <f t="shared" si="523"/>
        <v>93.4</v>
      </c>
      <c r="FY281" s="168">
        <f t="shared" si="524"/>
        <v>93.8</v>
      </c>
      <c r="FZ281" s="168">
        <f t="shared" si="525"/>
        <v>94.2</v>
      </c>
      <c r="GA281" s="168">
        <f t="shared" si="526"/>
        <v>91.4</v>
      </c>
      <c r="GB281" s="168">
        <f t="shared" si="527"/>
        <v>87.9</v>
      </c>
      <c r="GC281" s="168">
        <f t="shared" si="528"/>
        <v>79.900000000000006</v>
      </c>
      <c r="GD281" s="167">
        <v>130</v>
      </c>
      <c r="GE281" s="168">
        <f t="shared" si="529"/>
        <v>-2.3603849250278586E-2</v>
      </c>
      <c r="GF281" s="168">
        <f t="shared" si="530"/>
        <v>-2.3544224454084883E-2</v>
      </c>
      <c r="GG281" s="167">
        <v>131</v>
      </c>
      <c r="GH281" s="168">
        <f t="shared" si="531"/>
        <v>-1.2384835451356935E-2</v>
      </c>
      <c r="GI281" s="168">
        <f t="shared" si="532"/>
        <v>-1.1998855162644873E-2</v>
      </c>
      <c r="GJ281" s="167">
        <v>132</v>
      </c>
      <c r="GK281" s="168">
        <f t="shared" si="533"/>
        <v>-2.0040529691527809E-2</v>
      </c>
      <c r="GL281" s="168">
        <f t="shared" si="534"/>
        <v>-1.9627671504537147E-2</v>
      </c>
      <c r="GM281" s="167">
        <v>133</v>
      </c>
      <c r="GN281" s="168">
        <f t="shared" si="535"/>
        <v>-2.9994818512207644E-2</v>
      </c>
      <c r="GO281" s="168">
        <f t="shared" si="536"/>
        <v>-2.8499066434065412E-2</v>
      </c>
      <c r="GP281" s="167">
        <v>134</v>
      </c>
      <c r="GQ281" s="168">
        <f t="shared" si="537"/>
        <v>1.1033250097071345E-2</v>
      </c>
      <c r="GR281" s="168">
        <f t="shared" si="538"/>
        <v>1.2508825519844891E-2</v>
      </c>
      <c r="GS281" s="167">
        <v>135</v>
      </c>
      <c r="GT281" s="168">
        <f t="shared" si="539"/>
        <v>3.2452499206684138E-2</v>
      </c>
      <c r="GU281" s="168">
        <f t="shared" si="540"/>
        <v>3.7596330632538866E-2</v>
      </c>
      <c r="GV281" s="167">
        <v>136</v>
      </c>
      <c r="GW281" s="168">
        <f t="shared" si="541"/>
        <v>4.2495075939370963E-2</v>
      </c>
      <c r="GX281" s="168">
        <f t="shared" si="542"/>
        <v>5.8447665967733542E-2</v>
      </c>
      <c r="GY281" s="167">
        <v>137</v>
      </c>
      <c r="GZ281" s="168">
        <f t="shared" si="543"/>
        <v>-2.9037543498589002E-5</v>
      </c>
      <c r="HA281" s="168">
        <f t="shared" si="544"/>
        <v>2.5034014590687548E-2</v>
      </c>
      <c r="HB281" s="167">
        <v>-1.2</v>
      </c>
      <c r="HC281" s="167">
        <v>-0.49</v>
      </c>
      <c r="HD281" s="167">
        <v>0.14000000000000001</v>
      </c>
      <c r="HE281" s="167">
        <v>1.56</v>
      </c>
      <c r="HF281" s="167">
        <v>-2.98</v>
      </c>
      <c r="HG281" s="167">
        <v>-1.01</v>
      </c>
      <c r="HH281" s="167">
        <v>0.85</v>
      </c>
      <c r="HI281" s="167">
        <v>3.14</v>
      </c>
    </row>
    <row r="282" spans="1:217" ht="15" x14ac:dyDescent="0.2">
      <c r="A282" s="153">
        <v>272</v>
      </c>
      <c r="B282" s="212"/>
      <c r="V282" s="163">
        <f t="shared" si="445"/>
        <v>0</v>
      </c>
      <c r="W282" s="163">
        <f t="shared" si="446"/>
        <v>0</v>
      </c>
      <c r="X282" s="163">
        <f t="shared" si="447"/>
        <v>0</v>
      </c>
      <c r="Y282" s="163">
        <f t="shared" si="448"/>
        <v>0</v>
      </c>
      <c r="Z282" s="163">
        <f t="shared" si="449"/>
        <v>0</v>
      </c>
      <c r="AA282" s="163">
        <f t="shared" si="450"/>
        <v>0</v>
      </c>
      <c r="AB282" s="163">
        <f t="shared" si="451"/>
        <v>0</v>
      </c>
      <c r="AC282" s="163">
        <f t="shared" si="452"/>
        <v>0</v>
      </c>
      <c r="AD282" s="164">
        <f t="shared" si="453"/>
        <v>-1.4641977937706968E-2</v>
      </c>
      <c r="AE282" s="164">
        <f t="shared" si="454"/>
        <v>2.4910512713808348E-2</v>
      </c>
      <c r="AF282" s="164">
        <f t="shared" si="455"/>
        <v>4.5595616594547202E-2</v>
      </c>
      <c r="AG282" s="165">
        <f t="shared" si="456"/>
        <v>65.3</v>
      </c>
      <c r="AH282" s="165">
        <f t="shared" si="457"/>
        <v>75.400000000000006</v>
      </c>
      <c r="AI282" s="165">
        <f t="shared" si="458"/>
        <v>82.9</v>
      </c>
      <c r="AJ282" s="165">
        <f t="shared" si="459"/>
        <v>88.3</v>
      </c>
      <c r="AK282" s="165">
        <f t="shared" si="460"/>
        <v>91.5</v>
      </c>
      <c r="AL282" s="165">
        <f t="shared" si="461"/>
        <v>92.7</v>
      </c>
      <c r="AM282" s="165">
        <f t="shared" si="462"/>
        <v>92.5</v>
      </c>
      <c r="AN282" s="165">
        <f t="shared" si="463"/>
        <v>90.4</v>
      </c>
      <c r="AO282" s="164">
        <f t="shared" si="464"/>
        <v>1.5128685188023212</v>
      </c>
      <c r="AP282" s="166">
        <v>1</v>
      </c>
      <c r="AQ282" s="167">
        <v>51.4</v>
      </c>
      <c r="AR282" s="167">
        <v>62.6</v>
      </c>
      <c r="AS282" s="167">
        <v>70.8</v>
      </c>
      <c r="AT282" s="167">
        <v>81</v>
      </c>
      <c r="AU282" s="167">
        <v>90.4</v>
      </c>
      <c r="AV282" s="167">
        <v>96.2</v>
      </c>
      <c r="AW282" s="167">
        <v>94.7</v>
      </c>
      <c r="AX282" s="167">
        <v>92.3</v>
      </c>
      <c r="AY282" s="166">
        <v>2</v>
      </c>
      <c r="AZ282" s="167">
        <v>59.5</v>
      </c>
      <c r="BA282" s="167">
        <v>68.900000000000006</v>
      </c>
      <c r="BB282" s="167">
        <v>78.3</v>
      </c>
      <c r="BC282" s="167">
        <v>84.3</v>
      </c>
      <c r="BD282" s="167">
        <v>92.8</v>
      </c>
      <c r="BE282" s="167">
        <v>96.3</v>
      </c>
      <c r="BF282" s="167">
        <v>94</v>
      </c>
      <c r="BG282" s="167">
        <v>90</v>
      </c>
      <c r="BH282" s="166">
        <v>3</v>
      </c>
      <c r="BI282" s="167">
        <v>59.8</v>
      </c>
      <c r="BJ282" s="167">
        <v>71.099999999999994</v>
      </c>
      <c r="BK282" s="167">
        <v>80.8</v>
      </c>
      <c r="BL282" s="167">
        <v>88</v>
      </c>
      <c r="BM282" s="167">
        <v>95</v>
      </c>
      <c r="BN282" s="167">
        <v>94.4</v>
      </c>
      <c r="BO282" s="167">
        <v>94.1</v>
      </c>
      <c r="BP282" s="167">
        <v>89</v>
      </c>
      <c r="BQ282" s="166">
        <v>4</v>
      </c>
      <c r="BR282" s="167">
        <v>65.400000000000006</v>
      </c>
      <c r="BS282" s="167">
        <v>77.2</v>
      </c>
      <c r="BT282" s="167">
        <v>84.5</v>
      </c>
      <c r="BU282" s="167">
        <v>89.8</v>
      </c>
      <c r="BV282" s="167">
        <v>95.5</v>
      </c>
      <c r="BW282" s="167">
        <v>94.3</v>
      </c>
      <c r="BX282" s="167">
        <v>92.5</v>
      </c>
      <c r="BY282" s="167">
        <v>88.8</v>
      </c>
      <c r="BZ282" s="166">
        <v>5</v>
      </c>
      <c r="CA282" s="167">
        <v>65.3</v>
      </c>
      <c r="CB282" s="167">
        <v>77.400000000000006</v>
      </c>
      <c r="CC282" s="167">
        <v>86.5</v>
      </c>
      <c r="CD282" s="167">
        <v>92.5</v>
      </c>
      <c r="CE282" s="167">
        <v>96.4</v>
      </c>
      <c r="CF282" s="167">
        <v>93</v>
      </c>
      <c r="CG282" s="167">
        <v>90.4</v>
      </c>
      <c r="CH282" s="167">
        <v>83.7</v>
      </c>
      <c r="CI282" s="166">
        <v>6</v>
      </c>
      <c r="CJ282" s="167">
        <v>70.7</v>
      </c>
      <c r="CK282" s="167">
        <v>82</v>
      </c>
      <c r="CL282" s="167">
        <v>89.3</v>
      </c>
      <c r="CM282" s="167">
        <v>93.3</v>
      </c>
      <c r="CN282" s="167">
        <v>95.5</v>
      </c>
      <c r="CO282" s="167">
        <v>93</v>
      </c>
      <c r="CP282" s="167">
        <v>90.1</v>
      </c>
      <c r="CQ282" s="167">
        <v>83</v>
      </c>
      <c r="CR282" s="166">
        <v>7</v>
      </c>
      <c r="CS282" s="167">
        <v>75.599999999999994</v>
      </c>
      <c r="CT282" s="167">
        <v>84.2</v>
      </c>
      <c r="CU282" s="167">
        <v>90.1</v>
      </c>
      <c r="CV282" s="167">
        <v>93.6</v>
      </c>
      <c r="CW282" s="167">
        <v>96.2</v>
      </c>
      <c r="CX282" s="167">
        <v>91.3</v>
      </c>
      <c r="CY282" s="167">
        <v>87.9</v>
      </c>
      <c r="CZ282" s="167">
        <v>81.900000000000006</v>
      </c>
      <c r="DA282" s="166">
        <v>8</v>
      </c>
      <c r="DB282" s="167">
        <v>77.599999999999994</v>
      </c>
      <c r="DC282" s="167">
        <v>88</v>
      </c>
      <c r="DD282" s="167">
        <v>93.4</v>
      </c>
      <c r="DE282" s="167">
        <v>93.8</v>
      </c>
      <c r="DF282" s="167">
        <v>94.2</v>
      </c>
      <c r="DG282" s="167">
        <v>91.4</v>
      </c>
      <c r="DH282" s="167">
        <v>87.9</v>
      </c>
      <c r="DI282" s="167">
        <v>79.900000000000006</v>
      </c>
      <c r="DJ282" s="167">
        <v>1</v>
      </c>
      <c r="DK282" s="168">
        <f t="shared" si="465"/>
        <v>51.4</v>
      </c>
      <c r="DL282" s="168">
        <f t="shared" si="466"/>
        <v>62.6</v>
      </c>
      <c r="DM282" s="168">
        <f t="shared" si="467"/>
        <v>70.8</v>
      </c>
      <c r="DN282" s="168">
        <f t="shared" si="468"/>
        <v>81</v>
      </c>
      <c r="DO282" s="168">
        <f t="shared" si="469"/>
        <v>90.4</v>
      </c>
      <c r="DP282" s="168">
        <f t="shared" si="470"/>
        <v>96.2</v>
      </c>
      <c r="DQ282" s="168">
        <f t="shared" si="471"/>
        <v>94.7</v>
      </c>
      <c r="DR282" s="168">
        <f t="shared" si="472"/>
        <v>92.3</v>
      </c>
      <c r="DS282" s="167">
        <v>131</v>
      </c>
      <c r="DT282" s="168">
        <f t="shared" si="473"/>
        <v>59.5</v>
      </c>
      <c r="DU282" s="168">
        <f t="shared" si="474"/>
        <v>68.900000000000006</v>
      </c>
      <c r="DV282" s="168">
        <f t="shared" si="475"/>
        <v>78.3</v>
      </c>
      <c r="DW282" s="168">
        <f t="shared" si="476"/>
        <v>84.3</v>
      </c>
      <c r="DX282" s="168">
        <f t="shared" si="477"/>
        <v>92.8</v>
      </c>
      <c r="DY282" s="168">
        <f t="shared" si="478"/>
        <v>96.3</v>
      </c>
      <c r="DZ282" s="168">
        <f t="shared" si="479"/>
        <v>94</v>
      </c>
      <c r="EA282" s="168">
        <f t="shared" si="480"/>
        <v>90</v>
      </c>
      <c r="EB282" s="167">
        <v>132</v>
      </c>
      <c r="EC282" s="168">
        <f t="shared" si="481"/>
        <v>59.8</v>
      </c>
      <c r="ED282" s="168">
        <f t="shared" si="482"/>
        <v>71.099999999999994</v>
      </c>
      <c r="EE282" s="168">
        <f t="shared" si="483"/>
        <v>80.8</v>
      </c>
      <c r="EF282" s="168">
        <f t="shared" si="484"/>
        <v>88</v>
      </c>
      <c r="EG282" s="168">
        <f t="shared" si="485"/>
        <v>95</v>
      </c>
      <c r="EH282" s="168">
        <f t="shared" si="486"/>
        <v>94.4</v>
      </c>
      <c r="EI282" s="168">
        <f t="shared" si="487"/>
        <v>94.1</v>
      </c>
      <c r="EJ282" s="168">
        <f t="shared" si="488"/>
        <v>89</v>
      </c>
      <c r="EK282" s="167">
        <v>133</v>
      </c>
      <c r="EL282" s="168">
        <f t="shared" si="489"/>
        <v>65.400000000000006</v>
      </c>
      <c r="EM282" s="168">
        <f t="shared" si="490"/>
        <v>77.2</v>
      </c>
      <c r="EN282" s="168">
        <f t="shared" si="491"/>
        <v>84.5</v>
      </c>
      <c r="EO282" s="168">
        <f t="shared" si="492"/>
        <v>89.8</v>
      </c>
      <c r="EP282" s="168">
        <f t="shared" si="493"/>
        <v>95.5</v>
      </c>
      <c r="EQ282" s="168">
        <f t="shared" si="494"/>
        <v>94.3</v>
      </c>
      <c r="ER282" s="168">
        <f t="shared" si="495"/>
        <v>92.5</v>
      </c>
      <c r="ES282" s="168">
        <f t="shared" si="496"/>
        <v>88.8</v>
      </c>
      <c r="ET282" s="167">
        <v>134</v>
      </c>
      <c r="EU282" s="168">
        <f t="shared" si="497"/>
        <v>65.3</v>
      </c>
      <c r="EV282" s="168">
        <f t="shared" si="498"/>
        <v>77.400000000000006</v>
      </c>
      <c r="EW282" s="168">
        <f t="shared" si="499"/>
        <v>86.5</v>
      </c>
      <c r="EX282" s="168">
        <f t="shared" si="500"/>
        <v>92.5</v>
      </c>
      <c r="EY282" s="168">
        <f t="shared" si="501"/>
        <v>96.4</v>
      </c>
      <c r="EZ282" s="168">
        <f t="shared" si="502"/>
        <v>93</v>
      </c>
      <c r="FA282" s="168">
        <f t="shared" si="503"/>
        <v>90.4</v>
      </c>
      <c r="FB282" s="168">
        <f t="shared" si="504"/>
        <v>83.7</v>
      </c>
      <c r="FC282" s="167">
        <v>135</v>
      </c>
      <c r="FD282" s="168">
        <f t="shared" si="505"/>
        <v>70.7</v>
      </c>
      <c r="FE282" s="168">
        <f t="shared" si="506"/>
        <v>82</v>
      </c>
      <c r="FF282" s="168">
        <f t="shared" si="507"/>
        <v>89.3</v>
      </c>
      <c r="FG282" s="168">
        <f t="shared" si="508"/>
        <v>93.3</v>
      </c>
      <c r="FH282" s="168">
        <f t="shared" si="509"/>
        <v>95.5</v>
      </c>
      <c r="FI282" s="168">
        <f t="shared" si="510"/>
        <v>93</v>
      </c>
      <c r="FJ282" s="168">
        <f t="shared" si="511"/>
        <v>90.1</v>
      </c>
      <c r="FK282" s="168">
        <f t="shared" si="512"/>
        <v>83</v>
      </c>
      <c r="FL282" s="167">
        <v>136</v>
      </c>
      <c r="FM282" s="168">
        <f t="shared" si="513"/>
        <v>75.599999999999994</v>
      </c>
      <c r="FN282" s="168">
        <f t="shared" si="514"/>
        <v>84.2</v>
      </c>
      <c r="FO282" s="168">
        <f t="shared" si="515"/>
        <v>90.1</v>
      </c>
      <c r="FP282" s="168">
        <f t="shared" si="516"/>
        <v>93.6</v>
      </c>
      <c r="FQ282" s="168">
        <f t="shared" si="517"/>
        <v>96.2</v>
      </c>
      <c r="FR282" s="168">
        <f t="shared" si="518"/>
        <v>91.3</v>
      </c>
      <c r="FS282" s="168">
        <f t="shared" si="519"/>
        <v>87.9</v>
      </c>
      <c r="FT282" s="168">
        <f t="shared" si="520"/>
        <v>81.900000000000006</v>
      </c>
      <c r="FU282" s="167">
        <v>137</v>
      </c>
      <c r="FV282" s="168">
        <f t="shared" si="521"/>
        <v>77.599999999999994</v>
      </c>
      <c r="FW282" s="168">
        <f t="shared" si="522"/>
        <v>88</v>
      </c>
      <c r="FX282" s="168">
        <f t="shared" si="523"/>
        <v>93.4</v>
      </c>
      <c r="FY282" s="168">
        <f t="shared" si="524"/>
        <v>93.8</v>
      </c>
      <c r="FZ282" s="168">
        <f t="shared" si="525"/>
        <v>94.2</v>
      </c>
      <c r="GA282" s="168">
        <f t="shared" si="526"/>
        <v>91.4</v>
      </c>
      <c r="GB282" s="168">
        <f t="shared" si="527"/>
        <v>87.9</v>
      </c>
      <c r="GC282" s="168">
        <f t="shared" si="528"/>
        <v>79.900000000000006</v>
      </c>
      <c r="GD282" s="167">
        <v>130</v>
      </c>
      <c r="GE282" s="168">
        <f t="shared" si="529"/>
        <v>-2.3603849250278586E-2</v>
      </c>
      <c r="GF282" s="168">
        <f t="shared" si="530"/>
        <v>-2.3544224454084883E-2</v>
      </c>
      <c r="GG282" s="167">
        <v>131</v>
      </c>
      <c r="GH282" s="168">
        <f t="shared" si="531"/>
        <v>-1.2384835451356935E-2</v>
      </c>
      <c r="GI282" s="168">
        <f t="shared" si="532"/>
        <v>-1.1998855162644873E-2</v>
      </c>
      <c r="GJ282" s="167">
        <v>132</v>
      </c>
      <c r="GK282" s="168">
        <f t="shared" si="533"/>
        <v>-2.0040529691527809E-2</v>
      </c>
      <c r="GL282" s="168">
        <f t="shared" si="534"/>
        <v>-1.9627671504537147E-2</v>
      </c>
      <c r="GM282" s="167">
        <v>133</v>
      </c>
      <c r="GN282" s="168">
        <f t="shared" si="535"/>
        <v>-2.9994818512207644E-2</v>
      </c>
      <c r="GO282" s="168">
        <f t="shared" si="536"/>
        <v>-2.8499066434065412E-2</v>
      </c>
      <c r="GP282" s="167">
        <v>134</v>
      </c>
      <c r="GQ282" s="168">
        <f t="shared" si="537"/>
        <v>1.1033250097071345E-2</v>
      </c>
      <c r="GR282" s="168">
        <f t="shared" si="538"/>
        <v>1.2508825519844891E-2</v>
      </c>
      <c r="GS282" s="167">
        <v>135</v>
      </c>
      <c r="GT282" s="168">
        <f t="shared" si="539"/>
        <v>3.2452499206684138E-2</v>
      </c>
      <c r="GU282" s="168">
        <f t="shared" si="540"/>
        <v>3.7596330632538866E-2</v>
      </c>
      <c r="GV282" s="167">
        <v>136</v>
      </c>
      <c r="GW282" s="168">
        <f t="shared" si="541"/>
        <v>4.2495075939370963E-2</v>
      </c>
      <c r="GX282" s="168">
        <f t="shared" si="542"/>
        <v>5.8447665967733542E-2</v>
      </c>
      <c r="GY282" s="167">
        <v>137</v>
      </c>
      <c r="GZ282" s="168">
        <f t="shared" si="543"/>
        <v>-2.9037543498589002E-5</v>
      </c>
      <c r="HA282" s="168">
        <f t="shared" si="544"/>
        <v>2.5034014590687548E-2</v>
      </c>
      <c r="HB282" s="167">
        <v>-1.2</v>
      </c>
      <c r="HC282" s="167">
        <v>-0.49</v>
      </c>
      <c r="HD282" s="167">
        <v>0.14000000000000001</v>
      </c>
      <c r="HE282" s="167">
        <v>1.56</v>
      </c>
      <c r="HF282" s="167">
        <v>-2.98</v>
      </c>
      <c r="HG282" s="167">
        <v>-1.01</v>
      </c>
      <c r="HH282" s="167">
        <v>0.85</v>
      </c>
      <c r="HI282" s="167">
        <v>3.14</v>
      </c>
    </row>
    <row r="283" spans="1:217" ht="15" x14ac:dyDescent="0.2">
      <c r="A283" s="153">
        <v>273</v>
      </c>
      <c r="B283" s="212"/>
      <c r="V283" s="163">
        <f t="shared" si="445"/>
        <v>0</v>
      </c>
      <c r="W283" s="163">
        <f t="shared" si="446"/>
        <v>0</v>
      </c>
      <c r="X283" s="163">
        <f t="shared" si="447"/>
        <v>0</v>
      </c>
      <c r="Y283" s="163">
        <f t="shared" si="448"/>
        <v>0</v>
      </c>
      <c r="Z283" s="163">
        <f t="shared" si="449"/>
        <v>0</v>
      </c>
      <c r="AA283" s="163">
        <f t="shared" si="450"/>
        <v>0</v>
      </c>
      <c r="AB283" s="163">
        <f t="shared" si="451"/>
        <v>0</v>
      </c>
      <c r="AC283" s="163">
        <f t="shared" si="452"/>
        <v>0</v>
      </c>
      <c r="AD283" s="164">
        <f t="shared" si="453"/>
        <v>-1.4641977937706968E-2</v>
      </c>
      <c r="AE283" s="164">
        <f t="shared" si="454"/>
        <v>2.4910512713808348E-2</v>
      </c>
      <c r="AF283" s="164">
        <f t="shared" si="455"/>
        <v>4.5595616594547202E-2</v>
      </c>
      <c r="AG283" s="165">
        <f t="shared" si="456"/>
        <v>65.3</v>
      </c>
      <c r="AH283" s="165">
        <f t="shared" si="457"/>
        <v>75.400000000000006</v>
      </c>
      <c r="AI283" s="165">
        <f t="shared" si="458"/>
        <v>82.9</v>
      </c>
      <c r="AJ283" s="165">
        <f t="shared" si="459"/>
        <v>88.3</v>
      </c>
      <c r="AK283" s="165">
        <f t="shared" si="460"/>
        <v>91.5</v>
      </c>
      <c r="AL283" s="165">
        <f t="shared" si="461"/>
        <v>92.7</v>
      </c>
      <c r="AM283" s="165">
        <f t="shared" si="462"/>
        <v>92.5</v>
      </c>
      <c r="AN283" s="165">
        <f t="shared" si="463"/>
        <v>90.4</v>
      </c>
      <c r="AO283" s="164">
        <f t="shared" si="464"/>
        <v>1.5128685188023212</v>
      </c>
      <c r="AP283" s="166">
        <v>1</v>
      </c>
      <c r="AQ283" s="167">
        <v>51.4</v>
      </c>
      <c r="AR283" s="167">
        <v>62.6</v>
      </c>
      <c r="AS283" s="167">
        <v>70.8</v>
      </c>
      <c r="AT283" s="167">
        <v>81</v>
      </c>
      <c r="AU283" s="167">
        <v>90.4</v>
      </c>
      <c r="AV283" s="167">
        <v>96.2</v>
      </c>
      <c r="AW283" s="167">
        <v>94.7</v>
      </c>
      <c r="AX283" s="167">
        <v>92.3</v>
      </c>
      <c r="AY283" s="166">
        <v>2</v>
      </c>
      <c r="AZ283" s="167">
        <v>59.5</v>
      </c>
      <c r="BA283" s="167">
        <v>68.900000000000006</v>
      </c>
      <c r="BB283" s="167">
        <v>78.3</v>
      </c>
      <c r="BC283" s="167">
        <v>84.3</v>
      </c>
      <c r="BD283" s="167">
        <v>92.8</v>
      </c>
      <c r="BE283" s="167">
        <v>96.3</v>
      </c>
      <c r="BF283" s="167">
        <v>94</v>
      </c>
      <c r="BG283" s="167">
        <v>90</v>
      </c>
      <c r="BH283" s="166">
        <v>3</v>
      </c>
      <c r="BI283" s="167">
        <v>59.8</v>
      </c>
      <c r="BJ283" s="167">
        <v>71.099999999999994</v>
      </c>
      <c r="BK283" s="167">
        <v>80.8</v>
      </c>
      <c r="BL283" s="167">
        <v>88</v>
      </c>
      <c r="BM283" s="167">
        <v>95</v>
      </c>
      <c r="BN283" s="167">
        <v>94.4</v>
      </c>
      <c r="BO283" s="167">
        <v>94.1</v>
      </c>
      <c r="BP283" s="167">
        <v>89</v>
      </c>
      <c r="BQ283" s="166">
        <v>4</v>
      </c>
      <c r="BR283" s="167">
        <v>65.400000000000006</v>
      </c>
      <c r="BS283" s="167">
        <v>77.2</v>
      </c>
      <c r="BT283" s="167">
        <v>84.5</v>
      </c>
      <c r="BU283" s="167">
        <v>89.8</v>
      </c>
      <c r="BV283" s="167">
        <v>95.5</v>
      </c>
      <c r="BW283" s="167">
        <v>94.3</v>
      </c>
      <c r="BX283" s="167">
        <v>92.5</v>
      </c>
      <c r="BY283" s="167">
        <v>88.8</v>
      </c>
      <c r="BZ283" s="166">
        <v>5</v>
      </c>
      <c r="CA283" s="167">
        <v>65.3</v>
      </c>
      <c r="CB283" s="167">
        <v>77.400000000000006</v>
      </c>
      <c r="CC283" s="167">
        <v>86.5</v>
      </c>
      <c r="CD283" s="167">
        <v>92.5</v>
      </c>
      <c r="CE283" s="167">
        <v>96.4</v>
      </c>
      <c r="CF283" s="167">
        <v>93</v>
      </c>
      <c r="CG283" s="167">
        <v>90.4</v>
      </c>
      <c r="CH283" s="167">
        <v>83.7</v>
      </c>
      <c r="CI283" s="166">
        <v>6</v>
      </c>
      <c r="CJ283" s="167">
        <v>70.7</v>
      </c>
      <c r="CK283" s="167">
        <v>82</v>
      </c>
      <c r="CL283" s="167">
        <v>89.3</v>
      </c>
      <c r="CM283" s="167">
        <v>93.3</v>
      </c>
      <c r="CN283" s="167">
        <v>95.5</v>
      </c>
      <c r="CO283" s="167">
        <v>93</v>
      </c>
      <c r="CP283" s="167">
        <v>90.1</v>
      </c>
      <c r="CQ283" s="167">
        <v>83</v>
      </c>
      <c r="CR283" s="166">
        <v>7</v>
      </c>
      <c r="CS283" s="167">
        <v>75.599999999999994</v>
      </c>
      <c r="CT283" s="167">
        <v>84.2</v>
      </c>
      <c r="CU283" s="167">
        <v>90.1</v>
      </c>
      <c r="CV283" s="167">
        <v>93.6</v>
      </c>
      <c r="CW283" s="167">
        <v>96.2</v>
      </c>
      <c r="CX283" s="167">
        <v>91.3</v>
      </c>
      <c r="CY283" s="167">
        <v>87.9</v>
      </c>
      <c r="CZ283" s="167">
        <v>81.900000000000006</v>
      </c>
      <c r="DA283" s="166">
        <v>8</v>
      </c>
      <c r="DB283" s="167">
        <v>77.599999999999994</v>
      </c>
      <c r="DC283" s="167">
        <v>88</v>
      </c>
      <c r="DD283" s="167">
        <v>93.4</v>
      </c>
      <c r="DE283" s="167">
        <v>93.8</v>
      </c>
      <c r="DF283" s="167">
        <v>94.2</v>
      </c>
      <c r="DG283" s="167">
        <v>91.4</v>
      </c>
      <c r="DH283" s="167">
        <v>87.9</v>
      </c>
      <c r="DI283" s="167">
        <v>79.900000000000006</v>
      </c>
      <c r="DJ283" s="167">
        <v>1</v>
      </c>
      <c r="DK283" s="168">
        <f t="shared" si="465"/>
        <v>51.4</v>
      </c>
      <c r="DL283" s="168">
        <f t="shared" si="466"/>
        <v>62.6</v>
      </c>
      <c r="DM283" s="168">
        <f t="shared" si="467"/>
        <v>70.8</v>
      </c>
      <c r="DN283" s="168">
        <f t="shared" si="468"/>
        <v>81</v>
      </c>
      <c r="DO283" s="168">
        <f t="shared" si="469"/>
        <v>90.4</v>
      </c>
      <c r="DP283" s="168">
        <f t="shared" si="470"/>
        <v>96.2</v>
      </c>
      <c r="DQ283" s="168">
        <f t="shared" si="471"/>
        <v>94.7</v>
      </c>
      <c r="DR283" s="168">
        <f t="shared" si="472"/>
        <v>92.3</v>
      </c>
      <c r="DS283" s="167">
        <v>131</v>
      </c>
      <c r="DT283" s="168">
        <f t="shared" si="473"/>
        <v>59.5</v>
      </c>
      <c r="DU283" s="168">
        <f t="shared" si="474"/>
        <v>68.900000000000006</v>
      </c>
      <c r="DV283" s="168">
        <f t="shared" si="475"/>
        <v>78.3</v>
      </c>
      <c r="DW283" s="168">
        <f t="shared" si="476"/>
        <v>84.3</v>
      </c>
      <c r="DX283" s="168">
        <f t="shared" si="477"/>
        <v>92.8</v>
      </c>
      <c r="DY283" s="168">
        <f t="shared" si="478"/>
        <v>96.3</v>
      </c>
      <c r="DZ283" s="168">
        <f t="shared" si="479"/>
        <v>94</v>
      </c>
      <c r="EA283" s="168">
        <f t="shared" si="480"/>
        <v>90</v>
      </c>
      <c r="EB283" s="167">
        <v>132</v>
      </c>
      <c r="EC283" s="168">
        <f t="shared" si="481"/>
        <v>59.8</v>
      </c>
      <c r="ED283" s="168">
        <f t="shared" si="482"/>
        <v>71.099999999999994</v>
      </c>
      <c r="EE283" s="168">
        <f t="shared" si="483"/>
        <v>80.8</v>
      </c>
      <c r="EF283" s="168">
        <f t="shared" si="484"/>
        <v>88</v>
      </c>
      <c r="EG283" s="168">
        <f t="shared" si="485"/>
        <v>95</v>
      </c>
      <c r="EH283" s="168">
        <f t="shared" si="486"/>
        <v>94.4</v>
      </c>
      <c r="EI283" s="168">
        <f t="shared" si="487"/>
        <v>94.1</v>
      </c>
      <c r="EJ283" s="168">
        <f t="shared" si="488"/>
        <v>89</v>
      </c>
      <c r="EK283" s="167">
        <v>133</v>
      </c>
      <c r="EL283" s="168">
        <f t="shared" si="489"/>
        <v>65.400000000000006</v>
      </c>
      <c r="EM283" s="168">
        <f t="shared" si="490"/>
        <v>77.2</v>
      </c>
      <c r="EN283" s="168">
        <f t="shared" si="491"/>
        <v>84.5</v>
      </c>
      <c r="EO283" s="168">
        <f t="shared" si="492"/>
        <v>89.8</v>
      </c>
      <c r="EP283" s="168">
        <f t="shared" si="493"/>
        <v>95.5</v>
      </c>
      <c r="EQ283" s="168">
        <f t="shared" si="494"/>
        <v>94.3</v>
      </c>
      <c r="ER283" s="168">
        <f t="shared" si="495"/>
        <v>92.5</v>
      </c>
      <c r="ES283" s="168">
        <f t="shared" si="496"/>
        <v>88.8</v>
      </c>
      <c r="ET283" s="167">
        <v>134</v>
      </c>
      <c r="EU283" s="168">
        <f t="shared" si="497"/>
        <v>65.3</v>
      </c>
      <c r="EV283" s="168">
        <f t="shared" si="498"/>
        <v>77.400000000000006</v>
      </c>
      <c r="EW283" s="168">
        <f t="shared" si="499"/>
        <v>86.5</v>
      </c>
      <c r="EX283" s="168">
        <f t="shared" si="500"/>
        <v>92.5</v>
      </c>
      <c r="EY283" s="168">
        <f t="shared" si="501"/>
        <v>96.4</v>
      </c>
      <c r="EZ283" s="168">
        <f t="shared" si="502"/>
        <v>93</v>
      </c>
      <c r="FA283" s="168">
        <f t="shared" si="503"/>
        <v>90.4</v>
      </c>
      <c r="FB283" s="168">
        <f t="shared" si="504"/>
        <v>83.7</v>
      </c>
      <c r="FC283" s="167">
        <v>135</v>
      </c>
      <c r="FD283" s="168">
        <f t="shared" si="505"/>
        <v>70.7</v>
      </c>
      <c r="FE283" s="168">
        <f t="shared" si="506"/>
        <v>82</v>
      </c>
      <c r="FF283" s="168">
        <f t="shared" si="507"/>
        <v>89.3</v>
      </c>
      <c r="FG283" s="168">
        <f t="shared" si="508"/>
        <v>93.3</v>
      </c>
      <c r="FH283" s="168">
        <f t="shared" si="509"/>
        <v>95.5</v>
      </c>
      <c r="FI283" s="168">
        <f t="shared" si="510"/>
        <v>93</v>
      </c>
      <c r="FJ283" s="168">
        <f t="shared" si="511"/>
        <v>90.1</v>
      </c>
      <c r="FK283" s="168">
        <f t="shared" si="512"/>
        <v>83</v>
      </c>
      <c r="FL283" s="167">
        <v>136</v>
      </c>
      <c r="FM283" s="168">
        <f t="shared" si="513"/>
        <v>75.599999999999994</v>
      </c>
      <c r="FN283" s="168">
        <f t="shared" si="514"/>
        <v>84.2</v>
      </c>
      <c r="FO283" s="168">
        <f t="shared" si="515"/>
        <v>90.1</v>
      </c>
      <c r="FP283" s="168">
        <f t="shared" si="516"/>
        <v>93.6</v>
      </c>
      <c r="FQ283" s="168">
        <f t="shared" si="517"/>
        <v>96.2</v>
      </c>
      <c r="FR283" s="168">
        <f t="shared" si="518"/>
        <v>91.3</v>
      </c>
      <c r="FS283" s="168">
        <f t="shared" si="519"/>
        <v>87.9</v>
      </c>
      <c r="FT283" s="168">
        <f t="shared" si="520"/>
        <v>81.900000000000006</v>
      </c>
      <c r="FU283" s="167">
        <v>137</v>
      </c>
      <c r="FV283" s="168">
        <f t="shared" si="521"/>
        <v>77.599999999999994</v>
      </c>
      <c r="FW283" s="168">
        <f t="shared" si="522"/>
        <v>88</v>
      </c>
      <c r="FX283" s="168">
        <f t="shared" si="523"/>
        <v>93.4</v>
      </c>
      <c r="FY283" s="168">
        <f t="shared" si="524"/>
        <v>93.8</v>
      </c>
      <c r="FZ283" s="168">
        <f t="shared" si="525"/>
        <v>94.2</v>
      </c>
      <c r="GA283" s="168">
        <f t="shared" si="526"/>
        <v>91.4</v>
      </c>
      <c r="GB283" s="168">
        <f t="shared" si="527"/>
        <v>87.9</v>
      </c>
      <c r="GC283" s="168">
        <f t="shared" si="528"/>
        <v>79.900000000000006</v>
      </c>
      <c r="GD283" s="167">
        <v>130</v>
      </c>
      <c r="GE283" s="168">
        <f t="shared" si="529"/>
        <v>-2.3603849250278586E-2</v>
      </c>
      <c r="GF283" s="168">
        <f t="shared" si="530"/>
        <v>-2.3544224454084883E-2</v>
      </c>
      <c r="GG283" s="167">
        <v>131</v>
      </c>
      <c r="GH283" s="168">
        <f t="shared" si="531"/>
        <v>-1.2384835451356935E-2</v>
      </c>
      <c r="GI283" s="168">
        <f t="shared" si="532"/>
        <v>-1.1998855162644873E-2</v>
      </c>
      <c r="GJ283" s="167">
        <v>132</v>
      </c>
      <c r="GK283" s="168">
        <f t="shared" si="533"/>
        <v>-2.0040529691527809E-2</v>
      </c>
      <c r="GL283" s="168">
        <f t="shared" si="534"/>
        <v>-1.9627671504537147E-2</v>
      </c>
      <c r="GM283" s="167">
        <v>133</v>
      </c>
      <c r="GN283" s="168">
        <f t="shared" si="535"/>
        <v>-2.9994818512207644E-2</v>
      </c>
      <c r="GO283" s="168">
        <f t="shared" si="536"/>
        <v>-2.8499066434065412E-2</v>
      </c>
      <c r="GP283" s="167">
        <v>134</v>
      </c>
      <c r="GQ283" s="168">
        <f t="shared" si="537"/>
        <v>1.1033250097071345E-2</v>
      </c>
      <c r="GR283" s="168">
        <f t="shared" si="538"/>
        <v>1.2508825519844891E-2</v>
      </c>
      <c r="GS283" s="167">
        <v>135</v>
      </c>
      <c r="GT283" s="168">
        <f t="shared" si="539"/>
        <v>3.2452499206684138E-2</v>
      </c>
      <c r="GU283" s="168">
        <f t="shared" si="540"/>
        <v>3.7596330632538866E-2</v>
      </c>
      <c r="GV283" s="167">
        <v>136</v>
      </c>
      <c r="GW283" s="168">
        <f t="shared" si="541"/>
        <v>4.2495075939370963E-2</v>
      </c>
      <c r="GX283" s="168">
        <f t="shared" si="542"/>
        <v>5.8447665967733542E-2</v>
      </c>
      <c r="GY283" s="167">
        <v>137</v>
      </c>
      <c r="GZ283" s="168">
        <f t="shared" si="543"/>
        <v>-2.9037543498589002E-5</v>
      </c>
      <c r="HA283" s="168">
        <f t="shared" si="544"/>
        <v>2.5034014590687548E-2</v>
      </c>
      <c r="HB283" s="167">
        <v>-1.2</v>
      </c>
      <c r="HC283" s="167">
        <v>-0.49</v>
      </c>
      <c r="HD283" s="167">
        <v>0.14000000000000001</v>
      </c>
      <c r="HE283" s="167">
        <v>1.56</v>
      </c>
      <c r="HF283" s="167">
        <v>-2.98</v>
      </c>
      <c r="HG283" s="167">
        <v>-1.01</v>
      </c>
      <c r="HH283" s="167">
        <v>0.85</v>
      </c>
      <c r="HI283" s="167">
        <v>3.14</v>
      </c>
    </row>
    <row r="284" spans="1:217" ht="15" x14ac:dyDescent="0.2">
      <c r="A284" s="153">
        <v>274</v>
      </c>
      <c r="B284" s="212"/>
      <c r="V284" s="163">
        <f t="shared" si="445"/>
        <v>0</v>
      </c>
      <c r="W284" s="163">
        <f t="shared" si="446"/>
        <v>0</v>
      </c>
      <c r="X284" s="163">
        <f t="shared" si="447"/>
        <v>0</v>
      </c>
      <c r="Y284" s="163">
        <f t="shared" si="448"/>
        <v>0</v>
      </c>
      <c r="Z284" s="163">
        <f t="shared" si="449"/>
        <v>0</v>
      </c>
      <c r="AA284" s="163">
        <f t="shared" si="450"/>
        <v>0</v>
      </c>
      <c r="AB284" s="163">
        <f t="shared" si="451"/>
        <v>0</v>
      </c>
      <c r="AC284" s="163">
        <f t="shared" si="452"/>
        <v>0</v>
      </c>
      <c r="AD284" s="164">
        <f t="shared" si="453"/>
        <v>-1.4641977937706968E-2</v>
      </c>
      <c r="AE284" s="164">
        <f t="shared" si="454"/>
        <v>2.4910512713808348E-2</v>
      </c>
      <c r="AF284" s="164">
        <f t="shared" si="455"/>
        <v>4.5595616594547202E-2</v>
      </c>
      <c r="AG284" s="165">
        <f t="shared" si="456"/>
        <v>65.3</v>
      </c>
      <c r="AH284" s="165">
        <f t="shared" si="457"/>
        <v>75.400000000000006</v>
      </c>
      <c r="AI284" s="165">
        <f t="shared" si="458"/>
        <v>82.9</v>
      </c>
      <c r="AJ284" s="165">
        <f t="shared" si="459"/>
        <v>88.3</v>
      </c>
      <c r="AK284" s="165">
        <f t="shared" si="460"/>
        <v>91.5</v>
      </c>
      <c r="AL284" s="165">
        <f t="shared" si="461"/>
        <v>92.7</v>
      </c>
      <c r="AM284" s="165">
        <f t="shared" si="462"/>
        <v>92.5</v>
      </c>
      <c r="AN284" s="165">
        <f t="shared" si="463"/>
        <v>90.4</v>
      </c>
      <c r="AO284" s="164">
        <f t="shared" si="464"/>
        <v>1.5128685188023212</v>
      </c>
      <c r="AP284" s="166">
        <v>1</v>
      </c>
      <c r="AQ284" s="167">
        <v>51.4</v>
      </c>
      <c r="AR284" s="167">
        <v>62.6</v>
      </c>
      <c r="AS284" s="167">
        <v>70.8</v>
      </c>
      <c r="AT284" s="167">
        <v>81</v>
      </c>
      <c r="AU284" s="167">
        <v>90.4</v>
      </c>
      <c r="AV284" s="167">
        <v>96.2</v>
      </c>
      <c r="AW284" s="167">
        <v>94.7</v>
      </c>
      <c r="AX284" s="167">
        <v>92.3</v>
      </c>
      <c r="AY284" s="166">
        <v>2</v>
      </c>
      <c r="AZ284" s="167">
        <v>59.5</v>
      </c>
      <c r="BA284" s="167">
        <v>68.900000000000006</v>
      </c>
      <c r="BB284" s="167">
        <v>78.3</v>
      </c>
      <c r="BC284" s="167">
        <v>84.3</v>
      </c>
      <c r="BD284" s="167">
        <v>92.8</v>
      </c>
      <c r="BE284" s="167">
        <v>96.3</v>
      </c>
      <c r="BF284" s="167">
        <v>94</v>
      </c>
      <c r="BG284" s="167">
        <v>90</v>
      </c>
      <c r="BH284" s="166">
        <v>3</v>
      </c>
      <c r="BI284" s="167">
        <v>59.8</v>
      </c>
      <c r="BJ284" s="167">
        <v>71.099999999999994</v>
      </c>
      <c r="BK284" s="167">
        <v>80.8</v>
      </c>
      <c r="BL284" s="167">
        <v>88</v>
      </c>
      <c r="BM284" s="167">
        <v>95</v>
      </c>
      <c r="BN284" s="167">
        <v>94.4</v>
      </c>
      <c r="BO284" s="167">
        <v>94.1</v>
      </c>
      <c r="BP284" s="167">
        <v>89</v>
      </c>
      <c r="BQ284" s="166">
        <v>4</v>
      </c>
      <c r="BR284" s="167">
        <v>65.400000000000006</v>
      </c>
      <c r="BS284" s="167">
        <v>77.2</v>
      </c>
      <c r="BT284" s="167">
        <v>84.5</v>
      </c>
      <c r="BU284" s="167">
        <v>89.8</v>
      </c>
      <c r="BV284" s="167">
        <v>95.5</v>
      </c>
      <c r="BW284" s="167">
        <v>94.3</v>
      </c>
      <c r="BX284" s="167">
        <v>92.5</v>
      </c>
      <c r="BY284" s="167">
        <v>88.8</v>
      </c>
      <c r="BZ284" s="166">
        <v>5</v>
      </c>
      <c r="CA284" s="167">
        <v>65.3</v>
      </c>
      <c r="CB284" s="167">
        <v>77.400000000000006</v>
      </c>
      <c r="CC284" s="167">
        <v>86.5</v>
      </c>
      <c r="CD284" s="167">
        <v>92.5</v>
      </c>
      <c r="CE284" s="167">
        <v>96.4</v>
      </c>
      <c r="CF284" s="167">
        <v>93</v>
      </c>
      <c r="CG284" s="167">
        <v>90.4</v>
      </c>
      <c r="CH284" s="167">
        <v>83.7</v>
      </c>
      <c r="CI284" s="166">
        <v>6</v>
      </c>
      <c r="CJ284" s="167">
        <v>70.7</v>
      </c>
      <c r="CK284" s="167">
        <v>82</v>
      </c>
      <c r="CL284" s="167">
        <v>89.3</v>
      </c>
      <c r="CM284" s="167">
        <v>93.3</v>
      </c>
      <c r="CN284" s="167">
        <v>95.5</v>
      </c>
      <c r="CO284" s="167">
        <v>93</v>
      </c>
      <c r="CP284" s="167">
        <v>90.1</v>
      </c>
      <c r="CQ284" s="167">
        <v>83</v>
      </c>
      <c r="CR284" s="166">
        <v>7</v>
      </c>
      <c r="CS284" s="167">
        <v>75.599999999999994</v>
      </c>
      <c r="CT284" s="167">
        <v>84.2</v>
      </c>
      <c r="CU284" s="167">
        <v>90.1</v>
      </c>
      <c r="CV284" s="167">
        <v>93.6</v>
      </c>
      <c r="CW284" s="167">
        <v>96.2</v>
      </c>
      <c r="CX284" s="167">
        <v>91.3</v>
      </c>
      <c r="CY284" s="167">
        <v>87.9</v>
      </c>
      <c r="CZ284" s="167">
        <v>81.900000000000006</v>
      </c>
      <c r="DA284" s="166">
        <v>8</v>
      </c>
      <c r="DB284" s="167">
        <v>77.599999999999994</v>
      </c>
      <c r="DC284" s="167">
        <v>88</v>
      </c>
      <c r="DD284" s="167">
        <v>93.4</v>
      </c>
      <c r="DE284" s="167">
        <v>93.8</v>
      </c>
      <c r="DF284" s="167">
        <v>94.2</v>
      </c>
      <c r="DG284" s="167">
        <v>91.4</v>
      </c>
      <c r="DH284" s="167">
        <v>87.9</v>
      </c>
      <c r="DI284" s="167">
        <v>79.900000000000006</v>
      </c>
      <c r="DJ284" s="167">
        <v>1</v>
      </c>
      <c r="DK284" s="168">
        <f t="shared" si="465"/>
        <v>51.4</v>
      </c>
      <c r="DL284" s="168">
        <f t="shared" si="466"/>
        <v>62.6</v>
      </c>
      <c r="DM284" s="168">
        <f t="shared" si="467"/>
        <v>70.8</v>
      </c>
      <c r="DN284" s="168">
        <f t="shared" si="468"/>
        <v>81</v>
      </c>
      <c r="DO284" s="168">
        <f t="shared" si="469"/>
        <v>90.4</v>
      </c>
      <c r="DP284" s="168">
        <f t="shared" si="470"/>
        <v>96.2</v>
      </c>
      <c r="DQ284" s="168">
        <f t="shared" si="471"/>
        <v>94.7</v>
      </c>
      <c r="DR284" s="168">
        <f t="shared" si="472"/>
        <v>92.3</v>
      </c>
      <c r="DS284" s="167">
        <v>131</v>
      </c>
      <c r="DT284" s="168">
        <f t="shared" si="473"/>
        <v>59.5</v>
      </c>
      <c r="DU284" s="168">
        <f t="shared" si="474"/>
        <v>68.900000000000006</v>
      </c>
      <c r="DV284" s="168">
        <f t="shared" si="475"/>
        <v>78.3</v>
      </c>
      <c r="DW284" s="168">
        <f t="shared" si="476"/>
        <v>84.3</v>
      </c>
      <c r="DX284" s="168">
        <f t="shared" si="477"/>
        <v>92.8</v>
      </c>
      <c r="DY284" s="168">
        <f t="shared" si="478"/>
        <v>96.3</v>
      </c>
      <c r="DZ284" s="168">
        <f t="shared" si="479"/>
        <v>94</v>
      </c>
      <c r="EA284" s="168">
        <f t="shared" si="480"/>
        <v>90</v>
      </c>
      <c r="EB284" s="167">
        <v>132</v>
      </c>
      <c r="EC284" s="168">
        <f t="shared" si="481"/>
        <v>59.8</v>
      </c>
      <c r="ED284" s="168">
        <f t="shared" si="482"/>
        <v>71.099999999999994</v>
      </c>
      <c r="EE284" s="168">
        <f t="shared" si="483"/>
        <v>80.8</v>
      </c>
      <c r="EF284" s="168">
        <f t="shared" si="484"/>
        <v>88</v>
      </c>
      <c r="EG284" s="168">
        <f t="shared" si="485"/>
        <v>95</v>
      </c>
      <c r="EH284" s="168">
        <f t="shared" si="486"/>
        <v>94.4</v>
      </c>
      <c r="EI284" s="168">
        <f t="shared" si="487"/>
        <v>94.1</v>
      </c>
      <c r="EJ284" s="168">
        <f t="shared" si="488"/>
        <v>89</v>
      </c>
      <c r="EK284" s="167">
        <v>133</v>
      </c>
      <c r="EL284" s="168">
        <f t="shared" si="489"/>
        <v>65.400000000000006</v>
      </c>
      <c r="EM284" s="168">
        <f t="shared" si="490"/>
        <v>77.2</v>
      </c>
      <c r="EN284" s="168">
        <f t="shared" si="491"/>
        <v>84.5</v>
      </c>
      <c r="EO284" s="168">
        <f t="shared" si="492"/>
        <v>89.8</v>
      </c>
      <c r="EP284" s="168">
        <f t="shared" si="493"/>
        <v>95.5</v>
      </c>
      <c r="EQ284" s="168">
        <f t="shared" si="494"/>
        <v>94.3</v>
      </c>
      <c r="ER284" s="168">
        <f t="shared" si="495"/>
        <v>92.5</v>
      </c>
      <c r="ES284" s="168">
        <f t="shared" si="496"/>
        <v>88.8</v>
      </c>
      <c r="ET284" s="167">
        <v>134</v>
      </c>
      <c r="EU284" s="168">
        <f t="shared" si="497"/>
        <v>65.3</v>
      </c>
      <c r="EV284" s="168">
        <f t="shared" si="498"/>
        <v>77.400000000000006</v>
      </c>
      <c r="EW284" s="168">
        <f t="shared" si="499"/>
        <v>86.5</v>
      </c>
      <c r="EX284" s="168">
        <f t="shared" si="500"/>
        <v>92.5</v>
      </c>
      <c r="EY284" s="168">
        <f t="shared" si="501"/>
        <v>96.4</v>
      </c>
      <c r="EZ284" s="168">
        <f t="shared" si="502"/>
        <v>93</v>
      </c>
      <c r="FA284" s="168">
        <f t="shared" si="503"/>
        <v>90.4</v>
      </c>
      <c r="FB284" s="168">
        <f t="shared" si="504"/>
        <v>83.7</v>
      </c>
      <c r="FC284" s="167">
        <v>135</v>
      </c>
      <c r="FD284" s="168">
        <f t="shared" si="505"/>
        <v>70.7</v>
      </c>
      <c r="FE284" s="168">
        <f t="shared" si="506"/>
        <v>82</v>
      </c>
      <c r="FF284" s="168">
        <f t="shared" si="507"/>
        <v>89.3</v>
      </c>
      <c r="FG284" s="168">
        <f t="shared" si="508"/>
        <v>93.3</v>
      </c>
      <c r="FH284" s="168">
        <f t="shared" si="509"/>
        <v>95.5</v>
      </c>
      <c r="FI284" s="168">
        <f t="shared" si="510"/>
        <v>93</v>
      </c>
      <c r="FJ284" s="168">
        <f t="shared" si="511"/>
        <v>90.1</v>
      </c>
      <c r="FK284" s="168">
        <f t="shared" si="512"/>
        <v>83</v>
      </c>
      <c r="FL284" s="167">
        <v>136</v>
      </c>
      <c r="FM284" s="168">
        <f t="shared" si="513"/>
        <v>75.599999999999994</v>
      </c>
      <c r="FN284" s="168">
        <f t="shared" si="514"/>
        <v>84.2</v>
      </c>
      <c r="FO284" s="168">
        <f t="shared" si="515"/>
        <v>90.1</v>
      </c>
      <c r="FP284" s="168">
        <f t="shared" si="516"/>
        <v>93.6</v>
      </c>
      <c r="FQ284" s="168">
        <f t="shared" si="517"/>
        <v>96.2</v>
      </c>
      <c r="FR284" s="168">
        <f t="shared" si="518"/>
        <v>91.3</v>
      </c>
      <c r="FS284" s="168">
        <f t="shared" si="519"/>
        <v>87.9</v>
      </c>
      <c r="FT284" s="168">
        <f t="shared" si="520"/>
        <v>81.900000000000006</v>
      </c>
      <c r="FU284" s="167">
        <v>137</v>
      </c>
      <c r="FV284" s="168">
        <f t="shared" si="521"/>
        <v>77.599999999999994</v>
      </c>
      <c r="FW284" s="168">
        <f t="shared" si="522"/>
        <v>88</v>
      </c>
      <c r="FX284" s="168">
        <f t="shared" si="523"/>
        <v>93.4</v>
      </c>
      <c r="FY284" s="168">
        <f t="shared" si="524"/>
        <v>93.8</v>
      </c>
      <c r="FZ284" s="168">
        <f t="shared" si="525"/>
        <v>94.2</v>
      </c>
      <c r="GA284" s="168">
        <f t="shared" si="526"/>
        <v>91.4</v>
      </c>
      <c r="GB284" s="168">
        <f t="shared" si="527"/>
        <v>87.9</v>
      </c>
      <c r="GC284" s="168">
        <f t="shared" si="528"/>
        <v>79.900000000000006</v>
      </c>
      <c r="GD284" s="167">
        <v>130</v>
      </c>
      <c r="GE284" s="168">
        <f t="shared" si="529"/>
        <v>-2.3603849250278586E-2</v>
      </c>
      <c r="GF284" s="168">
        <f t="shared" si="530"/>
        <v>-2.3544224454084883E-2</v>
      </c>
      <c r="GG284" s="167">
        <v>131</v>
      </c>
      <c r="GH284" s="168">
        <f t="shared" si="531"/>
        <v>-1.2384835451356935E-2</v>
      </c>
      <c r="GI284" s="168">
        <f t="shared" si="532"/>
        <v>-1.1998855162644873E-2</v>
      </c>
      <c r="GJ284" s="167">
        <v>132</v>
      </c>
      <c r="GK284" s="168">
        <f t="shared" si="533"/>
        <v>-2.0040529691527809E-2</v>
      </c>
      <c r="GL284" s="168">
        <f t="shared" si="534"/>
        <v>-1.9627671504537147E-2</v>
      </c>
      <c r="GM284" s="167">
        <v>133</v>
      </c>
      <c r="GN284" s="168">
        <f t="shared" si="535"/>
        <v>-2.9994818512207644E-2</v>
      </c>
      <c r="GO284" s="168">
        <f t="shared" si="536"/>
        <v>-2.8499066434065412E-2</v>
      </c>
      <c r="GP284" s="167">
        <v>134</v>
      </c>
      <c r="GQ284" s="168">
        <f t="shared" si="537"/>
        <v>1.1033250097071345E-2</v>
      </c>
      <c r="GR284" s="168">
        <f t="shared" si="538"/>
        <v>1.2508825519844891E-2</v>
      </c>
      <c r="GS284" s="167">
        <v>135</v>
      </c>
      <c r="GT284" s="168">
        <f t="shared" si="539"/>
        <v>3.2452499206684138E-2</v>
      </c>
      <c r="GU284" s="168">
        <f t="shared" si="540"/>
        <v>3.7596330632538866E-2</v>
      </c>
      <c r="GV284" s="167">
        <v>136</v>
      </c>
      <c r="GW284" s="168">
        <f t="shared" si="541"/>
        <v>4.2495075939370963E-2</v>
      </c>
      <c r="GX284" s="168">
        <f t="shared" si="542"/>
        <v>5.8447665967733542E-2</v>
      </c>
      <c r="GY284" s="167">
        <v>137</v>
      </c>
      <c r="GZ284" s="168">
        <f t="shared" si="543"/>
        <v>-2.9037543498589002E-5</v>
      </c>
      <c r="HA284" s="168">
        <f t="shared" si="544"/>
        <v>2.5034014590687548E-2</v>
      </c>
      <c r="HB284" s="167">
        <v>-1.2</v>
      </c>
      <c r="HC284" s="167">
        <v>-0.49</v>
      </c>
      <c r="HD284" s="167">
        <v>0.14000000000000001</v>
      </c>
      <c r="HE284" s="167">
        <v>1.56</v>
      </c>
      <c r="HF284" s="167">
        <v>-2.98</v>
      </c>
      <c r="HG284" s="167">
        <v>-1.01</v>
      </c>
      <c r="HH284" s="167">
        <v>0.85</v>
      </c>
      <c r="HI284" s="167">
        <v>3.14</v>
      </c>
    </row>
    <row r="285" spans="1:217" ht="15" x14ac:dyDescent="0.2">
      <c r="A285" s="153">
        <v>275</v>
      </c>
      <c r="B285" s="212"/>
      <c r="V285" s="163">
        <f t="shared" si="445"/>
        <v>0</v>
      </c>
      <c r="W285" s="163">
        <f t="shared" si="446"/>
        <v>0</v>
      </c>
      <c r="X285" s="163">
        <f t="shared" si="447"/>
        <v>0</v>
      </c>
      <c r="Y285" s="163">
        <f t="shared" si="448"/>
        <v>0</v>
      </c>
      <c r="Z285" s="163">
        <f t="shared" si="449"/>
        <v>0</v>
      </c>
      <c r="AA285" s="163">
        <f t="shared" si="450"/>
        <v>0</v>
      </c>
      <c r="AB285" s="163">
        <f t="shared" si="451"/>
        <v>0</v>
      </c>
      <c r="AC285" s="163">
        <f t="shared" si="452"/>
        <v>0</v>
      </c>
      <c r="AD285" s="164">
        <f t="shared" si="453"/>
        <v>-1.4641977937706968E-2</v>
      </c>
      <c r="AE285" s="164">
        <f t="shared" si="454"/>
        <v>2.4910512713808348E-2</v>
      </c>
      <c r="AF285" s="164">
        <f t="shared" si="455"/>
        <v>4.5595616594547202E-2</v>
      </c>
      <c r="AG285" s="165">
        <f t="shared" si="456"/>
        <v>65.3</v>
      </c>
      <c r="AH285" s="165">
        <f t="shared" si="457"/>
        <v>75.400000000000006</v>
      </c>
      <c r="AI285" s="165">
        <f t="shared" si="458"/>
        <v>82.9</v>
      </c>
      <c r="AJ285" s="165">
        <f t="shared" si="459"/>
        <v>88.3</v>
      </c>
      <c r="AK285" s="165">
        <f t="shared" si="460"/>
        <v>91.5</v>
      </c>
      <c r="AL285" s="165">
        <f t="shared" si="461"/>
        <v>92.7</v>
      </c>
      <c r="AM285" s="165">
        <f t="shared" si="462"/>
        <v>92.5</v>
      </c>
      <c r="AN285" s="165">
        <f t="shared" si="463"/>
        <v>90.4</v>
      </c>
      <c r="AO285" s="164">
        <f t="shared" si="464"/>
        <v>1.5128685188023212</v>
      </c>
      <c r="AP285" s="166">
        <v>1</v>
      </c>
      <c r="AQ285" s="167">
        <v>51.4</v>
      </c>
      <c r="AR285" s="167">
        <v>62.6</v>
      </c>
      <c r="AS285" s="167">
        <v>70.8</v>
      </c>
      <c r="AT285" s="167">
        <v>81</v>
      </c>
      <c r="AU285" s="167">
        <v>90.4</v>
      </c>
      <c r="AV285" s="167">
        <v>96.2</v>
      </c>
      <c r="AW285" s="167">
        <v>94.7</v>
      </c>
      <c r="AX285" s="167">
        <v>92.3</v>
      </c>
      <c r="AY285" s="166">
        <v>2</v>
      </c>
      <c r="AZ285" s="167">
        <v>59.5</v>
      </c>
      <c r="BA285" s="167">
        <v>68.900000000000006</v>
      </c>
      <c r="BB285" s="167">
        <v>78.3</v>
      </c>
      <c r="BC285" s="167">
        <v>84.3</v>
      </c>
      <c r="BD285" s="167">
        <v>92.8</v>
      </c>
      <c r="BE285" s="167">
        <v>96.3</v>
      </c>
      <c r="BF285" s="167">
        <v>94</v>
      </c>
      <c r="BG285" s="167">
        <v>90</v>
      </c>
      <c r="BH285" s="166">
        <v>3</v>
      </c>
      <c r="BI285" s="167">
        <v>59.8</v>
      </c>
      <c r="BJ285" s="167">
        <v>71.099999999999994</v>
      </c>
      <c r="BK285" s="167">
        <v>80.8</v>
      </c>
      <c r="BL285" s="167">
        <v>88</v>
      </c>
      <c r="BM285" s="167">
        <v>95</v>
      </c>
      <c r="BN285" s="167">
        <v>94.4</v>
      </c>
      <c r="BO285" s="167">
        <v>94.1</v>
      </c>
      <c r="BP285" s="167">
        <v>89</v>
      </c>
      <c r="BQ285" s="166">
        <v>4</v>
      </c>
      <c r="BR285" s="167">
        <v>65.400000000000006</v>
      </c>
      <c r="BS285" s="167">
        <v>77.2</v>
      </c>
      <c r="BT285" s="167">
        <v>84.5</v>
      </c>
      <c r="BU285" s="167">
        <v>89.8</v>
      </c>
      <c r="BV285" s="167">
        <v>95.5</v>
      </c>
      <c r="BW285" s="167">
        <v>94.3</v>
      </c>
      <c r="BX285" s="167">
        <v>92.5</v>
      </c>
      <c r="BY285" s="167">
        <v>88.8</v>
      </c>
      <c r="BZ285" s="166">
        <v>5</v>
      </c>
      <c r="CA285" s="167">
        <v>65.3</v>
      </c>
      <c r="CB285" s="167">
        <v>77.400000000000006</v>
      </c>
      <c r="CC285" s="167">
        <v>86.5</v>
      </c>
      <c r="CD285" s="167">
        <v>92.5</v>
      </c>
      <c r="CE285" s="167">
        <v>96.4</v>
      </c>
      <c r="CF285" s="167">
        <v>93</v>
      </c>
      <c r="CG285" s="167">
        <v>90.4</v>
      </c>
      <c r="CH285" s="167">
        <v>83.7</v>
      </c>
      <c r="CI285" s="166">
        <v>6</v>
      </c>
      <c r="CJ285" s="167">
        <v>70.7</v>
      </c>
      <c r="CK285" s="167">
        <v>82</v>
      </c>
      <c r="CL285" s="167">
        <v>89.3</v>
      </c>
      <c r="CM285" s="167">
        <v>93.3</v>
      </c>
      <c r="CN285" s="167">
        <v>95.5</v>
      </c>
      <c r="CO285" s="167">
        <v>93</v>
      </c>
      <c r="CP285" s="167">
        <v>90.1</v>
      </c>
      <c r="CQ285" s="167">
        <v>83</v>
      </c>
      <c r="CR285" s="166">
        <v>7</v>
      </c>
      <c r="CS285" s="167">
        <v>75.599999999999994</v>
      </c>
      <c r="CT285" s="167">
        <v>84.2</v>
      </c>
      <c r="CU285" s="167">
        <v>90.1</v>
      </c>
      <c r="CV285" s="167">
        <v>93.6</v>
      </c>
      <c r="CW285" s="167">
        <v>96.2</v>
      </c>
      <c r="CX285" s="167">
        <v>91.3</v>
      </c>
      <c r="CY285" s="167">
        <v>87.9</v>
      </c>
      <c r="CZ285" s="167">
        <v>81.900000000000006</v>
      </c>
      <c r="DA285" s="166">
        <v>8</v>
      </c>
      <c r="DB285" s="167">
        <v>77.599999999999994</v>
      </c>
      <c r="DC285" s="167">
        <v>88</v>
      </c>
      <c r="DD285" s="167">
        <v>93.4</v>
      </c>
      <c r="DE285" s="167">
        <v>93.8</v>
      </c>
      <c r="DF285" s="167">
        <v>94.2</v>
      </c>
      <c r="DG285" s="167">
        <v>91.4</v>
      </c>
      <c r="DH285" s="167">
        <v>87.9</v>
      </c>
      <c r="DI285" s="167">
        <v>79.900000000000006</v>
      </c>
      <c r="DJ285" s="167">
        <v>1</v>
      </c>
      <c r="DK285" s="168">
        <f t="shared" si="465"/>
        <v>51.4</v>
      </c>
      <c r="DL285" s="168">
        <f t="shared" si="466"/>
        <v>62.6</v>
      </c>
      <c r="DM285" s="168">
        <f t="shared" si="467"/>
        <v>70.8</v>
      </c>
      <c r="DN285" s="168">
        <f t="shared" si="468"/>
        <v>81</v>
      </c>
      <c r="DO285" s="168">
        <f t="shared" si="469"/>
        <v>90.4</v>
      </c>
      <c r="DP285" s="168">
        <f t="shared" si="470"/>
        <v>96.2</v>
      </c>
      <c r="DQ285" s="168">
        <f t="shared" si="471"/>
        <v>94.7</v>
      </c>
      <c r="DR285" s="168">
        <f t="shared" si="472"/>
        <v>92.3</v>
      </c>
      <c r="DS285" s="167">
        <v>131</v>
      </c>
      <c r="DT285" s="168">
        <f t="shared" si="473"/>
        <v>59.5</v>
      </c>
      <c r="DU285" s="168">
        <f t="shared" si="474"/>
        <v>68.900000000000006</v>
      </c>
      <c r="DV285" s="168">
        <f t="shared" si="475"/>
        <v>78.3</v>
      </c>
      <c r="DW285" s="168">
        <f t="shared" si="476"/>
        <v>84.3</v>
      </c>
      <c r="DX285" s="168">
        <f t="shared" si="477"/>
        <v>92.8</v>
      </c>
      <c r="DY285" s="168">
        <f t="shared" si="478"/>
        <v>96.3</v>
      </c>
      <c r="DZ285" s="168">
        <f t="shared" si="479"/>
        <v>94</v>
      </c>
      <c r="EA285" s="168">
        <f t="shared" si="480"/>
        <v>90</v>
      </c>
      <c r="EB285" s="167">
        <v>132</v>
      </c>
      <c r="EC285" s="168">
        <f t="shared" si="481"/>
        <v>59.8</v>
      </c>
      <c r="ED285" s="168">
        <f t="shared" si="482"/>
        <v>71.099999999999994</v>
      </c>
      <c r="EE285" s="168">
        <f t="shared" si="483"/>
        <v>80.8</v>
      </c>
      <c r="EF285" s="168">
        <f t="shared" si="484"/>
        <v>88</v>
      </c>
      <c r="EG285" s="168">
        <f t="shared" si="485"/>
        <v>95</v>
      </c>
      <c r="EH285" s="168">
        <f t="shared" si="486"/>
        <v>94.4</v>
      </c>
      <c r="EI285" s="168">
        <f t="shared" si="487"/>
        <v>94.1</v>
      </c>
      <c r="EJ285" s="168">
        <f t="shared" si="488"/>
        <v>89</v>
      </c>
      <c r="EK285" s="167">
        <v>133</v>
      </c>
      <c r="EL285" s="168">
        <f t="shared" si="489"/>
        <v>65.400000000000006</v>
      </c>
      <c r="EM285" s="168">
        <f t="shared" si="490"/>
        <v>77.2</v>
      </c>
      <c r="EN285" s="168">
        <f t="shared" si="491"/>
        <v>84.5</v>
      </c>
      <c r="EO285" s="168">
        <f t="shared" si="492"/>
        <v>89.8</v>
      </c>
      <c r="EP285" s="168">
        <f t="shared" si="493"/>
        <v>95.5</v>
      </c>
      <c r="EQ285" s="168">
        <f t="shared" si="494"/>
        <v>94.3</v>
      </c>
      <c r="ER285" s="168">
        <f t="shared" si="495"/>
        <v>92.5</v>
      </c>
      <c r="ES285" s="168">
        <f t="shared" si="496"/>
        <v>88.8</v>
      </c>
      <c r="ET285" s="167">
        <v>134</v>
      </c>
      <c r="EU285" s="168">
        <f t="shared" si="497"/>
        <v>65.3</v>
      </c>
      <c r="EV285" s="168">
        <f t="shared" si="498"/>
        <v>77.400000000000006</v>
      </c>
      <c r="EW285" s="168">
        <f t="shared" si="499"/>
        <v>86.5</v>
      </c>
      <c r="EX285" s="168">
        <f t="shared" si="500"/>
        <v>92.5</v>
      </c>
      <c r="EY285" s="168">
        <f t="shared" si="501"/>
        <v>96.4</v>
      </c>
      <c r="EZ285" s="168">
        <f t="shared" si="502"/>
        <v>93</v>
      </c>
      <c r="FA285" s="168">
        <f t="shared" si="503"/>
        <v>90.4</v>
      </c>
      <c r="FB285" s="168">
        <f t="shared" si="504"/>
        <v>83.7</v>
      </c>
      <c r="FC285" s="167">
        <v>135</v>
      </c>
      <c r="FD285" s="168">
        <f t="shared" si="505"/>
        <v>70.7</v>
      </c>
      <c r="FE285" s="168">
        <f t="shared" si="506"/>
        <v>82</v>
      </c>
      <c r="FF285" s="168">
        <f t="shared" si="507"/>
        <v>89.3</v>
      </c>
      <c r="FG285" s="168">
        <f t="shared" si="508"/>
        <v>93.3</v>
      </c>
      <c r="FH285" s="168">
        <f t="shared" si="509"/>
        <v>95.5</v>
      </c>
      <c r="FI285" s="168">
        <f t="shared" si="510"/>
        <v>93</v>
      </c>
      <c r="FJ285" s="168">
        <f t="shared" si="511"/>
        <v>90.1</v>
      </c>
      <c r="FK285" s="168">
        <f t="shared" si="512"/>
        <v>83</v>
      </c>
      <c r="FL285" s="167">
        <v>136</v>
      </c>
      <c r="FM285" s="168">
        <f t="shared" si="513"/>
        <v>75.599999999999994</v>
      </c>
      <c r="FN285" s="168">
        <f t="shared" si="514"/>
        <v>84.2</v>
      </c>
      <c r="FO285" s="168">
        <f t="shared" si="515"/>
        <v>90.1</v>
      </c>
      <c r="FP285" s="168">
        <f t="shared" si="516"/>
        <v>93.6</v>
      </c>
      <c r="FQ285" s="168">
        <f t="shared" si="517"/>
        <v>96.2</v>
      </c>
      <c r="FR285" s="168">
        <f t="shared" si="518"/>
        <v>91.3</v>
      </c>
      <c r="FS285" s="168">
        <f t="shared" si="519"/>
        <v>87.9</v>
      </c>
      <c r="FT285" s="168">
        <f t="shared" si="520"/>
        <v>81.900000000000006</v>
      </c>
      <c r="FU285" s="167">
        <v>137</v>
      </c>
      <c r="FV285" s="168">
        <f t="shared" si="521"/>
        <v>77.599999999999994</v>
      </c>
      <c r="FW285" s="168">
        <f t="shared" si="522"/>
        <v>88</v>
      </c>
      <c r="FX285" s="168">
        <f t="shared" si="523"/>
        <v>93.4</v>
      </c>
      <c r="FY285" s="168">
        <f t="shared" si="524"/>
        <v>93.8</v>
      </c>
      <c r="FZ285" s="168">
        <f t="shared" si="525"/>
        <v>94.2</v>
      </c>
      <c r="GA285" s="168">
        <f t="shared" si="526"/>
        <v>91.4</v>
      </c>
      <c r="GB285" s="168">
        <f t="shared" si="527"/>
        <v>87.9</v>
      </c>
      <c r="GC285" s="168">
        <f t="shared" si="528"/>
        <v>79.900000000000006</v>
      </c>
      <c r="GD285" s="167">
        <v>130</v>
      </c>
      <c r="GE285" s="168">
        <f t="shared" si="529"/>
        <v>-2.3603849250278586E-2</v>
      </c>
      <c r="GF285" s="168">
        <f t="shared" si="530"/>
        <v>-2.3544224454084883E-2</v>
      </c>
      <c r="GG285" s="167">
        <v>131</v>
      </c>
      <c r="GH285" s="168">
        <f t="shared" si="531"/>
        <v>-1.2384835451356935E-2</v>
      </c>
      <c r="GI285" s="168">
        <f t="shared" si="532"/>
        <v>-1.1998855162644873E-2</v>
      </c>
      <c r="GJ285" s="167">
        <v>132</v>
      </c>
      <c r="GK285" s="168">
        <f t="shared" si="533"/>
        <v>-2.0040529691527809E-2</v>
      </c>
      <c r="GL285" s="168">
        <f t="shared" si="534"/>
        <v>-1.9627671504537147E-2</v>
      </c>
      <c r="GM285" s="167">
        <v>133</v>
      </c>
      <c r="GN285" s="168">
        <f t="shared" si="535"/>
        <v>-2.9994818512207644E-2</v>
      </c>
      <c r="GO285" s="168">
        <f t="shared" si="536"/>
        <v>-2.8499066434065412E-2</v>
      </c>
      <c r="GP285" s="167">
        <v>134</v>
      </c>
      <c r="GQ285" s="168">
        <f t="shared" si="537"/>
        <v>1.1033250097071345E-2</v>
      </c>
      <c r="GR285" s="168">
        <f t="shared" si="538"/>
        <v>1.2508825519844891E-2</v>
      </c>
      <c r="GS285" s="167">
        <v>135</v>
      </c>
      <c r="GT285" s="168">
        <f t="shared" si="539"/>
        <v>3.2452499206684138E-2</v>
      </c>
      <c r="GU285" s="168">
        <f t="shared" si="540"/>
        <v>3.7596330632538866E-2</v>
      </c>
      <c r="GV285" s="167">
        <v>136</v>
      </c>
      <c r="GW285" s="168">
        <f t="shared" si="541"/>
        <v>4.2495075939370963E-2</v>
      </c>
      <c r="GX285" s="168">
        <f t="shared" si="542"/>
        <v>5.8447665967733542E-2</v>
      </c>
      <c r="GY285" s="167">
        <v>137</v>
      </c>
      <c r="GZ285" s="168">
        <f t="shared" si="543"/>
        <v>-2.9037543498589002E-5</v>
      </c>
      <c r="HA285" s="168">
        <f t="shared" si="544"/>
        <v>2.5034014590687548E-2</v>
      </c>
      <c r="HB285" s="167">
        <v>-1.2</v>
      </c>
      <c r="HC285" s="167">
        <v>-0.49</v>
      </c>
      <c r="HD285" s="167">
        <v>0.14000000000000001</v>
      </c>
      <c r="HE285" s="167">
        <v>1.56</v>
      </c>
      <c r="HF285" s="167">
        <v>-2.98</v>
      </c>
      <c r="HG285" s="167">
        <v>-1.01</v>
      </c>
      <c r="HH285" s="167">
        <v>0.85</v>
      </c>
      <c r="HI285" s="167">
        <v>3.14</v>
      </c>
    </row>
    <row r="286" spans="1:217" ht="15" x14ac:dyDescent="0.2">
      <c r="A286" s="153">
        <v>276</v>
      </c>
      <c r="B286" s="212"/>
      <c r="V286" s="163">
        <f t="shared" si="445"/>
        <v>0</v>
      </c>
      <c r="W286" s="163">
        <f t="shared" si="446"/>
        <v>0</v>
      </c>
      <c r="X286" s="163">
        <f t="shared" si="447"/>
        <v>0</v>
      </c>
      <c r="Y286" s="163">
        <f t="shared" si="448"/>
        <v>0</v>
      </c>
      <c r="Z286" s="163">
        <f t="shared" si="449"/>
        <v>0</v>
      </c>
      <c r="AA286" s="163">
        <f t="shared" si="450"/>
        <v>0</v>
      </c>
      <c r="AB286" s="163">
        <f t="shared" si="451"/>
        <v>0</v>
      </c>
      <c r="AC286" s="163">
        <f t="shared" si="452"/>
        <v>0</v>
      </c>
      <c r="AD286" s="164">
        <f t="shared" si="453"/>
        <v>-1.4641977937706968E-2</v>
      </c>
      <c r="AE286" s="164">
        <f t="shared" si="454"/>
        <v>2.4910512713808348E-2</v>
      </c>
      <c r="AF286" s="164">
        <f t="shared" si="455"/>
        <v>4.5595616594547202E-2</v>
      </c>
      <c r="AG286" s="165">
        <f t="shared" si="456"/>
        <v>65.3</v>
      </c>
      <c r="AH286" s="165">
        <f t="shared" si="457"/>
        <v>75.400000000000006</v>
      </c>
      <c r="AI286" s="165">
        <f t="shared" si="458"/>
        <v>82.9</v>
      </c>
      <c r="AJ286" s="165">
        <f t="shared" si="459"/>
        <v>88.3</v>
      </c>
      <c r="AK286" s="165">
        <f t="shared" si="460"/>
        <v>91.5</v>
      </c>
      <c r="AL286" s="165">
        <f t="shared" si="461"/>
        <v>92.7</v>
      </c>
      <c r="AM286" s="165">
        <f t="shared" si="462"/>
        <v>92.5</v>
      </c>
      <c r="AN286" s="165">
        <f t="shared" si="463"/>
        <v>90.4</v>
      </c>
      <c r="AO286" s="164">
        <f t="shared" si="464"/>
        <v>1.5128685188023212</v>
      </c>
      <c r="AP286" s="166">
        <v>1</v>
      </c>
      <c r="AQ286" s="167">
        <v>51.4</v>
      </c>
      <c r="AR286" s="167">
        <v>62.6</v>
      </c>
      <c r="AS286" s="167">
        <v>70.8</v>
      </c>
      <c r="AT286" s="167">
        <v>81</v>
      </c>
      <c r="AU286" s="167">
        <v>90.4</v>
      </c>
      <c r="AV286" s="167">
        <v>96.2</v>
      </c>
      <c r="AW286" s="167">
        <v>94.7</v>
      </c>
      <c r="AX286" s="167">
        <v>92.3</v>
      </c>
      <c r="AY286" s="166">
        <v>2</v>
      </c>
      <c r="AZ286" s="167">
        <v>59.5</v>
      </c>
      <c r="BA286" s="167">
        <v>68.900000000000006</v>
      </c>
      <c r="BB286" s="167">
        <v>78.3</v>
      </c>
      <c r="BC286" s="167">
        <v>84.3</v>
      </c>
      <c r="BD286" s="167">
        <v>92.8</v>
      </c>
      <c r="BE286" s="167">
        <v>96.3</v>
      </c>
      <c r="BF286" s="167">
        <v>94</v>
      </c>
      <c r="BG286" s="167">
        <v>90</v>
      </c>
      <c r="BH286" s="166">
        <v>3</v>
      </c>
      <c r="BI286" s="167">
        <v>59.8</v>
      </c>
      <c r="BJ286" s="167">
        <v>71.099999999999994</v>
      </c>
      <c r="BK286" s="167">
        <v>80.8</v>
      </c>
      <c r="BL286" s="167">
        <v>88</v>
      </c>
      <c r="BM286" s="167">
        <v>95</v>
      </c>
      <c r="BN286" s="167">
        <v>94.4</v>
      </c>
      <c r="BO286" s="167">
        <v>94.1</v>
      </c>
      <c r="BP286" s="167">
        <v>89</v>
      </c>
      <c r="BQ286" s="166">
        <v>4</v>
      </c>
      <c r="BR286" s="167">
        <v>65.400000000000006</v>
      </c>
      <c r="BS286" s="167">
        <v>77.2</v>
      </c>
      <c r="BT286" s="167">
        <v>84.5</v>
      </c>
      <c r="BU286" s="167">
        <v>89.8</v>
      </c>
      <c r="BV286" s="167">
        <v>95.5</v>
      </c>
      <c r="BW286" s="167">
        <v>94.3</v>
      </c>
      <c r="BX286" s="167">
        <v>92.5</v>
      </c>
      <c r="BY286" s="167">
        <v>88.8</v>
      </c>
      <c r="BZ286" s="166">
        <v>5</v>
      </c>
      <c r="CA286" s="167">
        <v>65.3</v>
      </c>
      <c r="CB286" s="167">
        <v>77.400000000000006</v>
      </c>
      <c r="CC286" s="167">
        <v>86.5</v>
      </c>
      <c r="CD286" s="167">
        <v>92.5</v>
      </c>
      <c r="CE286" s="167">
        <v>96.4</v>
      </c>
      <c r="CF286" s="167">
        <v>93</v>
      </c>
      <c r="CG286" s="167">
        <v>90.4</v>
      </c>
      <c r="CH286" s="167">
        <v>83.7</v>
      </c>
      <c r="CI286" s="166">
        <v>6</v>
      </c>
      <c r="CJ286" s="167">
        <v>70.7</v>
      </c>
      <c r="CK286" s="167">
        <v>82</v>
      </c>
      <c r="CL286" s="167">
        <v>89.3</v>
      </c>
      <c r="CM286" s="167">
        <v>93.3</v>
      </c>
      <c r="CN286" s="167">
        <v>95.5</v>
      </c>
      <c r="CO286" s="167">
        <v>93</v>
      </c>
      <c r="CP286" s="167">
        <v>90.1</v>
      </c>
      <c r="CQ286" s="167">
        <v>83</v>
      </c>
      <c r="CR286" s="166">
        <v>7</v>
      </c>
      <c r="CS286" s="167">
        <v>75.599999999999994</v>
      </c>
      <c r="CT286" s="167">
        <v>84.2</v>
      </c>
      <c r="CU286" s="167">
        <v>90.1</v>
      </c>
      <c r="CV286" s="167">
        <v>93.6</v>
      </c>
      <c r="CW286" s="167">
        <v>96.2</v>
      </c>
      <c r="CX286" s="167">
        <v>91.3</v>
      </c>
      <c r="CY286" s="167">
        <v>87.9</v>
      </c>
      <c r="CZ286" s="167">
        <v>81.900000000000006</v>
      </c>
      <c r="DA286" s="166">
        <v>8</v>
      </c>
      <c r="DB286" s="167">
        <v>77.599999999999994</v>
      </c>
      <c r="DC286" s="167">
        <v>88</v>
      </c>
      <c r="DD286" s="167">
        <v>93.4</v>
      </c>
      <c r="DE286" s="167">
        <v>93.8</v>
      </c>
      <c r="DF286" s="167">
        <v>94.2</v>
      </c>
      <c r="DG286" s="167">
        <v>91.4</v>
      </c>
      <c r="DH286" s="167">
        <v>87.9</v>
      </c>
      <c r="DI286" s="167">
        <v>79.900000000000006</v>
      </c>
      <c r="DJ286" s="167">
        <v>1</v>
      </c>
      <c r="DK286" s="168">
        <f t="shared" si="465"/>
        <v>51.4</v>
      </c>
      <c r="DL286" s="168">
        <f t="shared" si="466"/>
        <v>62.6</v>
      </c>
      <c r="DM286" s="168">
        <f t="shared" si="467"/>
        <v>70.8</v>
      </c>
      <c r="DN286" s="168">
        <f t="shared" si="468"/>
        <v>81</v>
      </c>
      <c r="DO286" s="168">
        <f t="shared" si="469"/>
        <v>90.4</v>
      </c>
      <c r="DP286" s="168">
        <f t="shared" si="470"/>
        <v>96.2</v>
      </c>
      <c r="DQ286" s="168">
        <f t="shared" si="471"/>
        <v>94.7</v>
      </c>
      <c r="DR286" s="168">
        <f t="shared" si="472"/>
        <v>92.3</v>
      </c>
      <c r="DS286" s="167">
        <v>131</v>
      </c>
      <c r="DT286" s="168">
        <f t="shared" si="473"/>
        <v>59.5</v>
      </c>
      <c r="DU286" s="168">
        <f t="shared" si="474"/>
        <v>68.900000000000006</v>
      </c>
      <c r="DV286" s="168">
        <f t="shared" si="475"/>
        <v>78.3</v>
      </c>
      <c r="DW286" s="168">
        <f t="shared" si="476"/>
        <v>84.3</v>
      </c>
      <c r="DX286" s="168">
        <f t="shared" si="477"/>
        <v>92.8</v>
      </c>
      <c r="DY286" s="168">
        <f t="shared" si="478"/>
        <v>96.3</v>
      </c>
      <c r="DZ286" s="168">
        <f t="shared" si="479"/>
        <v>94</v>
      </c>
      <c r="EA286" s="168">
        <f t="shared" si="480"/>
        <v>90</v>
      </c>
      <c r="EB286" s="167">
        <v>132</v>
      </c>
      <c r="EC286" s="168">
        <f t="shared" si="481"/>
        <v>59.8</v>
      </c>
      <c r="ED286" s="168">
        <f t="shared" si="482"/>
        <v>71.099999999999994</v>
      </c>
      <c r="EE286" s="168">
        <f t="shared" si="483"/>
        <v>80.8</v>
      </c>
      <c r="EF286" s="168">
        <f t="shared" si="484"/>
        <v>88</v>
      </c>
      <c r="EG286" s="168">
        <f t="shared" si="485"/>
        <v>95</v>
      </c>
      <c r="EH286" s="168">
        <f t="shared" si="486"/>
        <v>94.4</v>
      </c>
      <c r="EI286" s="168">
        <f t="shared" si="487"/>
        <v>94.1</v>
      </c>
      <c r="EJ286" s="168">
        <f t="shared" si="488"/>
        <v>89</v>
      </c>
      <c r="EK286" s="167">
        <v>133</v>
      </c>
      <c r="EL286" s="168">
        <f t="shared" si="489"/>
        <v>65.400000000000006</v>
      </c>
      <c r="EM286" s="168">
        <f t="shared" si="490"/>
        <v>77.2</v>
      </c>
      <c r="EN286" s="168">
        <f t="shared" si="491"/>
        <v>84.5</v>
      </c>
      <c r="EO286" s="168">
        <f t="shared" si="492"/>
        <v>89.8</v>
      </c>
      <c r="EP286" s="168">
        <f t="shared" si="493"/>
        <v>95.5</v>
      </c>
      <c r="EQ286" s="168">
        <f t="shared" si="494"/>
        <v>94.3</v>
      </c>
      <c r="ER286" s="168">
        <f t="shared" si="495"/>
        <v>92.5</v>
      </c>
      <c r="ES286" s="168">
        <f t="shared" si="496"/>
        <v>88.8</v>
      </c>
      <c r="ET286" s="167">
        <v>134</v>
      </c>
      <c r="EU286" s="168">
        <f t="shared" si="497"/>
        <v>65.3</v>
      </c>
      <c r="EV286" s="168">
        <f t="shared" si="498"/>
        <v>77.400000000000006</v>
      </c>
      <c r="EW286" s="168">
        <f t="shared" si="499"/>
        <v>86.5</v>
      </c>
      <c r="EX286" s="168">
        <f t="shared" si="500"/>
        <v>92.5</v>
      </c>
      <c r="EY286" s="168">
        <f t="shared" si="501"/>
        <v>96.4</v>
      </c>
      <c r="EZ286" s="168">
        <f t="shared" si="502"/>
        <v>93</v>
      </c>
      <c r="FA286" s="168">
        <f t="shared" si="503"/>
        <v>90.4</v>
      </c>
      <c r="FB286" s="168">
        <f t="shared" si="504"/>
        <v>83.7</v>
      </c>
      <c r="FC286" s="167">
        <v>135</v>
      </c>
      <c r="FD286" s="168">
        <f t="shared" si="505"/>
        <v>70.7</v>
      </c>
      <c r="FE286" s="168">
        <f t="shared" si="506"/>
        <v>82</v>
      </c>
      <c r="FF286" s="168">
        <f t="shared" si="507"/>
        <v>89.3</v>
      </c>
      <c r="FG286" s="168">
        <f t="shared" si="508"/>
        <v>93.3</v>
      </c>
      <c r="FH286" s="168">
        <f t="shared" si="509"/>
        <v>95.5</v>
      </c>
      <c r="FI286" s="168">
        <f t="shared" si="510"/>
        <v>93</v>
      </c>
      <c r="FJ286" s="168">
        <f t="shared" si="511"/>
        <v>90.1</v>
      </c>
      <c r="FK286" s="168">
        <f t="shared" si="512"/>
        <v>83</v>
      </c>
      <c r="FL286" s="167">
        <v>136</v>
      </c>
      <c r="FM286" s="168">
        <f t="shared" si="513"/>
        <v>75.599999999999994</v>
      </c>
      <c r="FN286" s="168">
        <f t="shared" si="514"/>
        <v>84.2</v>
      </c>
      <c r="FO286" s="168">
        <f t="shared" si="515"/>
        <v>90.1</v>
      </c>
      <c r="FP286" s="168">
        <f t="shared" si="516"/>
        <v>93.6</v>
      </c>
      <c r="FQ286" s="168">
        <f t="shared" si="517"/>
        <v>96.2</v>
      </c>
      <c r="FR286" s="168">
        <f t="shared" si="518"/>
        <v>91.3</v>
      </c>
      <c r="FS286" s="168">
        <f t="shared" si="519"/>
        <v>87.9</v>
      </c>
      <c r="FT286" s="168">
        <f t="shared" si="520"/>
        <v>81.900000000000006</v>
      </c>
      <c r="FU286" s="167">
        <v>137</v>
      </c>
      <c r="FV286" s="168">
        <f t="shared" si="521"/>
        <v>77.599999999999994</v>
      </c>
      <c r="FW286" s="168">
        <f t="shared" si="522"/>
        <v>88</v>
      </c>
      <c r="FX286" s="168">
        <f t="shared" si="523"/>
        <v>93.4</v>
      </c>
      <c r="FY286" s="168">
        <f t="shared" si="524"/>
        <v>93.8</v>
      </c>
      <c r="FZ286" s="168">
        <f t="shared" si="525"/>
        <v>94.2</v>
      </c>
      <c r="GA286" s="168">
        <f t="shared" si="526"/>
        <v>91.4</v>
      </c>
      <c r="GB286" s="168">
        <f t="shared" si="527"/>
        <v>87.9</v>
      </c>
      <c r="GC286" s="168">
        <f t="shared" si="528"/>
        <v>79.900000000000006</v>
      </c>
      <c r="GD286" s="167">
        <v>130</v>
      </c>
      <c r="GE286" s="168">
        <f t="shared" si="529"/>
        <v>-2.3603849250278586E-2</v>
      </c>
      <c r="GF286" s="168">
        <f t="shared" si="530"/>
        <v>-2.3544224454084883E-2</v>
      </c>
      <c r="GG286" s="167">
        <v>131</v>
      </c>
      <c r="GH286" s="168">
        <f t="shared" si="531"/>
        <v>-1.2384835451356935E-2</v>
      </c>
      <c r="GI286" s="168">
        <f t="shared" si="532"/>
        <v>-1.1998855162644873E-2</v>
      </c>
      <c r="GJ286" s="167">
        <v>132</v>
      </c>
      <c r="GK286" s="168">
        <f t="shared" si="533"/>
        <v>-2.0040529691527809E-2</v>
      </c>
      <c r="GL286" s="168">
        <f t="shared" si="534"/>
        <v>-1.9627671504537147E-2</v>
      </c>
      <c r="GM286" s="167">
        <v>133</v>
      </c>
      <c r="GN286" s="168">
        <f t="shared" si="535"/>
        <v>-2.9994818512207644E-2</v>
      </c>
      <c r="GO286" s="168">
        <f t="shared" si="536"/>
        <v>-2.8499066434065412E-2</v>
      </c>
      <c r="GP286" s="167">
        <v>134</v>
      </c>
      <c r="GQ286" s="168">
        <f t="shared" si="537"/>
        <v>1.1033250097071345E-2</v>
      </c>
      <c r="GR286" s="168">
        <f t="shared" si="538"/>
        <v>1.2508825519844891E-2</v>
      </c>
      <c r="GS286" s="167">
        <v>135</v>
      </c>
      <c r="GT286" s="168">
        <f t="shared" si="539"/>
        <v>3.2452499206684138E-2</v>
      </c>
      <c r="GU286" s="168">
        <f t="shared" si="540"/>
        <v>3.7596330632538866E-2</v>
      </c>
      <c r="GV286" s="167">
        <v>136</v>
      </c>
      <c r="GW286" s="168">
        <f t="shared" si="541"/>
        <v>4.2495075939370963E-2</v>
      </c>
      <c r="GX286" s="168">
        <f t="shared" si="542"/>
        <v>5.8447665967733542E-2</v>
      </c>
      <c r="GY286" s="167">
        <v>137</v>
      </c>
      <c r="GZ286" s="168">
        <f t="shared" si="543"/>
        <v>-2.9037543498589002E-5</v>
      </c>
      <c r="HA286" s="168">
        <f t="shared" si="544"/>
        <v>2.5034014590687548E-2</v>
      </c>
      <c r="HB286" s="167">
        <v>-1.2</v>
      </c>
      <c r="HC286" s="167">
        <v>-0.49</v>
      </c>
      <c r="HD286" s="167">
        <v>0.14000000000000001</v>
      </c>
      <c r="HE286" s="167">
        <v>1.56</v>
      </c>
      <c r="HF286" s="167">
        <v>-2.98</v>
      </c>
      <c r="HG286" s="167">
        <v>-1.01</v>
      </c>
      <c r="HH286" s="167">
        <v>0.85</v>
      </c>
      <c r="HI286" s="167">
        <v>3.14</v>
      </c>
    </row>
    <row r="287" spans="1:217" ht="15" x14ac:dyDescent="0.2">
      <c r="A287" s="153">
        <v>277</v>
      </c>
      <c r="B287" s="212"/>
      <c r="V287" s="163">
        <f t="shared" si="445"/>
        <v>0</v>
      </c>
      <c r="W287" s="163">
        <f t="shared" si="446"/>
        <v>0</v>
      </c>
      <c r="X287" s="163">
        <f t="shared" si="447"/>
        <v>0</v>
      </c>
      <c r="Y287" s="163">
        <f t="shared" si="448"/>
        <v>0</v>
      </c>
      <c r="Z287" s="163">
        <f t="shared" si="449"/>
        <v>0</v>
      </c>
      <c r="AA287" s="163">
        <f t="shared" si="450"/>
        <v>0</v>
      </c>
      <c r="AB287" s="163">
        <f t="shared" si="451"/>
        <v>0</v>
      </c>
      <c r="AC287" s="163">
        <f t="shared" si="452"/>
        <v>0</v>
      </c>
      <c r="AD287" s="164">
        <f t="shared" si="453"/>
        <v>-1.4641977937706968E-2</v>
      </c>
      <c r="AE287" s="164">
        <f t="shared" si="454"/>
        <v>2.4910512713808348E-2</v>
      </c>
      <c r="AF287" s="164">
        <f t="shared" si="455"/>
        <v>4.5595616594547202E-2</v>
      </c>
      <c r="AG287" s="165">
        <f t="shared" si="456"/>
        <v>65.3</v>
      </c>
      <c r="AH287" s="165">
        <f t="shared" si="457"/>
        <v>75.400000000000006</v>
      </c>
      <c r="AI287" s="165">
        <f t="shared" si="458"/>
        <v>82.9</v>
      </c>
      <c r="AJ287" s="165">
        <f t="shared" si="459"/>
        <v>88.3</v>
      </c>
      <c r="AK287" s="165">
        <f t="shared" si="460"/>
        <v>91.5</v>
      </c>
      <c r="AL287" s="165">
        <f t="shared" si="461"/>
        <v>92.7</v>
      </c>
      <c r="AM287" s="165">
        <f t="shared" si="462"/>
        <v>92.5</v>
      </c>
      <c r="AN287" s="165">
        <f t="shared" si="463"/>
        <v>90.4</v>
      </c>
      <c r="AO287" s="164">
        <f t="shared" si="464"/>
        <v>1.5128685188023212</v>
      </c>
      <c r="AP287" s="166">
        <v>1</v>
      </c>
      <c r="AQ287" s="167">
        <v>51.4</v>
      </c>
      <c r="AR287" s="167">
        <v>62.6</v>
      </c>
      <c r="AS287" s="167">
        <v>70.8</v>
      </c>
      <c r="AT287" s="167">
        <v>81</v>
      </c>
      <c r="AU287" s="167">
        <v>90.4</v>
      </c>
      <c r="AV287" s="167">
        <v>96.2</v>
      </c>
      <c r="AW287" s="167">
        <v>94.7</v>
      </c>
      <c r="AX287" s="167">
        <v>92.3</v>
      </c>
      <c r="AY287" s="166">
        <v>2</v>
      </c>
      <c r="AZ287" s="167">
        <v>59.5</v>
      </c>
      <c r="BA287" s="167">
        <v>68.900000000000006</v>
      </c>
      <c r="BB287" s="167">
        <v>78.3</v>
      </c>
      <c r="BC287" s="167">
        <v>84.3</v>
      </c>
      <c r="BD287" s="167">
        <v>92.8</v>
      </c>
      <c r="BE287" s="167">
        <v>96.3</v>
      </c>
      <c r="BF287" s="167">
        <v>94</v>
      </c>
      <c r="BG287" s="167">
        <v>90</v>
      </c>
      <c r="BH287" s="166">
        <v>3</v>
      </c>
      <c r="BI287" s="167">
        <v>59.8</v>
      </c>
      <c r="BJ287" s="167">
        <v>71.099999999999994</v>
      </c>
      <c r="BK287" s="167">
        <v>80.8</v>
      </c>
      <c r="BL287" s="167">
        <v>88</v>
      </c>
      <c r="BM287" s="167">
        <v>95</v>
      </c>
      <c r="BN287" s="167">
        <v>94.4</v>
      </c>
      <c r="BO287" s="167">
        <v>94.1</v>
      </c>
      <c r="BP287" s="167">
        <v>89</v>
      </c>
      <c r="BQ287" s="166">
        <v>4</v>
      </c>
      <c r="BR287" s="167">
        <v>65.400000000000006</v>
      </c>
      <c r="BS287" s="167">
        <v>77.2</v>
      </c>
      <c r="BT287" s="167">
        <v>84.5</v>
      </c>
      <c r="BU287" s="167">
        <v>89.8</v>
      </c>
      <c r="BV287" s="167">
        <v>95.5</v>
      </c>
      <c r="BW287" s="167">
        <v>94.3</v>
      </c>
      <c r="BX287" s="167">
        <v>92.5</v>
      </c>
      <c r="BY287" s="167">
        <v>88.8</v>
      </c>
      <c r="BZ287" s="166">
        <v>5</v>
      </c>
      <c r="CA287" s="167">
        <v>65.3</v>
      </c>
      <c r="CB287" s="167">
        <v>77.400000000000006</v>
      </c>
      <c r="CC287" s="167">
        <v>86.5</v>
      </c>
      <c r="CD287" s="167">
        <v>92.5</v>
      </c>
      <c r="CE287" s="167">
        <v>96.4</v>
      </c>
      <c r="CF287" s="167">
        <v>93</v>
      </c>
      <c r="CG287" s="167">
        <v>90.4</v>
      </c>
      <c r="CH287" s="167">
        <v>83.7</v>
      </c>
      <c r="CI287" s="166">
        <v>6</v>
      </c>
      <c r="CJ287" s="167">
        <v>70.7</v>
      </c>
      <c r="CK287" s="167">
        <v>82</v>
      </c>
      <c r="CL287" s="167">
        <v>89.3</v>
      </c>
      <c r="CM287" s="167">
        <v>93.3</v>
      </c>
      <c r="CN287" s="167">
        <v>95.5</v>
      </c>
      <c r="CO287" s="167">
        <v>93</v>
      </c>
      <c r="CP287" s="167">
        <v>90.1</v>
      </c>
      <c r="CQ287" s="167">
        <v>83</v>
      </c>
      <c r="CR287" s="166">
        <v>7</v>
      </c>
      <c r="CS287" s="167">
        <v>75.599999999999994</v>
      </c>
      <c r="CT287" s="167">
        <v>84.2</v>
      </c>
      <c r="CU287" s="167">
        <v>90.1</v>
      </c>
      <c r="CV287" s="167">
        <v>93.6</v>
      </c>
      <c r="CW287" s="167">
        <v>96.2</v>
      </c>
      <c r="CX287" s="167">
        <v>91.3</v>
      </c>
      <c r="CY287" s="167">
        <v>87.9</v>
      </c>
      <c r="CZ287" s="167">
        <v>81.900000000000006</v>
      </c>
      <c r="DA287" s="166">
        <v>8</v>
      </c>
      <c r="DB287" s="167">
        <v>77.599999999999994</v>
      </c>
      <c r="DC287" s="167">
        <v>88</v>
      </c>
      <c r="DD287" s="167">
        <v>93.4</v>
      </c>
      <c r="DE287" s="167">
        <v>93.8</v>
      </c>
      <c r="DF287" s="167">
        <v>94.2</v>
      </c>
      <c r="DG287" s="167">
        <v>91.4</v>
      </c>
      <c r="DH287" s="167">
        <v>87.9</v>
      </c>
      <c r="DI287" s="167">
        <v>79.900000000000006</v>
      </c>
      <c r="DJ287" s="167">
        <v>1</v>
      </c>
      <c r="DK287" s="168">
        <f t="shared" si="465"/>
        <v>51.4</v>
      </c>
      <c r="DL287" s="168">
        <f t="shared" si="466"/>
        <v>62.6</v>
      </c>
      <c r="DM287" s="168">
        <f t="shared" si="467"/>
        <v>70.8</v>
      </c>
      <c r="DN287" s="168">
        <f t="shared" si="468"/>
        <v>81</v>
      </c>
      <c r="DO287" s="168">
        <f t="shared" si="469"/>
        <v>90.4</v>
      </c>
      <c r="DP287" s="168">
        <f t="shared" si="470"/>
        <v>96.2</v>
      </c>
      <c r="DQ287" s="168">
        <f t="shared" si="471"/>
        <v>94.7</v>
      </c>
      <c r="DR287" s="168">
        <f t="shared" si="472"/>
        <v>92.3</v>
      </c>
      <c r="DS287" s="167">
        <v>131</v>
      </c>
      <c r="DT287" s="168">
        <f t="shared" si="473"/>
        <v>59.5</v>
      </c>
      <c r="DU287" s="168">
        <f t="shared" si="474"/>
        <v>68.900000000000006</v>
      </c>
      <c r="DV287" s="168">
        <f t="shared" si="475"/>
        <v>78.3</v>
      </c>
      <c r="DW287" s="168">
        <f t="shared" si="476"/>
        <v>84.3</v>
      </c>
      <c r="DX287" s="168">
        <f t="shared" si="477"/>
        <v>92.8</v>
      </c>
      <c r="DY287" s="168">
        <f t="shared" si="478"/>
        <v>96.3</v>
      </c>
      <c r="DZ287" s="168">
        <f t="shared" si="479"/>
        <v>94</v>
      </c>
      <c r="EA287" s="168">
        <f t="shared" si="480"/>
        <v>90</v>
      </c>
      <c r="EB287" s="167">
        <v>132</v>
      </c>
      <c r="EC287" s="168">
        <f t="shared" si="481"/>
        <v>59.8</v>
      </c>
      <c r="ED287" s="168">
        <f t="shared" si="482"/>
        <v>71.099999999999994</v>
      </c>
      <c r="EE287" s="168">
        <f t="shared" si="483"/>
        <v>80.8</v>
      </c>
      <c r="EF287" s="168">
        <f t="shared" si="484"/>
        <v>88</v>
      </c>
      <c r="EG287" s="168">
        <f t="shared" si="485"/>
        <v>95</v>
      </c>
      <c r="EH287" s="168">
        <f t="shared" si="486"/>
        <v>94.4</v>
      </c>
      <c r="EI287" s="168">
        <f t="shared" si="487"/>
        <v>94.1</v>
      </c>
      <c r="EJ287" s="168">
        <f t="shared" si="488"/>
        <v>89</v>
      </c>
      <c r="EK287" s="167">
        <v>133</v>
      </c>
      <c r="EL287" s="168">
        <f t="shared" si="489"/>
        <v>65.400000000000006</v>
      </c>
      <c r="EM287" s="168">
        <f t="shared" si="490"/>
        <v>77.2</v>
      </c>
      <c r="EN287" s="168">
        <f t="shared" si="491"/>
        <v>84.5</v>
      </c>
      <c r="EO287" s="168">
        <f t="shared" si="492"/>
        <v>89.8</v>
      </c>
      <c r="EP287" s="168">
        <f t="shared" si="493"/>
        <v>95.5</v>
      </c>
      <c r="EQ287" s="168">
        <f t="shared" si="494"/>
        <v>94.3</v>
      </c>
      <c r="ER287" s="168">
        <f t="shared" si="495"/>
        <v>92.5</v>
      </c>
      <c r="ES287" s="168">
        <f t="shared" si="496"/>
        <v>88.8</v>
      </c>
      <c r="ET287" s="167">
        <v>134</v>
      </c>
      <c r="EU287" s="168">
        <f t="shared" si="497"/>
        <v>65.3</v>
      </c>
      <c r="EV287" s="168">
        <f t="shared" si="498"/>
        <v>77.400000000000006</v>
      </c>
      <c r="EW287" s="168">
        <f t="shared" si="499"/>
        <v>86.5</v>
      </c>
      <c r="EX287" s="168">
        <f t="shared" si="500"/>
        <v>92.5</v>
      </c>
      <c r="EY287" s="168">
        <f t="shared" si="501"/>
        <v>96.4</v>
      </c>
      <c r="EZ287" s="168">
        <f t="shared" si="502"/>
        <v>93</v>
      </c>
      <c r="FA287" s="168">
        <f t="shared" si="503"/>
        <v>90.4</v>
      </c>
      <c r="FB287" s="168">
        <f t="shared" si="504"/>
        <v>83.7</v>
      </c>
      <c r="FC287" s="167">
        <v>135</v>
      </c>
      <c r="FD287" s="168">
        <f t="shared" si="505"/>
        <v>70.7</v>
      </c>
      <c r="FE287" s="168">
        <f t="shared" si="506"/>
        <v>82</v>
      </c>
      <c r="FF287" s="168">
        <f t="shared" si="507"/>
        <v>89.3</v>
      </c>
      <c r="FG287" s="168">
        <f t="shared" si="508"/>
        <v>93.3</v>
      </c>
      <c r="FH287" s="168">
        <f t="shared" si="509"/>
        <v>95.5</v>
      </c>
      <c r="FI287" s="168">
        <f t="shared" si="510"/>
        <v>93</v>
      </c>
      <c r="FJ287" s="168">
        <f t="shared" si="511"/>
        <v>90.1</v>
      </c>
      <c r="FK287" s="168">
        <f t="shared" si="512"/>
        <v>83</v>
      </c>
      <c r="FL287" s="167">
        <v>136</v>
      </c>
      <c r="FM287" s="168">
        <f t="shared" si="513"/>
        <v>75.599999999999994</v>
      </c>
      <c r="FN287" s="168">
        <f t="shared" si="514"/>
        <v>84.2</v>
      </c>
      <c r="FO287" s="168">
        <f t="shared" si="515"/>
        <v>90.1</v>
      </c>
      <c r="FP287" s="168">
        <f t="shared" si="516"/>
        <v>93.6</v>
      </c>
      <c r="FQ287" s="168">
        <f t="shared" si="517"/>
        <v>96.2</v>
      </c>
      <c r="FR287" s="168">
        <f t="shared" si="518"/>
        <v>91.3</v>
      </c>
      <c r="FS287" s="168">
        <f t="shared" si="519"/>
        <v>87.9</v>
      </c>
      <c r="FT287" s="168">
        <f t="shared" si="520"/>
        <v>81.900000000000006</v>
      </c>
      <c r="FU287" s="167">
        <v>137</v>
      </c>
      <c r="FV287" s="168">
        <f t="shared" si="521"/>
        <v>77.599999999999994</v>
      </c>
      <c r="FW287" s="168">
        <f t="shared" si="522"/>
        <v>88</v>
      </c>
      <c r="FX287" s="168">
        <f t="shared" si="523"/>
        <v>93.4</v>
      </c>
      <c r="FY287" s="168">
        <f t="shared" si="524"/>
        <v>93.8</v>
      </c>
      <c r="FZ287" s="168">
        <f t="shared" si="525"/>
        <v>94.2</v>
      </c>
      <c r="GA287" s="168">
        <f t="shared" si="526"/>
        <v>91.4</v>
      </c>
      <c r="GB287" s="168">
        <f t="shared" si="527"/>
        <v>87.9</v>
      </c>
      <c r="GC287" s="168">
        <f t="shared" si="528"/>
        <v>79.900000000000006</v>
      </c>
      <c r="GD287" s="167">
        <v>130</v>
      </c>
      <c r="GE287" s="168">
        <f t="shared" si="529"/>
        <v>-2.3603849250278586E-2</v>
      </c>
      <c r="GF287" s="168">
        <f t="shared" si="530"/>
        <v>-2.3544224454084883E-2</v>
      </c>
      <c r="GG287" s="167">
        <v>131</v>
      </c>
      <c r="GH287" s="168">
        <f t="shared" si="531"/>
        <v>-1.2384835451356935E-2</v>
      </c>
      <c r="GI287" s="168">
        <f t="shared" si="532"/>
        <v>-1.1998855162644873E-2</v>
      </c>
      <c r="GJ287" s="167">
        <v>132</v>
      </c>
      <c r="GK287" s="168">
        <f t="shared" si="533"/>
        <v>-2.0040529691527809E-2</v>
      </c>
      <c r="GL287" s="168">
        <f t="shared" si="534"/>
        <v>-1.9627671504537147E-2</v>
      </c>
      <c r="GM287" s="167">
        <v>133</v>
      </c>
      <c r="GN287" s="168">
        <f t="shared" si="535"/>
        <v>-2.9994818512207644E-2</v>
      </c>
      <c r="GO287" s="168">
        <f t="shared" si="536"/>
        <v>-2.8499066434065412E-2</v>
      </c>
      <c r="GP287" s="167">
        <v>134</v>
      </c>
      <c r="GQ287" s="168">
        <f t="shared" si="537"/>
        <v>1.1033250097071345E-2</v>
      </c>
      <c r="GR287" s="168">
        <f t="shared" si="538"/>
        <v>1.2508825519844891E-2</v>
      </c>
      <c r="GS287" s="167">
        <v>135</v>
      </c>
      <c r="GT287" s="168">
        <f t="shared" si="539"/>
        <v>3.2452499206684138E-2</v>
      </c>
      <c r="GU287" s="168">
        <f t="shared" si="540"/>
        <v>3.7596330632538866E-2</v>
      </c>
      <c r="GV287" s="167">
        <v>136</v>
      </c>
      <c r="GW287" s="168">
        <f t="shared" si="541"/>
        <v>4.2495075939370963E-2</v>
      </c>
      <c r="GX287" s="168">
        <f t="shared" si="542"/>
        <v>5.8447665967733542E-2</v>
      </c>
      <c r="GY287" s="167">
        <v>137</v>
      </c>
      <c r="GZ287" s="168">
        <f t="shared" si="543"/>
        <v>-2.9037543498589002E-5</v>
      </c>
      <c r="HA287" s="168">
        <f t="shared" si="544"/>
        <v>2.5034014590687548E-2</v>
      </c>
      <c r="HB287" s="167">
        <v>-1.2</v>
      </c>
      <c r="HC287" s="167">
        <v>-0.49</v>
      </c>
      <c r="HD287" s="167">
        <v>0.14000000000000001</v>
      </c>
      <c r="HE287" s="167">
        <v>1.56</v>
      </c>
      <c r="HF287" s="167">
        <v>-2.98</v>
      </c>
      <c r="HG287" s="167">
        <v>-1.01</v>
      </c>
      <c r="HH287" s="167">
        <v>0.85</v>
      </c>
      <c r="HI287" s="167">
        <v>3.14</v>
      </c>
    </row>
    <row r="288" spans="1:217" ht="15" x14ac:dyDescent="0.2">
      <c r="A288" s="153">
        <v>278</v>
      </c>
      <c r="B288" s="212"/>
      <c r="V288" s="163">
        <f t="shared" si="445"/>
        <v>0</v>
      </c>
      <c r="W288" s="163">
        <f t="shared" si="446"/>
        <v>0</v>
      </c>
      <c r="X288" s="163">
        <f t="shared" si="447"/>
        <v>0</v>
      </c>
      <c r="Y288" s="163">
        <f t="shared" si="448"/>
        <v>0</v>
      </c>
      <c r="Z288" s="163">
        <f t="shared" si="449"/>
        <v>0</v>
      </c>
      <c r="AA288" s="163">
        <f t="shared" si="450"/>
        <v>0</v>
      </c>
      <c r="AB288" s="163">
        <f t="shared" si="451"/>
        <v>0</v>
      </c>
      <c r="AC288" s="163">
        <f t="shared" si="452"/>
        <v>0</v>
      </c>
      <c r="AD288" s="164">
        <f t="shared" si="453"/>
        <v>-1.4641977937706968E-2</v>
      </c>
      <c r="AE288" s="164">
        <f t="shared" si="454"/>
        <v>2.4910512713808348E-2</v>
      </c>
      <c r="AF288" s="164">
        <f t="shared" si="455"/>
        <v>4.5595616594547202E-2</v>
      </c>
      <c r="AG288" s="165">
        <f t="shared" si="456"/>
        <v>65.3</v>
      </c>
      <c r="AH288" s="165">
        <f t="shared" si="457"/>
        <v>75.400000000000006</v>
      </c>
      <c r="AI288" s="165">
        <f t="shared" si="458"/>
        <v>82.9</v>
      </c>
      <c r="AJ288" s="165">
        <f t="shared" si="459"/>
        <v>88.3</v>
      </c>
      <c r="AK288" s="165">
        <f t="shared" si="460"/>
        <v>91.5</v>
      </c>
      <c r="AL288" s="165">
        <f t="shared" si="461"/>
        <v>92.7</v>
      </c>
      <c r="AM288" s="165">
        <f t="shared" si="462"/>
        <v>92.5</v>
      </c>
      <c r="AN288" s="165">
        <f t="shared" si="463"/>
        <v>90.4</v>
      </c>
      <c r="AO288" s="164">
        <f t="shared" si="464"/>
        <v>1.5128685188023212</v>
      </c>
      <c r="AP288" s="166">
        <v>1</v>
      </c>
      <c r="AQ288" s="167">
        <v>51.4</v>
      </c>
      <c r="AR288" s="167">
        <v>62.6</v>
      </c>
      <c r="AS288" s="167">
        <v>70.8</v>
      </c>
      <c r="AT288" s="167">
        <v>81</v>
      </c>
      <c r="AU288" s="167">
        <v>90.4</v>
      </c>
      <c r="AV288" s="167">
        <v>96.2</v>
      </c>
      <c r="AW288" s="167">
        <v>94.7</v>
      </c>
      <c r="AX288" s="167">
        <v>92.3</v>
      </c>
      <c r="AY288" s="166">
        <v>2</v>
      </c>
      <c r="AZ288" s="167">
        <v>59.5</v>
      </c>
      <c r="BA288" s="167">
        <v>68.900000000000006</v>
      </c>
      <c r="BB288" s="167">
        <v>78.3</v>
      </c>
      <c r="BC288" s="167">
        <v>84.3</v>
      </c>
      <c r="BD288" s="167">
        <v>92.8</v>
      </c>
      <c r="BE288" s="167">
        <v>96.3</v>
      </c>
      <c r="BF288" s="167">
        <v>94</v>
      </c>
      <c r="BG288" s="167">
        <v>90</v>
      </c>
      <c r="BH288" s="166">
        <v>3</v>
      </c>
      <c r="BI288" s="167">
        <v>59.8</v>
      </c>
      <c r="BJ288" s="167">
        <v>71.099999999999994</v>
      </c>
      <c r="BK288" s="167">
        <v>80.8</v>
      </c>
      <c r="BL288" s="167">
        <v>88</v>
      </c>
      <c r="BM288" s="167">
        <v>95</v>
      </c>
      <c r="BN288" s="167">
        <v>94.4</v>
      </c>
      <c r="BO288" s="167">
        <v>94.1</v>
      </c>
      <c r="BP288" s="167">
        <v>89</v>
      </c>
      <c r="BQ288" s="166">
        <v>4</v>
      </c>
      <c r="BR288" s="167">
        <v>65.400000000000006</v>
      </c>
      <c r="BS288" s="167">
        <v>77.2</v>
      </c>
      <c r="BT288" s="167">
        <v>84.5</v>
      </c>
      <c r="BU288" s="167">
        <v>89.8</v>
      </c>
      <c r="BV288" s="167">
        <v>95.5</v>
      </c>
      <c r="BW288" s="167">
        <v>94.3</v>
      </c>
      <c r="BX288" s="167">
        <v>92.5</v>
      </c>
      <c r="BY288" s="167">
        <v>88.8</v>
      </c>
      <c r="BZ288" s="166">
        <v>5</v>
      </c>
      <c r="CA288" s="167">
        <v>65.3</v>
      </c>
      <c r="CB288" s="167">
        <v>77.400000000000006</v>
      </c>
      <c r="CC288" s="167">
        <v>86.5</v>
      </c>
      <c r="CD288" s="167">
        <v>92.5</v>
      </c>
      <c r="CE288" s="167">
        <v>96.4</v>
      </c>
      <c r="CF288" s="167">
        <v>93</v>
      </c>
      <c r="CG288" s="167">
        <v>90.4</v>
      </c>
      <c r="CH288" s="167">
        <v>83.7</v>
      </c>
      <c r="CI288" s="166">
        <v>6</v>
      </c>
      <c r="CJ288" s="167">
        <v>70.7</v>
      </c>
      <c r="CK288" s="167">
        <v>82</v>
      </c>
      <c r="CL288" s="167">
        <v>89.3</v>
      </c>
      <c r="CM288" s="167">
        <v>93.3</v>
      </c>
      <c r="CN288" s="167">
        <v>95.5</v>
      </c>
      <c r="CO288" s="167">
        <v>93</v>
      </c>
      <c r="CP288" s="167">
        <v>90.1</v>
      </c>
      <c r="CQ288" s="167">
        <v>83</v>
      </c>
      <c r="CR288" s="166">
        <v>7</v>
      </c>
      <c r="CS288" s="167">
        <v>75.599999999999994</v>
      </c>
      <c r="CT288" s="167">
        <v>84.2</v>
      </c>
      <c r="CU288" s="167">
        <v>90.1</v>
      </c>
      <c r="CV288" s="167">
        <v>93.6</v>
      </c>
      <c r="CW288" s="167">
        <v>96.2</v>
      </c>
      <c r="CX288" s="167">
        <v>91.3</v>
      </c>
      <c r="CY288" s="167">
        <v>87.9</v>
      </c>
      <c r="CZ288" s="167">
        <v>81.900000000000006</v>
      </c>
      <c r="DA288" s="166">
        <v>8</v>
      </c>
      <c r="DB288" s="167">
        <v>77.599999999999994</v>
      </c>
      <c r="DC288" s="167">
        <v>88</v>
      </c>
      <c r="DD288" s="167">
        <v>93.4</v>
      </c>
      <c r="DE288" s="167">
        <v>93.8</v>
      </c>
      <c r="DF288" s="167">
        <v>94.2</v>
      </c>
      <c r="DG288" s="167">
        <v>91.4</v>
      </c>
      <c r="DH288" s="167">
        <v>87.9</v>
      </c>
      <c r="DI288" s="167">
        <v>79.900000000000006</v>
      </c>
      <c r="DJ288" s="167">
        <v>1</v>
      </c>
      <c r="DK288" s="168">
        <f t="shared" si="465"/>
        <v>51.4</v>
      </c>
      <c r="DL288" s="168">
        <f t="shared" si="466"/>
        <v>62.6</v>
      </c>
      <c r="DM288" s="168">
        <f t="shared" si="467"/>
        <v>70.8</v>
      </c>
      <c r="DN288" s="168">
        <f t="shared" si="468"/>
        <v>81</v>
      </c>
      <c r="DO288" s="168">
        <f t="shared" si="469"/>
        <v>90.4</v>
      </c>
      <c r="DP288" s="168">
        <f t="shared" si="470"/>
        <v>96.2</v>
      </c>
      <c r="DQ288" s="168">
        <f t="shared" si="471"/>
        <v>94.7</v>
      </c>
      <c r="DR288" s="168">
        <f t="shared" si="472"/>
        <v>92.3</v>
      </c>
      <c r="DS288" s="167">
        <v>131</v>
      </c>
      <c r="DT288" s="168">
        <f t="shared" si="473"/>
        <v>59.5</v>
      </c>
      <c r="DU288" s="168">
        <f t="shared" si="474"/>
        <v>68.900000000000006</v>
      </c>
      <c r="DV288" s="168">
        <f t="shared" si="475"/>
        <v>78.3</v>
      </c>
      <c r="DW288" s="168">
        <f t="shared" si="476"/>
        <v>84.3</v>
      </c>
      <c r="DX288" s="168">
        <f t="shared" si="477"/>
        <v>92.8</v>
      </c>
      <c r="DY288" s="168">
        <f t="shared" si="478"/>
        <v>96.3</v>
      </c>
      <c r="DZ288" s="168">
        <f t="shared" si="479"/>
        <v>94</v>
      </c>
      <c r="EA288" s="168">
        <f t="shared" si="480"/>
        <v>90</v>
      </c>
      <c r="EB288" s="167">
        <v>132</v>
      </c>
      <c r="EC288" s="168">
        <f t="shared" si="481"/>
        <v>59.8</v>
      </c>
      <c r="ED288" s="168">
        <f t="shared" si="482"/>
        <v>71.099999999999994</v>
      </c>
      <c r="EE288" s="168">
        <f t="shared" si="483"/>
        <v>80.8</v>
      </c>
      <c r="EF288" s="168">
        <f t="shared" si="484"/>
        <v>88</v>
      </c>
      <c r="EG288" s="168">
        <f t="shared" si="485"/>
        <v>95</v>
      </c>
      <c r="EH288" s="168">
        <f t="shared" si="486"/>
        <v>94.4</v>
      </c>
      <c r="EI288" s="168">
        <f t="shared" si="487"/>
        <v>94.1</v>
      </c>
      <c r="EJ288" s="168">
        <f t="shared" si="488"/>
        <v>89</v>
      </c>
      <c r="EK288" s="167">
        <v>133</v>
      </c>
      <c r="EL288" s="168">
        <f t="shared" si="489"/>
        <v>65.400000000000006</v>
      </c>
      <c r="EM288" s="168">
        <f t="shared" si="490"/>
        <v>77.2</v>
      </c>
      <c r="EN288" s="168">
        <f t="shared" si="491"/>
        <v>84.5</v>
      </c>
      <c r="EO288" s="168">
        <f t="shared" si="492"/>
        <v>89.8</v>
      </c>
      <c r="EP288" s="168">
        <f t="shared" si="493"/>
        <v>95.5</v>
      </c>
      <c r="EQ288" s="168">
        <f t="shared" si="494"/>
        <v>94.3</v>
      </c>
      <c r="ER288" s="168">
        <f t="shared" si="495"/>
        <v>92.5</v>
      </c>
      <c r="ES288" s="168">
        <f t="shared" si="496"/>
        <v>88.8</v>
      </c>
      <c r="ET288" s="167">
        <v>134</v>
      </c>
      <c r="EU288" s="168">
        <f t="shared" si="497"/>
        <v>65.3</v>
      </c>
      <c r="EV288" s="168">
        <f t="shared" si="498"/>
        <v>77.400000000000006</v>
      </c>
      <c r="EW288" s="168">
        <f t="shared" si="499"/>
        <v>86.5</v>
      </c>
      <c r="EX288" s="168">
        <f t="shared" si="500"/>
        <v>92.5</v>
      </c>
      <c r="EY288" s="168">
        <f t="shared" si="501"/>
        <v>96.4</v>
      </c>
      <c r="EZ288" s="168">
        <f t="shared" si="502"/>
        <v>93</v>
      </c>
      <c r="FA288" s="168">
        <f t="shared" si="503"/>
        <v>90.4</v>
      </c>
      <c r="FB288" s="168">
        <f t="shared" si="504"/>
        <v>83.7</v>
      </c>
      <c r="FC288" s="167">
        <v>135</v>
      </c>
      <c r="FD288" s="168">
        <f t="shared" si="505"/>
        <v>70.7</v>
      </c>
      <c r="FE288" s="168">
        <f t="shared" si="506"/>
        <v>82</v>
      </c>
      <c r="FF288" s="168">
        <f t="shared" si="507"/>
        <v>89.3</v>
      </c>
      <c r="FG288" s="168">
        <f t="shared" si="508"/>
        <v>93.3</v>
      </c>
      <c r="FH288" s="168">
        <f t="shared" si="509"/>
        <v>95.5</v>
      </c>
      <c r="FI288" s="168">
        <f t="shared" si="510"/>
        <v>93</v>
      </c>
      <c r="FJ288" s="168">
        <f t="shared" si="511"/>
        <v>90.1</v>
      </c>
      <c r="FK288" s="168">
        <f t="shared" si="512"/>
        <v>83</v>
      </c>
      <c r="FL288" s="167">
        <v>136</v>
      </c>
      <c r="FM288" s="168">
        <f t="shared" si="513"/>
        <v>75.599999999999994</v>
      </c>
      <c r="FN288" s="168">
        <f t="shared" si="514"/>
        <v>84.2</v>
      </c>
      <c r="FO288" s="168">
        <f t="shared" si="515"/>
        <v>90.1</v>
      </c>
      <c r="FP288" s="168">
        <f t="shared" si="516"/>
        <v>93.6</v>
      </c>
      <c r="FQ288" s="168">
        <f t="shared" si="517"/>
        <v>96.2</v>
      </c>
      <c r="FR288" s="168">
        <f t="shared" si="518"/>
        <v>91.3</v>
      </c>
      <c r="FS288" s="168">
        <f t="shared" si="519"/>
        <v>87.9</v>
      </c>
      <c r="FT288" s="168">
        <f t="shared" si="520"/>
        <v>81.900000000000006</v>
      </c>
      <c r="FU288" s="167">
        <v>137</v>
      </c>
      <c r="FV288" s="168">
        <f t="shared" si="521"/>
        <v>77.599999999999994</v>
      </c>
      <c r="FW288" s="168">
        <f t="shared" si="522"/>
        <v>88</v>
      </c>
      <c r="FX288" s="168">
        <f t="shared" si="523"/>
        <v>93.4</v>
      </c>
      <c r="FY288" s="168">
        <f t="shared" si="524"/>
        <v>93.8</v>
      </c>
      <c r="FZ288" s="168">
        <f t="shared" si="525"/>
        <v>94.2</v>
      </c>
      <c r="GA288" s="168">
        <f t="shared" si="526"/>
        <v>91.4</v>
      </c>
      <c r="GB288" s="168">
        <f t="shared" si="527"/>
        <v>87.9</v>
      </c>
      <c r="GC288" s="168">
        <f t="shared" si="528"/>
        <v>79.900000000000006</v>
      </c>
      <c r="GD288" s="167">
        <v>130</v>
      </c>
      <c r="GE288" s="168">
        <f t="shared" si="529"/>
        <v>-2.3603849250278586E-2</v>
      </c>
      <c r="GF288" s="168">
        <f t="shared" si="530"/>
        <v>-2.3544224454084883E-2</v>
      </c>
      <c r="GG288" s="167">
        <v>131</v>
      </c>
      <c r="GH288" s="168">
        <f t="shared" si="531"/>
        <v>-1.2384835451356935E-2</v>
      </c>
      <c r="GI288" s="168">
        <f t="shared" si="532"/>
        <v>-1.1998855162644873E-2</v>
      </c>
      <c r="GJ288" s="167">
        <v>132</v>
      </c>
      <c r="GK288" s="168">
        <f t="shared" si="533"/>
        <v>-2.0040529691527809E-2</v>
      </c>
      <c r="GL288" s="168">
        <f t="shared" si="534"/>
        <v>-1.9627671504537147E-2</v>
      </c>
      <c r="GM288" s="167">
        <v>133</v>
      </c>
      <c r="GN288" s="168">
        <f t="shared" si="535"/>
        <v>-2.9994818512207644E-2</v>
      </c>
      <c r="GO288" s="168">
        <f t="shared" si="536"/>
        <v>-2.8499066434065412E-2</v>
      </c>
      <c r="GP288" s="167">
        <v>134</v>
      </c>
      <c r="GQ288" s="168">
        <f t="shared" si="537"/>
        <v>1.1033250097071345E-2</v>
      </c>
      <c r="GR288" s="168">
        <f t="shared" si="538"/>
        <v>1.2508825519844891E-2</v>
      </c>
      <c r="GS288" s="167">
        <v>135</v>
      </c>
      <c r="GT288" s="168">
        <f t="shared" si="539"/>
        <v>3.2452499206684138E-2</v>
      </c>
      <c r="GU288" s="168">
        <f t="shared" si="540"/>
        <v>3.7596330632538866E-2</v>
      </c>
      <c r="GV288" s="167">
        <v>136</v>
      </c>
      <c r="GW288" s="168">
        <f t="shared" si="541"/>
        <v>4.2495075939370963E-2</v>
      </c>
      <c r="GX288" s="168">
        <f t="shared" si="542"/>
        <v>5.8447665967733542E-2</v>
      </c>
      <c r="GY288" s="167">
        <v>137</v>
      </c>
      <c r="GZ288" s="168">
        <f t="shared" si="543"/>
        <v>-2.9037543498589002E-5</v>
      </c>
      <c r="HA288" s="168">
        <f t="shared" si="544"/>
        <v>2.5034014590687548E-2</v>
      </c>
      <c r="HB288" s="167">
        <v>-1.2</v>
      </c>
      <c r="HC288" s="167">
        <v>-0.49</v>
      </c>
      <c r="HD288" s="167">
        <v>0.14000000000000001</v>
      </c>
      <c r="HE288" s="167">
        <v>1.56</v>
      </c>
      <c r="HF288" s="167">
        <v>-2.98</v>
      </c>
      <c r="HG288" s="167">
        <v>-1.01</v>
      </c>
      <c r="HH288" s="167">
        <v>0.85</v>
      </c>
      <c r="HI288" s="167">
        <v>3.14</v>
      </c>
    </row>
    <row r="289" spans="1:217" ht="15" x14ac:dyDescent="0.2">
      <c r="A289" s="153">
        <v>279</v>
      </c>
      <c r="B289" s="212"/>
      <c r="V289" s="163">
        <f t="shared" si="445"/>
        <v>0</v>
      </c>
      <c r="W289" s="163">
        <f t="shared" si="446"/>
        <v>0</v>
      </c>
      <c r="X289" s="163">
        <f t="shared" si="447"/>
        <v>0</v>
      </c>
      <c r="Y289" s="163">
        <f t="shared" si="448"/>
        <v>0</v>
      </c>
      <c r="Z289" s="163">
        <f t="shared" si="449"/>
        <v>0</v>
      </c>
      <c r="AA289" s="163">
        <f t="shared" si="450"/>
        <v>0</v>
      </c>
      <c r="AB289" s="163">
        <f t="shared" si="451"/>
        <v>0</v>
      </c>
      <c r="AC289" s="163">
        <f t="shared" si="452"/>
        <v>0</v>
      </c>
      <c r="AD289" s="164">
        <f t="shared" si="453"/>
        <v>-1.4641977937706968E-2</v>
      </c>
      <c r="AE289" s="164">
        <f t="shared" si="454"/>
        <v>2.4910512713808348E-2</v>
      </c>
      <c r="AF289" s="164">
        <f t="shared" si="455"/>
        <v>4.5595616594547202E-2</v>
      </c>
      <c r="AG289" s="165">
        <f t="shared" si="456"/>
        <v>65.3</v>
      </c>
      <c r="AH289" s="165">
        <f t="shared" si="457"/>
        <v>75.400000000000006</v>
      </c>
      <c r="AI289" s="165">
        <f t="shared" si="458"/>
        <v>82.9</v>
      </c>
      <c r="AJ289" s="165">
        <f t="shared" si="459"/>
        <v>88.3</v>
      </c>
      <c r="AK289" s="165">
        <f t="shared" si="460"/>
        <v>91.5</v>
      </c>
      <c r="AL289" s="165">
        <f t="shared" si="461"/>
        <v>92.7</v>
      </c>
      <c r="AM289" s="165">
        <f t="shared" si="462"/>
        <v>92.5</v>
      </c>
      <c r="AN289" s="165">
        <f t="shared" si="463"/>
        <v>90.4</v>
      </c>
      <c r="AO289" s="164">
        <f t="shared" si="464"/>
        <v>1.5128685188023212</v>
      </c>
      <c r="AP289" s="166">
        <v>1</v>
      </c>
      <c r="AQ289" s="167">
        <v>51.4</v>
      </c>
      <c r="AR289" s="167">
        <v>62.6</v>
      </c>
      <c r="AS289" s="167">
        <v>70.8</v>
      </c>
      <c r="AT289" s="167">
        <v>81</v>
      </c>
      <c r="AU289" s="167">
        <v>90.4</v>
      </c>
      <c r="AV289" s="167">
        <v>96.2</v>
      </c>
      <c r="AW289" s="167">
        <v>94.7</v>
      </c>
      <c r="AX289" s="167">
        <v>92.3</v>
      </c>
      <c r="AY289" s="166">
        <v>2</v>
      </c>
      <c r="AZ289" s="167">
        <v>59.5</v>
      </c>
      <c r="BA289" s="167">
        <v>68.900000000000006</v>
      </c>
      <c r="BB289" s="167">
        <v>78.3</v>
      </c>
      <c r="BC289" s="167">
        <v>84.3</v>
      </c>
      <c r="BD289" s="167">
        <v>92.8</v>
      </c>
      <c r="BE289" s="167">
        <v>96.3</v>
      </c>
      <c r="BF289" s="167">
        <v>94</v>
      </c>
      <c r="BG289" s="167">
        <v>90</v>
      </c>
      <c r="BH289" s="166">
        <v>3</v>
      </c>
      <c r="BI289" s="167">
        <v>59.8</v>
      </c>
      <c r="BJ289" s="167">
        <v>71.099999999999994</v>
      </c>
      <c r="BK289" s="167">
        <v>80.8</v>
      </c>
      <c r="BL289" s="167">
        <v>88</v>
      </c>
      <c r="BM289" s="167">
        <v>95</v>
      </c>
      <c r="BN289" s="167">
        <v>94.4</v>
      </c>
      <c r="BO289" s="167">
        <v>94.1</v>
      </c>
      <c r="BP289" s="167">
        <v>89</v>
      </c>
      <c r="BQ289" s="166">
        <v>4</v>
      </c>
      <c r="BR289" s="167">
        <v>65.400000000000006</v>
      </c>
      <c r="BS289" s="167">
        <v>77.2</v>
      </c>
      <c r="BT289" s="167">
        <v>84.5</v>
      </c>
      <c r="BU289" s="167">
        <v>89.8</v>
      </c>
      <c r="BV289" s="167">
        <v>95.5</v>
      </c>
      <c r="BW289" s="167">
        <v>94.3</v>
      </c>
      <c r="BX289" s="167">
        <v>92.5</v>
      </c>
      <c r="BY289" s="167">
        <v>88.8</v>
      </c>
      <c r="BZ289" s="166">
        <v>5</v>
      </c>
      <c r="CA289" s="167">
        <v>65.3</v>
      </c>
      <c r="CB289" s="167">
        <v>77.400000000000006</v>
      </c>
      <c r="CC289" s="167">
        <v>86.5</v>
      </c>
      <c r="CD289" s="167">
        <v>92.5</v>
      </c>
      <c r="CE289" s="167">
        <v>96.4</v>
      </c>
      <c r="CF289" s="167">
        <v>93</v>
      </c>
      <c r="CG289" s="167">
        <v>90.4</v>
      </c>
      <c r="CH289" s="167">
        <v>83.7</v>
      </c>
      <c r="CI289" s="166">
        <v>6</v>
      </c>
      <c r="CJ289" s="167">
        <v>70.7</v>
      </c>
      <c r="CK289" s="167">
        <v>82</v>
      </c>
      <c r="CL289" s="167">
        <v>89.3</v>
      </c>
      <c r="CM289" s="167">
        <v>93.3</v>
      </c>
      <c r="CN289" s="167">
        <v>95.5</v>
      </c>
      <c r="CO289" s="167">
        <v>93</v>
      </c>
      <c r="CP289" s="167">
        <v>90.1</v>
      </c>
      <c r="CQ289" s="167">
        <v>83</v>
      </c>
      <c r="CR289" s="166">
        <v>7</v>
      </c>
      <c r="CS289" s="167">
        <v>75.599999999999994</v>
      </c>
      <c r="CT289" s="167">
        <v>84.2</v>
      </c>
      <c r="CU289" s="167">
        <v>90.1</v>
      </c>
      <c r="CV289" s="167">
        <v>93.6</v>
      </c>
      <c r="CW289" s="167">
        <v>96.2</v>
      </c>
      <c r="CX289" s="167">
        <v>91.3</v>
      </c>
      <c r="CY289" s="167">
        <v>87.9</v>
      </c>
      <c r="CZ289" s="167">
        <v>81.900000000000006</v>
      </c>
      <c r="DA289" s="166">
        <v>8</v>
      </c>
      <c r="DB289" s="167">
        <v>77.599999999999994</v>
      </c>
      <c r="DC289" s="167">
        <v>88</v>
      </c>
      <c r="DD289" s="167">
        <v>93.4</v>
      </c>
      <c r="DE289" s="167">
        <v>93.8</v>
      </c>
      <c r="DF289" s="167">
        <v>94.2</v>
      </c>
      <c r="DG289" s="167">
        <v>91.4</v>
      </c>
      <c r="DH289" s="167">
        <v>87.9</v>
      </c>
      <c r="DI289" s="167">
        <v>79.900000000000006</v>
      </c>
      <c r="DJ289" s="167">
        <v>1</v>
      </c>
      <c r="DK289" s="168">
        <f t="shared" si="465"/>
        <v>51.4</v>
      </c>
      <c r="DL289" s="168">
        <f t="shared" si="466"/>
        <v>62.6</v>
      </c>
      <c r="DM289" s="168">
        <f t="shared" si="467"/>
        <v>70.8</v>
      </c>
      <c r="DN289" s="168">
        <f t="shared" si="468"/>
        <v>81</v>
      </c>
      <c r="DO289" s="168">
        <f t="shared" si="469"/>
        <v>90.4</v>
      </c>
      <c r="DP289" s="168">
        <f t="shared" si="470"/>
        <v>96.2</v>
      </c>
      <c r="DQ289" s="168">
        <f t="shared" si="471"/>
        <v>94.7</v>
      </c>
      <c r="DR289" s="168">
        <f t="shared" si="472"/>
        <v>92.3</v>
      </c>
      <c r="DS289" s="167">
        <v>131</v>
      </c>
      <c r="DT289" s="168">
        <f t="shared" si="473"/>
        <v>59.5</v>
      </c>
      <c r="DU289" s="168">
        <f t="shared" si="474"/>
        <v>68.900000000000006</v>
      </c>
      <c r="DV289" s="168">
        <f t="shared" si="475"/>
        <v>78.3</v>
      </c>
      <c r="DW289" s="168">
        <f t="shared" si="476"/>
        <v>84.3</v>
      </c>
      <c r="DX289" s="168">
        <f t="shared" si="477"/>
        <v>92.8</v>
      </c>
      <c r="DY289" s="168">
        <f t="shared" si="478"/>
        <v>96.3</v>
      </c>
      <c r="DZ289" s="168">
        <f t="shared" si="479"/>
        <v>94</v>
      </c>
      <c r="EA289" s="168">
        <f t="shared" si="480"/>
        <v>90</v>
      </c>
      <c r="EB289" s="167">
        <v>132</v>
      </c>
      <c r="EC289" s="168">
        <f t="shared" si="481"/>
        <v>59.8</v>
      </c>
      <c r="ED289" s="168">
        <f t="shared" si="482"/>
        <v>71.099999999999994</v>
      </c>
      <c r="EE289" s="168">
        <f t="shared" si="483"/>
        <v>80.8</v>
      </c>
      <c r="EF289" s="168">
        <f t="shared" si="484"/>
        <v>88</v>
      </c>
      <c r="EG289" s="168">
        <f t="shared" si="485"/>
        <v>95</v>
      </c>
      <c r="EH289" s="168">
        <f t="shared" si="486"/>
        <v>94.4</v>
      </c>
      <c r="EI289" s="168">
        <f t="shared" si="487"/>
        <v>94.1</v>
      </c>
      <c r="EJ289" s="168">
        <f t="shared" si="488"/>
        <v>89</v>
      </c>
      <c r="EK289" s="167">
        <v>133</v>
      </c>
      <c r="EL289" s="168">
        <f t="shared" si="489"/>
        <v>65.400000000000006</v>
      </c>
      <c r="EM289" s="168">
        <f t="shared" si="490"/>
        <v>77.2</v>
      </c>
      <c r="EN289" s="168">
        <f t="shared" si="491"/>
        <v>84.5</v>
      </c>
      <c r="EO289" s="168">
        <f t="shared" si="492"/>
        <v>89.8</v>
      </c>
      <c r="EP289" s="168">
        <f t="shared" si="493"/>
        <v>95.5</v>
      </c>
      <c r="EQ289" s="168">
        <f t="shared" si="494"/>
        <v>94.3</v>
      </c>
      <c r="ER289" s="168">
        <f t="shared" si="495"/>
        <v>92.5</v>
      </c>
      <c r="ES289" s="168">
        <f t="shared" si="496"/>
        <v>88.8</v>
      </c>
      <c r="ET289" s="167">
        <v>134</v>
      </c>
      <c r="EU289" s="168">
        <f t="shared" si="497"/>
        <v>65.3</v>
      </c>
      <c r="EV289" s="168">
        <f t="shared" si="498"/>
        <v>77.400000000000006</v>
      </c>
      <c r="EW289" s="168">
        <f t="shared" si="499"/>
        <v>86.5</v>
      </c>
      <c r="EX289" s="168">
        <f t="shared" si="500"/>
        <v>92.5</v>
      </c>
      <c r="EY289" s="168">
        <f t="shared" si="501"/>
        <v>96.4</v>
      </c>
      <c r="EZ289" s="168">
        <f t="shared" si="502"/>
        <v>93</v>
      </c>
      <c r="FA289" s="168">
        <f t="shared" si="503"/>
        <v>90.4</v>
      </c>
      <c r="FB289" s="168">
        <f t="shared" si="504"/>
        <v>83.7</v>
      </c>
      <c r="FC289" s="167">
        <v>135</v>
      </c>
      <c r="FD289" s="168">
        <f t="shared" si="505"/>
        <v>70.7</v>
      </c>
      <c r="FE289" s="168">
        <f t="shared" si="506"/>
        <v>82</v>
      </c>
      <c r="FF289" s="168">
        <f t="shared" si="507"/>
        <v>89.3</v>
      </c>
      <c r="FG289" s="168">
        <f t="shared" si="508"/>
        <v>93.3</v>
      </c>
      <c r="FH289" s="168">
        <f t="shared" si="509"/>
        <v>95.5</v>
      </c>
      <c r="FI289" s="168">
        <f t="shared" si="510"/>
        <v>93</v>
      </c>
      <c r="FJ289" s="168">
        <f t="shared" si="511"/>
        <v>90.1</v>
      </c>
      <c r="FK289" s="168">
        <f t="shared" si="512"/>
        <v>83</v>
      </c>
      <c r="FL289" s="167">
        <v>136</v>
      </c>
      <c r="FM289" s="168">
        <f t="shared" si="513"/>
        <v>75.599999999999994</v>
      </c>
      <c r="FN289" s="168">
        <f t="shared" si="514"/>
        <v>84.2</v>
      </c>
      <c r="FO289" s="168">
        <f t="shared" si="515"/>
        <v>90.1</v>
      </c>
      <c r="FP289" s="168">
        <f t="shared" si="516"/>
        <v>93.6</v>
      </c>
      <c r="FQ289" s="168">
        <f t="shared" si="517"/>
        <v>96.2</v>
      </c>
      <c r="FR289" s="168">
        <f t="shared" si="518"/>
        <v>91.3</v>
      </c>
      <c r="FS289" s="168">
        <f t="shared" si="519"/>
        <v>87.9</v>
      </c>
      <c r="FT289" s="168">
        <f t="shared" si="520"/>
        <v>81.900000000000006</v>
      </c>
      <c r="FU289" s="167">
        <v>137</v>
      </c>
      <c r="FV289" s="168">
        <f t="shared" si="521"/>
        <v>77.599999999999994</v>
      </c>
      <c r="FW289" s="168">
        <f t="shared" si="522"/>
        <v>88</v>
      </c>
      <c r="FX289" s="168">
        <f t="shared" si="523"/>
        <v>93.4</v>
      </c>
      <c r="FY289" s="168">
        <f t="shared" si="524"/>
        <v>93.8</v>
      </c>
      <c r="FZ289" s="168">
        <f t="shared" si="525"/>
        <v>94.2</v>
      </c>
      <c r="GA289" s="168">
        <f t="shared" si="526"/>
        <v>91.4</v>
      </c>
      <c r="GB289" s="168">
        <f t="shared" si="527"/>
        <v>87.9</v>
      </c>
      <c r="GC289" s="168">
        <f t="shared" si="528"/>
        <v>79.900000000000006</v>
      </c>
      <c r="GD289" s="167">
        <v>130</v>
      </c>
      <c r="GE289" s="168">
        <f t="shared" si="529"/>
        <v>-2.3603849250278586E-2</v>
      </c>
      <c r="GF289" s="168">
        <f t="shared" si="530"/>
        <v>-2.3544224454084883E-2</v>
      </c>
      <c r="GG289" s="167">
        <v>131</v>
      </c>
      <c r="GH289" s="168">
        <f t="shared" si="531"/>
        <v>-1.2384835451356935E-2</v>
      </c>
      <c r="GI289" s="168">
        <f t="shared" si="532"/>
        <v>-1.1998855162644873E-2</v>
      </c>
      <c r="GJ289" s="167">
        <v>132</v>
      </c>
      <c r="GK289" s="168">
        <f t="shared" si="533"/>
        <v>-2.0040529691527809E-2</v>
      </c>
      <c r="GL289" s="168">
        <f t="shared" si="534"/>
        <v>-1.9627671504537147E-2</v>
      </c>
      <c r="GM289" s="167">
        <v>133</v>
      </c>
      <c r="GN289" s="168">
        <f t="shared" si="535"/>
        <v>-2.9994818512207644E-2</v>
      </c>
      <c r="GO289" s="168">
        <f t="shared" si="536"/>
        <v>-2.8499066434065412E-2</v>
      </c>
      <c r="GP289" s="167">
        <v>134</v>
      </c>
      <c r="GQ289" s="168">
        <f t="shared" si="537"/>
        <v>1.1033250097071345E-2</v>
      </c>
      <c r="GR289" s="168">
        <f t="shared" si="538"/>
        <v>1.2508825519844891E-2</v>
      </c>
      <c r="GS289" s="167">
        <v>135</v>
      </c>
      <c r="GT289" s="168">
        <f t="shared" si="539"/>
        <v>3.2452499206684138E-2</v>
      </c>
      <c r="GU289" s="168">
        <f t="shared" si="540"/>
        <v>3.7596330632538866E-2</v>
      </c>
      <c r="GV289" s="167">
        <v>136</v>
      </c>
      <c r="GW289" s="168">
        <f t="shared" si="541"/>
        <v>4.2495075939370963E-2</v>
      </c>
      <c r="GX289" s="168">
        <f t="shared" si="542"/>
        <v>5.8447665967733542E-2</v>
      </c>
      <c r="GY289" s="167">
        <v>137</v>
      </c>
      <c r="GZ289" s="168">
        <f t="shared" si="543"/>
        <v>-2.9037543498589002E-5</v>
      </c>
      <c r="HA289" s="168">
        <f t="shared" si="544"/>
        <v>2.5034014590687548E-2</v>
      </c>
      <c r="HB289" s="167">
        <v>-1.2</v>
      </c>
      <c r="HC289" s="167">
        <v>-0.49</v>
      </c>
      <c r="HD289" s="167">
        <v>0.14000000000000001</v>
      </c>
      <c r="HE289" s="167">
        <v>1.56</v>
      </c>
      <c r="HF289" s="167">
        <v>-2.98</v>
      </c>
      <c r="HG289" s="167">
        <v>-1.01</v>
      </c>
      <c r="HH289" s="167">
        <v>0.85</v>
      </c>
      <c r="HI289" s="167">
        <v>3.14</v>
      </c>
    </row>
    <row r="290" spans="1:217" ht="15" x14ac:dyDescent="0.2">
      <c r="A290" s="153">
        <v>280</v>
      </c>
      <c r="B290" s="212"/>
      <c r="V290" s="163">
        <f t="shared" si="445"/>
        <v>0</v>
      </c>
      <c r="W290" s="163">
        <f t="shared" si="446"/>
        <v>0</v>
      </c>
      <c r="X290" s="163">
        <f t="shared" si="447"/>
        <v>0</v>
      </c>
      <c r="Y290" s="163">
        <f t="shared" si="448"/>
        <v>0</v>
      </c>
      <c r="Z290" s="163">
        <f t="shared" si="449"/>
        <v>0</v>
      </c>
      <c r="AA290" s="163">
        <f t="shared" si="450"/>
        <v>0</v>
      </c>
      <c r="AB290" s="163">
        <f t="shared" si="451"/>
        <v>0</v>
      </c>
      <c r="AC290" s="163">
        <f t="shared" si="452"/>
        <v>0</v>
      </c>
      <c r="AD290" s="164">
        <f t="shared" si="453"/>
        <v>-1.4641977937706968E-2</v>
      </c>
      <c r="AE290" s="164">
        <f t="shared" si="454"/>
        <v>2.4910512713808348E-2</v>
      </c>
      <c r="AF290" s="164">
        <f t="shared" si="455"/>
        <v>4.5595616594547202E-2</v>
      </c>
      <c r="AG290" s="165">
        <f t="shared" si="456"/>
        <v>65.3</v>
      </c>
      <c r="AH290" s="165">
        <f t="shared" si="457"/>
        <v>75.400000000000006</v>
      </c>
      <c r="AI290" s="165">
        <f t="shared" si="458"/>
        <v>82.9</v>
      </c>
      <c r="AJ290" s="165">
        <f t="shared" si="459"/>
        <v>88.3</v>
      </c>
      <c r="AK290" s="165">
        <f t="shared" si="460"/>
        <v>91.5</v>
      </c>
      <c r="AL290" s="165">
        <f t="shared" si="461"/>
        <v>92.7</v>
      </c>
      <c r="AM290" s="165">
        <f t="shared" si="462"/>
        <v>92.5</v>
      </c>
      <c r="AN290" s="165">
        <f t="shared" si="463"/>
        <v>90.4</v>
      </c>
      <c r="AO290" s="164">
        <f t="shared" si="464"/>
        <v>1.5128685188023212</v>
      </c>
      <c r="AP290" s="166">
        <v>1</v>
      </c>
      <c r="AQ290" s="167">
        <v>51.4</v>
      </c>
      <c r="AR290" s="167">
        <v>62.6</v>
      </c>
      <c r="AS290" s="167">
        <v>70.8</v>
      </c>
      <c r="AT290" s="167">
        <v>81</v>
      </c>
      <c r="AU290" s="167">
        <v>90.4</v>
      </c>
      <c r="AV290" s="167">
        <v>96.2</v>
      </c>
      <c r="AW290" s="167">
        <v>94.7</v>
      </c>
      <c r="AX290" s="167">
        <v>92.3</v>
      </c>
      <c r="AY290" s="166">
        <v>2</v>
      </c>
      <c r="AZ290" s="167">
        <v>59.5</v>
      </c>
      <c r="BA290" s="167">
        <v>68.900000000000006</v>
      </c>
      <c r="BB290" s="167">
        <v>78.3</v>
      </c>
      <c r="BC290" s="167">
        <v>84.3</v>
      </c>
      <c r="BD290" s="167">
        <v>92.8</v>
      </c>
      <c r="BE290" s="167">
        <v>96.3</v>
      </c>
      <c r="BF290" s="167">
        <v>94</v>
      </c>
      <c r="BG290" s="167">
        <v>90</v>
      </c>
      <c r="BH290" s="166">
        <v>3</v>
      </c>
      <c r="BI290" s="167">
        <v>59.8</v>
      </c>
      <c r="BJ290" s="167">
        <v>71.099999999999994</v>
      </c>
      <c r="BK290" s="167">
        <v>80.8</v>
      </c>
      <c r="BL290" s="167">
        <v>88</v>
      </c>
      <c r="BM290" s="167">
        <v>95</v>
      </c>
      <c r="BN290" s="167">
        <v>94.4</v>
      </c>
      <c r="BO290" s="167">
        <v>94.1</v>
      </c>
      <c r="BP290" s="167">
        <v>89</v>
      </c>
      <c r="BQ290" s="166">
        <v>4</v>
      </c>
      <c r="BR290" s="167">
        <v>65.400000000000006</v>
      </c>
      <c r="BS290" s="167">
        <v>77.2</v>
      </c>
      <c r="BT290" s="167">
        <v>84.5</v>
      </c>
      <c r="BU290" s="167">
        <v>89.8</v>
      </c>
      <c r="BV290" s="167">
        <v>95.5</v>
      </c>
      <c r="BW290" s="167">
        <v>94.3</v>
      </c>
      <c r="BX290" s="167">
        <v>92.5</v>
      </c>
      <c r="BY290" s="167">
        <v>88.8</v>
      </c>
      <c r="BZ290" s="166">
        <v>5</v>
      </c>
      <c r="CA290" s="167">
        <v>65.3</v>
      </c>
      <c r="CB290" s="167">
        <v>77.400000000000006</v>
      </c>
      <c r="CC290" s="167">
        <v>86.5</v>
      </c>
      <c r="CD290" s="167">
        <v>92.5</v>
      </c>
      <c r="CE290" s="167">
        <v>96.4</v>
      </c>
      <c r="CF290" s="167">
        <v>93</v>
      </c>
      <c r="CG290" s="167">
        <v>90.4</v>
      </c>
      <c r="CH290" s="167">
        <v>83.7</v>
      </c>
      <c r="CI290" s="166">
        <v>6</v>
      </c>
      <c r="CJ290" s="167">
        <v>70.7</v>
      </c>
      <c r="CK290" s="167">
        <v>82</v>
      </c>
      <c r="CL290" s="167">
        <v>89.3</v>
      </c>
      <c r="CM290" s="167">
        <v>93.3</v>
      </c>
      <c r="CN290" s="167">
        <v>95.5</v>
      </c>
      <c r="CO290" s="167">
        <v>93</v>
      </c>
      <c r="CP290" s="167">
        <v>90.1</v>
      </c>
      <c r="CQ290" s="167">
        <v>83</v>
      </c>
      <c r="CR290" s="166">
        <v>7</v>
      </c>
      <c r="CS290" s="167">
        <v>75.599999999999994</v>
      </c>
      <c r="CT290" s="167">
        <v>84.2</v>
      </c>
      <c r="CU290" s="167">
        <v>90.1</v>
      </c>
      <c r="CV290" s="167">
        <v>93.6</v>
      </c>
      <c r="CW290" s="167">
        <v>96.2</v>
      </c>
      <c r="CX290" s="167">
        <v>91.3</v>
      </c>
      <c r="CY290" s="167">
        <v>87.9</v>
      </c>
      <c r="CZ290" s="167">
        <v>81.900000000000006</v>
      </c>
      <c r="DA290" s="166">
        <v>8</v>
      </c>
      <c r="DB290" s="167">
        <v>77.599999999999994</v>
      </c>
      <c r="DC290" s="167">
        <v>88</v>
      </c>
      <c r="DD290" s="167">
        <v>93.4</v>
      </c>
      <c r="DE290" s="167">
        <v>93.8</v>
      </c>
      <c r="DF290" s="167">
        <v>94.2</v>
      </c>
      <c r="DG290" s="167">
        <v>91.4</v>
      </c>
      <c r="DH290" s="167">
        <v>87.9</v>
      </c>
      <c r="DI290" s="167">
        <v>79.900000000000006</v>
      </c>
      <c r="DJ290" s="167">
        <v>1</v>
      </c>
      <c r="DK290" s="168">
        <f t="shared" si="465"/>
        <v>51.4</v>
      </c>
      <c r="DL290" s="168">
        <f t="shared" si="466"/>
        <v>62.6</v>
      </c>
      <c r="DM290" s="168">
        <f t="shared" si="467"/>
        <v>70.8</v>
      </c>
      <c r="DN290" s="168">
        <f t="shared" si="468"/>
        <v>81</v>
      </c>
      <c r="DO290" s="168">
        <f t="shared" si="469"/>
        <v>90.4</v>
      </c>
      <c r="DP290" s="168">
        <f t="shared" si="470"/>
        <v>96.2</v>
      </c>
      <c r="DQ290" s="168">
        <f t="shared" si="471"/>
        <v>94.7</v>
      </c>
      <c r="DR290" s="168">
        <f t="shared" si="472"/>
        <v>92.3</v>
      </c>
      <c r="DS290" s="167">
        <v>131</v>
      </c>
      <c r="DT290" s="168">
        <f t="shared" si="473"/>
        <v>59.5</v>
      </c>
      <c r="DU290" s="168">
        <f t="shared" si="474"/>
        <v>68.900000000000006</v>
      </c>
      <c r="DV290" s="168">
        <f t="shared" si="475"/>
        <v>78.3</v>
      </c>
      <c r="DW290" s="168">
        <f t="shared" si="476"/>
        <v>84.3</v>
      </c>
      <c r="DX290" s="168">
        <f t="shared" si="477"/>
        <v>92.8</v>
      </c>
      <c r="DY290" s="168">
        <f t="shared" si="478"/>
        <v>96.3</v>
      </c>
      <c r="DZ290" s="168">
        <f t="shared" si="479"/>
        <v>94</v>
      </c>
      <c r="EA290" s="168">
        <f t="shared" si="480"/>
        <v>90</v>
      </c>
      <c r="EB290" s="167">
        <v>132</v>
      </c>
      <c r="EC290" s="168">
        <f t="shared" si="481"/>
        <v>59.8</v>
      </c>
      <c r="ED290" s="168">
        <f t="shared" si="482"/>
        <v>71.099999999999994</v>
      </c>
      <c r="EE290" s="168">
        <f t="shared" si="483"/>
        <v>80.8</v>
      </c>
      <c r="EF290" s="168">
        <f t="shared" si="484"/>
        <v>88</v>
      </c>
      <c r="EG290" s="168">
        <f t="shared" si="485"/>
        <v>95</v>
      </c>
      <c r="EH290" s="168">
        <f t="shared" si="486"/>
        <v>94.4</v>
      </c>
      <c r="EI290" s="168">
        <f t="shared" si="487"/>
        <v>94.1</v>
      </c>
      <c r="EJ290" s="168">
        <f t="shared" si="488"/>
        <v>89</v>
      </c>
      <c r="EK290" s="167">
        <v>133</v>
      </c>
      <c r="EL290" s="168">
        <f t="shared" si="489"/>
        <v>65.400000000000006</v>
      </c>
      <c r="EM290" s="168">
        <f t="shared" si="490"/>
        <v>77.2</v>
      </c>
      <c r="EN290" s="168">
        <f t="shared" si="491"/>
        <v>84.5</v>
      </c>
      <c r="EO290" s="168">
        <f t="shared" si="492"/>
        <v>89.8</v>
      </c>
      <c r="EP290" s="168">
        <f t="shared" si="493"/>
        <v>95.5</v>
      </c>
      <c r="EQ290" s="168">
        <f t="shared" si="494"/>
        <v>94.3</v>
      </c>
      <c r="ER290" s="168">
        <f t="shared" si="495"/>
        <v>92.5</v>
      </c>
      <c r="ES290" s="168">
        <f t="shared" si="496"/>
        <v>88.8</v>
      </c>
      <c r="ET290" s="167">
        <v>134</v>
      </c>
      <c r="EU290" s="168">
        <f t="shared" si="497"/>
        <v>65.3</v>
      </c>
      <c r="EV290" s="168">
        <f t="shared" si="498"/>
        <v>77.400000000000006</v>
      </c>
      <c r="EW290" s="168">
        <f t="shared" si="499"/>
        <v>86.5</v>
      </c>
      <c r="EX290" s="168">
        <f t="shared" si="500"/>
        <v>92.5</v>
      </c>
      <c r="EY290" s="168">
        <f t="shared" si="501"/>
        <v>96.4</v>
      </c>
      <c r="EZ290" s="168">
        <f t="shared" si="502"/>
        <v>93</v>
      </c>
      <c r="FA290" s="168">
        <f t="shared" si="503"/>
        <v>90.4</v>
      </c>
      <c r="FB290" s="168">
        <f t="shared" si="504"/>
        <v>83.7</v>
      </c>
      <c r="FC290" s="167">
        <v>135</v>
      </c>
      <c r="FD290" s="168">
        <f t="shared" si="505"/>
        <v>70.7</v>
      </c>
      <c r="FE290" s="168">
        <f t="shared" si="506"/>
        <v>82</v>
      </c>
      <c r="FF290" s="168">
        <f t="shared" si="507"/>
        <v>89.3</v>
      </c>
      <c r="FG290" s="168">
        <f t="shared" si="508"/>
        <v>93.3</v>
      </c>
      <c r="FH290" s="168">
        <f t="shared" si="509"/>
        <v>95.5</v>
      </c>
      <c r="FI290" s="168">
        <f t="shared" si="510"/>
        <v>93</v>
      </c>
      <c r="FJ290" s="168">
        <f t="shared" si="511"/>
        <v>90.1</v>
      </c>
      <c r="FK290" s="168">
        <f t="shared" si="512"/>
        <v>83</v>
      </c>
      <c r="FL290" s="167">
        <v>136</v>
      </c>
      <c r="FM290" s="168">
        <f t="shared" si="513"/>
        <v>75.599999999999994</v>
      </c>
      <c r="FN290" s="168">
        <f t="shared" si="514"/>
        <v>84.2</v>
      </c>
      <c r="FO290" s="168">
        <f t="shared" si="515"/>
        <v>90.1</v>
      </c>
      <c r="FP290" s="168">
        <f t="shared" si="516"/>
        <v>93.6</v>
      </c>
      <c r="FQ290" s="168">
        <f t="shared" si="517"/>
        <v>96.2</v>
      </c>
      <c r="FR290" s="168">
        <f t="shared" si="518"/>
        <v>91.3</v>
      </c>
      <c r="FS290" s="168">
        <f t="shared" si="519"/>
        <v>87.9</v>
      </c>
      <c r="FT290" s="168">
        <f t="shared" si="520"/>
        <v>81.900000000000006</v>
      </c>
      <c r="FU290" s="167">
        <v>137</v>
      </c>
      <c r="FV290" s="168">
        <f t="shared" si="521"/>
        <v>77.599999999999994</v>
      </c>
      <c r="FW290" s="168">
        <f t="shared" si="522"/>
        <v>88</v>
      </c>
      <c r="FX290" s="168">
        <f t="shared" si="523"/>
        <v>93.4</v>
      </c>
      <c r="FY290" s="168">
        <f t="shared" si="524"/>
        <v>93.8</v>
      </c>
      <c r="FZ290" s="168">
        <f t="shared" si="525"/>
        <v>94.2</v>
      </c>
      <c r="GA290" s="168">
        <f t="shared" si="526"/>
        <v>91.4</v>
      </c>
      <c r="GB290" s="168">
        <f t="shared" si="527"/>
        <v>87.9</v>
      </c>
      <c r="GC290" s="168">
        <f t="shared" si="528"/>
        <v>79.900000000000006</v>
      </c>
      <c r="GD290" s="167">
        <v>130</v>
      </c>
      <c r="GE290" s="168">
        <f t="shared" si="529"/>
        <v>-2.3603849250278586E-2</v>
      </c>
      <c r="GF290" s="168">
        <f t="shared" si="530"/>
        <v>-2.3544224454084883E-2</v>
      </c>
      <c r="GG290" s="167">
        <v>131</v>
      </c>
      <c r="GH290" s="168">
        <f t="shared" si="531"/>
        <v>-1.2384835451356935E-2</v>
      </c>
      <c r="GI290" s="168">
        <f t="shared" si="532"/>
        <v>-1.1998855162644873E-2</v>
      </c>
      <c r="GJ290" s="167">
        <v>132</v>
      </c>
      <c r="GK290" s="168">
        <f t="shared" si="533"/>
        <v>-2.0040529691527809E-2</v>
      </c>
      <c r="GL290" s="168">
        <f t="shared" si="534"/>
        <v>-1.9627671504537147E-2</v>
      </c>
      <c r="GM290" s="167">
        <v>133</v>
      </c>
      <c r="GN290" s="168">
        <f t="shared" si="535"/>
        <v>-2.9994818512207644E-2</v>
      </c>
      <c r="GO290" s="168">
        <f t="shared" si="536"/>
        <v>-2.8499066434065412E-2</v>
      </c>
      <c r="GP290" s="167">
        <v>134</v>
      </c>
      <c r="GQ290" s="168">
        <f t="shared" si="537"/>
        <v>1.1033250097071345E-2</v>
      </c>
      <c r="GR290" s="168">
        <f t="shared" si="538"/>
        <v>1.2508825519844891E-2</v>
      </c>
      <c r="GS290" s="167">
        <v>135</v>
      </c>
      <c r="GT290" s="168">
        <f t="shared" si="539"/>
        <v>3.2452499206684138E-2</v>
      </c>
      <c r="GU290" s="168">
        <f t="shared" si="540"/>
        <v>3.7596330632538866E-2</v>
      </c>
      <c r="GV290" s="167">
        <v>136</v>
      </c>
      <c r="GW290" s="168">
        <f t="shared" si="541"/>
        <v>4.2495075939370963E-2</v>
      </c>
      <c r="GX290" s="168">
        <f t="shared" si="542"/>
        <v>5.8447665967733542E-2</v>
      </c>
      <c r="GY290" s="167">
        <v>137</v>
      </c>
      <c r="GZ290" s="168">
        <f t="shared" si="543"/>
        <v>-2.9037543498589002E-5</v>
      </c>
      <c r="HA290" s="168">
        <f t="shared" si="544"/>
        <v>2.5034014590687548E-2</v>
      </c>
      <c r="HB290" s="167">
        <v>-1.2</v>
      </c>
      <c r="HC290" s="167">
        <v>-0.49</v>
      </c>
      <c r="HD290" s="167">
        <v>0.14000000000000001</v>
      </c>
      <c r="HE290" s="167">
        <v>1.56</v>
      </c>
      <c r="HF290" s="167">
        <v>-2.98</v>
      </c>
      <c r="HG290" s="167">
        <v>-1.01</v>
      </c>
      <c r="HH290" s="167">
        <v>0.85</v>
      </c>
      <c r="HI290" s="167">
        <v>3.14</v>
      </c>
    </row>
    <row r="291" spans="1:217" ht="15" x14ac:dyDescent="0.2">
      <c r="A291" s="153">
        <v>281</v>
      </c>
      <c r="B291" s="212"/>
      <c r="V291" s="163">
        <f t="shared" si="445"/>
        <v>0</v>
      </c>
      <c r="W291" s="163">
        <f t="shared" si="446"/>
        <v>0</v>
      </c>
      <c r="X291" s="163">
        <f t="shared" si="447"/>
        <v>0</v>
      </c>
      <c r="Y291" s="163">
        <f t="shared" si="448"/>
        <v>0</v>
      </c>
      <c r="Z291" s="163">
        <f t="shared" si="449"/>
        <v>0</v>
      </c>
      <c r="AA291" s="163">
        <f t="shared" si="450"/>
        <v>0</v>
      </c>
      <c r="AB291" s="163">
        <f t="shared" si="451"/>
        <v>0</v>
      </c>
      <c r="AC291" s="163">
        <f t="shared" si="452"/>
        <v>0</v>
      </c>
      <c r="AD291" s="164">
        <f t="shared" si="453"/>
        <v>-1.4641977937706968E-2</v>
      </c>
      <c r="AE291" s="164">
        <f t="shared" si="454"/>
        <v>2.4910512713808348E-2</v>
      </c>
      <c r="AF291" s="164">
        <f t="shared" si="455"/>
        <v>4.5595616594547202E-2</v>
      </c>
      <c r="AG291" s="165">
        <f t="shared" si="456"/>
        <v>65.3</v>
      </c>
      <c r="AH291" s="165">
        <f t="shared" si="457"/>
        <v>75.400000000000006</v>
      </c>
      <c r="AI291" s="165">
        <f t="shared" si="458"/>
        <v>82.9</v>
      </c>
      <c r="AJ291" s="165">
        <f t="shared" si="459"/>
        <v>88.3</v>
      </c>
      <c r="AK291" s="165">
        <f t="shared" si="460"/>
        <v>91.5</v>
      </c>
      <c r="AL291" s="165">
        <f t="shared" si="461"/>
        <v>92.7</v>
      </c>
      <c r="AM291" s="165">
        <f t="shared" si="462"/>
        <v>92.5</v>
      </c>
      <c r="AN291" s="165">
        <f t="shared" si="463"/>
        <v>90.4</v>
      </c>
      <c r="AO291" s="164">
        <f t="shared" si="464"/>
        <v>1.5128685188023212</v>
      </c>
      <c r="AP291" s="166">
        <v>1</v>
      </c>
      <c r="AQ291" s="167">
        <v>51.4</v>
      </c>
      <c r="AR291" s="167">
        <v>62.6</v>
      </c>
      <c r="AS291" s="167">
        <v>70.8</v>
      </c>
      <c r="AT291" s="167">
        <v>81</v>
      </c>
      <c r="AU291" s="167">
        <v>90.4</v>
      </c>
      <c r="AV291" s="167">
        <v>96.2</v>
      </c>
      <c r="AW291" s="167">
        <v>94.7</v>
      </c>
      <c r="AX291" s="167">
        <v>92.3</v>
      </c>
      <c r="AY291" s="166">
        <v>2</v>
      </c>
      <c r="AZ291" s="167">
        <v>59.5</v>
      </c>
      <c r="BA291" s="167">
        <v>68.900000000000006</v>
      </c>
      <c r="BB291" s="167">
        <v>78.3</v>
      </c>
      <c r="BC291" s="167">
        <v>84.3</v>
      </c>
      <c r="BD291" s="167">
        <v>92.8</v>
      </c>
      <c r="BE291" s="167">
        <v>96.3</v>
      </c>
      <c r="BF291" s="167">
        <v>94</v>
      </c>
      <c r="BG291" s="167">
        <v>90</v>
      </c>
      <c r="BH291" s="166">
        <v>3</v>
      </c>
      <c r="BI291" s="167">
        <v>59.8</v>
      </c>
      <c r="BJ291" s="167">
        <v>71.099999999999994</v>
      </c>
      <c r="BK291" s="167">
        <v>80.8</v>
      </c>
      <c r="BL291" s="167">
        <v>88</v>
      </c>
      <c r="BM291" s="167">
        <v>95</v>
      </c>
      <c r="BN291" s="167">
        <v>94.4</v>
      </c>
      <c r="BO291" s="167">
        <v>94.1</v>
      </c>
      <c r="BP291" s="167">
        <v>89</v>
      </c>
      <c r="BQ291" s="166">
        <v>4</v>
      </c>
      <c r="BR291" s="167">
        <v>65.400000000000006</v>
      </c>
      <c r="BS291" s="167">
        <v>77.2</v>
      </c>
      <c r="BT291" s="167">
        <v>84.5</v>
      </c>
      <c r="BU291" s="167">
        <v>89.8</v>
      </c>
      <c r="BV291" s="167">
        <v>95.5</v>
      </c>
      <c r="BW291" s="167">
        <v>94.3</v>
      </c>
      <c r="BX291" s="167">
        <v>92.5</v>
      </c>
      <c r="BY291" s="167">
        <v>88.8</v>
      </c>
      <c r="BZ291" s="166">
        <v>5</v>
      </c>
      <c r="CA291" s="167">
        <v>65.3</v>
      </c>
      <c r="CB291" s="167">
        <v>77.400000000000006</v>
      </c>
      <c r="CC291" s="167">
        <v>86.5</v>
      </c>
      <c r="CD291" s="167">
        <v>92.5</v>
      </c>
      <c r="CE291" s="167">
        <v>96.4</v>
      </c>
      <c r="CF291" s="167">
        <v>93</v>
      </c>
      <c r="CG291" s="167">
        <v>90.4</v>
      </c>
      <c r="CH291" s="167">
        <v>83.7</v>
      </c>
      <c r="CI291" s="166">
        <v>6</v>
      </c>
      <c r="CJ291" s="167">
        <v>70.7</v>
      </c>
      <c r="CK291" s="167">
        <v>82</v>
      </c>
      <c r="CL291" s="167">
        <v>89.3</v>
      </c>
      <c r="CM291" s="167">
        <v>93.3</v>
      </c>
      <c r="CN291" s="167">
        <v>95.5</v>
      </c>
      <c r="CO291" s="167">
        <v>93</v>
      </c>
      <c r="CP291" s="167">
        <v>90.1</v>
      </c>
      <c r="CQ291" s="167">
        <v>83</v>
      </c>
      <c r="CR291" s="166">
        <v>7</v>
      </c>
      <c r="CS291" s="167">
        <v>75.599999999999994</v>
      </c>
      <c r="CT291" s="167">
        <v>84.2</v>
      </c>
      <c r="CU291" s="167">
        <v>90.1</v>
      </c>
      <c r="CV291" s="167">
        <v>93.6</v>
      </c>
      <c r="CW291" s="167">
        <v>96.2</v>
      </c>
      <c r="CX291" s="167">
        <v>91.3</v>
      </c>
      <c r="CY291" s="167">
        <v>87.9</v>
      </c>
      <c r="CZ291" s="167">
        <v>81.900000000000006</v>
      </c>
      <c r="DA291" s="166">
        <v>8</v>
      </c>
      <c r="DB291" s="167">
        <v>77.599999999999994</v>
      </c>
      <c r="DC291" s="167">
        <v>88</v>
      </c>
      <c r="DD291" s="167">
        <v>93.4</v>
      </c>
      <c r="DE291" s="167">
        <v>93.8</v>
      </c>
      <c r="DF291" s="167">
        <v>94.2</v>
      </c>
      <c r="DG291" s="167">
        <v>91.4</v>
      </c>
      <c r="DH291" s="167">
        <v>87.9</v>
      </c>
      <c r="DI291" s="167">
        <v>79.900000000000006</v>
      </c>
      <c r="DJ291" s="167">
        <v>1</v>
      </c>
      <c r="DK291" s="168">
        <f t="shared" si="465"/>
        <v>51.4</v>
      </c>
      <c r="DL291" s="168">
        <f t="shared" si="466"/>
        <v>62.6</v>
      </c>
      <c r="DM291" s="168">
        <f t="shared" si="467"/>
        <v>70.8</v>
      </c>
      <c r="DN291" s="168">
        <f t="shared" si="468"/>
        <v>81</v>
      </c>
      <c r="DO291" s="168">
        <f t="shared" si="469"/>
        <v>90.4</v>
      </c>
      <c r="DP291" s="168">
        <f t="shared" si="470"/>
        <v>96.2</v>
      </c>
      <c r="DQ291" s="168">
        <f t="shared" si="471"/>
        <v>94.7</v>
      </c>
      <c r="DR291" s="168">
        <f t="shared" si="472"/>
        <v>92.3</v>
      </c>
      <c r="DS291" s="167">
        <v>131</v>
      </c>
      <c r="DT291" s="168">
        <f t="shared" si="473"/>
        <v>59.5</v>
      </c>
      <c r="DU291" s="168">
        <f t="shared" si="474"/>
        <v>68.900000000000006</v>
      </c>
      <c r="DV291" s="168">
        <f t="shared" si="475"/>
        <v>78.3</v>
      </c>
      <c r="DW291" s="168">
        <f t="shared" si="476"/>
        <v>84.3</v>
      </c>
      <c r="DX291" s="168">
        <f t="shared" si="477"/>
        <v>92.8</v>
      </c>
      <c r="DY291" s="168">
        <f t="shared" si="478"/>
        <v>96.3</v>
      </c>
      <c r="DZ291" s="168">
        <f t="shared" si="479"/>
        <v>94</v>
      </c>
      <c r="EA291" s="168">
        <f t="shared" si="480"/>
        <v>90</v>
      </c>
      <c r="EB291" s="167">
        <v>132</v>
      </c>
      <c r="EC291" s="168">
        <f t="shared" si="481"/>
        <v>59.8</v>
      </c>
      <c r="ED291" s="168">
        <f t="shared" si="482"/>
        <v>71.099999999999994</v>
      </c>
      <c r="EE291" s="168">
        <f t="shared" si="483"/>
        <v>80.8</v>
      </c>
      <c r="EF291" s="168">
        <f t="shared" si="484"/>
        <v>88</v>
      </c>
      <c r="EG291" s="168">
        <f t="shared" si="485"/>
        <v>95</v>
      </c>
      <c r="EH291" s="168">
        <f t="shared" si="486"/>
        <v>94.4</v>
      </c>
      <c r="EI291" s="168">
        <f t="shared" si="487"/>
        <v>94.1</v>
      </c>
      <c r="EJ291" s="168">
        <f t="shared" si="488"/>
        <v>89</v>
      </c>
      <c r="EK291" s="167">
        <v>133</v>
      </c>
      <c r="EL291" s="168">
        <f t="shared" si="489"/>
        <v>65.400000000000006</v>
      </c>
      <c r="EM291" s="168">
        <f t="shared" si="490"/>
        <v>77.2</v>
      </c>
      <c r="EN291" s="168">
        <f t="shared" si="491"/>
        <v>84.5</v>
      </c>
      <c r="EO291" s="168">
        <f t="shared" si="492"/>
        <v>89.8</v>
      </c>
      <c r="EP291" s="168">
        <f t="shared" si="493"/>
        <v>95.5</v>
      </c>
      <c r="EQ291" s="168">
        <f t="shared" si="494"/>
        <v>94.3</v>
      </c>
      <c r="ER291" s="168">
        <f t="shared" si="495"/>
        <v>92.5</v>
      </c>
      <c r="ES291" s="168">
        <f t="shared" si="496"/>
        <v>88.8</v>
      </c>
      <c r="ET291" s="167">
        <v>134</v>
      </c>
      <c r="EU291" s="168">
        <f t="shared" si="497"/>
        <v>65.3</v>
      </c>
      <c r="EV291" s="168">
        <f t="shared" si="498"/>
        <v>77.400000000000006</v>
      </c>
      <c r="EW291" s="168">
        <f t="shared" si="499"/>
        <v>86.5</v>
      </c>
      <c r="EX291" s="168">
        <f t="shared" si="500"/>
        <v>92.5</v>
      </c>
      <c r="EY291" s="168">
        <f t="shared" si="501"/>
        <v>96.4</v>
      </c>
      <c r="EZ291" s="168">
        <f t="shared" si="502"/>
        <v>93</v>
      </c>
      <c r="FA291" s="168">
        <f t="shared" si="503"/>
        <v>90.4</v>
      </c>
      <c r="FB291" s="168">
        <f t="shared" si="504"/>
        <v>83.7</v>
      </c>
      <c r="FC291" s="167">
        <v>135</v>
      </c>
      <c r="FD291" s="168">
        <f t="shared" si="505"/>
        <v>70.7</v>
      </c>
      <c r="FE291" s="168">
        <f t="shared" si="506"/>
        <v>82</v>
      </c>
      <c r="FF291" s="168">
        <f t="shared" si="507"/>
        <v>89.3</v>
      </c>
      <c r="FG291" s="168">
        <f t="shared" si="508"/>
        <v>93.3</v>
      </c>
      <c r="FH291" s="168">
        <f t="shared" si="509"/>
        <v>95.5</v>
      </c>
      <c r="FI291" s="168">
        <f t="shared" si="510"/>
        <v>93</v>
      </c>
      <c r="FJ291" s="168">
        <f t="shared" si="511"/>
        <v>90.1</v>
      </c>
      <c r="FK291" s="168">
        <f t="shared" si="512"/>
        <v>83</v>
      </c>
      <c r="FL291" s="167">
        <v>136</v>
      </c>
      <c r="FM291" s="168">
        <f t="shared" si="513"/>
        <v>75.599999999999994</v>
      </c>
      <c r="FN291" s="168">
        <f t="shared" si="514"/>
        <v>84.2</v>
      </c>
      <c r="FO291" s="168">
        <f t="shared" si="515"/>
        <v>90.1</v>
      </c>
      <c r="FP291" s="168">
        <f t="shared" si="516"/>
        <v>93.6</v>
      </c>
      <c r="FQ291" s="168">
        <f t="shared" si="517"/>
        <v>96.2</v>
      </c>
      <c r="FR291" s="168">
        <f t="shared" si="518"/>
        <v>91.3</v>
      </c>
      <c r="FS291" s="168">
        <f t="shared" si="519"/>
        <v>87.9</v>
      </c>
      <c r="FT291" s="168">
        <f t="shared" si="520"/>
        <v>81.900000000000006</v>
      </c>
      <c r="FU291" s="167">
        <v>137</v>
      </c>
      <c r="FV291" s="168">
        <f t="shared" si="521"/>
        <v>77.599999999999994</v>
      </c>
      <c r="FW291" s="168">
        <f t="shared" si="522"/>
        <v>88</v>
      </c>
      <c r="FX291" s="168">
        <f t="shared" si="523"/>
        <v>93.4</v>
      </c>
      <c r="FY291" s="168">
        <f t="shared" si="524"/>
        <v>93.8</v>
      </c>
      <c r="FZ291" s="168">
        <f t="shared" si="525"/>
        <v>94.2</v>
      </c>
      <c r="GA291" s="168">
        <f t="shared" si="526"/>
        <v>91.4</v>
      </c>
      <c r="GB291" s="168">
        <f t="shared" si="527"/>
        <v>87.9</v>
      </c>
      <c r="GC291" s="168">
        <f t="shared" si="528"/>
        <v>79.900000000000006</v>
      </c>
      <c r="GD291" s="167">
        <v>130</v>
      </c>
      <c r="GE291" s="168">
        <f t="shared" si="529"/>
        <v>-2.3603849250278586E-2</v>
      </c>
      <c r="GF291" s="168">
        <f t="shared" si="530"/>
        <v>-2.3544224454084883E-2</v>
      </c>
      <c r="GG291" s="167">
        <v>131</v>
      </c>
      <c r="GH291" s="168">
        <f t="shared" si="531"/>
        <v>-1.2384835451356935E-2</v>
      </c>
      <c r="GI291" s="168">
        <f t="shared" si="532"/>
        <v>-1.1998855162644873E-2</v>
      </c>
      <c r="GJ291" s="167">
        <v>132</v>
      </c>
      <c r="GK291" s="168">
        <f t="shared" si="533"/>
        <v>-2.0040529691527809E-2</v>
      </c>
      <c r="GL291" s="168">
        <f t="shared" si="534"/>
        <v>-1.9627671504537147E-2</v>
      </c>
      <c r="GM291" s="167">
        <v>133</v>
      </c>
      <c r="GN291" s="168">
        <f t="shared" si="535"/>
        <v>-2.9994818512207644E-2</v>
      </c>
      <c r="GO291" s="168">
        <f t="shared" si="536"/>
        <v>-2.8499066434065412E-2</v>
      </c>
      <c r="GP291" s="167">
        <v>134</v>
      </c>
      <c r="GQ291" s="168">
        <f t="shared" si="537"/>
        <v>1.1033250097071345E-2</v>
      </c>
      <c r="GR291" s="168">
        <f t="shared" si="538"/>
        <v>1.2508825519844891E-2</v>
      </c>
      <c r="GS291" s="167">
        <v>135</v>
      </c>
      <c r="GT291" s="168">
        <f t="shared" si="539"/>
        <v>3.2452499206684138E-2</v>
      </c>
      <c r="GU291" s="168">
        <f t="shared" si="540"/>
        <v>3.7596330632538866E-2</v>
      </c>
      <c r="GV291" s="167">
        <v>136</v>
      </c>
      <c r="GW291" s="168">
        <f t="shared" si="541"/>
        <v>4.2495075939370963E-2</v>
      </c>
      <c r="GX291" s="168">
        <f t="shared" si="542"/>
        <v>5.8447665967733542E-2</v>
      </c>
      <c r="GY291" s="167">
        <v>137</v>
      </c>
      <c r="GZ291" s="168">
        <f t="shared" si="543"/>
        <v>-2.9037543498589002E-5</v>
      </c>
      <c r="HA291" s="168">
        <f t="shared" si="544"/>
        <v>2.5034014590687548E-2</v>
      </c>
      <c r="HB291" s="167">
        <v>-1.2</v>
      </c>
      <c r="HC291" s="167">
        <v>-0.49</v>
      </c>
      <c r="HD291" s="167">
        <v>0.14000000000000001</v>
      </c>
      <c r="HE291" s="167">
        <v>1.56</v>
      </c>
      <c r="HF291" s="167">
        <v>-2.98</v>
      </c>
      <c r="HG291" s="167">
        <v>-1.01</v>
      </c>
      <c r="HH291" s="167">
        <v>0.85</v>
      </c>
      <c r="HI291" s="167">
        <v>3.14</v>
      </c>
    </row>
    <row r="292" spans="1:217" ht="15" x14ac:dyDescent="0.2">
      <c r="A292" s="153">
        <v>282</v>
      </c>
      <c r="B292" s="212"/>
      <c r="V292" s="163">
        <f t="shared" si="445"/>
        <v>0</v>
      </c>
      <c r="W292" s="163">
        <f t="shared" si="446"/>
        <v>0</v>
      </c>
      <c r="X292" s="163">
        <f t="shared" si="447"/>
        <v>0</v>
      </c>
      <c r="Y292" s="163">
        <f t="shared" si="448"/>
        <v>0</v>
      </c>
      <c r="Z292" s="163">
        <f t="shared" si="449"/>
        <v>0</v>
      </c>
      <c r="AA292" s="163">
        <f t="shared" si="450"/>
        <v>0</v>
      </c>
      <c r="AB292" s="163">
        <f t="shared" si="451"/>
        <v>0</v>
      </c>
      <c r="AC292" s="163">
        <f t="shared" si="452"/>
        <v>0</v>
      </c>
      <c r="AD292" s="164">
        <f t="shared" si="453"/>
        <v>-1.4641977937706968E-2</v>
      </c>
      <c r="AE292" s="164">
        <f t="shared" si="454"/>
        <v>2.4910512713808348E-2</v>
      </c>
      <c r="AF292" s="164">
        <f t="shared" si="455"/>
        <v>4.5595616594547202E-2</v>
      </c>
      <c r="AG292" s="165">
        <f t="shared" si="456"/>
        <v>65.3</v>
      </c>
      <c r="AH292" s="165">
        <f t="shared" si="457"/>
        <v>75.400000000000006</v>
      </c>
      <c r="AI292" s="165">
        <f t="shared" si="458"/>
        <v>82.9</v>
      </c>
      <c r="AJ292" s="165">
        <f t="shared" si="459"/>
        <v>88.3</v>
      </c>
      <c r="AK292" s="165">
        <f t="shared" si="460"/>
        <v>91.5</v>
      </c>
      <c r="AL292" s="165">
        <f t="shared" si="461"/>
        <v>92.7</v>
      </c>
      <c r="AM292" s="165">
        <f t="shared" si="462"/>
        <v>92.5</v>
      </c>
      <c r="AN292" s="165">
        <f t="shared" si="463"/>
        <v>90.4</v>
      </c>
      <c r="AO292" s="164">
        <f t="shared" si="464"/>
        <v>1.5128685188023212</v>
      </c>
      <c r="AP292" s="166">
        <v>1</v>
      </c>
      <c r="AQ292" s="167">
        <v>51.4</v>
      </c>
      <c r="AR292" s="167">
        <v>62.6</v>
      </c>
      <c r="AS292" s="167">
        <v>70.8</v>
      </c>
      <c r="AT292" s="167">
        <v>81</v>
      </c>
      <c r="AU292" s="167">
        <v>90.4</v>
      </c>
      <c r="AV292" s="167">
        <v>96.2</v>
      </c>
      <c r="AW292" s="167">
        <v>94.7</v>
      </c>
      <c r="AX292" s="167">
        <v>92.3</v>
      </c>
      <c r="AY292" s="166">
        <v>2</v>
      </c>
      <c r="AZ292" s="167">
        <v>59.5</v>
      </c>
      <c r="BA292" s="167">
        <v>68.900000000000006</v>
      </c>
      <c r="BB292" s="167">
        <v>78.3</v>
      </c>
      <c r="BC292" s="167">
        <v>84.3</v>
      </c>
      <c r="BD292" s="167">
        <v>92.8</v>
      </c>
      <c r="BE292" s="167">
        <v>96.3</v>
      </c>
      <c r="BF292" s="167">
        <v>94</v>
      </c>
      <c r="BG292" s="167">
        <v>90</v>
      </c>
      <c r="BH292" s="166">
        <v>3</v>
      </c>
      <c r="BI292" s="167">
        <v>59.8</v>
      </c>
      <c r="BJ292" s="167">
        <v>71.099999999999994</v>
      </c>
      <c r="BK292" s="167">
        <v>80.8</v>
      </c>
      <c r="BL292" s="167">
        <v>88</v>
      </c>
      <c r="BM292" s="167">
        <v>95</v>
      </c>
      <c r="BN292" s="167">
        <v>94.4</v>
      </c>
      <c r="BO292" s="167">
        <v>94.1</v>
      </c>
      <c r="BP292" s="167">
        <v>89</v>
      </c>
      <c r="BQ292" s="166">
        <v>4</v>
      </c>
      <c r="BR292" s="167">
        <v>65.400000000000006</v>
      </c>
      <c r="BS292" s="167">
        <v>77.2</v>
      </c>
      <c r="BT292" s="167">
        <v>84.5</v>
      </c>
      <c r="BU292" s="167">
        <v>89.8</v>
      </c>
      <c r="BV292" s="167">
        <v>95.5</v>
      </c>
      <c r="BW292" s="167">
        <v>94.3</v>
      </c>
      <c r="BX292" s="167">
        <v>92.5</v>
      </c>
      <c r="BY292" s="167">
        <v>88.8</v>
      </c>
      <c r="BZ292" s="166">
        <v>5</v>
      </c>
      <c r="CA292" s="167">
        <v>65.3</v>
      </c>
      <c r="CB292" s="167">
        <v>77.400000000000006</v>
      </c>
      <c r="CC292" s="167">
        <v>86.5</v>
      </c>
      <c r="CD292" s="167">
        <v>92.5</v>
      </c>
      <c r="CE292" s="167">
        <v>96.4</v>
      </c>
      <c r="CF292" s="167">
        <v>93</v>
      </c>
      <c r="CG292" s="167">
        <v>90.4</v>
      </c>
      <c r="CH292" s="167">
        <v>83.7</v>
      </c>
      <c r="CI292" s="166">
        <v>6</v>
      </c>
      <c r="CJ292" s="167">
        <v>70.7</v>
      </c>
      <c r="CK292" s="167">
        <v>82</v>
      </c>
      <c r="CL292" s="167">
        <v>89.3</v>
      </c>
      <c r="CM292" s="167">
        <v>93.3</v>
      </c>
      <c r="CN292" s="167">
        <v>95.5</v>
      </c>
      <c r="CO292" s="167">
        <v>93</v>
      </c>
      <c r="CP292" s="167">
        <v>90.1</v>
      </c>
      <c r="CQ292" s="167">
        <v>83</v>
      </c>
      <c r="CR292" s="166">
        <v>7</v>
      </c>
      <c r="CS292" s="167">
        <v>75.599999999999994</v>
      </c>
      <c r="CT292" s="167">
        <v>84.2</v>
      </c>
      <c r="CU292" s="167">
        <v>90.1</v>
      </c>
      <c r="CV292" s="167">
        <v>93.6</v>
      </c>
      <c r="CW292" s="167">
        <v>96.2</v>
      </c>
      <c r="CX292" s="167">
        <v>91.3</v>
      </c>
      <c r="CY292" s="167">
        <v>87.9</v>
      </c>
      <c r="CZ292" s="167">
        <v>81.900000000000006</v>
      </c>
      <c r="DA292" s="166">
        <v>8</v>
      </c>
      <c r="DB292" s="167">
        <v>77.599999999999994</v>
      </c>
      <c r="DC292" s="167">
        <v>88</v>
      </c>
      <c r="DD292" s="167">
        <v>93.4</v>
      </c>
      <c r="DE292" s="167">
        <v>93.8</v>
      </c>
      <c r="DF292" s="167">
        <v>94.2</v>
      </c>
      <c r="DG292" s="167">
        <v>91.4</v>
      </c>
      <c r="DH292" s="167">
        <v>87.9</v>
      </c>
      <c r="DI292" s="167">
        <v>79.900000000000006</v>
      </c>
      <c r="DJ292" s="167">
        <v>1</v>
      </c>
      <c r="DK292" s="168">
        <f t="shared" si="465"/>
        <v>51.4</v>
      </c>
      <c r="DL292" s="168">
        <f t="shared" si="466"/>
        <v>62.6</v>
      </c>
      <c r="DM292" s="168">
        <f t="shared" si="467"/>
        <v>70.8</v>
      </c>
      <c r="DN292" s="168">
        <f t="shared" si="468"/>
        <v>81</v>
      </c>
      <c r="DO292" s="168">
        <f t="shared" si="469"/>
        <v>90.4</v>
      </c>
      <c r="DP292" s="168">
        <f t="shared" si="470"/>
        <v>96.2</v>
      </c>
      <c r="DQ292" s="168">
        <f t="shared" si="471"/>
        <v>94.7</v>
      </c>
      <c r="DR292" s="168">
        <f t="shared" si="472"/>
        <v>92.3</v>
      </c>
      <c r="DS292" s="167">
        <v>131</v>
      </c>
      <c r="DT292" s="168">
        <f t="shared" si="473"/>
        <v>59.5</v>
      </c>
      <c r="DU292" s="168">
        <f t="shared" si="474"/>
        <v>68.900000000000006</v>
      </c>
      <c r="DV292" s="168">
        <f t="shared" si="475"/>
        <v>78.3</v>
      </c>
      <c r="DW292" s="168">
        <f t="shared" si="476"/>
        <v>84.3</v>
      </c>
      <c r="DX292" s="168">
        <f t="shared" si="477"/>
        <v>92.8</v>
      </c>
      <c r="DY292" s="168">
        <f t="shared" si="478"/>
        <v>96.3</v>
      </c>
      <c r="DZ292" s="168">
        <f t="shared" si="479"/>
        <v>94</v>
      </c>
      <c r="EA292" s="168">
        <f t="shared" si="480"/>
        <v>90</v>
      </c>
      <c r="EB292" s="167">
        <v>132</v>
      </c>
      <c r="EC292" s="168">
        <f t="shared" si="481"/>
        <v>59.8</v>
      </c>
      <c r="ED292" s="168">
        <f t="shared" si="482"/>
        <v>71.099999999999994</v>
      </c>
      <c r="EE292" s="168">
        <f t="shared" si="483"/>
        <v>80.8</v>
      </c>
      <c r="EF292" s="168">
        <f t="shared" si="484"/>
        <v>88</v>
      </c>
      <c r="EG292" s="168">
        <f t="shared" si="485"/>
        <v>95</v>
      </c>
      <c r="EH292" s="168">
        <f t="shared" si="486"/>
        <v>94.4</v>
      </c>
      <c r="EI292" s="168">
        <f t="shared" si="487"/>
        <v>94.1</v>
      </c>
      <c r="EJ292" s="168">
        <f t="shared" si="488"/>
        <v>89</v>
      </c>
      <c r="EK292" s="167">
        <v>133</v>
      </c>
      <c r="EL292" s="168">
        <f t="shared" si="489"/>
        <v>65.400000000000006</v>
      </c>
      <c r="EM292" s="168">
        <f t="shared" si="490"/>
        <v>77.2</v>
      </c>
      <c r="EN292" s="168">
        <f t="shared" si="491"/>
        <v>84.5</v>
      </c>
      <c r="EO292" s="168">
        <f t="shared" si="492"/>
        <v>89.8</v>
      </c>
      <c r="EP292" s="168">
        <f t="shared" si="493"/>
        <v>95.5</v>
      </c>
      <c r="EQ292" s="168">
        <f t="shared" si="494"/>
        <v>94.3</v>
      </c>
      <c r="ER292" s="168">
        <f t="shared" si="495"/>
        <v>92.5</v>
      </c>
      <c r="ES292" s="168">
        <f t="shared" si="496"/>
        <v>88.8</v>
      </c>
      <c r="ET292" s="167">
        <v>134</v>
      </c>
      <c r="EU292" s="168">
        <f t="shared" si="497"/>
        <v>65.3</v>
      </c>
      <c r="EV292" s="168">
        <f t="shared" si="498"/>
        <v>77.400000000000006</v>
      </c>
      <c r="EW292" s="168">
        <f t="shared" si="499"/>
        <v>86.5</v>
      </c>
      <c r="EX292" s="168">
        <f t="shared" si="500"/>
        <v>92.5</v>
      </c>
      <c r="EY292" s="168">
        <f t="shared" si="501"/>
        <v>96.4</v>
      </c>
      <c r="EZ292" s="168">
        <f t="shared" si="502"/>
        <v>93</v>
      </c>
      <c r="FA292" s="168">
        <f t="shared" si="503"/>
        <v>90.4</v>
      </c>
      <c r="FB292" s="168">
        <f t="shared" si="504"/>
        <v>83.7</v>
      </c>
      <c r="FC292" s="167">
        <v>135</v>
      </c>
      <c r="FD292" s="168">
        <f t="shared" si="505"/>
        <v>70.7</v>
      </c>
      <c r="FE292" s="168">
        <f t="shared" si="506"/>
        <v>82</v>
      </c>
      <c r="FF292" s="168">
        <f t="shared" si="507"/>
        <v>89.3</v>
      </c>
      <c r="FG292" s="168">
        <f t="shared" si="508"/>
        <v>93.3</v>
      </c>
      <c r="FH292" s="168">
        <f t="shared" si="509"/>
        <v>95.5</v>
      </c>
      <c r="FI292" s="168">
        <f t="shared" si="510"/>
        <v>93</v>
      </c>
      <c r="FJ292" s="168">
        <f t="shared" si="511"/>
        <v>90.1</v>
      </c>
      <c r="FK292" s="168">
        <f t="shared" si="512"/>
        <v>83</v>
      </c>
      <c r="FL292" s="167">
        <v>136</v>
      </c>
      <c r="FM292" s="168">
        <f t="shared" si="513"/>
        <v>75.599999999999994</v>
      </c>
      <c r="FN292" s="168">
        <f t="shared" si="514"/>
        <v>84.2</v>
      </c>
      <c r="FO292" s="168">
        <f t="shared" si="515"/>
        <v>90.1</v>
      </c>
      <c r="FP292" s="168">
        <f t="shared" si="516"/>
        <v>93.6</v>
      </c>
      <c r="FQ292" s="168">
        <f t="shared" si="517"/>
        <v>96.2</v>
      </c>
      <c r="FR292" s="168">
        <f t="shared" si="518"/>
        <v>91.3</v>
      </c>
      <c r="FS292" s="168">
        <f t="shared" si="519"/>
        <v>87.9</v>
      </c>
      <c r="FT292" s="168">
        <f t="shared" si="520"/>
        <v>81.900000000000006</v>
      </c>
      <c r="FU292" s="167">
        <v>137</v>
      </c>
      <c r="FV292" s="168">
        <f t="shared" si="521"/>
        <v>77.599999999999994</v>
      </c>
      <c r="FW292" s="168">
        <f t="shared" si="522"/>
        <v>88</v>
      </c>
      <c r="FX292" s="168">
        <f t="shared" si="523"/>
        <v>93.4</v>
      </c>
      <c r="FY292" s="168">
        <f t="shared" si="524"/>
        <v>93.8</v>
      </c>
      <c r="FZ292" s="168">
        <f t="shared" si="525"/>
        <v>94.2</v>
      </c>
      <c r="GA292" s="168">
        <f t="shared" si="526"/>
        <v>91.4</v>
      </c>
      <c r="GB292" s="168">
        <f t="shared" si="527"/>
        <v>87.9</v>
      </c>
      <c r="GC292" s="168">
        <f t="shared" si="528"/>
        <v>79.900000000000006</v>
      </c>
      <c r="GD292" s="167">
        <v>130</v>
      </c>
      <c r="GE292" s="168">
        <f t="shared" si="529"/>
        <v>-2.3603849250278586E-2</v>
      </c>
      <c r="GF292" s="168">
        <f t="shared" si="530"/>
        <v>-2.3544224454084883E-2</v>
      </c>
      <c r="GG292" s="167">
        <v>131</v>
      </c>
      <c r="GH292" s="168">
        <f t="shared" si="531"/>
        <v>-1.2384835451356935E-2</v>
      </c>
      <c r="GI292" s="168">
        <f t="shared" si="532"/>
        <v>-1.1998855162644873E-2</v>
      </c>
      <c r="GJ292" s="167">
        <v>132</v>
      </c>
      <c r="GK292" s="168">
        <f t="shared" si="533"/>
        <v>-2.0040529691527809E-2</v>
      </c>
      <c r="GL292" s="168">
        <f t="shared" si="534"/>
        <v>-1.9627671504537147E-2</v>
      </c>
      <c r="GM292" s="167">
        <v>133</v>
      </c>
      <c r="GN292" s="168">
        <f t="shared" si="535"/>
        <v>-2.9994818512207644E-2</v>
      </c>
      <c r="GO292" s="168">
        <f t="shared" si="536"/>
        <v>-2.8499066434065412E-2</v>
      </c>
      <c r="GP292" s="167">
        <v>134</v>
      </c>
      <c r="GQ292" s="168">
        <f t="shared" si="537"/>
        <v>1.1033250097071345E-2</v>
      </c>
      <c r="GR292" s="168">
        <f t="shared" si="538"/>
        <v>1.2508825519844891E-2</v>
      </c>
      <c r="GS292" s="167">
        <v>135</v>
      </c>
      <c r="GT292" s="168">
        <f t="shared" si="539"/>
        <v>3.2452499206684138E-2</v>
      </c>
      <c r="GU292" s="168">
        <f t="shared" si="540"/>
        <v>3.7596330632538866E-2</v>
      </c>
      <c r="GV292" s="167">
        <v>136</v>
      </c>
      <c r="GW292" s="168">
        <f t="shared" si="541"/>
        <v>4.2495075939370963E-2</v>
      </c>
      <c r="GX292" s="168">
        <f t="shared" si="542"/>
        <v>5.8447665967733542E-2</v>
      </c>
      <c r="GY292" s="167">
        <v>137</v>
      </c>
      <c r="GZ292" s="168">
        <f t="shared" si="543"/>
        <v>-2.9037543498589002E-5</v>
      </c>
      <c r="HA292" s="168">
        <f t="shared" si="544"/>
        <v>2.5034014590687548E-2</v>
      </c>
      <c r="HB292" s="167">
        <v>-1.2</v>
      </c>
      <c r="HC292" s="167">
        <v>-0.49</v>
      </c>
      <c r="HD292" s="167">
        <v>0.14000000000000001</v>
      </c>
      <c r="HE292" s="167">
        <v>1.56</v>
      </c>
      <c r="HF292" s="167">
        <v>-2.98</v>
      </c>
      <c r="HG292" s="167">
        <v>-1.01</v>
      </c>
      <c r="HH292" s="167">
        <v>0.85</v>
      </c>
      <c r="HI292" s="167">
        <v>3.14</v>
      </c>
    </row>
    <row r="293" spans="1:217" ht="15" x14ac:dyDescent="0.2">
      <c r="A293" s="153">
        <v>283</v>
      </c>
      <c r="B293" s="212"/>
      <c r="V293" s="163">
        <f t="shared" si="445"/>
        <v>0</v>
      </c>
      <c r="W293" s="163">
        <f t="shared" si="446"/>
        <v>0</v>
      </c>
      <c r="X293" s="163">
        <f t="shared" si="447"/>
        <v>0</v>
      </c>
      <c r="Y293" s="163">
        <f t="shared" si="448"/>
        <v>0</v>
      </c>
      <c r="Z293" s="163">
        <f t="shared" si="449"/>
        <v>0</v>
      </c>
      <c r="AA293" s="163">
        <f t="shared" si="450"/>
        <v>0</v>
      </c>
      <c r="AB293" s="163">
        <f t="shared" si="451"/>
        <v>0</v>
      </c>
      <c r="AC293" s="163">
        <f t="shared" si="452"/>
        <v>0</v>
      </c>
      <c r="AD293" s="164">
        <f t="shared" si="453"/>
        <v>-1.4641977937706968E-2</v>
      </c>
      <c r="AE293" s="164">
        <f t="shared" si="454"/>
        <v>2.4910512713808348E-2</v>
      </c>
      <c r="AF293" s="164">
        <f t="shared" si="455"/>
        <v>4.5595616594547202E-2</v>
      </c>
      <c r="AG293" s="165">
        <f t="shared" si="456"/>
        <v>65.3</v>
      </c>
      <c r="AH293" s="165">
        <f t="shared" si="457"/>
        <v>75.400000000000006</v>
      </c>
      <c r="AI293" s="165">
        <f t="shared" si="458"/>
        <v>82.9</v>
      </c>
      <c r="AJ293" s="165">
        <f t="shared" si="459"/>
        <v>88.3</v>
      </c>
      <c r="AK293" s="165">
        <f t="shared" si="460"/>
        <v>91.5</v>
      </c>
      <c r="AL293" s="165">
        <f t="shared" si="461"/>
        <v>92.7</v>
      </c>
      <c r="AM293" s="165">
        <f t="shared" si="462"/>
        <v>92.5</v>
      </c>
      <c r="AN293" s="165">
        <f t="shared" si="463"/>
        <v>90.4</v>
      </c>
      <c r="AO293" s="164">
        <f t="shared" si="464"/>
        <v>1.5128685188023212</v>
      </c>
      <c r="AP293" s="166">
        <v>1</v>
      </c>
      <c r="AQ293" s="167">
        <v>51.4</v>
      </c>
      <c r="AR293" s="167">
        <v>62.6</v>
      </c>
      <c r="AS293" s="167">
        <v>70.8</v>
      </c>
      <c r="AT293" s="167">
        <v>81</v>
      </c>
      <c r="AU293" s="167">
        <v>90.4</v>
      </c>
      <c r="AV293" s="167">
        <v>96.2</v>
      </c>
      <c r="AW293" s="167">
        <v>94.7</v>
      </c>
      <c r="AX293" s="167">
        <v>92.3</v>
      </c>
      <c r="AY293" s="166">
        <v>2</v>
      </c>
      <c r="AZ293" s="167">
        <v>59.5</v>
      </c>
      <c r="BA293" s="167">
        <v>68.900000000000006</v>
      </c>
      <c r="BB293" s="167">
        <v>78.3</v>
      </c>
      <c r="BC293" s="167">
        <v>84.3</v>
      </c>
      <c r="BD293" s="167">
        <v>92.8</v>
      </c>
      <c r="BE293" s="167">
        <v>96.3</v>
      </c>
      <c r="BF293" s="167">
        <v>94</v>
      </c>
      <c r="BG293" s="167">
        <v>90</v>
      </c>
      <c r="BH293" s="166">
        <v>3</v>
      </c>
      <c r="BI293" s="167">
        <v>59.8</v>
      </c>
      <c r="BJ293" s="167">
        <v>71.099999999999994</v>
      </c>
      <c r="BK293" s="167">
        <v>80.8</v>
      </c>
      <c r="BL293" s="167">
        <v>88</v>
      </c>
      <c r="BM293" s="167">
        <v>95</v>
      </c>
      <c r="BN293" s="167">
        <v>94.4</v>
      </c>
      <c r="BO293" s="167">
        <v>94.1</v>
      </c>
      <c r="BP293" s="167">
        <v>89</v>
      </c>
      <c r="BQ293" s="166">
        <v>4</v>
      </c>
      <c r="BR293" s="167">
        <v>65.400000000000006</v>
      </c>
      <c r="BS293" s="167">
        <v>77.2</v>
      </c>
      <c r="BT293" s="167">
        <v>84.5</v>
      </c>
      <c r="BU293" s="167">
        <v>89.8</v>
      </c>
      <c r="BV293" s="167">
        <v>95.5</v>
      </c>
      <c r="BW293" s="167">
        <v>94.3</v>
      </c>
      <c r="BX293" s="167">
        <v>92.5</v>
      </c>
      <c r="BY293" s="167">
        <v>88.8</v>
      </c>
      <c r="BZ293" s="166">
        <v>5</v>
      </c>
      <c r="CA293" s="167">
        <v>65.3</v>
      </c>
      <c r="CB293" s="167">
        <v>77.400000000000006</v>
      </c>
      <c r="CC293" s="167">
        <v>86.5</v>
      </c>
      <c r="CD293" s="167">
        <v>92.5</v>
      </c>
      <c r="CE293" s="167">
        <v>96.4</v>
      </c>
      <c r="CF293" s="167">
        <v>93</v>
      </c>
      <c r="CG293" s="167">
        <v>90.4</v>
      </c>
      <c r="CH293" s="167">
        <v>83.7</v>
      </c>
      <c r="CI293" s="166">
        <v>6</v>
      </c>
      <c r="CJ293" s="167">
        <v>70.7</v>
      </c>
      <c r="CK293" s="167">
        <v>82</v>
      </c>
      <c r="CL293" s="167">
        <v>89.3</v>
      </c>
      <c r="CM293" s="167">
        <v>93.3</v>
      </c>
      <c r="CN293" s="167">
        <v>95.5</v>
      </c>
      <c r="CO293" s="167">
        <v>93</v>
      </c>
      <c r="CP293" s="167">
        <v>90.1</v>
      </c>
      <c r="CQ293" s="167">
        <v>83</v>
      </c>
      <c r="CR293" s="166">
        <v>7</v>
      </c>
      <c r="CS293" s="167">
        <v>75.599999999999994</v>
      </c>
      <c r="CT293" s="167">
        <v>84.2</v>
      </c>
      <c r="CU293" s="167">
        <v>90.1</v>
      </c>
      <c r="CV293" s="167">
        <v>93.6</v>
      </c>
      <c r="CW293" s="167">
        <v>96.2</v>
      </c>
      <c r="CX293" s="167">
        <v>91.3</v>
      </c>
      <c r="CY293" s="167">
        <v>87.9</v>
      </c>
      <c r="CZ293" s="167">
        <v>81.900000000000006</v>
      </c>
      <c r="DA293" s="166">
        <v>8</v>
      </c>
      <c r="DB293" s="167">
        <v>77.599999999999994</v>
      </c>
      <c r="DC293" s="167">
        <v>88</v>
      </c>
      <c r="DD293" s="167">
        <v>93.4</v>
      </c>
      <c r="DE293" s="167">
        <v>93.8</v>
      </c>
      <c r="DF293" s="167">
        <v>94.2</v>
      </c>
      <c r="DG293" s="167">
        <v>91.4</v>
      </c>
      <c r="DH293" s="167">
        <v>87.9</v>
      </c>
      <c r="DI293" s="167">
        <v>79.900000000000006</v>
      </c>
      <c r="DJ293" s="167">
        <v>1</v>
      </c>
      <c r="DK293" s="168">
        <f t="shared" si="465"/>
        <v>51.4</v>
      </c>
      <c r="DL293" s="168">
        <f t="shared" si="466"/>
        <v>62.6</v>
      </c>
      <c r="DM293" s="168">
        <f t="shared" si="467"/>
        <v>70.8</v>
      </c>
      <c r="DN293" s="168">
        <f t="shared" si="468"/>
        <v>81</v>
      </c>
      <c r="DO293" s="168">
        <f t="shared" si="469"/>
        <v>90.4</v>
      </c>
      <c r="DP293" s="168">
        <f t="shared" si="470"/>
        <v>96.2</v>
      </c>
      <c r="DQ293" s="168">
        <f t="shared" si="471"/>
        <v>94.7</v>
      </c>
      <c r="DR293" s="168">
        <f t="shared" si="472"/>
        <v>92.3</v>
      </c>
      <c r="DS293" s="167">
        <v>131</v>
      </c>
      <c r="DT293" s="168">
        <f t="shared" si="473"/>
        <v>59.5</v>
      </c>
      <c r="DU293" s="168">
        <f t="shared" si="474"/>
        <v>68.900000000000006</v>
      </c>
      <c r="DV293" s="168">
        <f t="shared" si="475"/>
        <v>78.3</v>
      </c>
      <c r="DW293" s="168">
        <f t="shared" si="476"/>
        <v>84.3</v>
      </c>
      <c r="DX293" s="168">
        <f t="shared" si="477"/>
        <v>92.8</v>
      </c>
      <c r="DY293" s="168">
        <f t="shared" si="478"/>
        <v>96.3</v>
      </c>
      <c r="DZ293" s="168">
        <f t="shared" si="479"/>
        <v>94</v>
      </c>
      <c r="EA293" s="168">
        <f t="shared" si="480"/>
        <v>90</v>
      </c>
      <c r="EB293" s="167">
        <v>132</v>
      </c>
      <c r="EC293" s="168">
        <f t="shared" si="481"/>
        <v>59.8</v>
      </c>
      <c r="ED293" s="168">
        <f t="shared" si="482"/>
        <v>71.099999999999994</v>
      </c>
      <c r="EE293" s="168">
        <f t="shared" si="483"/>
        <v>80.8</v>
      </c>
      <c r="EF293" s="168">
        <f t="shared" si="484"/>
        <v>88</v>
      </c>
      <c r="EG293" s="168">
        <f t="shared" si="485"/>
        <v>95</v>
      </c>
      <c r="EH293" s="168">
        <f t="shared" si="486"/>
        <v>94.4</v>
      </c>
      <c r="EI293" s="168">
        <f t="shared" si="487"/>
        <v>94.1</v>
      </c>
      <c r="EJ293" s="168">
        <f t="shared" si="488"/>
        <v>89</v>
      </c>
      <c r="EK293" s="167">
        <v>133</v>
      </c>
      <c r="EL293" s="168">
        <f t="shared" si="489"/>
        <v>65.400000000000006</v>
      </c>
      <c r="EM293" s="168">
        <f t="shared" si="490"/>
        <v>77.2</v>
      </c>
      <c r="EN293" s="168">
        <f t="shared" si="491"/>
        <v>84.5</v>
      </c>
      <c r="EO293" s="168">
        <f t="shared" si="492"/>
        <v>89.8</v>
      </c>
      <c r="EP293" s="168">
        <f t="shared" si="493"/>
        <v>95.5</v>
      </c>
      <c r="EQ293" s="168">
        <f t="shared" si="494"/>
        <v>94.3</v>
      </c>
      <c r="ER293" s="168">
        <f t="shared" si="495"/>
        <v>92.5</v>
      </c>
      <c r="ES293" s="168">
        <f t="shared" si="496"/>
        <v>88.8</v>
      </c>
      <c r="ET293" s="167">
        <v>134</v>
      </c>
      <c r="EU293" s="168">
        <f t="shared" si="497"/>
        <v>65.3</v>
      </c>
      <c r="EV293" s="168">
        <f t="shared" si="498"/>
        <v>77.400000000000006</v>
      </c>
      <c r="EW293" s="168">
        <f t="shared" si="499"/>
        <v>86.5</v>
      </c>
      <c r="EX293" s="168">
        <f t="shared" si="500"/>
        <v>92.5</v>
      </c>
      <c r="EY293" s="168">
        <f t="shared" si="501"/>
        <v>96.4</v>
      </c>
      <c r="EZ293" s="168">
        <f t="shared" si="502"/>
        <v>93</v>
      </c>
      <c r="FA293" s="168">
        <f t="shared" si="503"/>
        <v>90.4</v>
      </c>
      <c r="FB293" s="168">
        <f t="shared" si="504"/>
        <v>83.7</v>
      </c>
      <c r="FC293" s="167">
        <v>135</v>
      </c>
      <c r="FD293" s="168">
        <f t="shared" si="505"/>
        <v>70.7</v>
      </c>
      <c r="FE293" s="168">
        <f t="shared" si="506"/>
        <v>82</v>
      </c>
      <c r="FF293" s="168">
        <f t="shared" si="507"/>
        <v>89.3</v>
      </c>
      <c r="FG293" s="168">
        <f t="shared" si="508"/>
        <v>93.3</v>
      </c>
      <c r="FH293" s="168">
        <f t="shared" si="509"/>
        <v>95.5</v>
      </c>
      <c r="FI293" s="168">
        <f t="shared" si="510"/>
        <v>93</v>
      </c>
      <c r="FJ293" s="168">
        <f t="shared" si="511"/>
        <v>90.1</v>
      </c>
      <c r="FK293" s="168">
        <f t="shared" si="512"/>
        <v>83</v>
      </c>
      <c r="FL293" s="167">
        <v>136</v>
      </c>
      <c r="FM293" s="168">
        <f t="shared" si="513"/>
        <v>75.599999999999994</v>
      </c>
      <c r="FN293" s="168">
        <f t="shared" si="514"/>
        <v>84.2</v>
      </c>
      <c r="FO293" s="168">
        <f t="shared" si="515"/>
        <v>90.1</v>
      </c>
      <c r="FP293" s="168">
        <f t="shared" si="516"/>
        <v>93.6</v>
      </c>
      <c r="FQ293" s="168">
        <f t="shared" si="517"/>
        <v>96.2</v>
      </c>
      <c r="FR293" s="168">
        <f t="shared" si="518"/>
        <v>91.3</v>
      </c>
      <c r="FS293" s="168">
        <f t="shared" si="519"/>
        <v>87.9</v>
      </c>
      <c r="FT293" s="168">
        <f t="shared" si="520"/>
        <v>81.900000000000006</v>
      </c>
      <c r="FU293" s="167">
        <v>137</v>
      </c>
      <c r="FV293" s="168">
        <f t="shared" si="521"/>
        <v>77.599999999999994</v>
      </c>
      <c r="FW293" s="168">
        <f t="shared" si="522"/>
        <v>88</v>
      </c>
      <c r="FX293" s="168">
        <f t="shared" si="523"/>
        <v>93.4</v>
      </c>
      <c r="FY293" s="168">
        <f t="shared" si="524"/>
        <v>93.8</v>
      </c>
      <c r="FZ293" s="168">
        <f t="shared" si="525"/>
        <v>94.2</v>
      </c>
      <c r="GA293" s="168">
        <f t="shared" si="526"/>
        <v>91.4</v>
      </c>
      <c r="GB293" s="168">
        <f t="shared" si="527"/>
        <v>87.9</v>
      </c>
      <c r="GC293" s="168">
        <f t="shared" si="528"/>
        <v>79.900000000000006</v>
      </c>
      <c r="GD293" s="167">
        <v>130</v>
      </c>
      <c r="GE293" s="168">
        <f t="shared" si="529"/>
        <v>-2.3603849250278586E-2</v>
      </c>
      <c r="GF293" s="168">
        <f t="shared" si="530"/>
        <v>-2.3544224454084883E-2</v>
      </c>
      <c r="GG293" s="167">
        <v>131</v>
      </c>
      <c r="GH293" s="168">
        <f t="shared" si="531"/>
        <v>-1.2384835451356935E-2</v>
      </c>
      <c r="GI293" s="168">
        <f t="shared" si="532"/>
        <v>-1.1998855162644873E-2</v>
      </c>
      <c r="GJ293" s="167">
        <v>132</v>
      </c>
      <c r="GK293" s="168">
        <f t="shared" si="533"/>
        <v>-2.0040529691527809E-2</v>
      </c>
      <c r="GL293" s="168">
        <f t="shared" si="534"/>
        <v>-1.9627671504537147E-2</v>
      </c>
      <c r="GM293" s="167">
        <v>133</v>
      </c>
      <c r="GN293" s="168">
        <f t="shared" si="535"/>
        <v>-2.9994818512207644E-2</v>
      </c>
      <c r="GO293" s="168">
        <f t="shared" si="536"/>
        <v>-2.8499066434065412E-2</v>
      </c>
      <c r="GP293" s="167">
        <v>134</v>
      </c>
      <c r="GQ293" s="168">
        <f t="shared" si="537"/>
        <v>1.1033250097071345E-2</v>
      </c>
      <c r="GR293" s="168">
        <f t="shared" si="538"/>
        <v>1.2508825519844891E-2</v>
      </c>
      <c r="GS293" s="167">
        <v>135</v>
      </c>
      <c r="GT293" s="168">
        <f t="shared" si="539"/>
        <v>3.2452499206684138E-2</v>
      </c>
      <c r="GU293" s="168">
        <f t="shared" si="540"/>
        <v>3.7596330632538866E-2</v>
      </c>
      <c r="GV293" s="167">
        <v>136</v>
      </c>
      <c r="GW293" s="168">
        <f t="shared" si="541"/>
        <v>4.2495075939370963E-2</v>
      </c>
      <c r="GX293" s="168">
        <f t="shared" si="542"/>
        <v>5.8447665967733542E-2</v>
      </c>
      <c r="GY293" s="167">
        <v>137</v>
      </c>
      <c r="GZ293" s="168">
        <f t="shared" si="543"/>
        <v>-2.9037543498589002E-5</v>
      </c>
      <c r="HA293" s="168">
        <f t="shared" si="544"/>
        <v>2.5034014590687548E-2</v>
      </c>
      <c r="HB293" s="167">
        <v>-1.2</v>
      </c>
      <c r="HC293" s="167">
        <v>-0.49</v>
      </c>
      <c r="HD293" s="167">
        <v>0.14000000000000001</v>
      </c>
      <c r="HE293" s="167">
        <v>1.56</v>
      </c>
      <c r="HF293" s="167">
        <v>-2.98</v>
      </c>
      <c r="HG293" s="167">
        <v>-1.01</v>
      </c>
      <c r="HH293" s="167">
        <v>0.85</v>
      </c>
      <c r="HI293" s="167">
        <v>3.14</v>
      </c>
    </row>
    <row r="294" spans="1:217" ht="15" x14ac:dyDescent="0.2">
      <c r="A294" s="153">
        <v>284</v>
      </c>
      <c r="B294" s="212"/>
      <c r="V294" s="163">
        <f t="shared" si="445"/>
        <v>0</v>
      </c>
      <c r="W294" s="163">
        <f t="shared" si="446"/>
        <v>0</v>
      </c>
      <c r="X294" s="163">
        <f t="shared" si="447"/>
        <v>0</v>
      </c>
      <c r="Y294" s="163">
        <f t="shared" si="448"/>
        <v>0</v>
      </c>
      <c r="Z294" s="163">
        <f t="shared" si="449"/>
        <v>0</v>
      </c>
      <c r="AA294" s="163">
        <f t="shared" si="450"/>
        <v>0</v>
      </c>
      <c r="AB294" s="163">
        <f t="shared" si="451"/>
        <v>0</v>
      </c>
      <c r="AC294" s="163">
        <f t="shared" si="452"/>
        <v>0</v>
      </c>
      <c r="AD294" s="164">
        <f t="shared" si="453"/>
        <v>-1.4641977937706968E-2</v>
      </c>
      <c r="AE294" s="164">
        <f t="shared" si="454"/>
        <v>2.4910512713808348E-2</v>
      </c>
      <c r="AF294" s="164">
        <f t="shared" si="455"/>
        <v>4.5595616594547202E-2</v>
      </c>
      <c r="AG294" s="165">
        <f t="shared" si="456"/>
        <v>65.3</v>
      </c>
      <c r="AH294" s="165">
        <f t="shared" si="457"/>
        <v>75.400000000000006</v>
      </c>
      <c r="AI294" s="165">
        <f t="shared" si="458"/>
        <v>82.9</v>
      </c>
      <c r="AJ294" s="165">
        <f t="shared" si="459"/>
        <v>88.3</v>
      </c>
      <c r="AK294" s="165">
        <f t="shared" si="460"/>
        <v>91.5</v>
      </c>
      <c r="AL294" s="165">
        <f t="shared" si="461"/>
        <v>92.7</v>
      </c>
      <c r="AM294" s="165">
        <f t="shared" si="462"/>
        <v>92.5</v>
      </c>
      <c r="AN294" s="165">
        <f t="shared" si="463"/>
        <v>90.4</v>
      </c>
      <c r="AO294" s="164">
        <f t="shared" si="464"/>
        <v>1.5128685188023212</v>
      </c>
      <c r="AP294" s="166">
        <v>1</v>
      </c>
      <c r="AQ294" s="167">
        <v>51.4</v>
      </c>
      <c r="AR294" s="167">
        <v>62.6</v>
      </c>
      <c r="AS294" s="167">
        <v>70.8</v>
      </c>
      <c r="AT294" s="167">
        <v>81</v>
      </c>
      <c r="AU294" s="167">
        <v>90.4</v>
      </c>
      <c r="AV294" s="167">
        <v>96.2</v>
      </c>
      <c r="AW294" s="167">
        <v>94.7</v>
      </c>
      <c r="AX294" s="167">
        <v>92.3</v>
      </c>
      <c r="AY294" s="166">
        <v>2</v>
      </c>
      <c r="AZ294" s="167">
        <v>59.5</v>
      </c>
      <c r="BA294" s="167">
        <v>68.900000000000006</v>
      </c>
      <c r="BB294" s="167">
        <v>78.3</v>
      </c>
      <c r="BC294" s="167">
        <v>84.3</v>
      </c>
      <c r="BD294" s="167">
        <v>92.8</v>
      </c>
      <c r="BE294" s="167">
        <v>96.3</v>
      </c>
      <c r="BF294" s="167">
        <v>94</v>
      </c>
      <c r="BG294" s="167">
        <v>90</v>
      </c>
      <c r="BH294" s="166">
        <v>3</v>
      </c>
      <c r="BI294" s="167">
        <v>59.8</v>
      </c>
      <c r="BJ294" s="167">
        <v>71.099999999999994</v>
      </c>
      <c r="BK294" s="167">
        <v>80.8</v>
      </c>
      <c r="BL294" s="167">
        <v>88</v>
      </c>
      <c r="BM294" s="167">
        <v>95</v>
      </c>
      <c r="BN294" s="167">
        <v>94.4</v>
      </c>
      <c r="BO294" s="167">
        <v>94.1</v>
      </c>
      <c r="BP294" s="167">
        <v>89</v>
      </c>
      <c r="BQ294" s="166">
        <v>4</v>
      </c>
      <c r="BR294" s="167">
        <v>65.400000000000006</v>
      </c>
      <c r="BS294" s="167">
        <v>77.2</v>
      </c>
      <c r="BT294" s="167">
        <v>84.5</v>
      </c>
      <c r="BU294" s="167">
        <v>89.8</v>
      </c>
      <c r="BV294" s="167">
        <v>95.5</v>
      </c>
      <c r="BW294" s="167">
        <v>94.3</v>
      </c>
      <c r="BX294" s="167">
        <v>92.5</v>
      </c>
      <c r="BY294" s="167">
        <v>88.8</v>
      </c>
      <c r="BZ294" s="166">
        <v>5</v>
      </c>
      <c r="CA294" s="167">
        <v>65.3</v>
      </c>
      <c r="CB294" s="167">
        <v>77.400000000000006</v>
      </c>
      <c r="CC294" s="167">
        <v>86.5</v>
      </c>
      <c r="CD294" s="167">
        <v>92.5</v>
      </c>
      <c r="CE294" s="167">
        <v>96.4</v>
      </c>
      <c r="CF294" s="167">
        <v>93</v>
      </c>
      <c r="CG294" s="167">
        <v>90.4</v>
      </c>
      <c r="CH294" s="167">
        <v>83.7</v>
      </c>
      <c r="CI294" s="166">
        <v>6</v>
      </c>
      <c r="CJ294" s="167">
        <v>70.7</v>
      </c>
      <c r="CK294" s="167">
        <v>82</v>
      </c>
      <c r="CL294" s="167">
        <v>89.3</v>
      </c>
      <c r="CM294" s="167">
        <v>93.3</v>
      </c>
      <c r="CN294" s="167">
        <v>95.5</v>
      </c>
      <c r="CO294" s="167">
        <v>93</v>
      </c>
      <c r="CP294" s="167">
        <v>90.1</v>
      </c>
      <c r="CQ294" s="167">
        <v>83</v>
      </c>
      <c r="CR294" s="166">
        <v>7</v>
      </c>
      <c r="CS294" s="167">
        <v>75.599999999999994</v>
      </c>
      <c r="CT294" s="167">
        <v>84.2</v>
      </c>
      <c r="CU294" s="167">
        <v>90.1</v>
      </c>
      <c r="CV294" s="167">
        <v>93.6</v>
      </c>
      <c r="CW294" s="167">
        <v>96.2</v>
      </c>
      <c r="CX294" s="167">
        <v>91.3</v>
      </c>
      <c r="CY294" s="167">
        <v>87.9</v>
      </c>
      <c r="CZ294" s="167">
        <v>81.900000000000006</v>
      </c>
      <c r="DA294" s="166">
        <v>8</v>
      </c>
      <c r="DB294" s="167">
        <v>77.599999999999994</v>
      </c>
      <c r="DC294" s="167">
        <v>88</v>
      </c>
      <c r="DD294" s="167">
        <v>93.4</v>
      </c>
      <c r="DE294" s="167">
        <v>93.8</v>
      </c>
      <c r="DF294" s="167">
        <v>94.2</v>
      </c>
      <c r="DG294" s="167">
        <v>91.4</v>
      </c>
      <c r="DH294" s="167">
        <v>87.9</v>
      </c>
      <c r="DI294" s="167">
        <v>79.900000000000006</v>
      </c>
      <c r="DJ294" s="167">
        <v>1</v>
      </c>
      <c r="DK294" s="168">
        <f t="shared" si="465"/>
        <v>51.4</v>
      </c>
      <c r="DL294" s="168">
        <f t="shared" si="466"/>
        <v>62.6</v>
      </c>
      <c r="DM294" s="168">
        <f t="shared" si="467"/>
        <v>70.8</v>
      </c>
      <c r="DN294" s="168">
        <f t="shared" si="468"/>
        <v>81</v>
      </c>
      <c r="DO294" s="168">
        <f t="shared" si="469"/>
        <v>90.4</v>
      </c>
      <c r="DP294" s="168">
        <f t="shared" si="470"/>
        <v>96.2</v>
      </c>
      <c r="DQ294" s="168">
        <f t="shared" si="471"/>
        <v>94.7</v>
      </c>
      <c r="DR294" s="168">
        <f t="shared" si="472"/>
        <v>92.3</v>
      </c>
      <c r="DS294" s="167">
        <v>131</v>
      </c>
      <c r="DT294" s="168">
        <f t="shared" si="473"/>
        <v>59.5</v>
      </c>
      <c r="DU294" s="168">
        <f t="shared" si="474"/>
        <v>68.900000000000006</v>
      </c>
      <c r="DV294" s="168">
        <f t="shared" si="475"/>
        <v>78.3</v>
      </c>
      <c r="DW294" s="168">
        <f t="shared" si="476"/>
        <v>84.3</v>
      </c>
      <c r="DX294" s="168">
        <f t="shared" si="477"/>
        <v>92.8</v>
      </c>
      <c r="DY294" s="168">
        <f t="shared" si="478"/>
        <v>96.3</v>
      </c>
      <c r="DZ294" s="168">
        <f t="shared" si="479"/>
        <v>94</v>
      </c>
      <c r="EA294" s="168">
        <f t="shared" si="480"/>
        <v>90</v>
      </c>
      <c r="EB294" s="167">
        <v>132</v>
      </c>
      <c r="EC294" s="168">
        <f t="shared" si="481"/>
        <v>59.8</v>
      </c>
      <c r="ED294" s="168">
        <f t="shared" si="482"/>
        <v>71.099999999999994</v>
      </c>
      <c r="EE294" s="168">
        <f t="shared" si="483"/>
        <v>80.8</v>
      </c>
      <c r="EF294" s="168">
        <f t="shared" si="484"/>
        <v>88</v>
      </c>
      <c r="EG294" s="168">
        <f t="shared" si="485"/>
        <v>95</v>
      </c>
      <c r="EH294" s="168">
        <f t="shared" si="486"/>
        <v>94.4</v>
      </c>
      <c r="EI294" s="168">
        <f t="shared" si="487"/>
        <v>94.1</v>
      </c>
      <c r="EJ294" s="168">
        <f t="shared" si="488"/>
        <v>89</v>
      </c>
      <c r="EK294" s="167">
        <v>133</v>
      </c>
      <c r="EL294" s="168">
        <f t="shared" si="489"/>
        <v>65.400000000000006</v>
      </c>
      <c r="EM294" s="168">
        <f t="shared" si="490"/>
        <v>77.2</v>
      </c>
      <c r="EN294" s="168">
        <f t="shared" si="491"/>
        <v>84.5</v>
      </c>
      <c r="EO294" s="168">
        <f t="shared" si="492"/>
        <v>89.8</v>
      </c>
      <c r="EP294" s="168">
        <f t="shared" si="493"/>
        <v>95.5</v>
      </c>
      <c r="EQ294" s="168">
        <f t="shared" si="494"/>
        <v>94.3</v>
      </c>
      <c r="ER294" s="168">
        <f t="shared" si="495"/>
        <v>92.5</v>
      </c>
      <c r="ES294" s="168">
        <f t="shared" si="496"/>
        <v>88.8</v>
      </c>
      <c r="ET294" s="167">
        <v>134</v>
      </c>
      <c r="EU294" s="168">
        <f t="shared" si="497"/>
        <v>65.3</v>
      </c>
      <c r="EV294" s="168">
        <f t="shared" si="498"/>
        <v>77.400000000000006</v>
      </c>
      <c r="EW294" s="168">
        <f t="shared" si="499"/>
        <v>86.5</v>
      </c>
      <c r="EX294" s="168">
        <f t="shared" si="500"/>
        <v>92.5</v>
      </c>
      <c r="EY294" s="168">
        <f t="shared" si="501"/>
        <v>96.4</v>
      </c>
      <c r="EZ294" s="168">
        <f t="shared" si="502"/>
        <v>93</v>
      </c>
      <c r="FA294" s="168">
        <f t="shared" si="503"/>
        <v>90.4</v>
      </c>
      <c r="FB294" s="168">
        <f t="shared" si="504"/>
        <v>83.7</v>
      </c>
      <c r="FC294" s="167">
        <v>135</v>
      </c>
      <c r="FD294" s="168">
        <f t="shared" si="505"/>
        <v>70.7</v>
      </c>
      <c r="FE294" s="168">
        <f t="shared" si="506"/>
        <v>82</v>
      </c>
      <c r="FF294" s="168">
        <f t="shared" si="507"/>
        <v>89.3</v>
      </c>
      <c r="FG294" s="168">
        <f t="shared" si="508"/>
        <v>93.3</v>
      </c>
      <c r="FH294" s="168">
        <f t="shared" si="509"/>
        <v>95.5</v>
      </c>
      <c r="FI294" s="168">
        <f t="shared" si="510"/>
        <v>93</v>
      </c>
      <c r="FJ294" s="168">
        <f t="shared" si="511"/>
        <v>90.1</v>
      </c>
      <c r="FK294" s="168">
        <f t="shared" si="512"/>
        <v>83</v>
      </c>
      <c r="FL294" s="167">
        <v>136</v>
      </c>
      <c r="FM294" s="168">
        <f t="shared" si="513"/>
        <v>75.599999999999994</v>
      </c>
      <c r="FN294" s="168">
        <f t="shared" si="514"/>
        <v>84.2</v>
      </c>
      <c r="FO294" s="168">
        <f t="shared" si="515"/>
        <v>90.1</v>
      </c>
      <c r="FP294" s="168">
        <f t="shared" si="516"/>
        <v>93.6</v>
      </c>
      <c r="FQ294" s="168">
        <f t="shared" si="517"/>
        <v>96.2</v>
      </c>
      <c r="FR294" s="168">
        <f t="shared" si="518"/>
        <v>91.3</v>
      </c>
      <c r="FS294" s="168">
        <f t="shared" si="519"/>
        <v>87.9</v>
      </c>
      <c r="FT294" s="168">
        <f t="shared" si="520"/>
        <v>81.900000000000006</v>
      </c>
      <c r="FU294" s="167">
        <v>137</v>
      </c>
      <c r="FV294" s="168">
        <f t="shared" si="521"/>
        <v>77.599999999999994</v>
      </c>
      <c r="FW294" s="168">
        <f t="shared" si="522"/>
        <v>88</v>
      </c>
      <c r="FX294" s="168">
        <f t="shared" si="523"/>
        <v>93.4</v>
      </c>
      <c r="FY294" s="168">
        <f t="shared" si="524"/>
        <v>93.8</v>
      </c>
      <c r="FZ294" s="168">
        <f t="shared" si="525"/>
        <v>94.2</v>
      </c>
      <c r="GA294" s="168">
        <f t="shared" si="526"/>
        <v>91.4</v>
      </c>
      <c r="GB294" s="168">
        <f t="shared" si="527"/>
        <v>87.9</v>
      </c>
      <c r="GC294" s="168">
        <f t="shared" si="528"/>
        <v>79.900000000000006</v>
      </c>
      <c r="GD294" s="167">
        <v>130</v>
      </c>
      <c r="GE294" s="168">
        <f t="shared" si="529"/>
        <v>-2.3603849250278586E-2</v>
      </c>
      <c r="GF294" s="168">
        <f t="shared" si="530"/>
        <v>-2.3544224454084883E-2</v>
      </c>
      <c r="GG294" s="167">
        <v>131</v>
      </c>
      <c r="GH294" s="168">
        <f t="shared" si="531"/>
        <v>-1.2384835451356935E-2</v>
      </c>
      <c r="GI294" s="168">
        <f t="shared" si="532"/>
        <v>-1.1998855162644873E-2</v>
      </c>
      <c r="GJ294" s="167">
        <v>132</v>
      </c>
      <c r="GK294" s="168">
        <f t="shared" si="533"/>
        <v>-2.0040529691527809E-2</v>
      </c>
      <c r="GL294" s="168">
        <f t="shared" si="534"/>
        <v>-1.9627671504537147E-2</v>
      </c>
      <c r="GM294" s="167">
        <v>133</v>
      </c>
      <c r="GN294" s="168">
        <f t="shared" si="535"/>
        <v>-2.9994818512207644E-2</v>
      </c>
      <c r="GO294" s="168">
        <f t="shared" si="536"/>
        <v>-2.8499066434065412E-2</v>
      </c>
      <c r="GP294" s="167">
        <v>134</v>
      </c>
      <c r="GQ294" s="168">
        <f t="shared" si="537"/>
        <v>1.1033250097071345E-2</v>
      </c>
      <c r="GR294" s="168">
        <f t="shared" si="538"/>
        <v>1.2508825519844891E-2</v>
      </c>
      <c r="GS294" s="167">
        <v>135</v>
      </c>
      <c r="GT294" s="168">
        <f t="shared" si="539"/>
        <v>3.2452499206684138E-2</v>
      </c>
      <c r="GU294" s="168">
        <f t="shared" si="540"/>
        <v>3.7596330632538866E-2</v>
      </c>
      <c r="GV294" s="167">
        <v>136</v>
      </c>
      <c r="GW294" s="168">
        <f t="shared" si="541"/>
        <v>4.2495075939370963E-2</v>
      </c>
      <c r="GX294" s="168">
        <f t="shared" si="542"/>
        <v>5.8447665967733542E-2</v>
      </c>
      <c r="GY294" s="167">
        <v>137</v>
      </c>
      <c r="GZ294" s="168">
        <f t="shared" si="543"/>
        <v>-2.9037543498589002E-5</v>
      </c>
      <c r="HA294" s="168">
        <f t="shared" si="544"/>
        <v>2.5034014590687548E-2</v>
      </c>
      <c r="HB294" s="167">
        <v>-1.2</v>
      </c>
      <c r="HC294" s="167">
        <v>-0.49</v>
      </c>
      <c r="HD294" s="167">
        <v>0.14000000000000001</v>
      </c>
      <c r="HE294" s="167">
        <v>1.56</v>
      </c>
      <c r="HF294" s="167">
        <v>-2.98</v>
      </c>
      <c r="HG294" s="167">
        <v>-1.01</v>
      </c>
      <c r="HH294" s="167">
        <v>0.85</v>
      </c>
      <c r="HI294" s="167">
        <v>3.14</v>
      </c>
    </row>
    <row r="295" spans="1:217" ht="15" x14ac:dyDescent="0.2">
      <c r="A295" s="153">
        <v>285</v>
      </c>
      <c r="B295" s="212"/>
      <c r="V295" s="163">
        <f t="shared" si="445"/>
        <v>0</v>
      </c>
      <c r="W295" s="163">
        <f t="shared" si="446"/>
        <v>0</v>
      </c>
      <c r="X295" s="163">
        <f t="shared" si="447"/>
        <v>0</v>
      </c>
      <c r="Y295" s="163">
        <f t="shared" si="448"/>
        <v>0</v>
      </c>
      <c r="Z295" s="163">
        <f t="shared" si="449"/>
        <v>0</v>
      </c>
      <c r="AA295" s="163">
        <f t="shared" si="450"/>
        <v>0</v>
      </c>
      <c r="AB295" s="163">
        <f t="shared" si="451"/>
        <v>0</v>
      </c>
      <c r="AC295" s="163">
        <f t="shared" si="452"/>
        <v>0</v>
      </c>
      <c r="AD295" s="164">
        <f t="shared" si="453"/>
        <v>-1.4641977937706968E-2</v>
      </c>
      <c r="AE295" s="164">
        <f t="shared" si="454"/>
        <v>2.4910512713808348E-2</v>
      </c>
      <c r="AF295" s="164">
        <f t="shared" si="455"/>
        <v>4.5595616594547202E-2</v>
      </c>
      <c r="AG295" s="165">
        <f t="shared" si="456"/>
        <v>65.3</v>
      </c>
      <c r="AH295" s="165">
        <f t="shared" si="457"/>
        <v>75.400000000000006</v>
      </c>
      <c r="AI295" s="165">
        <f t="shared" si="458"/>
        <v>82.9</v>
      </c>
      <c r="AJ295" s="165">
        <f t="shared" si="459"/>
        <v>88.3</v>
      </c>
      <c r="AK295" s="165">
        <f t="shared" si="460"/>
        <v>91.5</v>
      </c>
      <c r="AL295" s="165">
        <f t="shared" si="461"/>
        <v>92.7</v>
      </c>
      <c r="AM295" s="165">
        <f t="shared" si="462"/>
        <v>92.5</v>
      </c>
      <c r="AN295" s="165">
        <f t="shared" si="463"/>
        <v>90.4</v>
      </c>
      <c r="AO295" s="164">
        <f t="shared" si="464"/>
        <v>1.5128685188023212</v>
      </c>
      <c r="AP295" s="166">
        <v>1</v>
      </c>
      <c r="AQ295" s="167">
        <v>51.4</v>
      </c>
      <c r="AR295" s="167">
        <v>62.6</v>
      </c>
      <c r="AS295" s="167">
        <v>70.8</v>
      </c>
      <c r="AT295" s="167">
        <v>81</v>
      </c>
      <c r="AU295" s="167">
        <v>90.4</v>
      </c>
      <c r="AV295" s="167">
        <v>96.2</v>
      </c>
      <c r="AW295" s="167">
        <v>94.7</v>
      </c>
      <c r="AX295" s="167">
        <v>92.3</v>
      </c>
      <c r="AY295" s="166">
        <v>2</v>
      </c>
      <c r="AZ295" s="167">
        <v>59.5</v>
      </c>
      <c r="BA295" s="167">
        <v>68.900000000000006</v>
      </c>
      <c r="BB295" s="167">
        <v>78.3</v>
      </c>
      <c r="BC295" s="167">
        <v>84.3</v>
      </c>
      <c r="BD295" s="167">
        <v>92.8</v>
      </c>
      <c r="BE295" s="167">
        <v>96.3</v>
      </c>
      <c r="BF295" s="167">
        <v>94</v>
      </c>
      <c r="BG295" s="167">
        <v>90</v>
      </c>
      <c r="BH295" s="166">
        <v>3</v>
      </c>
      <c r="BI295" s="167">
        <v>59.8</v>
      </c>
      <c r="BJ295" s="167">
        <v>71.099999999999994</v>
      </c>
      <c r="BK295" s="167">
        <v>80.8</v>
      </c>
      <c r="BL295" s="167">
        <v>88</v>
      </c>
      <c r="BM295" s="167">
        <v>95</v>
      </c>
      <c r="BN295" s="167">
        <v>94.4</v>
      </c>
      <c r="BO295" s="167">
        <v>94.1</v>
      </c>
      <c r="BP295" s="167">
        <v>89</v>
      </c>
      <c r="BQ295" s="166">
        <v>4</v>
      </c>
      <c r="BR295" s="167">
        <v>65.400000000000006</v>
      </c>
      <c r="BS295" s="167">
        <v>77.2</v>
      </c>
      <c r="BT295" s="167">
        <v>84.5</v>
      </c>
      <c r="BU295" s="167">
        <v>89.8</v>
      </c>
      <c r="BV295" s="167">
        <v>95.5</v>
      </c>
      <c r="BW295" s="167">
        <v>94.3</v>
      </c>
      <c r="BX295" s="167">
        <v>92.5</v>
      </c>
      <c r="BY295" s="167">
        <v>88.8</v>
      </c>
      <c r="BZ295" s="166">
        <v>5</v>
      </c>
      <c r="CA295" s="167">
        <v>65.3</v>
      </c>
      <c r="CB295" s="167">
        <v>77.400000000000006</v>
      </c>
      <c r="CC295" s="167">
        <v>86.5</v>
      </c>
      <c r="CD295" s="167">
        <v>92.5</v>
      </c>
      <c r="CE295" s="167">
        <v>96.4</v>
      </c>
      <c r="CF295" s="167">
        <v>93</v>
      </c>
      <c r="CG295" s="167">
        <v>90.4</v>
      </c>
      <c r="CH295" s="167">
        <v>83.7</v>
      </c>
      <c r="CI295" s="166">
        <v>6</v>
      </c>
      <c r="CJ295" s="167">
        <v>70.7</v>
      </c>
      <c r="CK295" s="167">
        <v>82</v>
      </c>
      <c r="CL295" s="167">
        <v>89.3</v>
      </c>
      <c r="CM295" s="167">
        <v>93.3</v>
      </c>
      <c r="CN295" s="167">
        <v>95.5</v>
      </c>
      <c r="CO295" s="167">
        <v>93</v>
      </c>
      <c r="CP295" s="167">
        <v>90.1</v>
      </c>
      <c r="CQ295" s="167">
        <v>83</v>
      </c>
      <c r="CR295" s="166">
        <v>7</v>
      </c>
      <c r="CS295" s="167">
        <v>75.599999999999994</v>
      </c>
      <c r="CT295" s="167">
        <v>84.2</v>
      </c>
      <c r="CU295" s="167">
        <v>90.1</v>
      </c>
      <c r="CV295" s="167">
        <v>93.6</v>
      </c>
      <c r="CW295" s="167">
        <v>96.2</v>
      </c>
      <c r="CX295" s="167">
        <v>91.3</v>
      </c>
      <c r="CY295" s="167">
        <v>87.9</v>
      </c>
      <c r="CZ295" s="167">
        <v>81.900000000000006</v>
      </c>
      <c r="DA295" s="166">
        <v>8</v>
      </c>
      <c r="DB295" s="167">
        <v>77.599999999999994</v>
      </c>
      <c r="DC295" s="167">
        <v>88</v>
      </c>
      <c r="DD295" s="167">
        <v>93.4</v>
      </c>
      <c r="DE295" s="167">
        <v>93.8</v>
      </c>
      <c r="DF295" s="167">
        <v>94.2</v>
      </c>
      <c r="DG295" s="167">
        <v>91.4</v>
      </c>
      <c r="DH295" s="167">
        <v>87.9</v>
      </c>
      <c r="DI295" s="167">
        <v>79.900000000000006</v>
      </c>
      <c r="DJ295" s="167">
        <v>1</v>
      </c>
      <c r="DK295" s="168">
        <f t="shared" si="465"/>
        <v>51.4</v>
      </c>
      <c r="DL295" s="168">
        <f t="shared" si="466"/>
        <v>62.6</v>
      </c>
      <c r="DM295" s="168">
        <f t="shared" si="467"/>
        <v>70.8</v>
      </c>
      <c r="DN295" s="168">
        <f t="shared" si="468"/>
        <v>81</v>
      </c>
      <c r="DO295" s="168">
        <f t="shared" si="469"/>
        <v>90.4</v>
      </c>
      <c r="DP295" s="168">
        <f t="shared" si="470"/>
        <v>96.2</v>
      </c>
      <c r="DQ295" s="168">
        <f t="shared" si="471"/>
        <v>94.7</v>
      </c>
      <c r="DR295" s="168">
        <f t="shared" si="472"/>
        <v>92.3</v>
      </c>
      <c r="DS295" s="167">
        <v>131</v>
      </c>
      <c r="DT295" s="168">
        <f t="shared" si="473"/>
        <v>59.5</v>
      </c>
      <c r="DU295" s="168">
        <f t="shared" si="474"/>
        <v>68.900000000000006</v>
      </c>
      <c r="DV295" s="168">
        <f t="shared" si="475"/>
        <v>78.3</v>
      </c>
      <c r="DW295" s="168">
        <f t="shared" si="476"/>
        <v>84.3</v>
      </c>
      <c r="DX295" s="168">
        <f t="shared" si="477"/>
        <v>92.8</v>
      </c>
      <c r="DY295" s="168">
        <f t="shared" si="478"/>
        <v>96.3</v>
      </c>
      <c r="DZ295" s="168">
        <f t="shared" si="479"/>
        <v>94</v>
      </c>
      <c r="EA295" s="168">
        <f t="shared" si="480"/>
        <v>90</v>
      </c>
      <c r="EB295" s="167">
        <v>132</v>
      </c>
      <c r="EC295" s="168">
        <f t="shared" si="481"/>
        <v>59.8</v>
      </c>
      <c r="ED295" s="168">
        <f t="shared" si="482"/>
        <v>71.099999999999994</v>
      </c>
      <c r="EE295" s="168">
        <f t="shared" si="483"/>
        <v>80.8</v>
      </c>
      <c r="EF295" s="168">
        <f t="shared" si="484"/>
        <v>88</v>
      </c>
      <c r="EG295" s="168">
        <f t="shared" si="485"/>
        <v>95</v>
      </c>
      <c r="EH295" s="168">
        <f t="shared" si="486"/>
        <v>94.4</v>
      </c>
      <c r="EI295" s="168">
        <f t="shared" si="487"/>
        <v>94.1</v>
      </c>
      <c r="EJ295" s="168">
        <f t="shared" si="488"/>
        <v>89</v>
      </c>
      <c r="EK295" s="167">
        <v>133</v>
      </c>
      <c r="EL295" s="168">
        <f t="shared" si="489"/>
        <v>65.400000000000006</v>
      </c>
      <c r="EM295" s="168">
        <f t="shared" si="490"/>
        <v>77.2</v>
      </c>
      <c r="EN295" s="168">
        <f t="shared" si="491"/>
        <v>84.5</v>
      </c>
      <c r="EO295" s="168">
        <f t="shared" si="492"/>
        <v>89.8</v>
      </c>
      <c r="EP295" s="168">
        <f t="shared" si="493"/>
        <v>95.5</v>
      </c>
      <c r="EQ295" s="168">
        <f t="shared" si="494"/>
        <v>94.3</v>
      </c>
      <c r="ER295" s="168">
        <f t="shared" si="495"/>
        <v>92.5</v>
      </c>
      <c r="ES295" s="168">
        <f t="shared" si="496"/>
        <v>88.8</v>
      </c>
      <c r="ET295" s="167">
        <v>134</v>
      </c>
      <c r="EU295" s="168">
        <f t="shared" si="497"/>
        <v>65.3</v>
      </c>
      <c r="EV295" s="168">
        <f t="shared" si="498"/>
        <v>77.400000000000006</v>
      </c>
      <c r="EW295" s="168">
        <f t="shared" si="499"/>
        <v>86.5</v>
      </c>
      <c r="EX295" s="168">
        <f t="shared" si="500"/>
        <v>92.5</v>
      </c>
      <c r="EY295" s="168">
        <f t="shared" si="501"/>
        <v>96.4</v>
      </c>
      <c r="EZ295" s="168">
        <f t="shared" si="502"/>
        <v>93</v>
      </c>
      <c r="FA295" s="168">
        <f t="shared" si="503"/>
        <v>90.4</v>
      </c>
      <c r="FB295" s="168">
        <f t="shared" si="504"/>
        <v>83.7</v>
      </c>
      <c r="FC295" s="167">
        <v>135</v>
      </c>
      <c r="FD295" s="168">
        <f t="shared" si="505"/>
        <v>70.7</v>
      </c>
      <c r="FE295" s="168">
        <f t="shared" si="506"/>
        <v>82</v>
      </c>
      <c r="FF295" s="168">
        <f t="shared" si="507"/>
        <v>89.3</v>
      </c>
      <c r="FG295" s="168">
        <f t="shared" si="508"/>
        <v>93.3</v>
      </c>
      <c r="FH295" s="168">
        <f t="shared" si="509"/>
        <v>95.5</v>
      </c>
      <c r="FI295" s="168">
        <f t="shared" si="510"/>
        <v>93</v>
      </c>
      <c r="FJ295" s="168">
        <f t="shared" si="511"/>
        <v>90.1</v>
      </c>
      <c r="FK295" s="168">
        <f t="shared" si="512"/>
        <v>83</v>
      </c>
      <c r="FL295" s="167">
        <v>136</v>
      </c>
      <c r="FM295" s="168">
        <f t="shared" si="513"/>
        <v>75.599999999999994</v>
      </c>
      <c r="FN295" s="168">
        <f t="shared" si="514"/>
        <v>84.2</v>
      </c>
      <c r="FO295" s="168">
        <f t="shared" si="515"/>
        <v>90.1</v>
      </c>
      <c r="FP295" s="168">
        <f t="shared" si="516"/>
        <v>93.6</v>
      </c>
      <c r="FQ295" s="168">
        <f t="shared" si="517"/>
        <v>96.2</v>
      </c>
      <c r="FR295" s="168">
        <f t="shared" si="518"/>
        <v>91.3</v>
      </c>
      <c r="FS295" s="168">
        <f t="shared" si="519"/>
        <v>87.9</v>
      </c>
      <c r="FT295" s="168">
        <f t="shared" si="520"/>
        <v>81.900000000000006</v>
      </c>
      <c r="FU295" s="167">
        <v>137</v>
      </c>
      <c r="FV295" s="168">
        <f t="shared" si="521"/>
        <v>77.599999999999994</v>
      </c>
      <c r="FW295" s="168">
        <f t="shared" si="522"/>
        <v>88</v>
      </c>
      <c r="FX295" s="168">
        <f t="shared" si="523"/>
        <v>93.4</v>
      </c>
      <c r="FY295" s="168">
        <f t="shared" si="524"/>
        <v>93.8</v>
      </c>
      <c r="FZ295" s="168">
        <f t="shared" si="525"/>
        <v>94.2</v>
      </c>
      <c r="GA295" s="168">
        <f t="shared" si="526"/>
        <v>91.4</v>
      </c>
      <c r="GB295" s="168">
        <f t="shared" si="527"/>
        <v>87.9</v>
      </c>
      <c r="GC295" s="168">
        <f t="shared" si="528"/>
        <v>79.900000000000006</v>
      </c>
      <c r="GD295" s="167">
        <v>130</v>
      </c>
      <c r="GE295" s="168">
        <f t="shared" si="529"/>
        <v>-2.3603849250278586E-2</v>
      </c>
      <c r="GF295" s="168">
        <f t="shared" si="530"/>
        <v>-2.3544224454084883E-2</v>
      </c>
      <c r="GG295" s="167">
        <v>131</v>
      </c>
      <c r="GH295" s="168">
        <f t="shared" si="531"/>
        <v>-1.2384835451356935E-2</v>
      </c>
      <c r="GI295" s="168">
        <f t="shared" si="532"/>
        <v>-1.1998855162644873E-2</v>
      </c>
      <c r="GJ295" s="167">
        <v>132</v>
      </c>
      <c r="GK295" s="168">
        <f t="shared" si="533"/>
        <v>-2.0040529691527809E-2</v>
      </c>
      <c r="GL295" s="168">
        <f t="shared" si="534"/>
        <v>-1.9627671504537147E-2</v>
      </c>
      <c r="GM295" s="167">
        <v>133</v>
      </c>
      <c r="GN295" s="168">
        <f t="shared" si="535"/>
        <v>-2.9994818512207644E-2</v>
      </c>
      <c r="GO295" s="168">
        <f t="shared" si="536"/>
        <v>-2.8499066434065412E-2</v>
      </c>
      <c r="GP295" s="167">
        <v>134</v>
      </c>
      <c r="GQ295" s="168">
        <f t="shared" si="537"/>
        <v>1.1033250097071345E-2</v>
      </c>
      <c r="GR295" s="168">
        <f t="shared" si="538"/>
        <v>1.2508825519844891E-2</v>
      </c>
      <c r="GS295" s="167">
        <v>135</v>
      </c>
      <c r="GT295" s="168">
        <f t="shared" si="539"/>
        <v>3.2452499206684138E-2</v>
      </c>
      <c r="GU295" s="168">
        <f t="shared" si="540"/>
        <v>3.7596330632538866E-2</v>
      </c>
      <c r="GV295" s="167">
        <v>136</v>
      </c>
      <c r="GW295" s="168">
        <f t="shared" si="541"/>
        <v>4.2495075939370963E-2</v>
      </c>
      <c r="GX295" s="168">
        <f t="shared" si="542"/>
        <v>5.8447665967733542E-2</v>
      </c>
      <c r="GY295" s="167">
        <v>137</v>
      </c>
      <c r="GZ295" s="168">
        <f t="shared" si="543"/>
        <v>-2.9037543498589002E-5</v>
      </c>
      <c r="HA295" s="168">
        <f t="shared" si="544"/>
        <v>2.5034014590687548E-2</v>
      </c>
      <c r="HB295" s="167">
        <v>-1.2</v>
      </c>
      <c r="HC295" s="167">
        <v>-0.49</v>
      </c>
      <c r="HD295" s="167">
        <v>0.14000000000000001</v>
      </c>
      <c r="HE295" s="167">
        <v>1.56</v>
      </c>
      <c r="HF295" s="167">
        <v>-2.98</v>
      </c>
      <c r="HG295" s="167">
        <v>-1.01</v>
      </c>
      <c r="HH295" s="167">
        <v>0.85</v>
      </c>
      <c r="HI295" s="167">
        <v>3.14</v>
      </c>
    </row>
    <row r="296" spans="1:217" ht="15" x14ac:dyDescent="0.2">
      <c r="A296" s="153">
        <v>286</v>
      </c>
      <c r="B296" s="212"/>
      <c r="V296" s="163">
        <f t="shared" si="445"/>
        <v>0</v>
      </c>
      <c r="W296" s="163">
        <f t="shared" si="446"/>
        <v>0</v>
      </c>
      <c r="X296" s="163">
        <f t="shared" si="447"/>
        <v>0</v>
      </c>
      <c r="Y296" s="163">
        <f t="shared" si="448"/>
        <v>0</v>
      </c>
      <c r="Z296" s="163">
        <f t="shared" si="449"/>
        <v>0</v>
      </c>
      <c r="AA296" s="163">
        <f t="shared" si="450"/>
        <v>0</v>
      </c>
      <c r="AB296" s="163">
        <f t="shared" si="451"/>
        <v>0</v>
      </c>
      <c r="AC296" s="163">
        <f t="shared" si="452"/>
        <v>0</v>
      </c>
      <c r="AD296" s="164">
        <f t="shared" si="453"/>
        <v>-1.4641977937706968E-2</v>
      </c>
      <c r="AE296" s="164">
        <f t="shared" si="454"/>
        <v>2.4910512713808348E-2</v>
      </c>
      <c r="AF296" s="164">
        <f t="shared" si="455"/>
        <v>4.5595616594547202E-2</v>
      </c>
      <c r="AG296" s="165">
        <f t="shared" si="456"/>
        <v>65.3</v>
      </c>
      <c r="AH296" s="165">
        <f t="shared" si="457"/>
        <v>75.400000000000006</v>
      </c>
      <c r="AI296" s="165">
        <f t="shared" si="458"/>
        <v>82.9</v>
      </c>
      <c r="AJ296" s="165">
        <f t="shared" si="459"/>
        <v>88.3</v>
      </c>
      <c r="AK296" s="165">
        <f t="shared" si="460"/>
        <v>91.5</v>
      </c>
      <c r="AL296" s="165">
        <f t="shared" si="461"/>
        <v>92.7</v>
      </c>
      <c r="AM296" s="165">
        <f t="shared" si="462"/>
        <v>92.5</v>
      </c>
      <c r="AN296" s="165">
        <f t="shared" si="463"/>
        <v>90.4</v>
      </c>
      <c r="AO296" s="164">
        <f t="shared" si="464"/>
        <v>1.5128685188023212</v>
      </c>
      <c r="AP296" s="166">
        <v>1</v>
      </c>
      <c r="AQ296" s="167">
        <v>51.4</v>
      </c>
      <c r="AR296" s="167">
        <v>62.6</v>
      </c>
      <c r="AS296" s="167">
        <v>70.8</v>
      </c>
      <c r="AT296" s="167">
        <v>81</v>
      </c>
      <c r="AU296" s="167">
        <v>90.4</v>
      </c>
      <c r="AV296" s="167">
        <v>96.2</v>
      </c>
      <c r="AW296" s="167">
        <v>94.7</v>
      </c>
      <c r="AX296" s="167">
        <v>92.3</v>
      </c>
      <c r="AY296" s="166">
        <v>2</v>
      </c>
      <c r="AZ296" s="167">
        <v>59.5</v>
      </c>
      <c r="BA296" s="167">
        <v>68.900000000000006</v>
      </c>
      <c r="BB296" s="167">
        <v>78.3</v>
      </c>
      <c r="BC296" s="167">
        <v>84.3</v>
      </c>
      <c r="BD296" s="167">
        <v>92.8</v>
      </c>
      <c r="BE296" s="167">
        <v>96.3</v>
      </c>
      <c r="BF296" s="167">
        <v>94</v>
      </c>
      <c r="BG296" s="167">
        <v>90</v>
      </c>
      <c r="BH296" s="166">
        <v>3</v>
      </c>
      <c r="BI296" s="167">
        <v>59.8</v>
      </c>
      <c r="BJ296" s="167">
        <v>71.099999999999994</v>
      </c>
      <c r="BK296" s="167">
        <v>80.8</v>
      </c>
      <c r="BL296" s="167">
        <v>88</v>
      </c>
      <c r="BM296" s="167">
        <v>95</v>
      </c>
      <c r="BN296" s="167">
        <v>94.4</v>
      </c>
      <c r="BO296" s="167">
        <v>94.1</v>
      </c>
      <c r="BP296" s="167">
        <v>89</v>
      </c>
      <c r="BQ296" s="166">
        <v>4</v>
      </c>
      <c r="BR296" s="167">
        <v>65.400000000000006</v>
      </c>
      <c r="BS296" s="167">
        <v>77.2</v>
      </c>
      <c r="BT296" s="167">
        <v>84.5</v>
      </c>
      <c r="BU296" s="167">
        <v>89.8</v>
      </c>
      <c r="BV296" s="167">
        <v>95.5</v>
      </c>
      <c r="BW296" s="167">
        <v>94.3</v>
      </c>
      <c r="BX296" s="167">
        <v>92.5</v>
      </c>
      <c r="BY296" s="167">
        <v>88.8</v>
      </c>
      <c r="BZ296" s="166">
        <v>5</v>
      </c>
      <c r="CA296" s="167">
        <v>65.3</v>
      </c>
      <c r="CB296" s="167">
        <v>77.400000000000006</v>
      </c>
      <c r="CC296" s="167">
        <v>86.5</v>
      </c>
      <c r="CD296" s="167">
        <v>92.5</v>
      </c>
      <c r="CE296" s="167">
        <v>96.4</v>
      </c>
      <c r="CF296" s="167">
        <v>93</v>
      </c>
      <c r="CG296" s="167">
        <v>90.4</v>
      </c>
      <c r="CH296" s="167">
        <v>83.7</v>
      </c>
      <c r="CI296" s="166">
        <v>6</v>
      </c>
      <c r="CJ296" s="167">
        <v>70.7</v>
      </c>
      <c r="CK296" s="167">
        <v>82</v>
      </c>
      <c r="CL296" s="167">
        <v>89.3</v>
      </c>
      <c r="CM296" s="167">
        <v>93.3</v>
      </c>
      <c r="CN296" s="167">
        <v>95.5</v>
      </c>
      <c r="CO296" s="167">
        <v>93</v>
      </c>
      <c r="CP296" s="167">
        <v>90.1</v>
      </c>
      <c r="CQ296" s="167">
        <v>83</v>
      </c>
      <c r="CR296" s="166">
        <v>7</v>
      </c>
      <c r="CS296" s="167">
        <v>75.599999999999994</v>
      </c>
      <c r="CT296" s="167">
        <v>84.2</v>
      </c>
      <c r="CU296" s="167">
        <v>90.1</v>
      </c>
      <c r="CV296" s="167">
        <v>93.6</v>
      </c>
      <c r="CW296" s="167">
        <v>96.2</v>
      </c>
      <c r="CX296" s="167">
        <v>91.3</v>
      </c>
      <c r="CY296" s="167">
        <v>87.9</v>
      </c>
      <c r="CZ296" s="167">
        <v>81.900000000000006</v>
      </c>
      <c r="DA296" s="166">
        <v>8</v>
      </c>
      <c r="DB296" s="167">
        <v>77.599999999999994</v>
      </c>
      <c r="DC296" s="167">
        <v>88</v>
      </c>
      <c r="DD296" s="167">
        <v>93.4</v>
      </c>
      <c r="DE296" s="167">
        <v>93.8</v>
      </c>
      <c r="DF296" s="167">
        <v>94.2</v>
      </c>
      <c r="DG296" s="167">
        <v>91.4</v>
      </c>
      <c r="DH296" s="167">
        <v>87.9</v>
      </c>
      <c r="DI296" s="167">
        <v>79.900000000000006</v>
      </c>
      <c r="DJ296" s="167">
        <v>1</v>
      </c>
      <c r="DK296" s="168">
        <f t="shared" si="465"/>
        <v>51.4</v>
      </c>
      <c r="DL296" s="168">
        <f t="shared" si="466"/>
        <v>62.6</v>
      </c>
      <c r="DM296" s="168">
        <f t="shared" si="467"/>
        <v>70.8</v>
      </c>
      <c r="DN296" s="168">
        <f t="shared" si="468"/>
        <v>81</v>
      </c>
      <c r="DO296" s="168">
        <f t="shared" si="469"/>
        <v>90.4</v>
      </c>
      <c r="DP296" s="168">
        <f t="shared" si="470"/>
        <v>96.2</v>
      </c>
      <c r="DQ296" s="168">
        <f t="shared" si="471"/>
        <v>94.7</v>
      </c>
      <c r="DR296" s="168">
        <f t="shared" si="472"/>
        <v>92.3</v>
      </c>
      <c r="DS296" s="167">
        <v>131</v>
      </c>
      <c r="DT296" s="168">
        <f t="shared" si="473"/>
        <v>59.5</v>
      </c>
      <c r="DU296" s="168">
        <f t="shared" si="474"/>
        <v>68.900000000000006</v>
      </c>
      <c r="DV296" s="168">
        <f t="shared" si="475"/>
        <v>78.3</v>
      </c>
      <c r="DW296" s="168">
        <f t="shared" si="476"/>
        <v>84.3</v>
      </c>
      <c r="DX296" s="168">
        <f t="shared" si="477"/>
        <v>92.8</v>
      </c>
      <c r="DY296" s="168">
        <f t="shared" si="478"/>
        <v>96.3</v>
      </c>
      <c r="DZ296" s="168">
        <f t="shared" si="479"/>
        <v>94</v>
      </c>
      <c r="EA296" s="168">
        <f t="shared" si="480"/>
        <v>90</v>
      </c>
      <c r="EB296" s="167">
        <v>132</v>
      </c>
      <c r="EC296" s="168">
        <f t="shared" si="481"/>
        <v>59.8</v>
      </c>
      <c r="ED296" s="168">
        <f t="shared" si="482"/>
        <v>71.099999999999994</v>
      </c>
      <c r="EE296" s="168">
        <f t="shared" si="483"/>
        <v>80.8</v>
      </c>
      <c r="EF296" s="168">
        <f t="shared" si="484"/>
        <v>88</v>
      </c>
      <c r="EG296" s="168">
        <f t="shared" si="485"/>
        <v>95</v>
      </c>
      <c r="EH296" s="168">
        <f t="shared" si="486"/>
        <v>94.4</v>
      </c>
      <c r="EI296" s="168">
        <f t="shared" si="487"/>
        <v>94.1</v>
      </c>
      <c r="EJ296" s="168">
        <f t="shared" si="488"/>
        <v>89</v>
      </c>
      <c r="EK296" s="167">
        <v>133</v>
      </c>
      <c r="EL296" s="168">
        <f t="shared" si="489"/>
        <v>65.400000000000006</v>
      </c>
      <c r="EM296" s="168">
        <f t="shared" si="490"/>
        <v>77.2</v>
      </c>
      <c r="EN296" s="168">
        <f t="shared" si="491"/>
        <v>84.5</v>
      </c>
      <c r="EO296" s="168">
        <f t="shared" si="492"/>
        <v>89.8</v>
      </c>
      <c r="EP296" s="168">
        <f t="shared" si="493"/>
        <v>95.5</v>
      </c>
      <c r="EQ296" s="168">
        <f t="shared" si="494"/>
        <v>94.3</v>
      </c>
      <c r="ER296" s="168">
        <f t="shared" si="495"/>
        <v>92.5</v>
      </c>
      <c r="ES296" s="168">
        <f t="shared" si="496"/>
        <v>88.8</v>
      </c>
      <c r="ET296" s="167">
        <v>134</v>
      </c>
      <c r="EU296" s="168">
        <f t="shared" si="497"/>
        <v>65.3</v>
      </c>
      <c r="EV296" s="168">
        <f t="shared" si="498"/>
        <v>77.400000000000006</v>
      </c>
      <c r="EW296" s="168">
        <f t="shared" si="499"/>
        <v>86.5</v>
      </c>
      <c r="EX296" s="168">
        <f t="shared" si="500"/>
        <v>92.5</v>
      </c>
      <c r="EY296" s="168">
        <f t="shared" si="501"/>
        <v>96.4</v>
      </c>
      <c r="EZ296" s="168">
        <f t="shared" si="502"/>
        <v>93</v>
      </c>
      <c r="FA296" s="168">
        <f t="shared" si="503"/>
        <v>90.4</v>
      </c>
      <c r="FB296" s="168">
        <f t="shared" si="504"/>
        <v>83.7</v>
      </c>
      <c r="FC296" s="167">
        <v>135</v>
      </c>
      <c r="FD296" s="168">
        <f t="shared" si="505"/>
        <v>70.7</v>
      </c>
      <c r="FE296" s="168">
        <f t="shared" si="506"/>
        <v>82</v>
      </c>
      <c r="FF296" s="168">
        <f t="shared" si="507"/>
        <v>89.3</v>
      </c>
      <c r="FG296" s="168">
        <f t="shared" si="508"/>
        <v>93.3</v>
      </c>
      <c r="FH296" s="168">
        <f t="shared" si="509"/>
        <v>95.5</v>
      </c>
      <c r="FI296" s="168">
        <f t="shared" si="510"/>
        <v>93</v>
      </c>
      <c r="FJ296" s="168">
        <f t="shared" si="511"/>
        <v>90.1</v>
      </c>
      <c r="FK296" s="168">
        <f t="shared" si="512"/>
        <v>83</v>
      </c>
      <c r="FL296" s="167">
        <v>136</v>
      </c>
      <c r="FM296" s="168">
        <f t="shared" si="513"/>
        <v>75.599999999999994</v>
      </c>
      <c r="FN296" s="168">
        <f t="shared" si="514"/>
        <v>84.2</v>
      </c>
      <c r="FO296" s="168">
        <f t="shared" si="515"/>
        <v>90.1</v>
      </c>
      <c r="FP296" s="168">
        <f t="shared" si="516"/>
        <v>93.6</v>
      </c>
      <c r="FQ296" s="168">
        <f t="shared" si="517"/>
        <v>96.2</v>
      </c>
      <c r="FR296" s="168">
        <f t="shared" si="518"/>
        <v>91.3</v>
      </c>
      <c r="FS296" s="168">
        <f t="shared" si="519"/>
        <v>87.9</v>
      </c>
      <c r="FT296" s="168">
        <f t="shared" si="520"/>
        <v>81.900000000000006</v>
      </c>
      <c r="FU296" s="167">
        <v>137</v>
      </c>
      <c r="FV296" s="168">
        <f t="shared" si="521"/>
        <v>77.599999999999994</v>
      </c>
      <c r="FW296" s="168">
        <f t="shared" si="522"/>
        <v>88</v>
      </c>
      <c r="FX296" s="168">
        <f t="shared" si="523"/>
        <v>93.4</v>
      </c>
      <c r="FY296" s="168">
        <f t="shared" si="524"/>
        <v>93.8</v>
      </c>
      <c r="FZ296" s="168">
        <f t="shared" si="525"/>
        <v>94.2</v>
      </c>
      <c r="GA296" s="168">
        <f t="shared" si="526"/>
        <v>91.4</v>
      </c>
      <c r="GB296" s="168">
        <f t="shared" si="527"/>
        <v>87.9</v>
      </c>
      <c r="GC296" s="168">
        <f t="shared" si="528"/>
        <v>79.900000000000006</v>
      </c>
      <c r="GD296" s="167">
        <v>130</v>
      </c>
      <c r="GE296" s="168">
        <f t="shared" si="529"/>
        <v>-2.3603849250278586E-2</v>
      </c>
      <c r="GF296" s="168">
        <f t="shared" si="530"/>
        <v>-2.3544224454084883E-2</v>
      </c>
      <c r="GG296" s="167">
        <v>131</v>
      </c>
      <c r="GH296" s="168">
        <f t="shared" si="531"/>
        <v>-1.2384835451356935E-2</v>
      </c>
      <c r="GI296" s="168">
        <f t="shared" si="532"/>
        <v>-1.1998855162644873E-2</v>
      </c>
      <c r="GJ296" s="167">
        <v>132</v>
      </c>
      <c r="GK296" s="168">
        <f t="shared" si="533"/>
        <v>-2.0040529691527809E-2</v>
      </c>
      <c r="GL296" s="168">
        <f t="shared" si="534"/>
        <v>-1.9627671504537147E-2</v>
      </c>
      <c r="GM296" s="167">
        <v>133</v>
      </c>
      <c r="GN296" s="168">
        <f t="shared" si="535"/>
        <v>-2.9994818512207644E-2</v>
      </c>
      <c r="GO296" s="168">
        <f t="shared" si="536"/>
        <v>-2.8499066434065412E-2</v>
      </c>
      <c r="GP296" s="167">
        <v>134</v>
      </c>
      <c r="GQ296" s="168">
        <f t="shared" si="537"/>
        <v>1.1033250097071345E-2</v>
      </c>
      <c r="GR296" s="168">
        <f t="shared" si="538"/>
        <v>1.2508825519844891E-2</v>
      </c>
      <c r="GS296" s="167">
        <v>135</v>
      </c>
      <c r="GT296" s="168">
        <f t="shared" si="539"/>
        <v>3.2452499206684138E-2</v>
      </c>
      <c r="GU296" s="168">
        <f t="shared" si="540"/>
        <v>3.7596330632538866E-2</v>
      </c>
      <c r="GV296" s="167">
        <v>136</v>
      </c>
      <c r="GW296" s="168">
        <f t="shared" si="541"/>
        <v>4.2495075939370963E-2</v>
      </c>
      <c r="GX296" s="168">
        <f t="shared" si="542"/>
        <v>5.8447665967733542E-2</v>
      </c>
      <c r="GY296" s="167">
        <v>137</v>
      </c>
      <c r="GZ296" s="168">
        <f t="shared" si="543"/>
        <v>-2.9037543498589002E-5</v>
      </c>
      <c r="HA296" s="168">
        <f t="shared" si="544"/>
        <v>2.5034014590687548E-2</v>
      </c>
      <c r="HB296" s="167">
        <v>-1.2</v>
      </c>
      <c r="HC296" s="167">
        <v>-0.49</v>
      </c>
      <c r="HD296" s="167">
        <v>0.14000000000000001</v>
      </c>
      <c r="HE296" s="167">
        <v>1.56</v>
      </c>
      <c r="HF296" s="167">
        <v>-2.98</v>
      </c>
      <c r="HG296" s="167">
        <v>-1.01</v>
      </c>
      <c r="HH296" s="167">
        <v>0.85</v>
      </c>
      <c r="HI296" s="167">
        <v>3.14</v>
      </c>
    </row>
    <row r="297" spans="1:217" ht="15" x14ac:dyDescent="0.2">
      <c r="A297" s="153">
        <v>287</v>
      </c>
      <c r="B297" s="212"/>
      <c r="V297" s="163">
        <f t="shared" si="445"/>
        <v>0</v>
      </c>
      <c r="W297" s="163">
        <f t="shared" si="446"/>
        <v>0</v>
      </c>
      <c r="X297" s="163">
        <f t="shared" si="447"/>
        <v>0</v>
      </c>
      <c r="Y297" s="163">
        <f t="shared" si="448"/>
        <v>0</v>
      </c>
      <c r="Z297" s="163">
        <f t="shared" si="449"/>
        <v>0</v>
      </c>
      <c r="AA297" s="163">
        <f t="shared" si="450"/>
        <v>0</v>
      </c>
      <c r="AB297" s="163">
        <f t="shared" si="451"/>
        <v>0</v>
      </c>
      <c r="AC297" s="163">
        <f t="shared" si="452"/>
        <v>0</v>
      </c>
      <c r="AD297" s="164">
        <f t="shared" si="453"/>
        <v>-1.4641977937706968E-2</v>
      </c>
      <c r="AE297" s="164">
        <f t="shared" si="454"/>
        <v>2.4910512713808348E-2</v>
      </c>
      <c r="AF297" s="164">
        <f t="shared" si="455"/>
        <v>4.5595616594547202E-2</v>
      </c>
      <c r="AG297" s="165">
        <f t="shared" si="456"/>
        <v>65.3</v>
      </c>
      <c r="AH297" s="165">
        <f t="shared" si="457"/>
        <v>75.400000000000006</v>
      </c>
      <c r="AI297" s="165">
        <f t="shared" si="458"/>
        <v>82.9</v>
      </c>
      <c r="AJ297" s="165">
        <f t="shared" si="459"/>
        <v>88.3</v>
      </c>
      <c r="AK297" s="165">
        <f t="shared" si="460"/>
        <v>91.5</v>
      </c>
      <c r="AL297" s="165">
        <f t="shared" si="461"/>
        <v>92.7</v>
      </c>
      <c r="AM297" s="165">
        <f t="shared" si="462"/>
        <v>92.5</v>
      </c>
      <c r="AN297" s="165">
        <f t="shared" si="463"/>
        <v>90.4</v>
      </c>
      <c r="AO297" s="164">
        <f t="shared" si="464"/>
        <v>1.5128685188023212</v>
      </c>
      <c r="AP297" s="166">
        <v>1</v>
      </c>
      <c r="AQ297" s="167">
        <v>51.4</v>
      </c>
      <c r="AR297" s="167">
        <v>62.6</v>
      </c>
      <c r="AS297" s="167">
        <v>70.8</v>
      </c>
      <c r="AT297" s="167">
        <v>81</v>
      </c>
      <c r="AU297" s="167">
        <v>90.4</v>
      </c>
      <c r="AV297" s="167">
        <v>96.2</v>
      </c>
      <c r="AW297" s="167">
        <v>94.7</v>
      </c>
      <c r="AX297" s="167">
        <v>92.3</v>
      </c>
      <c r="AY297" s="166">
        <v>2</v>
      </c>
      <c r="AZ297" s="167">
        <v>59.5</v>
      </c>
      <c r="BA297" s="167">
        <v>68.900000000000006</v>
      </c>
      <c r="BB297" s="167">
        <v>78.3</v>
      </c>
      <c r="BC297" s="167">
        <v>84.3</v>
      </c>
      <c r="BD297" s="167">
        <v>92.8</v>
      </c>
      <c r="BE297" s="167">
        <v>96.3</v>
      </c>
      <c r="BF297" s="167">
        <v>94</v>
      </c>
      <c r="BG297" s="167">
        <v>90</v>
      </c>
      <c r="BH297" s="166">
        <v>3</v>
      </c>
      <c r="BI297" s="167">
        <v>59.8</v>
      </c>
      <c r="BJ297" s="167">
        <v>71.099999999999994</v>
      </c>
      <c r="BK297" s="167">
        <v>80.8</v>
      </c>
      <c r="BL297" s="167">
        <v>88</v>
      </c>
      <c r="BM297" s="167">
        <v>95</v>
      </c>
      <c r="BN297" s="167">
        <v>94.4</v>
      </c>
      <c r="BO297" s="167">
        <v>94.1</v>
      </c>
      <c r="BP297" s="167">
        <v>89</v>
      </c>
      <c r="BQ297" s="166">
        <v>4</v>
      </c>
      <c r="BR297" s="167">
        <v>65.400000000000006</v>
      </c>
      <c r="BS297" s="167">
        <v>77.2</v>
      </c>
      <c r="BT297" s="167">
        <v>84.5</v>
      </c>
      <c r="BU297" s="167">
        <v>89.8</v>
      </c>
      <c r="BV297" s="167">
        <v>95.5</v>
      </c>
      <c r="BW297" s="167">
        <v>94.3</v>
      </c>
      <c r="BX297" s="167">
        <v>92.5</v>
      </c>
      <c r="BY297" s="167">
        <v>88.8</v>
      </c>
      <c r="BZ297" s="166">
        <v>5</v>
      </c>
      <c r="CA297" s="167">
        <v>65.3</v>
      </c>
      <c r="CB297" s="167">
        <v>77.400000000000006</v>
      </c>
      <c r="CC297" s="167">
        <v>86.5</v>
      </c>
      <c r="CD297" s="167">
        <v>92.5</v>
      </c>
      <c r="CE297" s="167">
        <v>96.4</v>
      </c>
      <c r="CF297" s="167">
        <v>93</v>
      </c>
      <c r="CG297" s="167">
        <v>90.4</v>
      </c>
      <c r="CH297" s="167">
        <v>83.7</v>
      </c>
      <c r="CI297" s="166">
        <v>6</v>
      </c>
      <c r="CJ297" s="167">
        <v>70.7</v>
      </c>
      <c r="CK297" s="167">
        <v>82</v>
      </c>
      <c r="CL297" s="167">
        <v>89.3</v>
      </c>
      <c r="CM297" s="167">
        <v>93.3</v>
      </c>
      <c r="CN297" s="167">
        <v>95.5</v>
      </c>
      <c r="CO297" s="167">
        <v>93</v>
      </c>
      <c r="CP297" s="167">
        <v>90.1</v>
      </c>
      <c r="CQ297" s="167">
        <v>83</v>
      </c>
      <c r="CR297" s="166">
        <v>7</v>
      </c>
      <c r="CS297" s="167">
        <v>75.599999999999994</v>
      </c>
      <c r="CT297" s="167">
        <v>84.2</v>
      </c>
      <c r="CU297" s="167">
        <v>90.1</v>
      </c>
      <c r="CV297" s="167">
        <v>93.6</v>
      </c>
      <c r="CW297" s="167">
        <v>96.2</v>
      </c>
      <c r="CX297" s="167">
        <v>91.3</v>
      </c>
      <c r="CY297" s="167">
        <v>87.9</v>
      </c>
      <c r="CZ297" s="167">
        <v>81.900000000000006</v>
      </c>
      <c r="DA297" s="166">
        <v>8</v>
      </c>
      <c r="DB297" s="167">
        <v>77.599999999999994</v>
      </c>
      <c r="DC297" s="167">
        <v>88</v>
      </c>
      <c r="DD297" s="167">
        <v>93.4</v>
      </c>
      <c r="DE297" s="167">
        <v>93.8</v>
      </c>
      <c r="DF297" s="167">
        <v>94.2</v>
      </c>
      <c r="DG297" s="167">
        <v>91.4</v>
      </c>
      <c r="DH297" s="167">
        <v>87.9</v>
      </c>
      <c r="DI297" s="167">
        <v>79.900000000000006</v>
      </c>
      <c r="DJ297" s="167">
        <v>1</v>
      </c>
      <c r="DK297" s="168">
        <f t="shared" si="465"/>
        <v>51.4</v>
      </c>
      <c r="DL297" s="168">
        <f t="shared" si="466"/>
        <v>62.6</v>
      </c>
      <c r="DM297" s="168">
        <f t="shared" si="467"/>
        <v>70.8</v>
      </c>
      <c r="DN297" s="168">
        <f t="shared" si="468"/>
        <v>81</v>
      </c>
      <c r="DO297" s="168">
        <f t="shared" si="469"/>
        <v>90.4</v>
      </c>
      <c r="DP297" s="168">
        <f t="shared" si="470"/>
        <v>96.2</v>
      </c>
      <c r="DQ297" s="168">
        <f t="shared" si="471"/>
        <v>94.7</v>
      </c>
      <c r="DR297" s="168">
        <f t="shared" si="472"/>
        <v>92.3</v>
      </c>
      <c r="DS297" s="167">
        <v>131</v>
      </c>
      <c r="DT297" s="168">
        <f t="shared" si="473"/>
        <v>59.5</v>
      </c>
      <c r="DU297" s="168">
        <f t="shared" si="474"/>
        <v>68.900000000000006</v>
      </c>
      <c r="DV297" s="168">
        <f t="shared" si="475"/>
        <v>78.3</v>
      </c>
      <c r="DW297" s="168">
        <f t="shared" si="476"/>
        <v>84.3</v>
      </c>
      <c r="DX297" s="168">
        <f t="shared" si="477"/>
        <v>92.8</v>
      </c>
      <c r="DY297" s="168">
        <f t="shared" si="478"/>
        <v>96.3</v>
      </c>
      <c r="DZ297" s="168">
        <f t="shared" si="479"/>
        <v>94</v>
      </c>
      <c r="EA297" s="168">
        <f t="shared" si="480"/>
        <v>90</v>
      </c>
      <c r="EB297" s="167">
        <v>132</v>
      </c>
      <c r="EC297" s="168">
        <f t="shared" si="481"/>
        <v>59.8</v>
      </c>
      <c r="ED297" s="168">
        <f t="shared" si="482"/>
        <v>71.099999999999994</v>
      </c>
      <c r="EE297" s="168">
        <f t="shared" si="483"/>
        <v>80.8</v>
      </c>
      <c r="EF297" s="168">
        <f t="shared" si="484"/>
        <v>88</v>
      </c>
      <c r="EG297" s="168">
        <f t="shared" si="485"/>
        <v>95</v>
      </c>
      <c r="EH297" s="168">
        <f t="shared" si="486"/>
        <v>94.4</v>
      </c>
      <c r="EI297" s="168">
        <f t="shared" si="487"/>
        <v>94.1</v>
      </c>
      <c r="EJ297" s="168">
        <f t="shared" si="488"/>
        <v>89</v>
      </c>
      <c r="EK297" s="167">
        <v>133</v>
      </c>
      <c r="EL297" s="168">
        <f t="shared" si="489"/>
        <v>65.400000000000006</v>
      </c>
      <c r="EM297" s="168">
        <f t="shared" si="490"/>
        <v>77.2</v>
      </c>
      <c r="EN297" s="168">
        <f t="shared" si="491"/>
        <v>84.5</v>
      </c>
      <c r="EO297" s="168">
        <f t="shared" si="492"/>
        <v>89.8</v>
      </c>
      <c r="EP297" s="168">
        <f t="shared" si="493"/>
        <v>95.5</v>
      </c>
      <c r="EQ297" s="168">
        <f t="shared" si="494"/>
        <v>94.3</v>
      </c>
      <c r="ER297" s="168">
        <f t="shared" si="495"/>
        <v>92.5</v>
      </c>
      <c r="ES297" s="168">
        <f t="shared" si="496"/>
        <v>88.8</v>
      </c>
      <c r="ET297" s="167">
        <v>134</v>
      </c>
      <c r="EU297" s="168">
        <f t="shared" si="497"/>
        <v>65.3</v>
      </c>
      <c r="EV297" s="168">
        <f t="shared" si="498"/>
        <v>77.400000000000006</v>
      </c>
      <c r="EW297" s="168">
        <f t="shared" si="499"/>
        <v>86.5</v>
      </c>
      <c r="EX297" s="168">
        <f t="shared" si="500"/>
        <v>92.5</v>
      </c>
      <c r="EY297" s="168">
        <f t="shared" si="501"/>
        <v>96.4</v>
      </c>
      <c r="EZ297" s="168">
        <f t="shared" si="502"/>
        <v>93</v>
      </c>
      <c r="FA297" s="168">
        <f t="shared" si="503"/>
        <v>90.4</v>
      </c>
      <c r="FB297" s="168">
        <f t="shared" si="504"/>
        <v>83.7</v>
      </c>
      <c r="FC297" s="167">
        <v>135</v>
      </c>
      <c r="FD297" s="168">
        <f t="shared" si="505"/>
        <v>70.7</v>
      </c>
      <c r="FE297" s="168">
        <f t="shared" si="506"/>
        <v>82</v>
      </c>
      <c r="FF297" s="168">
        <f t="shared" si="507"/>
        <v>89.3</v>
      </c>
      <c r="FG297" s="168">
        <f t="shared" si="508"/>
        <v>93.3</v>
      </c>
      <c r="FH297" s="168">
        <f t="shared" si="509"/>
        <v>95.5</v>
      </c>
      <c r="FI297" s="168">
        <f t="shared" si="510"/>
        <v>93</v>
      </c>
      <c r="FJ297" s="168">
        <f t="shared" si="511"/>
        <v>90.1</v>
      </c>
      <c r="FK297" s="168">
        <f t="shared" si="512"/>
        <v>83</v>
      </c>
      <c r="FL297" s="167">
        <v>136</v>
      </c>
      <c r="FM297" s="168">
        <f t="shared" si="513"/>
        <v>75.599999999999994</v>
      </c>
      <c r="FN297" s="168">
        <f t="shared" si="514"/>
        <v>84.2</v>
      </c>
      <c r="FO297" s="168">
        <f t="shared" si="515"/>
        <v>90.1</v>
      </c>
      <c r="FP297" s="168">
        <f t="shared" si="516"/>
        <v>93.6</v>
      </c>
      <c r="FQ297" s="168">
        <f t="shared" si="517"/>
        <v>96.2</v>
      </c>
      <c r="FR297" s="168">
        <f t="shared" si="518"/>
        <v>91.3</v>
      </c>
      <c r="FS297" s="168">
        <f t="shared" si="519"/>
        <v>87.9</v>
      </c>
      <c r="FT297" s="168">
        <f t="shared" si="520"/>
        <v>81.900000000000006</v>
      </c>
      <c r="FU297" s="167">
        <v>137</v>
      </c>
      <c r="FV297" s="168">
        <f t="shared" si="521"/>
        <v>77.599999999999994</v>
      </c>
      <c r="FW297" s="168">
        <f t="shared" si="522"/>
        <v>88</v>
      </c>
      <c r="FX297" s="168">
        <f t="shared" si="523"/>
        <v>93.4</v>
      </c>
      <c r="FY297" s="168">
        <f t="shared" si="524"/>
        <v>93.8</v>
      </c>
      <c r="FZ297" s="168">
        <f t="shared" si="525"/>
        <v>94.2</v>
      </c>
      <c r="GA297" s="168">
        <f t="shared" si="526"/>
        <v>91.4</v>
      </c>
      <c r="GB297" s="168">
        <f t="shared" si="527"/>
        <v>87.9</v>
      </c>
      <c r="GC297" s="168">
        <f t="shared" si="528"/>
        <v>79.900000000000006</v>
      </c>
      <c r="GD297" s="167">
        <v>130</v>
      </c>
      <c r="GE297" s="168">
        <f t="shared" si="529"/>
        <v>-2.3603849250278586E-2</v>
      </c>
      <c r="GF297" s="168">
        <f t="shared" si="530"/>
        <v>-2.3544224454084883E-2</v>
      </c>
      <c r="GG297" s="167">
        <v>131</v>
      </c>
      <c r="GH297" s="168">
        <f t="shared" si="531"/>
        <v>-1.2384835451356935E-2</v>
      </c>
      <c r="GI297" s="168">
        <f t="shared" si="532"/>
        <v>-1.1998855162644873E-2</v>
      </c>
      <c r="GJ297" s="167">
        <v>132</v>
      </c>
      <c r="GK297" s="168">
        <f t="shared" si="533"/>
        <v>-2.0040529691527809E-2</v>
      </c>
      <c r="GL297" s="168">
        <f t="shared" si="534"/>
        <v>-1.9627671504537147E-2</v>
      </c>
      <c r="GM297" s="167">
        <v>133</v>
      </c>
      <c r="GN297" s="168">
        <f t="shared" si="535"/>
        <v>-2.9994818512207644E-2</v>
      </c>
      <c r="GO297" s="168">
        <f t="shared" si="536"/>
        <v>-2.8499066434065412E-2</v>
      </c>
      <c r="GP297" s="167">
        <v>134</v>
      </c>
      <c r="GQ297" s="168">
        <f t="shared" si="537"/>
        <v>1.1033250097071345E-2</v>
      </c>
      <c r="GR297" s="168">
        <f t="shared" si="538"/>
        <v>1.2508825519844891E-2</v>
      </c>
      <c r="GS297" s="167">
        <v>135</v>
      </c>
      <c r="GT297" s="168">
        <f t="shared" si="539"/>
        <v>3.2452499206684138E-2</v>
      </c>
      <c r="GU297" s="168">
        <f t="shared" si="540"/>
        <v>3.7596330632538866E-2</v>
      </c>
      <c r="GV297" s="167">
        <v>136</v>
      </c>
      <c r="GW297" s="168">
        <f t="shared" si="541"/>
        <v>4.2495075939370963E-2</v>
      </c>
      <c r="GX297" s="168">
        <f t="shared" si="542"/>
        <v>5.8447665967733542E-2</v>
      </c>
      <c r="GY297" s="167">
        <v>137</v>
      </c>
      <c r="GZ297" s="168">
        <f t="shared" si="543"/>
        <v>-2.9037543498589002E-5</v>
      </c>
      <c r="HA297" s="168">
        <f t="shared" si="544"/>
        <v>2.5034014590687548E-2</v>
      </c>
      <c r="HB297" s="167">
        <v>-1.2</v>
      </c>
      <c r="HC297" s="167">
        <v>-0.49</v>
      </c>
      <c r="HD297" s="167">
        <v>0.14000000000000001</v>
      </c>
      <c r="HE297" s="167">
        <v>1.56</v>
      </c>
      <c r="HF297" s="167">
        <v>-2.98</v>
      </c>
      <c r="HG297" s="167">
        <v>-1.01</v>
      </c>
      <c r="HH297" s="167">
        <v>0.85</v>
      </c>
      <c r="HI297" s="167">
        <v>3.14</v>
      </c>
    </row>
    <row r="298" spans="1:217" ht="15" x14ac:dyDescent="0.2">
      <c r="A298" s="153">
        <v>288</v>
      </c>
      <c r="B298" s="212"/>
      <c r="V298" s="163">
        <f t="shared" si="445"/>
        <v>0</v>
      </c>
      <c r="W298" s="163">
        <f t="shared" si="446"/>
        <v>0</v>
      </c>
      <c r="X298" s="163">
        <f t="shared" si="447"/>
        <v>0</v>
      </c>
      <c r="Y298" s="163">
        <f t="shared" si="448"/>
        <v>0</v>
      </c>
      <c r="Z298" s="163">
        <f t="shared" si="449"/>
        <v>0</v>
      </c>
      <c r="AA298" s="163">
        <f t="shared" si="450"/>
        <v>0</v>
      </c>
      <c r="AB298" s="163">
        <f t="shared" si="451"/>
        <v>0</v>
      </c>
      <c r="AC298" s="163">
        <f t="shared" si="452"/>
        <v>0</v>
      </c>
      <c r="AD298" s="164">
        <f t="shared" si="453"/>
        <v>-1.4641977937706968E-2</v>
      </c>
      <c r="AE298" s="164">
        <f t="shared" si="454"/>
        <v>2.4910512713808348E-2</v>
      </c>
      <c r="AF298" s="164">
        <f t="shared" si="455"/>
        <v>4.5595616594547202E-2</v>
      </c>
      <c r="AG298" s="165">
        <f t="shared" si="456"/>
        <v>65.3</v>
      </c>
      <c r="AH298" s="165">
        <f t="shared" si="457"/>
        <v>75.400000000000006</v>
      </c>
      <c r="AI298" s="165">
        <f t="shared" si="458"/>
        <v>82.9</v>
      </c>
      <c r="AJ298" s="165">
        <f t="shared" si="459"/>
        <v>88.3</v>
      </c>
      <c r="AK298" s="165">
        <f t="shared" si="460"/>
        <v>91.5</v>
      </c>
      <c r="AL298" s="165">
        <f t="shared" si="461"/>
        <v>92.7</v>
      </c>
      <c r="AM298" s="165">
        <f t="shared" si="462"/>
        <v>92.5</v>
      </c>
      <c r="AN298" s="165">
        <f t="shared" si="463"/>
        <v>90.4</v>
      </c>
      <c r="AO298" s="164">
        <f t="shared" si="464"/>
        <v>1.5128685188023212</v>
      </c>
      <c r="AP298" s="166">
        <v>1</v>
      </c>
      <c r="AQ298" s="167">
        <v>51.4</v>
      </c>
      <c r="AR298" s="167">
        <v>62.6</v>
      </c>
      <c r="AS298" s="167">
        <v>70.8</v>
      </c>
      <c r="AT298" s="167">
        <v>81</v>
      </c>
      <c r="AU298" s="167">
        <v>90.4</v>
      </c>
      <c r="AV298" s="167">
        <v>96.2</v>
      </c>
      <c r="AW298" s="167">
        <v>94.7</v>
      </c>
      <c r="AX298" s="167">
        <v>92.3</v>
      </c>
      <c r="AY298" s="166">
        <v>2</v>
      </c>
      <c r="AZ298" s="167">
        <v>59.5</v>
      </c>
      <c r="BA298" s="167">
        <v>68.900000000000006</v>
      </c>
      <c r="BB298" s="167">
        <v>78.3</v>
      </c>
      <c r="BC298" s="167">
        <v>84.3</v>
      </c>
      <c r="BD298" s="167">
        <v>92.8</v>
      </c>
      <c r="BE298" s="167">
        <v>96.3</v>
      </c>
      <c r="BF298" s="167">
        <v>94</v>
      </c>
      <c r="BG298" s="167">
        <v>90</v>
      </c>
      <c r="BH298" s="166">
        <v>3</v>
      </c>
      <c r="BI298" s="167">
        <v>59.8</v>
      </c>
      <c r="BJ298" s="167">
        <v>71.099999999999994</v>
      </c>
      <c r="BK298" s="167">
        <v>80.8</v>
      </c>
      <c r="BL298" s="167">
        <v>88</v>
      </c>
      <c r="BM298" s="167">
        <v>95</v>
      </c>
      <c r="BN298" s="167">
        <v>94.4</v>
      </c>
      <c r="BO298" s="167">
        <v>94.1</v>
      </c>
      <c r="BP298" s="167">
        <v>89</v>
      </c>
      <c r="BQ298" s="166">
        <v>4</v>
      </c>
      <c r="BR298" s="167">
        <v>65.400000000000006</v>
      </c>
      <c r="BS298" s="167">
        <v>77.2</v>
      </c>
      <c r="BT298" s="167">
        <v>84.5</v>
      </c>
      <c r="BU298" s="167">
        <v>89.8</v>
      </c>
      <c r="BV298" s="167">
        <v>95.5</v>
      </c>
      <c r="BW298" s="167">
        <v>94.3</v>
      </c>
      <c r="BX298" s="167">
        <v>92.5</v>
      </c>
      <c r="BY298" s="167">
        <v>88.8</v>
      </c>
      <c r="BZ298" s="166">
        <v>5</v>
      </c>
      <c r="CA298" s="167">
        <v>65.3</v>
      </c>
      <c r="CB298" s="167">
        <v>77.400000000000006</v>
      </c>
      <c r="CC298" s="167">
        <v>86.5</v>
      </c>
      <c r="CD298" s="167">
        <v>92.5</v>
      </c>
      <c r="CE298" s="167">
        <v>96.4</v>
      </c>
      <c r="CF298" s="167">
        <v>93</v>
      </c>
      <c r="CG298" s="167">
        <v>90.4</v>
      </c>
      <c r="CH298" s="167">
        <v>83.7</v>
      </c>
      <c r="CI298" s="166">
        <v>6</v>
      </c>
      <c r="CJ298" s="167">
        <v>70.7</v>
      </c>
      <c r="CK298" s="167">
        <v>82</v>
      </c>
      <c r="CL298" s="167">
        <v>89.3</v>
      </c>
      <c r="CM298" s="167">
        <v>93.3</v>
      </c>
      <c r="CN298" s="167">
        <v>95.5</v>
      </c>
      <c r="CO298" s="167">
        <v>93</v>
      </c>
      <c r="CP298" s="167">
        <v>90.1</v>
      </c>
      <c r="CQ298" s="167">
        <v>83</v>
      </c>
      <c r="CR298" s="166">
        <v>7</v>
      </c>
      <c r="CS298" s="167">
        <v>75.599999999999994</v>
      </c>
      <c r="CT298" s="167">
        <v>84.2</v>
      </c>
      <c r="CU298" s="167">
        <v>90.1</v>
      </c>
      <c r="CV298" s="167">
        <v>93.6</v>
      </c>
      <c r="CW298" s="167">
        <v>96.2</v>
      </c>
      <c r="CX298" s="167">
        <v>91.3</v>
      </c>
      <c r="CY298" s="167">
        <v>87.9</v>
      </c>
      <c r="CZ298" s="167">
        <v>81.900000000000006</v>
      </c>
      <c r="DA298" s="166">
        <v>8</v>
      </c>
      <c r="DB298" s="167">
        <v>77.599999999999994</v>
      </c>
      <c r="DC298" s="167">
        <v>88</v>
      </c>
      <c r="DD298" s="167">
        <v>93.4</v>
      </c>
      <c r="DE298" s="167">
        <v>93.8</v>
      </c>
      <c r="DF298" s="167">
        <v>94.2</v>
      </c>
      <c r="DG298" s="167">
        <v>91.4</v>
      </c>
      <c r="DH298" s="167">
        <v>87.9</v>
      </c>
      <c r="DI298" s="167">
        <v>79.900000000000006</v>
      </c>
      <c r="DJ298" s="167">
        <v>1</v>
      </c>
      <c r="DK298" s="168">
        <f t="shared" si="465"/>
        <v>51.4</v>
      </c>
      <c r="DL298" s="168">
        <f t="shared" si="466"/>
        <v>62.6</v>
      </c>
      <c r="DM298" s="168">
        <f t="shared" si="467"/>
        <v>70.8</v>
      </c>
      <c r="DN298" s="168">
        <f t="shared" si="468"/>
        <v>81</v>
      </c>
      <c r="DO298" s="168">
        <f t="shared" si="469"/>
        <v>90.4</v>
      </c>
      <c r="DP298" s="168">
        <f t="shared" si="470"/>
        <v>96.2</v>
      </c>
      <c r="DQ298" s="168">
        <f t="shared" si="471"/>
        <v>94.7</v>
      </c>
      <c r="DR298" s="168">
        <f t="shared" si="472"/>
        <v>92.3</v>
      </c>
      <c r="DS298" s="167">
        <v>131</v>
      </c>
      <c r="DT298" s="168">
        <f t="shared" si="473"/>
        <v>59.5</v>
      </c>
      <c r="DU298" s="168">
        <f t="shared" si="474"/>
        <v>68.900000000000006</v>
      </c>
      <c r="DV298" s="168">
        <f t="shared" si="475"/>
        <v>78.3</v>
      </c>
      <c r="DW298" s="168">
        <f t="shared" si="476"/>
        <v>84.3</v>
      </c>
      <c r="DX298" s="168">
        <f t="shared" si="477"/>
        <v>92.8</v>
      </c>
      <c r="DY298" s="168">
        <f t="shared" si="478"/>
        <v>96.3</v>
      </c>
      <c r="DZ298" s="168">
        <f t="shared" si="479"/>
        <v>94</v>
      </c>
      <c r="EA298" s="168">
        <f t="shared" si="480"/>
        <v>90</v>
      </c>
      <c r="EB298" s="167">
        <v>132</v>
      </c>
      <c r="EC298" s="168">
        <f t="shared" si="481"/>
        <v>59.8</v>
      </c>
      <c r="ED298" s="168">
        <f t="shared" si="482"/>
        <v>71.099999999999994</v>
      </c>
      <c r="EE298" s="168">
        <f t="shared" si="483"/>
        <v>80.8</v>
      </c>
      <c r="EF298" s="168">
        <f t="shared" si="484"/>
        <v>88</v>
      </c>
      <c r="EG298" s="168">
        <f t="shared" si="485"/>
        <v>95</v>
      </c>
      <c r="EH298" s="168">
        <f t="shared" si="486"/>
        <v>94.4</v>
      </c>
      <c r="EI298" s="168">
        <f t="shared" si="487"/>
        <v>94.1</v>
      </c>
      <c r="EJ298" s="168">
        <f t="shared" si="488"/>
        <v>89</v>
      </c>
      <c r="EK298" s="167">
        <v>133</v>
      </c>
      <c r="EL298" s="168">
        <f t="shared" si="489"/>
        <v>65.400000000000006</v>
      </c>
      <c r="EM298" s="168">
        <f t="shared" si="490"/>
        <v>77.2</v>
      </c>
      <c r="EN298" s="168">
        <f t="shared" si="491"/>
        <v>84.5</v>
      </c>
      <c r="EO298" s="168">
        <f t="shared" si="492"/>
        <v>89.8</v>
      </c>
      <c r="EP298" s="168">
        <f t="shared" si="493"/>
        <v>95.5</v>
      </c>
      <c r="EQ298" s="168">
        <f t="shared" si="494"/>
        <v>94.3</v>
      </c>
      <c r="ER298" s="168">
        <f t="shared" si="495"/>
        <v>92.5</v>
      </c>
      <c r="ES298" s="168">
        <f t="shared" si="496"/>
        <v>88.8</v>
      </c>
      <c r="ET298" s="167">
        <v>134</v>
      </c>
      <c r="EU298" s="168">
        <f t="shared" si="497"/>
        <v>65.3</v>
      </c>
      <c r="EV298" s="168">
        <f t="shared" si="498"/>
        <v>77.400000000000006</v>
      </c>
      <c r="EW298" s="168">
        <f t="shared" si="499"/>
        <v>86.5</v>
      </c>
      <c r="EX298" s="168">
        <f t="shared" si="500"/>
        <v>92.5</v>
      </c>
      <c r="EY298" s="168">
        <f t="shared" si="501"/>
        <v>96.4</v>
      </c>
      <c r="EZ298" s="168">
        <f t="shared" si="502"/>
        <v>93</v>
      </c>
      <c r="FA298" s="168">
        <f t="shared" si="503"/>
        <v>90.4</v>
      </c>
      <c r="FB298" s="168">
        <f t="shared" si="504"/>
        <v>83.7</v>
      </c>
      <c r="FC298" s="167">
        <v>135</v>
      </c>
      <c r="FD298" s="168">
        <f t="shared" si="505"/>
        <v>70.7</v>
      </c>
      <c r="FE298" s="168">
        <f t="shared" si="506"/>
        <v>82</v>
      </c>
      <c r="FF298" s="168">
        <f t="shared" si="507"/>
        <v>89.3</v>
      </c>
      <c r="FG298" s="168">
        <f t="shared" si="508"/>
        <v>93.3</v>
      </c>
      <c r="FH298" s="168">
        <f t="shared" si="509"/>
        <v>95.5</v>
      </c>
      <c r="FI298" s="168">
        <f t="shared" si="510"/>
        <v>93</v>
      </c>
      <c r="FJ298" s="168">
        <f t="shared" si="511"/>
        <v>90.1</v>
      </c>
      <c r="FK298" s="168">
        <f t="shared" si="512"/>
        <v>83</v>
      </c>
      <c r="FL298" s="167">
        <v>136</v>
      </c>
      <c r="FM298" s="168">
        <f t="shared" si="513"/>
        <v>75.599999999999994</v>
      </c>
      <c r="FN298" s="168">
        <f t="shared" si="514"/>
        <v>84.2</v>
      </c>
      <c r="FO298" s="168">
        <f t="shared" si="515"/>
        <v>90.1</v>
      </c>
      <c r="FP298" s="168">
        <f t="shared" si="516"/>
        <v>93.6</v>
      </c>
      <c r="FQ298" s="168">
        <f t="shared" si="517"/>
        <v>96.2</v>
      </c>
      <c r="FR298" s="168">
        <f t="shared" si="518"/>
        <v>91.3</v>
      </c>
      <c r="FS298" s="168">
        <f t="shared" si="519"/>
        <v>87.9</v>
      </c>
      <c r="FT298" s="168">
        <f t="shared" si="520"/>
        <v>81.900000000000006</v>
      </c>
      <c r="FU298" s="167">
        <v>137</v>
      </c>
      <c r="FV298" s="168">
        <f t="shared" si="521"/>
        <v>77.599999999999994</v>
      </c>
      <c r="FW298" s="168">
        <f t="shared" si="522"/>
        <v>88</v>
      </c>
      <c r="FX298" s="168">
        <f t="shared" si="523"/>
        <v>93.4</v>
      </c>
      <c r="FY298" s="168">
        <f t="shared" si="524"/>
        <v>93.8</v>
      </c>
      <c r="FZ298" s="168">
        <f t="shared" si="525"/>
        <v>94.2</v>
      </c>
      <c r="GA298" s="168">
        <f t="shared" si="526"/>
        <v>91.4</v>
      </c>
      <c r="GB298" s="168">
        <f t="shared" si="527"/>
        <v>87.9</v>
      </c>
      <c r="GC298" s="168">
        <f t="shared" si="528"/>
        <v>79.900000000000006</v>
      </c>
      <c r="GD298" s="167">
        <v>130</v>
      </c>
      <c r="GE298" s="168">
        <f t="shared" si="529"/>
        <v>-2.3603849250278586E-2</v>
      </c>
      <c r="GF298" s="168">
        <f t="shared" si="530"/>
        <v>-2.3544224454084883E-2</v>
      </c>
      <c r="GG298" s="167">
        <v>131</v>
      </c>
      <c r="GH298" s="168">
        <f t="shared" si="531"/>
        <v>-1.2384835451356935E-2</v>
      </c>
      <c r="GI298" s="168">
        <f t="shared" si="532"/>
        <v>-1.1998855162644873E-2</v>
      </c>
      <c r="GJ298" s="167">
        <v>132</v>
      </c>
      <c r="GK298" s="168">
        <f t="shared" si="533"/>
        <v>-2.0040529691527809E-2</v>
      </c>
      <c r="GL298" s="168">
        <f t="shared" si="534"/>
        <v>-1.9627671504537147E-2</v>
      </c>
      <c r="GM298" s="167">
        <v>133</v>
      </c>
      <c r="GN298" s="168">
        <f t="shared" si="535"/>
        <v>-2.9994818512207644E-2</v>
      </c>
      <c r="GO298" s="168">
        <f t="shared" si="536"/>
        <v>-2.8499066434065412E-2</v>
      </c>
      <c r="GP298" s="167">
        <v>134</v>
      </c>
      <c r="GQ298" s="168">
        <f t="shared" si="537"/>
        <v>1.1033250097071345E-2</v>
      </c>
      <c r="GR298" s="168">
        <f t="shared" si="538"/>
        <v>1.2508825519844891E-2</v>
      </c>
      <c r="GS298" s="167">
        <v>135</v>
      </c>
      <c r="GT298" s="168">
        <f t="shared" si="539"/>
        <v>3.2452499206684138E-2</v>
      </c>
      <c r="GU298" s="168">
        <f t="shared" si="540"/>
        <v>3.7596330632538866E-2</v>
      </c>
      <c r="GV298" s="167">
        <v>136</v>
      </c>
      <c r="GW298" s="168">
        <f t="shared" si="541"/>
        <v>4.2495075939370963E-2</v>
      </c>
      <c r="GX298" s="168">
        <f t="shared" si="542"/>
        <v>5.8447665967733542E-2</v>
      </c>
      <c r="GY298" s="167">
        <v>137</v>
      </c>
      <c r="GZ298" s="168">
        <f t="shared" si="543"/>
        <v>-2.9037543498589002E-5</v>
      </c>
      <c r="HA298" s="168">
        <f t="shared" si="544"/>
        <v>2.5034014590687548E-2</v>
      </c>
      <c r="HB298" s="167">
        <v>-1.2</v>
      </c>
      <c r="HC298" s="167">
        <v>-0.49</v>
      </c>
      <c r="HD298" s="167">
        <v>0.14000000000000001</v>
      </c>
      <c r="HE298" s="167">
        <v>1.56</v>
      </c>
      <c r="HF298" s="167">
        <v>-2.98</v>
      </c>
      <c r="HG298" s="167">
        <v>-1.01</v>
      </c>
      <c r="HH298" s="167">
        <v>0.85</v>
      </c>
      <c r="HI298" s="167">
        <v>3.14</v>
      </c>
    </row>
    <row r="299" spans="1:217" ht="15" x14ac:dyDescent="0.2">
      <c r="A299" s="153">
        <v>289</v>
      </c>
      <c r="B299" s="212"/>
      <c r="V299" s="163">
        <f t="shared" si="445"/>
        <v>0</v>
      </c>
      <c r="W299" s="163">
        <f t="shared" si="446"/>
        <v>0</v>
      </c>
      <c r="X299" s="163">
        <f t="shared" si="447"/>
        <v>0</v>
      </c>
      <c r="Y299" s="163">
        <f t="shared" si="448"/>
        <v>0</v>
      </c>
      <c r="Z299" s="163">
        <f t="shared" si="449"/>
        <v>0</v>
      </c>
      <c r="AA299" s="163">
        <f t="shared" si="450"/>
        <v>0</v>
      </c>
      <c r="AB299" s="163">
        <f t="shared" si="451"/>
        <v>0</v>
      </c>
      <c r="AC299" s="163">
        <f t="shared" si="452"/>
        <v>0</v>
      </c>
      <c r="AD299" s="164">
        <f t="shared" si="453"/>
        <v>-1.4641977937706968E-2</v>
      </c>
      <c r="AE299" s="164">
        <f t="shared" si="454"/>
        <v>2.4910512713808348E-2</v>
      </c>
      <c r="AF299" s="164">
        <f t="shared" si="455"/>
        <v>4.5595616594547202E-2</v>
      </c>
      <c r="AG299" s="165">
        <f t="shared" si="456"/>
        <v>65.3</v>
      </c>
      <c r="AH299" s="165">
        <f t="shared" si="457"/>
        <v>75.400000000000006</v>
      </c>
      <c r="AI299" s="165">
        <f t="shared" si="458"/>
        <v>82.9</v>
      </c>
      <c r="AJ299" s="165">
        <f t="shared" si="459"/>
        <v>88.3</v>
      </c>
      <c r="AK299" s="165">
        <f t="shared" si="460"/>
        <v>91.5</v>
      </c>
      <c r="AL299" s="165">
        <f t="shared" si="461"/>
        <v>92.7</v>
      </c>
      <c r="AM299" s="165">
        <f t="shared" si="462"/>
        <v>92.5</v>
      </c>
      <c r="AN299" s="165">
        <f t="shared" si="463"/>
        <v>90.4</v>
      </c>
      <c r="AO299" s="164">
        <f t="shared" si="464"/>
        <v>1.5128685188023212</v>
      </c>
      <c r="AP299" s="166">
        <v>1</v>
      </c>
      <c r="AQ299" s="167">
        <v>51.4</v>
      </c>
      <c r="AR299" s="167">
        <v>62.6</v>
      </c>
      <c r="AS299" s="167">
        <v>70.8</v>
      </c>
      <c r="AT299" s="167">
        <v>81</v>
      </c>
      <c r="AU299" s="167">
        <v>90.4</v>
      </c>
      <c r="AV299" s="167">
        <v>96.2</v>
      </c>
      <c r="AW299" s="167">
        <v>94.7</v>
      </c>
      <c r="AX299" s="167">
        <v>92.3</v>
      </c>
      <c r="AY299" s="166">
        <v>2</v>
      </c>
      <c r="AZ299" s="167">
        <v>59.5</v>
      </c>
      <c r="BA299" s="167">
        <v>68.900000000000006</v>
      </c>
      <c r="BB299" s="167">
        <v>78.3</v>
      </c>
      <c r="BC299" s="167">
        <v>84.3</v>
      </c>
      <c r="BD299" s="167">
        <v>92.8</v>
      </c>
      <c r="BE299" s="167">
        <v>96.3</v>
      </c>
      <c r="BF299" s="167">
        <v>94</v>
      </c>
      <c r="BG299" s="167">
        <v>90</v>
      </c>
      <c r="BH299" s="166">
        <v>3</v>
      </c>
      <c r="BI299" s="167">
        <v>59.8</v>
      </c>
      <c r="BJ299" s="167">
        <v>71.099999999999994</v>
      </c>
      <c r="BK299" s="167">
        <v>80.8</v>
      </c>
      <c r="BL299" s="167">
        <v>88</v>
      </c>
      <c r="BM299" s="167">
        <v>95</v>
      </c>
      <c r="BN299" s="167">
        <v>94.4</v>
      </c>
      <c r="BO299" s="167">
        <v>94.1</v>
      </c>
      <c r="BP299" s="167">
        <v>89</v>
      </c>
      <c r="BQ299" s="166">
        <v>4</v>
      </c>
      <c r="BR299" s="167">
        <v>65.400000000000006</v>
      </c>
      <c r="BS299" s="167">
        <v>77.2</v>
      </c>
      <c r="BT299" s="167">
        <v>84.5</v>
      </c>
      <c r="BU299" s="167">
        <v>89.8</v>
      </c>
      <c r="BV299" s="167">
        <v>95.5</v>
      </c>
      <c r="BW299" s="167">
        <v>94.3</v>
      </c>
      <c r="BX299" s="167">
        <v>92.5</v>
      </c>
      <c r="BY299" s="167">
        <v>88.8</v>
      </c>
      <c r="BZ299" s="166">
        <v>5</v>
      </c>
      <c r="CA299" s="167">
        <v>65.3</v>
      </c>
      <c r="CB299" s="167">
        <v>77.400000000000006</v>
      </c>
      <c r="CC299" s="167">
        <v>86.5</v>
      </c>
      <c r="CD299" s="167">
        <v>92.5</v>
      </c>
      <c r="CE299" s="167">
        <v>96.4</v>
      </c>
      <c r="CF299" s="167">
        <v>93</v>
      </c>
      <c r="CG299" s="167">
        <v>90.4</v>
      </c>
      <c r="CH299" s="167">
        <v>83.7</v>
      </c>
      <c r="CI299" s="166">
        <v>6</v>
      </c>
      <c r="CJ299" s="167">
        <v>70.7</v>
      </c>
      <c r="CK299" s="167">
        <v>82</v>
      </c>
      <c r="CL299" s="167">
        <v>89.3</v>
      </c>
      <c r="CM299" s="167">
        <v>93.3</v>
      </c>
      <c r="CN299" s="167">
        <v>95.5</v>
      </c>
      <c r="CO299" s="167">
        <v>93</v>
      </c>
      <c r="CP299" s="167">
        <v>90.1</v>
      </c>
      <c r="CQ299" s="167">
        <v>83</v>
      </c>
      <c r="CR299" s="166">
        <v>7</v>
      </c>
      <c r="CS299" s="167">
        <v>75.599999999999994</v>
      </c>
      <c r="CT299" s="167">
        <v>84.2</v>
      </c>
      <c r="CU299" s="167">
        <v>90.1</v>
      </c>
      <c r="CV299" s="167">
        <v>93.6</v>
      </c>
      <c r="CW299" s="167">
        <v>96.2</v>
      </c>
      <c r="CX299" s="167">
        <v>91.3</v>
      </c>
      <c r="CY299" s="167">
        <v>87.9</v>
      </c>
      <c r="CZ299" s="167">
        <v>81.900000000000006</v>
      </c>
      <c r="DA299" s="166">
        <v>8</v>
      </c>
      <c r="DB299" s="167">
        <v>77.599999999999994</v>
      </c>
      <c r="DC299" s="167">
        <v>88</v>
      </c>
      <c r="DD299" s="167">
        <v>93.4</v>
      </c>
      <c r="DE299" s="167">
        <v>93.8</v>
      </c>
      <c r="DF299" s="167">
        <v>94.2</v>
      </c>
      <c r="DG299" s="167">
        <v>91.4</v>
      </c>
      <c r="DH299" s="167">
        <v>87.9</v>
      </c>
      <c r="DI299" s="167">
        <v>79.900000000000006</v>
      </c>
      <c r="DJ299" s="167">
        <v>1</v>
      </c>
      <c r="DK299" s="168">
        <f t="shared" si="465"/>
        <v>51.4</v>
      </c>
      <c r="DL299" s="168">
        <f t="shared" si="466"/>
        <v>62.6</v>
      </c>
      <c r="DM299" s="168">
        <f t="shared" si="467"/>
        <v>70.8</v>
      </c>
      <c r="DN299" s="168">
        <f t="shared" si="468"/>
        <v>81</v>
      </c>
      <c r="DO299" s="168">
        <f t="shared" si="469"/>
        <v>90.4</v>
      </c>
      <c r="DP299" s="168">
        <f t="shared" si="470"/>
        <v>96.2</v>
      </c>
      <c r="DQ299" s="168">
        <f t="shared" si="471"/>
        <v>94.7</v>
      </c>
      <c r="DR299" s="168">
        <f t="shared" si="472"/>
        <v>92.3</v>
      </c>
      <c r="DS299" s="167">
        <v>131</v>
      </c>
      <c r="DT299" s="168">
        <f t="shared" si="473"/>
        <v>59.5</v>
      </c>
      <c r="DU299" s="168">
        <f t="shared" si="474"/>
        <v>68.900000000000006</v>
      </c>
      <c r="DV299" s="168">
        <f t="shared" si="475"/>
        <v>78.3</v>
      </c>
      <c r="DW299" s="168">
        <f t="shared" si="476"/>
        <v>84.3</v>
      </c>
      <c r="DX299" s="168">
        <f t="shared" si="477"/>
        <v>92.8</v>
      </c>
      <c r="DY299" s="168">
        <f t="shared" si="478"/>
        <v>96.3</v>
      </c>
      <c r="DZ299" s="168">
        <f t="shared" si="479"/>
        <v>94</v>
      </c>
      <c r="EA299" s="168">
        <f t="shared" si="480"/>
        <v>90</v>
      </c>
      <c r="EB299" s="167">
        <v>132</v>
      </c>
      <c r="EC299" s="168">
        <f t="shared" si="481"/>
        <v>59.8</v>
      </c>
      <c r="ED299" s="168">
        <f t="shared" si="482"/>
        <v>71.099999999999994</v>
      </c>
      <c r="EE299" s="168">
        <f t="shared" si="483"/>
        <v>80.8</v>
      </c>
      <c r="EF299" s="168">
        <f t="shared" si="484"/>
        <v>88</v>
      </c>
      <c r="EG299" s="168">
        <f t="shared" si="485"/>
        <v>95</v>
      </c>
      <c r="EH299" s="168">
        <f t="shared" si="486"/>
        <v>94.4</v>
      </c>
      <c r="EI299" s="168">
        <f t="shared" si="487"/>
        <v>94.1</v>
      </c>
      <c r="EJ299" s="168">
        <f t="shared" si="488"/>
        <v>89</v>
      </c>
      <c r="EK299" s="167">
        <v>133</v>
      </c>
      <c r="EL299" s="168">
        <f t="shared" si="489"/>
        <v>65.400000000000006</v>
      </c>
      <c r="EM299" s="168">
        <f t="shared" si="490"/>
        <v>77.2</v>
      </c>
      <c r="EN299" s="168">
        <f t="shared" si="491"/>
        <v>84.5</v>
      </c>
      <c r="EO299" s="168">
        <f t="shared" si="492"/>
        <v>89.8</v>
      </c>
      <c r="EP299" s="168">
        <f t="shared" si="493"/>
        <v>95.5</v>
      </c>
      <c r="EQ299" s="168">
        <f t="shared" si="494"/>
        <v>94.3</v>
      </c>
      <c r="ER299" s="168">
        <f t="shared" si="495"/>
        <v>92.5</v>
      </c>
      <c r="ES299" s="168">
        <f t="shared" si="496"/>
        <v>88.8</v>
      </c>
      <c r="ET299" s="167">
        <v>134</v>
      </c>
      <c r="EU299" s="168">
        <f t="shared" si="497"/>
        <v>65.3</v>
      </c>
      <c r="EV299" s="168">
        <f t="shared" si="498"/>
        <v>77.400000000000006</v>
      </c>
      <c r="EW299" s="168">
        <f t="shared" si="499"/>
        <v>86.5</v>
      </c>
      <c r="EX299" s="168">
        <f t="shared" si="500"/>
        <v>92.5</v>
      </c>
      <c r="EY299" s="168">
        <f t="shared" si="501"/>
        <v>96.4</v>
      </c>
      <c r="EZ299" s="168">
        <f t="shared" si="502"/>
        <v>93</v>
      </c>
      <c r="FA299" s="168">
        <f t="shared" si="503"/>
        <v>90.4</v>
      </c>
      <c r="FB299" s="168">
        <f t="shared" si="504"/>
        <v>83.7</v>
      </c>
      <c r="FC299" s="167">
        <v>135</v>
      </c>
      <c r="FD299" s="168">
        <f t="shared" si="505"/>
        <v>70.7</v>
      </c>
      <c r="FE299" s="168">
        <f t="shared" si="506"/>
        <v>82</v>
      </c>
      <c r="FF299" s="168">
        <f t="shared" si="507"/>
        <v>89.3</v>
      </c>
      <c r="FG299" s="168">
        <f t="shared" si="508"/>
        <v>93.3</v>
      </c>
      <c r="FH299" s="168">
        <f t="shared" si="509"/>
        <v>95.5</v>
      </c>
      <c r="FI299" s="168">
        <f t="shared" si="510"/>
        <v>93</v>
      </c>
      <c r="FJ299" s="168">
        <f t="shared" si="511"/>
        <v>90.1</v>
      </c>
      <c r="FK299" s="168">
        <f t="shared" si="512"/>
        <v>83</v>
      </c>
      <c r="FL299" s="167">
        <v>136</v>
      </c>
      <c r="FM299" s="168">
        <f t="shared" si="513"/>
        <v>75.599999999999994</v>
      </c>
      <c r="FN299" s="168">
        <f t="shared" si="514"/>
        <v>84.2</v>
      </c>
      <c r="FO299" s="168">
        <f t="shared" si="515"/>
        <v>90.1</v>
      </c>
      <c r="FP299" s="168">
        <f t="shared" si="516"/>
        <v>93.6</v>
      </c>
      <c r="FQ299" s="168">
        <f t="shared" si="517"/>
        <v>96.2</v>
      </c>
      <c r="FR299" s="168">
        <f t="shared" si="518"/>
        <v>91.3</v>
      </c>
      <c r="FS299" s="168">
        <f t="shared" si="519"/>
        <v>87.9</v>
      </c>
      <c r="FT299" s="168">
        <f t="shared" si="520"/>
        <v>81.900000000000006</v>
      </c>
      <c r="FU299" s="167">
        <v>137</v>
      </c>
      <c r="FV299" s="168">
        <f t="shared" si="521"/>
        <v>77.599999999999994</v>
      </c>
      <c r="FW299" s="168">
        <f t="shared" si="522"/>
        <v>88</v>
      </c>
      <c r="FX299" s="168">
        <f t="shared" si="523"/>
        <v>93.4</v>
      </c>
      <c r="FY299" s="168">
        <f t="shared" si="524"/>
        <v>93.8</v>
      </c>
      <c r="FZ299" s="168">
        <f t="shared" si="525"/>
        <v>94.2</v>
      </c>
      <c r="GA299" s="168">
        <f t="shared" si="526"/>
        <v>91.4</v>
      </c>
      <c r="GB299" s="168">
        <f t="shared" si="527"/>
        <v>87.9</v>
      </c>
      <c r="GC299" s="168">
        <f t="shared" si="528"/>
        <v>79.900000000000006</v>
      </c>
      <c r="GD299" s="167">
        <v>130</v>
      </c>
      <c r="GE299" s="168">
        <f t="shared" si="529"/>
        <v>-2.3603849250278586E-2</v>
      </c>
      <c r="GF299" s="168">
        <f t="shared" si="530"/>
        <v>-2.3544224454084883E-2</v>
      </c>
      <c r="GG299" s="167">
        <v>131</v>
      </c>
      <c r="GH299" s="168">
        <f t="shared" si="531"/>
        <v>-1.2384835451356935E-2</v>
      </c>
      <c r="GI299" s="168">
        <f t="shared" si="532"/>
        <v>-1.1998855162644873E-2</v>
      </c>
      <c r="GJ299" s="167">
        <v>132</v>
      </c>
      <c r="GK299" s="168">
        <f t="shared" si="533"/>
        <v>-2.0040529691527809E-2</v>
      </c>
      <c r="GL299" s="168">
        <f t="shared" si="534"/>
        <v>-1.9627671504537147E-2</v>
      </c>
      <c r="GM299" s="167">
        <v>133</v>
      </c>
      <c r="GN299" s="168">
        <f t="shared" si="535"/>
        <v>-2.9994818512207644E-2</v>
      </c>
      <c r="GO299" s="168">
        <f t="shared" si="536"/>
        <v>-2.8499066434065412E-2</v>
      </c>
      <c r="GP299" s="167">
        <v>134</v>
      </c>
      <c r="GQ299" s="168">
        <f t="shared" si="537"/>
        <v>1.1033250097071345E-2</v>
      </c>
      <c r="GR299" s="168">
        <f t="shared" si="538"/>
        <v>1.2508825519844891E-2</v>
      </c>
      <c r="GS299" s="167">
        <v>135</v>
      </c>
      <c r="GT299" s="168">
        <f t="shared" si="539"/>
        <v>3.2452499206684138E-2</v>
      </c>
      <c r="GU299" s="168">
        <f t="shared" si="540"/>
        <v>3.7596330632538866E-2</v>
      </c>
      <c r="GV299" s="167">
        <v>136</v>
      </c>
      <c r="GW299" s="168">
        <f t="shared" si="541"/>
        <v>4.2495075939370963E-2</v>
      </c>
      <c r="GX299" s="168">
        <f t="shared" si="542"/>
        <v>5.8447665967733542E-2</v>
      </c>
      <c r="GY299" s="167">
        <v>137</v>
      </c>
      <c r="GZ299" s="168">
        <f t="shared" si="543"/>
        <v>-2.9037543498589002E-5</v>
      </c>
      <c r="HA299" s="168">
        <f t="shared" si="544"/>
        <v>2.5034014590687548E-2</v>
      </c>
      <c r="HB299" s="167">
        <v>-1.2</v>
      </c>
      <c r="HC299" s="167">
        <v>-0.49</v>
      </c>
      <c r="HD299" s="167">
        <v>0.14000000000000001</v>
      </c>
      <c r="HE299" s="167">
        <v>1.56</v>
      </c>
      <c r="HF299" s="167">
        <v>-2.98</v>
      </c>
      <c r="HG299" s="167">
        <v>-1.01</v>
      </c>
      <c r="HH299" s="167">
        <v>0.85</v>
      </c>
      <c r="HI299" s="167">
        <v>3.14</v>
      </c>
    </row>
    <row r="300" spans="1:217" ht="15" x14ac:dyDescent="0.2">
      <c r="A300" s="153">
        <v>290</v>
      </c>
      <c r="B300" s="212"/>
      <c r="V300" s="163">
        <f t="shared" si="445"/>
        <v>0</v>
      </c>
      <c r="W300" s="163">
        <f t="shared" si="446"/>
        <v>0</v>
      </c>
      <c r="X300" s="163">
        <f t="shared" si="447"/>
        <v>0</v>
      </c>
      <c r="Y300" s="163">
        <f t="shared" si="448"/>
        <v>0</v>
      </c>
      <c r="Z300" s="163">
        <f t="shared" si="449"/>
        <v>0</v>
      </c>
      <c r="AA300" s="163">
        <f t="shared" si="450"/>
        <v>0</v>
      </c>
      <c r="AB300" s="163">
        <f t="shared" si="451"/>
        <v>0</v>
      </c>
      <c r="AC300" s="163">
        <f t="shared" si="452"/>
        <v>0</v>
      </c>
      <c r="AD300" s="164">
        <f t="shared" si="453"/>
        <v>-1.4641977937706968E-2</v>
      </c>
      <c r="AE300" s="164">
        <f t="shared" si="454"/>
        <v>2.4910512713808348E-2</v>
      </c>
      <c r="AF300" s="164">
        <f t="shared" si="455"/>
        <v>4.5595616594547202E-2</v>
      </c>
      <c r="AG300" s="165">
        <f t="shared" si="456"/>
        <v>65.3</v>
      </c>
      <c r="AH300" s="165">
        <f t="shared" si="457"/>
        <v>75.400000000000006</v>
      </c>
      <c r="AI300" s="165">
        <f t="shared" si="458"/>
        <v>82.9</v>
      </c>
      <c r="AJ300" s="165">
        <f t="shared" si="459"/>
        <v>88.3</v>
      </c>
      <c r="AK300" s="165">
        <f t="shared" si="460"/>
        <v>91.5</v>
      </c>
      <c r="AL300" s="165">
        <f t="shared" si="461"/>
        <v>92.7</v>
      </c>
      <c r="AM300" s="165">
        <f t="shared" si="462"/>
        <v>92.5</v>
      </c>
      <c r="AN300" s="165">
        <f t="shared" si="463"/>
        <v>90.4</v>
      </c>
      <c r="AO300" s="164">
        <f t="shared" si="464"/>
        <v>1.5128685188023212</v>
      </c>
      <c r="AP300" s="166">
        <v>1</v>
      </c>
      <c r="AQ300" s="167">
        <v>51.4</v>
      </c>
      <c r="AR300" s="167">
        <v>62.6</v>
      </c>
      <c r="AS300" s="167">
        <v>70.8</v>
      </c>
      <c r="AT300" s="167">
        <v>81</v>
      </c>
      <c r="AU300" s="167">
        <v>90.4</v>
      </c>
      <c r="AV300" s="167">
        <v>96.2</v>
      </c>
      <c r="AW300" s="167">
        <v>94.7</v>
      </c>
      <c r="AX300" s="167">
        <v>92.3</v>
      </c>
      <c r="AY300" s="166">
        <v>2</v>
      </c>
      <c r="AZ300" s="167">
        <v>59.5</v>
      </c>
      <c r="BA300" s="167">
        <v>68.900000000000006</v>
      </c>
      <c r="BB300" s="167">
        <v>78.3</v>
      </c>
      <c r="BC300" s="167">
        <v>84.3</v>
      </c>
      <c r="BD300" s="167">
        <v>92.8</v>
      </c>
      <c r="BE300" s="167">
        <v>96.3</v>
      </c>
      <c r="BF300" s="167">
        <v>94</v>
      </c>
      <c r="BG300" s="167">
        <v>90</v>
      </c>
      <c r="BH300" s="166">
        <v>3</v>
      </c>
      <c r="BI300" s="167">
        <v>59.8</v>
      </c>
      <c r="BJ300" s="167">
        <v>71.099999999999994</v>
      </c>
      <c r="BK300" s="167">
        <v>80.8</v>
      </c>
      <c r="BL300" s="167">
        <v>88</v>
      </c>
      <c r="BM300" s="167">
        <v>95</v>
      </c>
      <c r="BN300" s="167">
        <v>94.4</v>
      </c>
      <c r="BO300" s="167">
        <v>94.1</v>
      </c>
      <c r="BP300" s="167">
        <v>89</v>
      </c>
      <c r="BQ300" s="166">
        <v>4</v>
      </c>
      <c r="BR300" s="167">
        <v>65.400000000000006</v>
      </c>
      <c r="BS300" s="167">
        <v>77.2</v>
      </c>
      <c r="BT300" s="167">
        <v>84.5</v>
      </c>
      <c r="BU300" s="167">
        <v>89.8</v>
      </c>
      <c r="BV300" s="167">
        <v>95.5</v>
      </c>
      <c r="BW300" s="167">
        <v>94.3</v>
      </c>
      <c r="BX300" s="167">
        <v>92.5</v>
      </c>
      <c r="BY300" s="167">
        <v>88.8</v>
      </c>
      <c r="BZ300" s="166">
        <v>5</v>
      </c>
      <c r="CA300" s="167">
        <v>65.3</v>
      </c>
      <c r="CB300" s="167">
        <v>77.400000000000006</v>
      </c>
      <c r="CC300" s="167">
        <v>86.5</v>
      </c>
      <c r="CD300" s="167">
        <v>92.5</v>
      </c>
      <c r="CE300" s="167">
        <v>96.4</v>
      </c>
      <c r="CF300" s="167">
        <v>93</v>
      </c>
      <c r="CG300" s="167">
        <v>90.4</v>
      </c>
      <c r="CH300" s="167">
        <v>83.7</v>
      </c>
      <c r="CI300" s="166">
        <v>6</v>
      </c>
      <c r="CJ300" s="167">
        <v>70.7</v>
      </c>
      <c r="CK300" s="167">
        <v>82</v>
      </c>
      <c r="CL300" s="167">
        <v>89.3</v>
      </c>
      <c r="CM300" s="167">
        <v>93.3</v>
      </c>
      <c r="CN300" s="167">
        <v>95.5</v>
      </c>
      <c r="CO300" s="167">
        <v>93</v>
      </c>
      <c r="CP300" s="167">
        <v>90.1</v>
      </c>
      <c r="CQ300" s="167">
        <v>83</v>
      </c>
      <c r="CR300" s="166">
        <v>7</v>
      </c>
      <c r="CS300" s="167">
        <v>75.599999999999994</v>
      </c>
      <c r="CT300" s="167">
        <v>84.2</v>
      </c>
      <c r="CU300" s="167">
        <v>90.1</v>
      </c>
      <c r="CV300" s="167">
        <v>93.6</v>
      </c>
      <c r="CW300" s="167">
        <v>96.2</v>
      </c>
      <c r="CX300" s="167">
        <v>91.3</v>
      </c>
      <c r="CY300" s="167">
        <v>87.9</v>
      </c>
      <c r="CZ300" s="167">
        <v>81.900000000000006</v>
      </c>
      <c r="DA300" s="166">
        <v>8</v>
      </c>
      <c r="DB300" s="167">
        <v>77.599999999999994</v>
      </c>
      <c r="DC300" s="167">
        <v>88</v>
      </c>
      <c r="DD300" s="167">
        <v>93.4</v>
      </c>
      <c r="DE300" s="167">
        <v>93.8</v>
      </c>
      <c r="DF300" s="167">
        <v>94.2</v>
      </c>
      <c r="DG300" s="167">
        <v>91.4</v>
      </c>
      <c r="DH300" s="167">
        <v>87.9</v>
      </c>
      <c r="DI300" s="167">
        <v>79.900000000000006</v>
      </c>
      <c r="DJ300" s="167">
        <v>1</v>
      </c>
      <c r="DK300" s="168">
        <f t="shared" si="465"/>
        <v>51.4</v>
      </c>
      <c r="DL300" s="168">
        <f t="shared" si="466"/>
        <v>62.6</v>
      </c>
      <c r="DM300" s="168">
        <f t="shared" si="467"/>
        <v>70.8</v>
      </c>
      <c r="DN300" s="168">
        <f t="shared" si="468"/>
        <v>81</v>
      </c>
      <c r="DO300" s="168">
        <f t="shared" si="469"/>
        <v>90.4</v>
      </c>
      <c r="DP300" s="168">
        <f t="shared" si="470"/>
        <v>96.2</v>
      </c>
      <c r="DQ300" s="168">
        <f t="shared" si="471"/>
        <v>94.7</v>
      </c>
      <c r="DR300" s="168">
        <f t="shared" si="472"/>
        <v>92.3</v>
      </c>
      <c r="DS300" s="167">
        <v>131</v>
      </c>
      <c r="DT300" s="168">
        <f t="shared" si="473"/>
        <v>59.5</v>
      </c>
      <c r="DU300" s="168">
        <f t="shared" si="474"/>
        <v>68.900000000000006</v>
      </c>
      <c r="DV300" s="168">
        <f t="shared" si="475"/>
        <v>78.3</v>
      </c>
      <c r="DW300" s="168">
        <f t="shared" si="476"/>
        <v>84.3</v>
      </c>
      <c r="DX300" s="168">
        <f t="shared" si="477"/>
        <v>92.8</v>
      </c>
      <c r="DY300" s="168">
        <f t="shared" si="478"/>
        <v>96.3</v>
      </c>
      <c r="DZ300" s="168">
        <f t="shared" si="479"/>
        <v>94</v>
      </c>
      <c r="EA300" s="168">
        <f t="shared" si="480"/>
        <v>90</v>
      </c>
      <c r="EB300" s="167">
        <v>132</v>
      </c>
      <c r="EC300" s="168">
        <f t="shared" si="481"/>
        <v>59.8</v>
      </c>
      <c r="ED300" s="168">
        <f t="shared" si="482"/>
        <v>71.099999999999994</v>
      </c>
      <c r="EE300" s="168">
        <f t="shared" si="483"/>
        <v>80.8</v>
      </c>
      <c r="EF300" s="168">
        <f t="shared" si="484"/>
        <v>88</v>
      </c>
      <c r="EG300" s="168">
        <f t="shared" si="485"/>
        <v>95</v>
      </c>
      <c r="EH300" s="168">
        <f t="shared" si="486"/>
        <v>94.4</v>
      </c>
      <c r="EI300" s="168">
        <f t="shared" si="487"/>
        <v>94.1</v>
      </c>
      <c r="EJ300" s="168">
        <f t="shared" si="488"/>
        <v>89</v>
      </c>
      <c r="EK300" s="167">
        <v>133</v>
      </c>
      <c r="EL300" s="168">
        <f t="shared" si="489"/>
        <v>65.400000000000006</v>
      </c>
      <c r="EM300" s="168">
        <f t="shared" si="490"/>
        <v>77.2</v>
      </c>
      <c r="EN300" s="168">
        <f t="shared" si="491"/>
        <v>84.5</v>
      </c>
      <c r="EO300" s="168">
        <f t="shared" si="492"/>
        <v>89.8</v>
      </c>
      <c r="EP300" s="168">
        <f t="shared" si="493"/>
        <v>95.5</v>
      </c>
      <c r="EQ300" s="168">
        <f t="shared" si="494"/>
        <v>94.3</v>
      </c>
      <c r="ER300" s="168">
        <f t="shared" si="495"/>
        <v>92.5</v>
      </c>
      <c r="ES300" s="168">
        <f t="shared" si="496"/>
        <v>88.8</v>
      </c>
      <c r="ET300" s="167">
        <v>134</v>
      </c>
      <c r="EU300" s="168">
        <f t="shared" si="497"/>
        <v>65.3</v>
      </c>
      <c r="EV300" s="168">
        <f t="shared" si="498"/>
        <v>77.400000000000006</v>
      </c>
      <c r="EW300" s="168">
        <f t="shared" si="499"/>
        <v>86.5</v>
      </c>
      <c r="EX300" s="168">
        <f t="shared" si="500"/>
        <v>92.5</v>
      </c>
      <c r="EY300" s="168">
        <f t="shared" si="501"/>
        <v>96.4</v>
      </c>
      <c r="EZ300" s="168">
        <f t="shared" si="502"/>
        <v>93</v>
      </c>
      <c r="FA300" s="168">
        <f t="shared" si="503"/>
        <v>90.4</v>
      </c>
      <c r="FB300" s="168">
        <f t="shared" si="504"/>
        <v>83.7</v>
      </c>
      <c r="FC300" s="167">
        <v>135</v>
      </c>
      <c r="FD300" s="168">
        <f t="shared" si="505"/>
        <v>70.7</v>
      </c>
      <c r="FE300" s="168">
        <f t="shared" si="506"/>
        <v>82</v>
      </c>
      <c r="FF300" s="168">
        <f t="shared" si="507"/>
        <v>89.3</v>
      </c>
      <c r="FG300" s="168">
        <f t="shared" si="508"/>
        <v>93.3</v>
      </c>
      <c r="FH300" s="168">
        <f t="shared" si="509"/>
        <v>95.5</v>
      </c>
      <c r="FI300" s="168">
        <f t="shared" si="510"/>
        <v>93</v>
      </c>
      <c r="FJ300" s="168">
        <f t="shared" si="511"/>
        <v>90.1</v>
      </c>
      <c r="FK300" s="168">
        <f t="shared" si="512"/>
        <v>83</v>
      </c>
      <c r="FL300" s="167">
        <v>136</v>
      </c>
      <c r="FM300" s="168">
        <f t="shared" si="513"/>
        <v>75.599999999999994</v>
      </c>
      <c r="FN300" s="168">
        <f t="shared" si="514"/>
        <v>84.2</v>
      </c>
      <c r="FO300" s="168">
        <f t="shared" si="515"/>
        <v>90.1</v>
      </c>
      <c r="FP300" s="168">
        <f t="shared" si="516"/>
        <v>93.6</v>
      </c>
      <c r="FQ300" s="168">
        <f t="shared" si="517"/>
        <v>96.2</v>
      </c>
      <c r="FR300" s="168">
        <f t="shared" si="518"/>
        <v>91.3</v>
      </c>
      <c r="FS300" s="168">
        <f t="shared" si="519"/>
        <v>87.9</v>
      </c>
      <c r="FT300" s="168">
        <f t="shared" si="520"/>
        <v>81.900000000000006</v>
      </c>
      <c r="FU300" s="167">
        <v>137</v>
      </c>
      <c r="FV300" s="168">
        <f t="shared" si="521"/>
        <v>77.599999999999994</v>
      </c>
      <c r="FW300" s="168">
        <f t="shared" si="522"/>
        <v>88</v>
      </c>
      <c r="FX300" s="168">
        <f t="shared" si="523"/>
        <v>93.4</v>
      </c>
      <c r="FY300" s="168">
        <f t="shared" si="524"/>
        <v>93.8</v>
      </c>
      <c r="FZ300" s="168">
        <f t="shared" si="525"/>
        <v>94.2</v>
      </c>
      <c r="GA300" s="168">
        <f t="shared" si="526"/>
        <v>91.4</v>
      </c>
      <c r="GB300" s="168">
        <f t="shared" si="527"/>
        <v>87.9</v>
      </c>
      <c r="GC300" s="168">
        <f t="shared" si="528"/>
        <v>79.900000000000006</v>
      </c>
      <c r="GD300" s="167">
        <v>130</v>
      </c>
      <c r="GE300" s="168">
        <f t="shared" si="529"/>
        <v>-2.3603849250278586E-2</v>
      </c>
      <c r="GF300" s="168">
        <f t="shared" si="530"/>
        <v>-2.3544224454084883E-2</v>
      </c>
      <c r="GG300" s="167">
        <v>131</v>
      </c>
      <c r="GH300" s="168">
        <f t="shared" si="531"/>
        <v>-1.2384835451356935E-2</v>
      </c>
      <c r="GI300" s="168">
        <f t="shared" si="532"/>
        <v>-1.1998855162644873E-2</v>
      </c>
      <c r="GJ300" s="167">
        <v>132</v>
      </c>
      <c r="GK300" s="168">
        <f t="shared" si="533"/>
        <v>-2.0040529691527809E-2</v>
      </c>
      <c r="GL300" s="168">
        <f t="shared" si="534"/>
        <v>-1.9627671504537147E-2</v>
      </c>
      <c r="GM300" s="167">
        <v>133</v>
      </c>
      <c r="GN300" s="168">
        <f t="shared" si="535"/>
        <v>-2.9994818512207644E-2</v>
      </c>
      <c r="GO300" s="168">
        <f t="shared" si="536"/>
        <v>-2.8499066434065412E-2</v>
      </c>
      <c r="GP300" s="167">
        <v>134</v>
      </c>
      <c r="GQ300" s="168">
        <f t="shared" si="537"/>
        <v>1.1033250097071345E-2</v>
      </c>
      <c r="GR300" s="168">
        <f t="shared" si="538"/>
        <v>1.2508825519844891E-2</v>
      </c>
      <c r="GS300" s="167">
        <v>135</v>
      </c>
      <c r="GT300" s="168">
        <f t="shared" si="539"/>
        <v>3.2452499206684138E-2</v>
      </c>
      <c r="GU300" s="168">
        <f t="shared" si="540"/>
        <v>3.7596330632538866E-2</v>
      </c>
      <c r="GV300" s="167">
        <v>136</v>
      </c>
      <c r="GW300" s="168">
        <f t="shared" si="541"/>
        <v>4.2495075939370963E-2</v>
      </c>
      <c r="GX300" s="168">
        <f t="shared" si="542"/>
        <v>5.8447665967733542E-2</v>
      </c>
      <c r="GY300" s="167">
        <v>137</v>
      </c>
      <c r="GZ300" s="168">
        <f t="shared" si="543"/>
        <v>-2.9037543498589002E-5</v>
      </c>
      <c r="HA300" s="168">
        <f t="shared" si="544"/>
        <v>2.5034014590687548E-2</v>
      </c>
      <c r="HB300" s="167">
        <v>-1.2</v>
      </c>
      <c r="HC300" s="167">
        <v>-0.49</v>
      </c>
      <c r="HD300" s="167">
        <v>0.14000000000000001</v>
      </c>
      <c r="HE300" s="167">
        <v>1.56</v>
      </c>
      <c r="HF300" s="167">
        <v>-2.98</v>
      </c>
      <c r="HG300" s="167">
        <v>-1.01</v>
      </c>
      <c r="HH300" s="167">
        <v>0.85</v>
      </c>
      <c r="HI300" s="167">
        <v>3.14</v>
      </c>
    </row>
    <row r="301" spans="1:217" ht="15" x14ac:dyDescent="0.2">
      <c r="A301" s="153">
        <v>291</v>
      </c>
      <c r="B301" s="212"/>
      <c r="V301" s="163">
        <f t="shared" si="445"/>
        <v>0</v>
      </c>
      <c r="W301" s="163">
        <f t="shared" si="446"/>
        <v>0</v>
      </c>
      <c r="X301" s="163">
        <f t="shared" si="447"/>
        <v>0</v>
      </c>
      <c r="Y301" s="163">
        <f t="shared" si="448"/>
        <v>0</v>
      </c>
      <c r="Z301" s="163">
        <f t="shared" si="449"/>
        <v>0</v>
      </c>
      <c r="AA301" s="163">
        <f t="shared" si="450"/>
        <v>0</v>
      </c>
      <c r="AB301" s="163">
        <f t="shared" si="451"/>
        <v>0</v>
      </c>
      <c r="AC301" s="163">
        <f t="shared" si="452"/>
        <v>0</v>
      </c>
      <c r="AD301" s="164">
        <f t="shared" si="453"/>
        <v>-1.4641977937706968E-2</v>
      </c>
      <c r="AE301" s="164">
        <f t="shared" si="454"/>
        <v>2.4910512713808348E-2</v>
      </c>
      <c r="AF301" s="164">
        <f t="shared" si="455"/>
        <v>4.5595616594547202E-2</v>
      </c>
      <c r="AG301" s="165">
        <f t="shared" si="456"/>
        <v>65.3</v>
      </c>
      <c r="AH301" s="165">
        <f t="shared" si="457"/>
        <v>75.400000000000006</v>
      </c>
      <c r="AI301" s="165">
        <f t="shared" si="458"/>
        <v>82.9</v>
      </c>
      <c r="AJ301" s="165">
        <f t="shared" si="459"/>
        <v>88.3</v>
      </c>
      <c r="AK301" s="165">
        <f t="shared" si="460"/>
        <v>91.5</v>
      </c>
      <c r="AL301" s="165">
        <f t="shared" si="461"/>
        <v>92.7</v>
      </c>
      <c r="AM301" s="165">
        <f t="shared" si="462"/>
        <v>92.5</v>
      </c>
      <c r="AN301" s="165">
        <f t="shared" si="463"/>
        <v>90.4</v>
      </c>
      <c r="AO301" s="164">
        <f t="shared" si="464"/>
        <v>1.5128685188023212</v>
      </c>
      <c r="AP301" s="166">
        <v>1</v>
      </c>
      <c r="AQ301" s="167">
        <v>51.4</v>
      </c>
      <c r="AR301" s="167">
        <v>62.6</v>
      </c>
      <c r="AS301" s="167">
        <v>70.8</v>
      </c>
      <c r="AT301" s="167">
        <v>81</v>
      </c>
      <c r="AU301" s="167">
        <v>90.4</v>
      </c>
      <c r="AV301" s="167">
        <v>96.2</v>
      </c>
      <c r="AW301" s="167">
        <v>94.7</v>
      </c>
      <c r="AX301" s="167">
        <v>92.3</v>
      </c>
      <c r="AY301" s="166">
        <v>2</v>
      </c>
      <c r="AZ301" s="167">
        <v>59.5</v>
      </c>
      <c r="BA301" s="167">
        <v>68.900000000000006</v>
      </c>
      <c r="BB301" s="167">
        <v>78.3</v>
      </c>
      <c r="BC301" s="167">
        <v>84.3</v>
      </c>
      <c r="BD301" s="167">
        <v>92.8</v>
      </c>
      <c r="BE301" s="167">
        <v>96.3</v>
      </c>
      <c r="BF301" s="167">
        <v>94</v>
      </c>
      <c r="BG301" s="167">
        <v>90</v>
      </c>
      <c r="BH301" s="166">
        <v>3</v>
      </c>
      <c r="BI301" s="167">
        <v>59.8</v>
      </c>
      <c r="BJ301" s="167">
        <v>71.099999999999994</v>
      </c>
      <c r="BK301" s="167">
        <v>80.8</v>
      </c>
      <c r="BL301" s="167">
        <v>88</v>
      </c>
      <c r="BM301" s="167">
        <v>95</v>
      </c>
      <c r="BN301" s="167">
        <v>94.4</v>
      </c>
      <c r="BO301" s="167">
        <v>94.1</v>
      </c>
      <c r="BP301" s="167">
        <v>89</v>
      </c>
      <c r="BQ301" s="166">
        <v>4</v>
      </c>
      <c r="BR301" s="167">
        <v>65.400000000000006</v>
      </c>
      <c r="BS301" s="167">
        <v>77.2</v>
      </c>
      <c r="BT301" s="167">
        <v>84.5</v>
      </c>
      <c r="BU301" s="167">
        <v>89.8</v>
      </c>
      <c r="BV301" s="167">
        <v>95.5</v>
      </c>
      <c r="BW301" s="167">
        <v>94.3</v>
      </c>
      <c r="BX301" s="167">
        <v>92.5</v>
      </c>
      <c r="BY301" s="167">
        <v>88.8</v>
      </c>
      <c r="BZ301" s="166">
        <v>5</v>
      </c>
      <c r="CA301" s="167">
        <v>65.3</v>
      </c>
      <c r="CB301" s="167">
        <v>77.400000000000006</v>
      </c>
      <c r="CC301" s="167">
        <v>86.5</v>
      </c>
      <c r="CD301" s="167">
        <v>92.5</v>
      </c>
      <c r="CE301" s="167">
        <v>96.4</v>
      </c>
      <c r="CF301" s="167">
        <v>93</v>
      </c>
      <c r="CG301" s="167">
        <v>90.4</v>
      </c>
      <c r="CH301" s="167">
        <v>83.7</v>
      </c>
      <c r="CI301" s="166">
        <v>6</v>
      </c>
      <c r="CJ301" s="167">
        <v>70.7</v>
      </c>
      <c r="CK301" s="167">
        <v>82</v>
      </c>
      <c r="CL301" s="167">
        <v>89.3</v>
      </c>
      <c r="CM301" s="167">
        <v>93.3</v>
      </c>
      <c r="CN301" s="167">
        <v>95.5</v>
      </c>
      <c r="CO301" s="167">
        <v>93</v>
      </c>
      <c r="CP301" s="167">
        <v>90.1</v>
      </c>
      <c r="CQ301" s="167">
        <v>83</v>
      </c>
      <c r="CR301" s="166">
        <v>7</v>
      </c>
      <c r="CS301" s="167">
        <v>75.599999999999994</v>
      </c>
      <c r="CT301" s="167">
        <v>84.2</v>
      </c>
      <c r="CU301" s="167">
        <v>90.1</v>
      </c>
      <c r="CV301" s="167">
        <v>93.6</v>
      </c>
      <c r="CW301" s="167">
        <v>96.2</v>
      </c>
      <c r="CX301" s="167">
        <v>91.3</v>
      </c>
      <c r="CY301" s="167">
        <v>87.9</v>
      </c>
      <c r="CZ301" s="167">
        <v>81.900000000000006</v>
      </c>
      <c r="DA301" s="166">
        <v>8</v>
      </c>
      <c r="DB301" s="167">
        <v>77.599999999999994</v>
      </c>
      <c r="DC301" s="167">
        <v>88</v>
      </c>
      <c r="DD301" s="167">
        <v>93.4</v>
      </c>
      <c r="DE301" s="167">
        <v>93.8</v>
      </c>
      <c r="DF301" s="167">
        <v>94.2</v>
      </c>
      <c r="DG301" s="167">
        <v>91.4</v>
      </c>
      <c r="DH301" s="167">
        <v>87.9</v>
      </c>
      <c r="DI301" s="167">
        <v>79.900000000000006</v>
      </c>
      <c r="DJ301" s="167">
        <v>1</v>
      </c>
      <c r="DK301" s="168">
        <f t="shared" si="465"/>
        <v>51.4</v>
      </c>
      <c r="DL301" s="168">
        <f t="shared" si="466"/>
        <v>62.6</v>
      </c>
      <c r="DM301" s="168">
        <f t="shared" si="467"/>
        <v>70.8</v>
      </c>
      <c r="DN301" s="168">
        <f t="shared" si="468"/>
        <v>81</v>
      </c>
      <c r="DO301" s="168">
        <f t="shared" si="469"/>
        <v>90.4</v>
      </c>
      <c r="DP301" s="168">
        <f t="shared" si="470"/>
        <v>96.2</v>
      </c>
      <c r="DQ301" s="168">
        <f t="shared" si="471"/>
        <v>94.7</v>
      </c>
      <c r="DR301" s="168">
        <f t="shared" si="472"/>
        <v>92.3</v>
      </c>
      <c r="DS301" s="167">
        <v>131</v>
      </c>
      <c r="DT301" s="168">
        <f t="shared" si="473"/>
        <v>59.5</v>
      </c>
      <c r="DU301" s="168">
        <f t="shared" si="474"/>
        <v>68.900000000000006</v>
      </c>
      <c r="DV301" s="168">
        <f t="shared" si="475"/>
        <v>78.3</v>
      </c>
      <c r="DW301" s="168">
        <f t="shared" si="476"/>
        <v>84.3</v>
      </c>
      <c r="DX301" s="168">
        <f t="shared" si="477"/>
        <v>92.8</v>
      </c>
      <c r="DY301" s="168">
        <f t="shared" si="478"/>
        <v>96.3</v>
      </c>
      <c r="DZ301" s="168">
        <f t="shared" si="479"/>
        <v>94</v>
      </c>
      <c r="EA301" s="168">
        <f t="shared" si="480"/>
        <v>90</v>
      </c>
      <c r="EB301" s="167">
        <v>132</v>
      </c>
      <c r="EC301" s="168">
        <f t="shared" si="481"/>
        <v>59.8</v>
      </c>
      <c r="ED301" s="168">
        <f t="shared" si="482"/>
        <v>71.099999999999994</v>
      </c>
      <c r="EE301" s="168">
        <f t="shared" si="483"/>
        <v>80.8</v>
      </c>
      <c r="EF301" s="168">
        <f t="shared" si="484"/>
        <v>88</v>
      </c>
      <c r="EG301" s="168">
        <f t="shared" si="485"/>
        <v>95</v>
      </c>
      <c r="EH301" s="168">
        <f t="shared" si="486"/>
        <v>94.4</v>
      </c>
      <c r="EI301" s="168">
        <f t="shared" si="487"/>
        <v>94.1</v>
      </c>
      <c r="EJ301" s="168">
        <f t="shared" si="488"/>
        <v>89</v>
      </c>
      <c r="EK301" s="167">
        <v>133</v>
      </c>
      <c r="EL301" s="168">
        <f t="shared" si="489"/>
        <v>65.400000000000006</v>
      </c>
      <c r="EM301" s="168">
        <f t="shared" si="490"/>
        <v>77.2</v>
      </c>
      <c r="EN301" s="168">
        <f t="shared" si="491"/>
        <v>84.5</v>
      </c>
      <c r="EO301" s="168">
        <f t="shared" si="492"/>
        <v>89.8</v>
      </c>
      <c r="EP301" s="168">
        <f t="shared" si="493"/>
        <v>95.5</v>
      </c>
      <c r="EQ301" s="168">
        <f t="shared" si="494"/>
        <v>94.3</v>
      </c>
      <c r="ER301" s="168">
        <f t="shared" si="495"/>
        <v>92.5</v>
      </c>
      <c r="ES301" s="168">
        <f t="shared" si="496"/>
        <v>88.8</v>
      </c>
      <c r="ET301" s="167">
        <v>134</v>
      </c>
      <c r="EU301" s="168">
        <f t="shared" si="497"/>
        <v>65.3</v>
      </c>
      <c r="EV301" s="168">
        <f t="shared" si="498"/>
        <v>77.400000000000006</v>
      </c>
      <c r="EW301" s="168">
        <f t="shared" si="499"/>
        <v>86.5</v>
      </c>
      <c r="EX301" s="168">
        <f t="shared" si="500"/>
        <v>92.5</v>
      </c>
      <c r="EY301" s="168">
        <f t="shared" si="501"/>
        <v>96.4</v>
      </c>
      <c r="EZ301" s="168">
        <f t="shared" si="502"/>
        <v>93</v>
      </c>
      <c r="FA301" s="168">
        <f t="shared" si="503"/>
        <v>90.4</v>
      </c>
      <c r="FB301" s="168">
        <f t="shared" si="504"/>
        <v>83.7</v>
      </c>
      <c r="FC301" s="167">
        <v>135</v>
      </c>
      <c r="FD301" s="168">
        <f t="shared" si="505"/>
        <v>70.7</v>
      </c>
      <c r="FE301" s="168">
        <f t="shared" si="506"/>
        <v>82</v>
      </c>
      <c r="FF301" s="168">
        <f t="shared" si="507"/>
        <v>89.3</v>
      </c>
      <c r="FG301" s="168">
        <f t="shared" si="508"/>
        <v>93.3</v>
      </c>
      <c r="FH301" s="168">
        <f t="shared" si="509"/>
        <v>95.5</v>
      </c>
      <c r="FI301" s="168">
        <f t="shared" si="510"/>
        <v>93</v>
      </c>
      <c r="FJ301" s="168">
        <f t="shared" si="511"/>
        <v>90.1</v>
      </c>
      <c r="FK301" s="168">
        <f t="shared" si="512"/>
        <v>83</v>
      </c>
      <c r="FL301" s="167">
        <v>136</v>
      </c>
      <c r="FM301" s="168">
        <f t="shared" si="513"/>
        <v>75.599999999999994</v>
      </c>
      <c r="FN301" s="168">
        <f t="shared" si="514"/>
        <v>84.2</v>
      </c>
      <c r="FO301" s="168">
        <f t="shared" si="515"/>
        <v>90.1</v>
      </c>
      <c r="FP301" s="168">
        <f t="shared" si="516"/>
        <v>93.6</v>
      </c>
      <c r="FQ301" s="168">
        <f t="shared" si="517"/>
        <v>96.2</v>
      </c>
      <c r="FR301" s="168">
        <f t="shared" si="518"/>
        <v>91.3</v>
      </c>
      <c r="FS301" s="168">
        <f t="shared" si="519"/>
        <v>87.9</v>
      </c>
      <c r="FT301" s="168">
        <f t="shared" si="520"/>
        <v>81.900000000000006</v>
      </c>
      <c r="FU301" s="167">
        <v>137</v>
      </c>
      <c r="FV301" s="168">
        <f t="shared" si="521"/>
        <v>77.599999999999994</v>
      </c>
      <c r="FW301" s="168">
        <f t="shared" si="522"/>
        <v>88</v>
      </c>
      <c r="FX301" s="168">
        <f t="shared" si="523"/>
        <v>93.4</v>
      </c>
      <c r="FY301" s="168">
        <f t="shared" si="524"/>
        <v>93.8</v>
      </c>
      <c r="FZ301" s="168">
        <f t="shared" si="525"/>
        <v>94.2</v>
      </c>
      <c r="GA301" s="168">
        <f t="shared" si="526"/>
        <v>91.4</v>
      </c>
      <c r="GB301" s="168">
        <f t="shared" si="527"/>
        <v>87.9</v>
      </c>
      <c r="GC301" s="168">
        <f t="shared" si="528"/>
        <v>79.900000000000006</v>
      </c>
      <c r="GD301" s="167">
        <v>130</v>
      </c>
      <c r="GE301" s="168">
        <f t="shared" si="529"/>
        <v>-2.3603849250278586E-2</v>
      </c>
      <c r="GF301" s="168">
        <f t="shared" si="530"/>
        <v>-2.3544224454084883E-2</v>
      </c>
      <c r="GG301" s="167">
        <v>131</v>
      </c>
      <c r="GH301" s="168">
        <f t="shared" si="531"/>
        <v>-1.2384835451356935E-2</v>
      </c>
      <c r="GI301" s="168">
        <f t="shared" si="532"/>
        <v>-1.1998855162644873E-2</v>
      </c>
      <c r="GJ301" s="167">
        <v>132</v>
      </c>
      <c r="GK301" s="168">
        <f t="shared" si="533"/>
        <v>-2.0040529691527809E-2</v>
      </c>
      <c r="GL301" s="168">
        <f t="shared" si="534"/>
        <v>-1.9627671504537147E-2</v>
      </c>
      <c r="GM301" s="167">
        <v>133</v>
      </c>
      <c r="GN301" s="168">
        <f t="shared" si="535"/>
        <v>-2.9994818512207644E-2</v>
      </c>
      <c r="GO301" s="168">
        <f t="shared" si="536"/>
        <v>-2.8499066434065412E-2</v>
      </c>
      <c r="GP301" s="167">
        <v>134</v>
      </c>
      <c r="GQ301" s="168">
        <f t="shared" si="537"/>
        <v>1.1033250097071345E-2</v>
      </c>
      <c r="GR301" s="168">
        <f t="shared" si="538"/>
        <v>1.2508825519844891E-2</v>
      </c>
      <c r="GS301" s="167">
        <v>135</v>
      </c>
      <c r="GT301" s="168">
        <f t="shared" si="539"/>
        <v>3.2452499206684138E-2</v>
      </c>
      <c r="GU301" s="168">
        <f t="shared" si="540"/>
        <v>3.7596330632538866E-2</v>
      </c>
      <c r="GV301" s="167">
        <v>136</v>
      </c>
      <c r="GW301" s="168">
        <f t="shared" si="541"/>
        <v>4.2495075939370963E-2</v>
      </c>
      <c r="GX301" s="168">
        <f t="shared" si="542"/>
        <v>5.8447665967733542E-2</v>
      </c>
      <c r="GY301" s="167">
        <v>137</v>
      </c>
      <c r="GZ301" s="168">
        <f t="shared" si="543"/>
        <v>-2.9037543498589002E-5</v>
      </c>
      <c r="HA301" s="168">
        <f t="shared" si="544"/>
        <v>2.5034014590687548E-2</v>
      </c>
      <c r="HB301" s="167">
        <v>-1.2</v>
      </c>
      <c r="HC301" s="167">
        <v>-0.49</v>
      </c>
      <c r="HD301" s="167">
        <v>0.14000000000000001</v>
      </c>
      <c r="HE301" s="167">
        <v>1.56</v>
      </c>
      <c r="HF301" s="167">
        <v>-2.98</v>
      </c>
      <c r="HG301" s="167">
        <v>-1.01</v>
      </c>
      <c r="HH301" s="167">
        <v>0.85</v>
      </c>
      <c r="HI301" s="167">
        <v>3.14</v>
      </c>
    </row>
    <row r="302" spans="1:217" ht="15" x14ac:dyDescent="0.2">
      <c r="A302" s="153">
        <v>292</v>
      </c>
      <c r="B302" s="212"/>
      <c r="V302" s="163">
        <f t="shared" si="445"/>
        <v>0</v>
      </c>
      <c r="W302" s="163">
        <f t="shared" si="446"/>
        <v>0</v>
      </c>
      <c r="X302" s="163">
        <f t="shared" si="447"/>
        <v>0</v>
      </c>
      <c r="Y302" s="163">
        <f t="shared" si="448"/>
        <v>0</v>
      </c>
      <c r="Z302" s="163">
        <f t="shared" si="449"/>
        <v>0</v>
      </c>
      <c r="AA302" s="163">
        <f t="shared" si="450"/>
        <v>0</v>
      </c>
      <c r="AB302" s="163">
        <f t="shared" si="451"/>
        <v>0</v>
      </c>
      <c r="AC302" s="163">
        <f t="shared" si="452"/>
        <v>0</v>
      </c>
      <c r="AD302" s="164">
        <f t="shared" si="453"/>
        <v>-1.4641977937706968E-2</v>
      </c>
      <c r="AE302" s="164">
        <f t="shared" si="454"/>
        <v>2.4910512713808348E-2</v>
      </c>
      <c r="AF302" s="164">
        <f t="shared" si="455"/>
        <v>4.5595616594547202E-2</v>
      </c>
      <c r="AG302" s="165">
        <f t="shared" si="456"/>
        <v>65.3</v>
      </c>
      <c r="AH302" s="165">
        <f t="shared" si="457"/>
        <v>75.400000000000006</v>
      </c>
      <c r="AI302" s="165">
        <f t="shared" si="458"/>
        <v>82.9</v>
      </c>
      <c r="AJ302" s="165">
        <f t="shared" si="459"/>
        <v>88.3</v>
      </c>
      <c r="AK302" s="165">
        <f t="shared" si="460"/>
        <v>91.5</v>
      </c>
      <c r="AL302" s="165">
        <f t="shared" si="461"/>
        <v>92.7</v>
      </c>
      <c r="AM302" s="165">
        <f t="shared" si="462"/>
        <v>92.5</v>
      </c>
      <c r="AN302" s="165">
        <f t="shared" si="463"/>
        <v>90.4</v>
      </c>
      <c r="AO302" s="164">
        <f t="shared" si="464"/>
        <v>1.5128685188023212</v>
      </c>
      <c r="AP302" s="166">
        <v>1</v>
      </c>
      <c r="AQ302" s="167">
        <v>51.4</v>
      </c>
      <c r="AR302" s="167">
        <v>62.6</v>
      </c>
      <c r="AS302" s="167">
        <v>70.8</v>
      </c>
      <c r="AT302" s="167">
        <v>81</v>
      </c>
      <c r="AU302" s="167">
        <v>90.4</v>
      </c>
      <c r="AV302" s="167">
        <v>96.2</v>
      </c>
      <c r="AW302" s="167">
        <v>94.7</v>
      </c>
      <c r="AX302" s="167">
        <v>92.3</v>
      </c>
      <c r="AY302" s="166">
        <v>2</v>
      </c>
      <c r="AZ302" s="167">
        <v>59.5</v>
      </c>
      <c r="BA302" s="167">
        <v>68.900000000000006</v>
      </c>
      <c r="BB302" s="167">
        <v>78.3</v>
      </c>
      <c r="BC302" s="167">
        <v>84.3</v>
      </c>
      <c r="BD302" s="167">
        <v>92.8</v>
      </c>
      <c r="BE302" s="167">
        <v>96.3</v>
      </c>
      <c r="BF302" s="167">
        <v>94</v>
      </c>
      <c r="BG302" s="167">
        <v>90</v>
      </c>
      <c r="BH302" s="166">
        <v>3</v>
      </c>
      <c r="BI302" s="167">
        <v>59.8</v>
      </c>
      <c r="BJ302" s="167">
        <v>71.099999999999994</v>
      </c>
      <c r="BK302" s="167">
        <v>80.8</v>
      </c>
      <c r="BL302" s="167">
        <v>88</v>
      </c>
      <c r="BM302" s="167">
        <v>95</v>
      </c>
      <c r="BN302" s="167">
        <v>94.4</v>
      </c>
      <c r="BO302" s="167">
        <v>94.1</v>
      </c>
      <c r="BP302" s="167">
        <v>89</v>
      </c>
      <c r="BQ302" s="166">
        <v>4</v>
      </c>
      <c r="BR302" s="167">
        <v>65.400000000000006</v>
      </c>
      <c r="BS302" s="167">
        <v>77.2</v>
      </c>
      <c r="BT302" s="167">
        <v>84.5</v>
      </c>
      <c r="BU302" s="167">
        <v>89.8</v>
      </c>
      <c r="BV302" s="167">
        <v>95.5</v>
      </c>
      <c r="BW302" s="167">
        <v>94.3</v>
      </c>
      <c r="BX302" s="167">
        <v>92.5</v>
      </c>
      <c r="BY302" s="167">
        <v>88.8</v>
      </c>
      <c r="BZ302" s="166">
        <v>5</v>
      </c>
      <c r="CA302" s="167">
        <v>65.3</v>
      </c>
      <c r="CB302" s="167">
        <v>77.400000000000006</v>
      </c>
      <c r="CC302" s="167">
        <v>86.5</v>
      </c>
      <c r="CD302" s="167">
        <v>92.5</v>
      </c>
      <c r="CE302" s="167">
        <v>96.4</v>
      </c>
      <c r="CF302" s="167">
        <v>93</v>
      </c>
      <c r="CG302" s="167">
        <v>90.4</v>
      </c>
      <c r="CH302" s="167">
        <v>83.7</v>
      </c>
      <c r="CI302" s="166">
        <v>6</v>
      </c>
      <c r="CJ302" s="167">
        <v>70.7</v>
      </c>
      <c r="CK302" s="167">
        <v>82</v>
      </c>
      <c r="CL302" s="167">
        <v>89.3</v>
      </c>
      <c r="CM302" s="167">
        <v>93.3</v>
      </c>
      <c r="CN302" s="167">
        <v>95.5</v>
      </c>
      <c r="CO302" s="167">
        <v>93</v>
      </c>
      <c r="CP302" s="167">
        <v>90.1</v>
      </c>
      <c r="CQ302" s="167">
        <v>83</v>
      </c>
      <c r="CR302" s="166">
        <v>7</v>
      </c>
      <c r="CS302" s="167">
        <v>75.599999999999994</v>
      </c>
      <c r="CT302" s="167">
        <v>84.2</v>
      </c>
      <c r="CU302" s="167">
        <v>90.1</v>
      </c>
      <c r="CV302" s="167">
        <v>93.6</v>
      </c>
      <c r="CW302" s="167">
        <v>96.2</v>
      </c>
      <c r="CX302" s="167">
        <v>91.3</v>
      </c>
      <c r="CY302" s="167">
        <v>87.9</v>
      </c>
      <c r="CZ302" s="167">
        <v>81.900000000000006</v>
      </c>
      <c r="DA302" s="166">
        <v>8</v>
      </c>
      <c r="DB302" s="167">
        <v>77.599999999999994</v>
      </c>
      <c r="DC302" s="167">
        <v>88</v>
      </c>
      <c r="DD302" s="167">
        <v>93.4</v>
      </c>
      <c r="DE302" s="167">
        <v>93.8</v>
      </c>
      <c r="DF302" s="167">
        <v>94.2</v>
      </c>
      <c r="DG302" s="167">
        <v>91.4</v>
      </c>
      <c r="DH302" s="167">
        <v>87.9</v>
      </c>
      <c r="DI302" s="167">
        <v>79.900000000000006</v>
      </c>
      <c r="DJ302" s="167">
        <v>1</v>
      </c>
      <c r="DK302" s="168">
        <f t="shared" si="465"/>
        <v>51.4</v>
      </c>
      <c r="DL302" s="168">
        <f t="shared" si="466"/>
        <v>62.6</v>
      </c>
      <c r="DM302" s="168">
        <f t="shared" si="467"/>
        <v>70.8</v>
      </c>
      <c r="DN302" s="168">
        <f t="shared" si="468"/>
        <v>81</v>
      </c>
      <c r="DO302" s="168">
        <f t="shared" si="469"/>
        <v>90.4</v>
      </c>
      <c r="DP302" s="168">
        <f t="shared" si="470"/>
        <v>96.2</v>
      </c>
      <c r="DQ302" s="168">
        <f t="shared" si="471"/>
        <v>94.7</v>
      </c>
      <c r="DR302" s="168">
        <f t="shared" si="472"/>
        <v>92.3</v>
      </c>
      <c r="DS302" s="167">
        <v>131</v>
      </c>
      <c r="DT302" s="168">
        <f t="shared" si="473"/>
        <v>59.5</v>
      </c>
      <c r="DU302" s="168">
        <f t="shared" si="474"/>
        <v>68.900000000000006</v>
      </c>
      <c r="DV302" s="168">
        <f t="shared" si="475"/>
        <v>78.3</v>
      </c>
      <c r="DW302" s="168">
        <f t="shared" si="476"/>
        <v>84.3</v>
      </c>
      <c r="DX302" s="168">
        <f t="shared" si="477"/>
        <v>92.8</v>
      </c>
      <c r="DY302" s="168">
        <f t="shared" si="478"/>
        <v>96.3</v>
      </c>
      <c r="DZ302" s="168">
        <f t="shared" si="479"/>
        <v>94</v>
      </c>
      <c r="EA302" s="168">
        <f t="shared" si="480"/>
        <v>90</v>
      </c>
      <c r="EB302" s="167">
        <v>132</v>
      </c>
      <c r="EC302" s="168">
        <f t="shared" si="481"/>
        <v>59.8</v>
      </c>
      <c r="ED302" s="168">
        <f t="shared" si="482"/>
        <v>71.099999999999994</v>
      </c>
      <c r="EE302" s="168">
        <f t="shared" si="483"/>
        <v>80.8</v>
      </c>
      <c r="EF302" s="168">
        <f t="shared" si="484"/>
        <v>88</v>
      </c>
      <c r="EG302" s="168">
        <f t="shared" si="485"/>
        <v>95</v>
      </c>
      <c r="EH302" s="168">
        <f t="shared" si="486"/>
        <v>94.4</v>
      </c>
      <c r="EI302" s="168">
        <f t="shared" si="487"/>
        <v>94.1</v>
      </c>
      <c r="EJ302" s="168">
        <f t="shared" si="488"/>
        <v>89</v>
      </c>
      <c r="EK302" s="167">
        <v>133</v>
      </c>
      <c r="EL302" s="168">
        <f t="shared" si="489"/>
        <v>65.400000000000006</v>
      </c>
      <c r="EM302" s="168">
        <f t="shared" si="490"/>
        <v>77.2</v>
      </c>
      <c r="EN302" s="168">
        <f t="shared" si="491"/>
        <v>84.5</v>
      </c>
      <c r="EO302" s="168">
        <f t="shared" si="492"/>
        <v>89.8</v>
      </c>
      <c r="EP302" s="168">
        <f t="shared" si="493"/>
        <v>95.5</v>
      </c>
      <c r="EQ302" s="168">
        <f t="shared" si="494"/>
        <v>94.3</v>
      </c>
      <c r="ER302" s="168">
        <f t="shared" si="495"/>
        <v>92.5</v>
      </c>
      <c r="ES302" s="168">
        <f t="shared" si="496"/>
        <v>88.8</v>
      </c>
      <c r="ET302" s="167">
        <v>134</v>
      </c>
      <c r="EU302" s="168">
        <f t="shared" si="497"/>
        <v>65.3</v>
      </c>
      <c r="EV302" s="168">
        <f t="shared" si="498"/>
        <v>77.400000000000006</v>
      </c>
      <c r="EW302" s="168">
        <f t="shared" si="499"/>
        <v>86.5</v>
      </c>
      <c r="EX302" s="168">
        <f t="shared" si="500"/>
        <v>92.5</v>
      </c>
      <c r="EY302" s="168">
        <f t="shared" si="501"/>
        <v>96.4</v>
      </c>
      <c r="EZ302" s="168">
        <f t="shared" si="502"/>
        <v>93</v>
      </c>
      <c r="FA302" s="168">
        <f t="shared" si="503"/>
        <v>90.4</v>
      </c>
      <c r="FB302" s="168">
        <f t="shared" si="504"/>
        <v>83.7</v>
      </c>
      <c r="FC302" s="167">
        <v>135</v>
      </c>
      <c r="FD302" s="168">
        <f t="shared" si="505"/>
        <v>70.7</v>
      </c>
      <c r="FE302" s="168">
        <f t="shared" si="506"/>
        <v>82</v>
      </c>
      <c r="FF302" s="168">
        <f t="shared" si="507"/>
        <v>89.3</v>
      </c>
      <c r="FG302" s="168">
        <f t="shared" si="508"/>
        <v>93.3</v>
      </c>
      <c r="FH302" s="168">
        <f t="shared" si="509"/>
        <v>95.5</v>
      </c>
      <c r="FI302" s="168">
        <f t="shared" si="510"/>
        <v>93</v>
      </c>
      <c r="FJ302" s="168">
        <f t="shared" si="511"/>
        <v>90.1</v>
      </c>
      <c r="FK302" s="168">
        <f t="shared" si="512"/>
        <v>83</v>
      </c>
      <c r="FL302" s="167">
        <v>136</v>
      </c>
      <c r="FM302" s="168">
        <f t="shared" si="513"/>
        <v>75.599999999999994</v>
      </c>
      <c r="FN302" s="168">
        <f t="shared" si="514"/>
        <v>84.2</v>
      </c>
      <c r="FO302" s="168">
        <f t="shared" si="515"/>
        <v>90.1</v>
      </c>
      <c r="FP302" s="168">
        <f t="shared" si="516"/>
        <v>93.6</v>
      </c>
      <c r="FQ302" s="168">
        <f t="shared" si="517"/>
        <v>96.2</v>
      </c>
      <c r="FR302" s="168">
        <f t="shared" si="518"/>
        <v>91.3</v>
      </c>
      <c r="FS302" s="168">
        <f t="shared" si="519"/>
        <v>87.9</v>
      </c>
      <c r="FT302" s="168">
        <f t="shared" si="520"/>
        <v>81.900000000000006</v>
      </c>
      <c r="FU302" s="167">
        <v>137</v>
      </c>
      <c r="FV302" s="168">
        <f t="shared" si="521"/>
        <v>77.599999999999994</v>
      </c>
      <c r="FW302" s="168">
        <f t="shared" si="522"/>
        <v>88</v>
      </c>
      <c r="FX302" s="168">
        <f t="shared" si="523"/>
        <v>93.4</v>
      </c>
      <c r="FY302" s="168">
        <f t="shared" si="524"/>
        <v>93.8</v>
      </c>
      <c r="FZ302" s="168">
        <f t="shared" si="525"/>
        <v>94.2</v>
      </c>
      <c r="GA302" s="168">
        <f t="shared" si="526"/>
        <v>91.4</v>
      </c>
      <c r="GB302" s="168">
        <f t="shared" si="527"/>
        <v>87.9</v>
      </c>
      <c r="GC302" s="168">
        <f t="shared" si="528"/>
        <v>79.900000000000006</v>
      </c>
      <c r="GD302" s="167">
        <v>130</v>
      </c>
      <c r="GE302" s="168">
        <f t="shared" si="529"/>
        <v>-2.3603849250278586E-2</v>
      </c>
      <c r="GF302" s="168">
        <f t="shared" si="530"/>
        <v>-2.3544224454084883E-2</v>
      </c>
      <c r="GG302" s="167">
        <v>131</v>
      </c>
      <c r="GH302" s="168">
        <f t="shared" si="531"/>
        <v>-1.2384835451356935E-2</v>
      </c>
      <c r="GI302" s="168">
        <f t="shared" si="532"/>
        <v>-1.1998855162644873E-2</v>
      </c>
      <c r="GJ302" s="167">
        <v>132</v>
      </c>
      <c r="GK302" s="168">
        <f t="shared" si="533"/>
        <v>-2.0040529691527809E-2</v>
      </c>
      <c r="GL302" s="168">
        <f t="shared" si="534"/>
        <v>-1.9627671504537147E-2</v>
      </c>
      <c r="GM302" s="167">
        <v>133</v>
      </c>
      <c r="GN302" s="168">
        <f t="shared" si="535"/>
        <v>-2.9994818512207644E-2</v>
      </c>
      <c r="GO302" s="168">
        <f t="shared" si="536"/>
        <v>-2.8499066434065412E-2</v>
      </c>
      <c r="GP302" s="167">
        <v>134</v>
      </c>
      <c r="GQ302" s="168">
        <f t="shared" si="537"/>
        <v>1.1033250097071345E-2</v>
      </c>
      <c r="GR302" s="168">
        <f t="shared" si="538"/>
        <v>1.2508825519844891E-2</v>
      </c>
      <c r="GS302" s="167">
        <v>135</v>
      </c>
      <c r="GT302" s="168">
        <f t="shared" si="539"/>
        <v>3.2452499206684138E-2</v>
      </c>
      <c r="GU302" s="168">
        <f t="shared" si="540"/>
        <v>3.7596330632538866E-2</v>
      </c>
      <c r="GV302" s="167">
        <v>136</v>
      </c>
      <c r="GW302" s="168">
        <f t="shared" si="541"/>
        <v>4.2495075939370963E-2</v>
      </c>
      <c r="GX302" s="168">
        <f t="shared" si="542"/>
        <v>5.8447665967733542E-2</v>
      </c>
      <c r="GY302" s="167">
        <v>137</v>
      </c>
      <c r="GZ302" s="168">
        <f t="shared" si="543"/>
        <v>-2.9037543498589002E-5</v>
      </c>
      <c r="HA302" s="168">
        <f t="shared" si="544"/>
        <v>2.5034014590687548E-2</v>
      </c>
      <c r="HB302" s="167">
        <v>-1.2</v>
      </c>
      <c r="HC302" s="167">
        <v>-0.49</v>
      </c>
      <c r="HD302" s="167">
        <v>0.14000000000000001</v>
      </c>
      <c r="HE302" s="167">
        <v>1.56</v>
      </c>
      <c r="HF302" s="167">
        <v>-2.98</v>
      </c>
      <c r="HG302" s="167">
        <v>-1.01</v>
      </c>
      <c r="HH302" s="167">
        <v>0.85</v>
      </c>
      <c r="HI302" s="167">
        <v>3.14</v>
      </c>
    </row>
    <row r="303" spans="1:217" ht="15" x14ac:dyDescent="0.2">
      <c r="A303" s="153">
        <v>293</v>
      </c>
      <c r="B303" s="212"/>
      <c r="V303" s="163">
        <f t="shared" si="445"/>
        <v>0</v>
      </c>
      <c r="W303" s="163">
        <f t="shared" si="446"/>
        <v>0</v>
      </c>
      <c r="X303" s="163">
        <f t="shared" si="447"/>
        <v>0</v>
      </c>
      <c r="Y303" s="163">
        <f t="shared" si="448"/>
        <v>0</v>
      </c>
      <c r="Z303" s="163">
        <f t="shared" si="449"/>
        <v>0</v>
      </c>
      <c r="AA303" s="163">
        <f t="shared" si="450"/>
        <v>0</v>
      </c>
      <c r="AB303" s="163">
        <f t="shared" si="451"/>
        <v>0</v>
      </c>
      <c r="AC303" s="163">
        <f t="shared" si="452"/>
        <v>0</v>
      </c>
      <c r="AD303" s="164">
        <f t="shared" si="453"/>
        <v>-1.4641977937706968E-2</v>
      </c>
      <c r="AE303" s="164">
        <f t="shared" si="454"/>
        <v>2.4910512713808348E-2</v>
      </c>
      <c r="AF303" s="164">
        <f t="shared" si="455"/>
        <v>4.5595616594547202E-2</v>
      </c>
      <c r="AG303" s="165">
        <f t="shared" si="456"/>
        <v>65.3</v>
      </c>
      <c r="AH303" s="165">
        <f t="shared" si="457"/>
        <v>75.400000000000006</v>
      </c>
      <c r="AI303" s="165">
        <f t="shared" si="458"/>
        <v>82.9</v>
      </c>
      <c r="AJ303" s="165">
        <f t="shared" si="459"/>
        <v>88.3</v>
      </c>
      <c r="AK303" s="165">
        <f t="shared" si="460"/>
        <v>91.5</v>
      </c>
      <c r="AL303" s="165">
        <f t="shared" si="461"/>
        <v>92.7</v>
      </c>
      <c r="AM303" s="165">
        <f t="shared" si="462"/>
        <v>92.5</v>
      </c>
      <c r="AN303" s="165">
        <f t="shared" si="463"/>
        <v>90.4</v>
      </c>
      <c r="AO303" s="164">
        <f t="shared" si="464"/>
        <v>1.5128685188023212</v>
      </c>
      <c r="AP303" s="166">
        <v>1</v>
      </c>
      <c r="AQ303" s="167">
        <v>51.4</v>
      </c>
      <c r="AR303" s="167">
        <v>62.6</v>
      </c>
      <c r="AS303" s="167">
        <v>70.8</v>
      </c>
      <c r="AT303" s="167">
        <v>81</v>
      </c>
      <c r="AU303" s="167">
        <v>90.4</v>
      </c>
      <c r="AV303" s="167">
        <v>96.2</v>
      </c>
      <c r="AW303" s="167">
        <v>94.7</v>
      </c>
      <c r="AX303" s="167">
        <v>92.3</v>
      </c>
      <c r="AY303" s="166">
        <v>2</v>
      </c>
      <c r="AZ303" s="167">
        <v>59.5</v>
      </c>
      <c r="BA303" s="167">
        <v>68.900000000000006</v>
      </c>
      <c r="BB303" s="167">
        <v>78.3</v>
      </c>
      <c r="BC303" s="167">
        <v>84.3</v>
      </c>
      <c r="BD303" s="167">
        <v>92.8</v>
      </c>
      <c r="BE303" s="167">
        <v>96.3</v>
      </c>
      <c r="BF303" s="167">
        <v>94</v>
      </c>
      <c r="BG303" s="167">
        <v>90</v>
      </c>
      <c r="BH303" s="166">
        <v>3</v>
      </c>
      <c r="BI303" s="167">
        <v>59.8</v>
      </c>
      <c r="BJ303" s="167">
        <v>71.099999999999994</v>
      </c>
      <c r="BK303" s="167">
        <v>80.8</v>
      </c>
      <c r="BL303" s="167">
        <v>88</v>
      </c>
      <c r="BM303" s="167">
        <v>95</v>
      </c>
      <c r="BN303" s="167">
        <v>94.4</v>
      </c>
      <c r="BO303" s="167">
        <v>94.1</v>
      </c>
      <c r="BP303" s="167">
        <v>89</v>
      </c>
      <c r="BQ303" s="166">
        <v>4</v>
      </c>
      <c r="BR303" s="167">
        <v>65.400000000000006</v>
      </c>
      <c r="BS303" s="167">
        <v>77.2</v>
      </c>
      <c r="BT303" s="167">
        <v>84.5</v>
      </c>
      <c r="BU303" s="167">
        <v>89.8</v>
      </c>
      <c r="BV303" s="167">
        <v>95.5</v>
      </c>
      <c r="BW303" s="167">
        <v>94.3</v>
      </c>
      <c r="BX303" s="167">
        <v>92.5</v>
      </c>
      <c r="BY303" s="167">
        <v>88.8</v>
      </c>
      <c r="BZ303" s="166">
        <v>5</v>
      </c>
      <c r="CA303" s="167">
        <v>65.3</v>
      </c>
      <c r="CB303" s="167">
        <v>77.400000000000006</v>
      </c>
      <c r="CC303" s="167">
        <v>86.5</v>
      </c>
      <c r="CD303" s="167">
        <v>92.5</v>
      </c>
      <c r="CE303" s="167">
        <v>96.4</v>
      </c>
      <c r="CF303" s="167">
        <v>93</v>
      </c>
      <c r="CG303" s="167">
        <v>90.4</v>
      </c>
      <c r="CH303" s="167">
        <v>83.7</v>
      </c>
      <c r="CI303" s="166">
        <v>6</v>
      </c>
      <c r="CJ303" s="167">
        <v>70.7</v>
      </c>
      <c r="CK303" s="167">
        <v>82</v>
      </c>
      <c r="CL303" s="167">
        <v>89.3</v>
      </c>
      <c r="CM303" s="167">
        <v>93.3</v>
      </c>
      <c r="CN303" s="167">
        <v>95.5</v>
      </c>
      <c r="CO303" s="167">
        <v>93</v>
      </c>
      <c r="CP303" s="167">
        <v>90.1</v>
      </c>
      <c r="CQ303" s="167">
        <v>83</v>
      </c>
      <c r="CR303" s="166">
        <v>7</v>
      </c>
      <c r="CS303" s="167">
        <v>75.599999999999994</v>
      </c>
      <c r="CT303" s="167">
        <v>84.2</v>
      </c>
      <c r="CU303" s="167">
        <v>90.1</v>
      </c>
      <c r="CV303" s="167">
        <v>93.6</v>
      </c>
      <c r="CW303" s="167">
        <v>96.2</v>
      </c>
      <c r="CX303" s="167">
        <v>91.3</v>
      </c>
      <c r="CY303" s="167">
        <v>87.9</v>
      </c>
      <c r="CZ303" s="167">
        <v>81.900000000000006</v>
      </c>
      <c r="DA303" s="166">
        <v>8</v>
      </c>
      <c r="DB303" s="167">
        <v>77.599999999999994</v>
      </c>
      <c r="DC303" s="167">
        <v>88</v>
      </c>
      <c r="DD303" s="167">
        <v>93.4</v>
      </c>
      <c r="DE303" s="167">
        <v>93.8</v>
      </c>
      <c r="DF303" s="167">
        <v>94.2</v>
      </c>
      <c r="DG303" s="167">
        <v>91.4</v>
      </c>
      <c r="DH303" s="167">
        <v>87.9</v>
      </c>
      <c r="DI303" s="167">
        <v>79.900000000000006</v>
      </c>
      <c r="DJ303" s="167">
        <v>1</v>
      </c>
      <c r="DK303" s="168">
        <f t="shared" si="465"/>
        <v>51.4</v>
      </c>
      <c r="DL303" s="168">
        <f t="shared" si="466"/>
        <v>62.6</v>
      </c>
      <c r="DM303" s="168">
        <f t="shared" si="467"/>
        <v>70.8</v>
      </c>
      <c r="DN303" s="168">
        <f t="shared" si="468"/>
        <v>81</v>
      </c>
      <c r="DO303" s="168">
        <f t="shared" si="469"/>
        <v>90.4</v>
      </c>
      <c r="DP303" s="168">
        <f t="shared" si="470"/>
        <v>96.2</v>
      </c>
      <c r="DQ303" s="168">
        <f t="shared" si="471"/>
        <v>94.7</v>
      </c>
      <c r="DR303" s="168">
        <f t="shared" si="472"/>
        <v>92.3</v>
      </c>
      <c r="DS303" s="167">
        <v>131</v>
      </c>
      <c r="DT303" s="168">
        <f t="shared" si="473"/>
        <v>59.5</v>
      </c>
      <c r="DU303" s="168">
        <f t="shared" si="474"/>
        <v>68.900000000000006</v>
      </c>
      <c r="DV303" s="168">
        <f t="shared" si="475"/>
        <v>78.3</v>
      </c>
      <c r="DW303" s="168">
        <f t="shared" si="476"/>
        <v>84.3</v>
      </c>
      <c r="DX303" s="168">
        <f t="shared" si="477"/>
        <v>92.8</v>
      </c>
      <c r="DY303" s="168">
        <f t="shared" si="478"/>
        <v>96.3</v>
      </c>
      <c r="DZ303" s="168">
        <f t="shared" si="479"/>
        <v>94</v>
      </c>
      <c r="EA303" s="168">
        <f t="shared" si="480"/>
        <v>90</v>
      </c>
      <c r="EB303" s="167">
        <v>132</v>
      </c>
      <c r="EC303" s="168">
        <f t="shared" si="481"/>
        <v>59.8</v>
      </c>
      <c r="ED303" s="168">
        <f t="shared" si="482"/>
        <v>71.099999999999994</v>
      </c>
      <c r="EE303" s="168">
        <f t="shared" si="483"/>
        <v>80.8</v>
      </c>
      <c r="EF303" s="168">
        <f t="shared" si="484"/>
        <v>88</v>
      </c>
      <c r="EG303" s="168">
        <f t="shared" si="485"/>
        <v>95</v>
      </c>
      <c r="EH303" s="168">
        <f t="shared" si="486"/>
        <v>94.4</v>
      </c>
      <c r="EI303" s="168">
        <f t="shared" si="487"/>
        <v>94.1</v>
      </c>
      <c r="EJ303" s="168">
        <f t="shared" si="488"/>
        <v>89</v>
      </c>
      <c r="EK303" s="167">
        <v>133</v>
      </c>
      <c r="EL303" s="168">
        <f t="shared" si="489"/>
        <v>65.400000000000006</v>
      </c>
      <c r="EM303" s="168">
        <f t="shared" si="490"/>
        <v>77.2</v>
      </c>
      <c r="EN303" s="168">
        <f t="shared" si="491"/>
        <v>84.5</v>
      </c>
      <c r="EO303" s="168">
        <f t="shared" si="492"/>
        <v>89.8</v>
      </c>
      <c r="EP303" s="168">
        <f t="shared" si="493"/>
        <v>95.5</v>
      </c>
      <c r="EQ303" s="168">
        <f t="shared" si="494"/>
        <v>94.3</v>
      </c>
      <c r="ER303" s="168">
        <f t="shared" si="495"/>
        <v>92.5</v>
      </c>
      <c r="ES303" s="168">
        <f t="shared" si="496"/>
        <v>88.8</v>
      </c>
      <c r="ET303" s="167">
        <v>134</v>
      </c>
      <c r="EU303" s="168">
        <f t="shared" si="497"/>
        <v>65.3</v>
      </c>
      <c r="EV303" s="168">
        <f t="shared" si="498"/>
        <v>77.400000000000006</v>
      </c>
      <c r="EW303" s="168">
        <f t="shared" si="499"/>
        <v>86.5</v>
      </c>
      <c r="EX303" s="168">
        <f t="shared" si="500"/>
        <v>92.5</v>
      </c>
      <c r="EY303" s="168">
        <f t="shared" si="501"/>
        <v>96.4</v>
      </c>
      <c r="EZ303" s="168">
        <f t="shared" si="502"/>
        <v>93</v>
      </c>
      <c r="FA303" s="168">
        <f t="shared" si="503"/>
        <v>90.4</v>
      </c>
      <c r="FB303" s="168">
        <f t="shared" si="504"/>
        <v>83.7</v>
      </c>
      <c r="FC303" s="167">
        <v>135</v>
      </c>
      <c r="FD303" s="168">
        <f t="shared" si="505"/>
        <v>70.7</v>
      </c>
      <c r="FE303" s="168">
        <f t="shared" si="506"/>
        <v>82</v>
      </c>
      <c r="FF303" s="168">
        <f t="shared" si="507"/>
        <v>89.3</v>
      </c>
      <c r="FG303" s="168">
        <f t="shared" si="508"/>
        <v>93.3</v>
      </c>
      <c r="FH303" s="168">
        <f t="shared" si="509"/>
        <v>95.5</v>
      </c>
      <c r="FI303" s="168">
        <f t="shared" si="510"/>
        <v>93</v>
      </c>
      <c r="FJ303" s="168">
        <f t="shared" si="511"/>
        <v>90.1</v>
      </c>
      <c r="FK303" s="168">
        <f t="shared" si="512"/>
        <v>83</v>
      </c>
      <c r="FL303" s="167">
        <v>136</v>
      </c>
      <c r="FM303" s="168">
        <f t="shared" si="513"/>
        <v>75.599999999999994</v>
      </c>
      <c r="FN303" s="168">
        <f t="shared" si="514"/>
        <v>84.2</v>
      </c>
      <c r="FO303" s="168">
        <f t="shared" si="515"/>
        <v>90.1</v>
      </c>
      <c r="FP303" s="168">
        <f t="shared" si="516"/>
        <v>93.6</v>
      </c>
      <c r="FQ303" s="168">
        <f t="shared" si="517"/>
        <v>96.2</v>
      </c>
      <c r="FR303" s="168">
        <f t="shared" si="518"/>
        <v>91.3</v>
      </c>
      <c r="FS303" s="168">
        <f t="shared" si="519"/>
        <v>87.9</v>
      </c>
      <c r="FT303" s="168">
        <f t="shared" si="520"/>
        <v>81.900000000000006</v>
      </c>
      <c r="FU303" s="167">
        <v>137</v>
      </c>
      <c r="FV303" s="168">
        <f t="shared" si="521"/>
        <v>77.599999999999994</v>
      </c>
      <c r="FW303" s="168">
        <f t="shared" si="522"/>
        <v>88</v>
      </c>
      <c r="FX303" s="168">
        <f t="shared" si="523"/>
        <v>93.4</v>
      </c>
      <c r="FY303" s="168">
        <f t="shared" si="524"/>
        <v>93.8</v>
      </c>
      <c r="FZ303" s="168">
        <f t="shared" si="525"/>
        <v>94.2</v>
      </c>
      <c r="GA303" s="168">
        <f t="shared" si="526"/>
        <v>91.4</v>
      </c>
      <c r="GB303" s="168">
        <f t="shared" si="527"/>
        <v>87.9</v>
      </c>
      <c r="GC303" s="168">
        <f t="shared" si="528"/>
        <v>79.900000000000006</v>
      </c>
      <c r="GD303" s="167">
        <v>130</v>
      </c>
      <c r="GE303" s="168">
        <f t="shared" si="529"/>
        <v>-2.3603849250278586E-2</v>
      </c>
      <c r="GF303" s="168">
        <f t="shared" si="530"/>
        <v>-2.3544224454084883E-2</v>
      </c>
      <c r="GG303" s="167">
        <v>131</v>
      </c>
      <c r="GH303" s="168">
        <f t="shared" si="531"/>
        <v>-1.2384835451356935E-2</v>
      </c>
      <c r="GI303" s="168">
        <f t="shared" si="532"/>
        <v>-1.1998855162644873E-2</v>
      </c>
      <c r="GJ303" s="167">
        <v>132</v>
      </c>
      <c r="GK303" s="168">
        <f t="shared" si="533"/>
        <v>-2.0040529691527809E-2</v>
      </c>
      <c r="GL303" s="168">
        <f t="shared" si="534"/>
        <v>-1.9627671504537147E-2</v>
      </c>
      <c r="GM303" s="167">
        <v>133</v>
      </c>
      <c r="GN303" s="168">
        <f t="shared" si="535"/>
        <v>-2.9994818512207644E-2</v>
      </c>
      <c r="GO303" s="168">
        <f t="shared" si="536"/>
        <v>-2.8499066434065412E-2</v>
      </c>
      <c r="GP303" s="167">
        <v>134</v>
      </c>
      <c r="GQ303" s="168">
        <f t="shared" si="537"/>
        <v>1.1033250097071345E-2</v>
      </c>
      <c r="GR303" s="168">
        <f t="shared" si="538"/>
        <v>1.2508825519844891E-2</v>
      </c>
      <c r="GS303" s="167">
        <v>135</v>
      </c>
      <c r="GT303" s="168">
        <f t="shared" si="539"/>
        <v>3.2452499206684138E-2</v>
      </c>
      <c r="GU303" s="168">
        <f t="shared" si="540"/>
        <v>3.7596330632538866E-2</v>
      </c>
      <c r="GV303" s="167">
        <v>136</v>
      </c>
      <c r="GW303" s="168">
        <f t="shared" si="541"/>
        <v>4.2495075939370963E-2</v>
      </c>
      <c r="GX303" s="168">
        <f t="shared" si="542"/>
        <v>5.8447665967733542E-2</v>
      </c>
      <c r="GY303" s="167">
        <v>137</v>
      </c>
      <c r="GZ303" s="168">
        <f t="shared" si="543"/>
        <v>-2.9037543498589002E-5</v>
      </c>
      <c r="HA303" s="168">
        <f t="shared" si="544"/>
        <v>2.5034014590687548E-2</v>
      </c>
      <c r="HB303" s="167">
        <v>-1.2</v>
      </c>
      <c r="HC303" s="167">
        <v>-0.49</v>
      </c>
      <c r="HD303" s="167">
        <v>0.14000000000000001</v>
      </c>
      <c r="HE303" s="167">
        <v>1.56</v>
      </c>
      <c r="HF303" s="167">
        <v>-2.98</v>
      </c>
      <c r="HG303" s="167">
        <v>-1.01</v>
      </c>
      <c r="HH303" s="167">
        <v>0.85</v>
      </c>
      <c r="HI303" s="167">
        <v>3.14</v>
      </c>
    </row>
    <row r="304" spans="1:217" ht="15" x14ac:dyDescent="0.2">
      <c r="A304" s="153">
        <v>294</v>
      </c>
      <c r="B304" s="212"/>
      <c r="V304" s="163">
        <f t="shared" si="445"/>
        <v>0</v>
      </c>
      <c r="W304" s="163">
        <f t="shared" si="446"/>
        <v>0</v>
      </c>
      <c r="X304" s="163">
        <f t="shared" si="447"/>
        <v>0</v>
      </c>
      <c r="Y304" s="163">
        <f t="shared" si="448"/>
        <v>0</v>
      </c>
      <c r="Z304" s="163">
        <f t="shared" si="449"/>
        <v>0</v>
      </c>
      <c r="AA304" s="163">
        <f t="shared" si="450"/>
        <v>0</v>
      </c>
      <c r="AB304" s="163">
        <f t="shared" si="451"/>
        <v>0</v>
      </c>
      <c r="AC304" s="163">
        <f t="shared" si="452"/>
        <v>0</v>
      </c>
      <c r="AD304" s="164">
        <f t="shared" si="453"/>
        <v>-1.4641977937706968E-2</v>
      </c>
      <c r="AE304" s="164">
        <f t="shared" si="454"/>
        <v>2.4910512713808348E-2</v>
      </c>
      <c r="AF304" s="164">
        <f t="shared" si="455"/>
        <v>4.5595616594547202E-2</v>
      </c>
      <c r="AG304" s="165">
        <f t="shared" si="456"/>
        <v>65.3</v>
      </c>
      <c r="AH304" s="165">
        <f t="shared" si="457"/>
        <v>75.400000000000006</v>
      </c>
      <c r="AI304" s="165">
        <f t="shared" si="458"/>
        <v>82.9</v>
      </c>
      <c r="AJ304" s="165">
        <f t="shared" si="459"/>
        <v>88.3</v>
      </c>
      <c r="AK304" s="165">
        <f t="shared" si="460"/>
        <v>91.5</v>
      </c>
      <c r="AL304" s="165">
        <f t="shared" si="461"/>
        <v>92.7</v>
      </c>
      <c r="AM304" s="165">
        <f t="shared" si="462"/>
        <v>92.5</v>
      </c>
      <c r="AN304" s="165">
        <f t="shared" si="463"/>
        <v>90.4</v>
      </c>
      <c r="AO304" s="164">
        <f t="shared" si="464"/>
        <v>1.5128685188023212</v>
      </c>
      <c r="AP304" s="166">
        <v>1</v>
      </c>
      <c r="AQ304" s="167">
        <v>51.4</v>
      </c>
      <c r="AR304" s="167">
        <v>62.6</v>
      </c>
      <c r="AS304" s="167">
        <v>70.8</v>
      </c>
      <c r="AT304" s="167">
        <v>81</v>
      </c>
      <c r="AU304" s="167">
        <v>90.4</v>
      </c>
      <c r="AV304" s="167">
        <v>96.2</v>
      </c>
      <c r="AW304" s="167">
        <v>94.7</v>
      </c>
      <c r="AX304" s="167">
        <v>92.3</v>
      </c>
      <c r="AY304" s="166">
        <v>2</v>
      </c>
      <c r="AZ304" s="167">
        <v>59.5</v>
      </c>
      <c r="BA304" s="167">
        <v>68.900000000000006</v>
      </c>
      <c r="BB304" s="167">
        <v>78.3</v>
      </c>
      <c r="BC304" s="167">
        <v>84.3</v>
      </c>
      <c r="BD304" s="167">
        <v>92.8</v>
      </c>
      <c r="BE304" s="167">
        <v>96.3</v>
      </c>
      <c r="BF304" s="167">
        <v>94</v>
      </c>
      <c r="BG304" s="167">
        <v>90</v>
      </c>
      <c r="BH304" s="166">
        <v>3</v>
      </c>
      <c r="BI304" s="167">
        <v>59.8</v>
      </c>
      <c r="BJ304" s="167">
        <v>71.099999999999994</v>
      </c>
      <c r="BK304" s="167">
        <v>80.8</v>
      </c>
      <c r="BL304" s="167">
        <v>88</v>
      </c>
      <c r="BM304" s="167">
        <v>95</v>
      </c>
      <c r="BN304" s="167">
        <v>94.4</v>
      </c>
      <c r="BO304" s="167">
        <v>94.1</v>
      </c>
      <c r="BP304" s="167">
        <v>89</v>
      </c>
      <c r="BQ304" s="166">
        <v>4</v>
      </c>
      <c r="BR304" s="167">
        <v>65.400000000000006</v>
      </c>
      <c r="BS304" s="167">
        <v>77.2</v>
      </c>
      <c r="BT304" s="167">
        <v>84.5</v>
      </c>
      <c r="BU304" s="167">
        <v>89.8</v>
      </c>
      <c r="BV304" s="167">
        <v>95.5</v>
      </c>
      <c r="BW304" s="167">
        <v>94.3</v>
      </c>
      <c r="BX304" s="167">
        <v>92.5</v>
      </c>
      <c r="BY304" s="167">
        <v>88.8</v>
      </c>
      <c r="BZ304" s="166">
        <v>5</v>
      </c>
      <c r="CA304" s="167">
        <v>65.3</v>
      </c>
      <c r="CB304" s="167">
        <v>77.400000000000006</v>
      </c>
      <c r="CC304" s="167">
        <v>86.5</v>
      </c>
      <c r="CD304" s="167">
        <v>92.5</v>
      </c>
      <c r="CE304" s="167">
        <v>96.4</v>
      </c>
      <c r="CF304" s="167">
        <v>93</v>
      </c>
      <c r="CG304" s="167">
        <v>90.4</v>
      </c>
      <c r="CH304" s="167">
        <v>83.7</v>
      </c>
      <c r="CI304" s="166">
        <v>6</v>
      </c>
      <c r="CJ304" s="167">
        <v>70.7</v>
      </c>
      <c r="CK304" s="167">
        <v>82</v>
      </c>
      <c r="CL304" s="167">
        <v>89.3</v>
      </c>
      <c r="CM304" s="167">
        <v>93.3</v>
      </c>
      <c r="CN304" s="167">
        <v>95.5</v>
      </c>
      <c r="CO304" s="167">
        <v>93</v>
      </c>
      <c r="CP304" s="167">
        <v>90.1</v>
      </c>
      <c r="CQ304" s="167">
        <v>83</v>
      </c>
      <c r="CR304" s="166">
        <v>7</v>
      </c>
      <c r="CS304" s="167">
        <v>75.599999999999994</v>
      </c>
      <c r="CT304" s="167">
        <v>84.2</v>
      </c>
      <c r="CU304" s="167">
        <v>90.1</v>
      </c>
      <c r="CV304" s="167">
        <v>93.6</v>
      </c>
      <c r="CW304" s="167">
        <v>96.2</v>
      </c>
      <c r="CX304" s="167">
        <v>91.3</v>
      </c>
      <c r="CY304" s="167">
        <v>87.9</v>
      </c>
      <c r="CZ304" s="167">
        <v>81.900000000000006</v>
      </c>
      <c r="DA304" s="166">
        <v>8</v>
      </c>
      <c r="DB304" s="167">
        <v>77.599999999999994</v>
      </c>
      <c r="DC304" s="167">
        <v>88</v>
      </c>
      <c r="DD304" s="167">
        <v>93.4</v>
      </c>
      <c r="DE304" s="167">
        <v>93.8</v>
      </c>
      <c r="DF304" s="167">
        <v>94.2</v>
      </c>
      <c r="DG304" s="167">
        <v>91.4</v>
      </c>
      <c r="DH304" s="167">
        <v>87.9</v>
      </c>
      <c r="DI304" s="167">
        <v>79.900000000000006</v>
      </c>
      <c r="DJ304" s="167">
        <v>1</v>
      </c>
      <c r="DK304" s="168">
        <f t="shared" si="465"/>
        <v>51.4</v>
      </c>
      <c r="DL304" s="168">
        <f t="shared" si="466"/>
        <v>62.6</v>
      </c>
      <c r="DM304" s="168">
        <f t="shared" si="467"/>
        <v>70.8</v>
      </c>
      <c r="DN304" s="168">
        <f t="shared" si="468"/>
        <v>81</v>
      </c>
      <c r="DO304" s="168">
        <f t="shared" si="469"/>
        <v>90.4</v>
      </c>
      <c r="DP304" s="168">
        <f t="shared" si="470"/>
        <v>96.2</v>
      </c>
      <c r="DQ304" s="168">
        <f t="shared" si="471"/>
        <v>94.7</v>
      </c>
      <c r="DR304" s="168">
        <f t="shared" si="472"/>
        <v>92.3</v>
      </c>
      <c r="DS304" s="167">
        <v>131</v>
      </c>
      <c r="DT304" s="168">
        <f t="shared" si="473"/>
        <v>59.5</v>
      </c>
      <c r="DU304" s="168">
        <f t="shared" si="474"/>
        <v>68.900000000000006</v>
      </c>
      <c r="DV304" s="168">
        <f t="shared" si="475"/>
        <v>78.3</v>
      </c>
      <c r="DW304" s="168">
        <f t="shared" si="476"/>
        <v>84.3</v>
      </c>
      <c r="DX304" s="168">
        <f t="shared" si="477"/>
        <v>92.8</v>
      </c>
      <c r="DY304" s="168">
        <f t="shared" si="478"/>
        <v>96.3</v>
      </c>
      <c r="DZ304" s="168">
        <f t="shared" si="479"/>
        <v>94</v>
      </c>
      <c r="EA304" s="168">
        <f t="shared" si="480"/>
        <v>90</v>
      </c>
      <c r="EB304" s="167">
        <v>132</v>
      </c>
      <c r="EC304" s="168">
        <f t="shared" si="481"/>
        <v>59.8</v>
      </c>
      <c r="ED304" s="168">
        <f t="shared" si="482"/>
        <v>71.099999999999994</v>
      </c>
      <c r="EE304" s="168">
        <f t="shared" si="483"/>
        <v>80.8</v>
      </c>
      <c r="EF304" s="168">
        <f t="shared" si="484"/>
        <v>88</v>
      </c>
      <c r="EG304" s="168">
        <f t="shared" si="485"/>
        <v>95</v>
      </c>
      <c r="EH304" s="168">
        <f t="shared" si="486"/>
        <v>94.4</v>
      </c>
      <c r="EI304" s="168">
        <f t="shared" si="487"/>
        <v>94.1</v>
      </c>
      <c r="EJ304" s="168">
        <f t="shared" si="488"/>
        <v>89</v>
      </c>
      <c r="EK304" s="167">
        <v>133</v>
      </c>
      <c r="EL304" s="168">
        <f t="shared" si="489"/>
        <v>65.400000000000006</v>
      </c>
      <c r="EM304" s="168">
        <f t="shared" si="490"/>
        <v>77.2</v>
      </c>
      <c r="EN304" s="168">
        <f t="shared" si="491"/>
        <v>84.5</v>
      </c>
      <c r="EO304" s="168">
        <f t="shared" si="492"/>
        <v>89.8</v>
      </c>
      <c r="EP304" s="168">
        <f t="shared" si="493"/>
        <v>95.5</v>
      </c>
      <c r="EQ304" s="168">
        <f t="shared" si="494"/>
        <v>94.3</v>
      </c>
      <c r="ER304" s="168">
        <f t="shared" si="495"/>
        <v>92.5</v>
      </c>
      <c r="ES304" s="168">
        <f t="shared" si="496"/>
        <v>88.8</v>
      </c>
      <c r="ET304" s="167">
        <v>134</v>
      </c>
      <c r="EU304" s="168">
        <f t="shared" si="497"/>
        <v>65.3</v>
      </c>
      <c r="EV304" s="168">
        <f t="shared" si="498"/>
        <v>77.400000000000006</v>
      </c>
      <c r="EW304" s="168">
        <f t="shared" si="499"/>
        <v>86.5</v>
      </c>
      <c r="EX304" s="168">
        <f t="shared" si="500"/>
        <v>92.5</v>
      </c>
      <c r="EY304" s="168">
        <f t="shared" si="501"/>
        <v>96.4</v>
      </c>
      <c r="EZ304" s="168">
        <f t="shared" si="502"/>
        <v>93</v>
      </c>
      <c r="FA304" s="168">
        <f t="shared" si="503"/>
        <v>90.4</v>
      </c>
      <c r="FB304" s="168">
        <f t="shared" si="504"/>
        <v>83.7</v>
      </c>
      <c r="FC304" s="167">
        <v>135</v>
      </c>
      <c r="FD304" s="168">
        <f t="shared" si="505"/>
        <v>70.7</v>
      </c>
      <c r="FE304" s="168">
        <f t="shared" si="506"/>
        <v>82</v>
      </c>
      <c r="FF304" s="168">
        <f t="shared" si="507"/>
        <v>89.3</v>
      </c>
      <c r="FG304" s="168">
        <f t="shared" si="508"/>
        <v>93.3</v>
      </c>
      <c r="FH304" s="168">
        <f t="shared" si="509"/>
        <v>95.5</v>
      </c>
      <c r="FI304" s="168">
        <f t="shared" si="510"/>
        <v>93</v>
      </c>
      <c r="FJ304" s="168">
        <f t="shared" si="511"/>
        <v>90.1</v>
      </c>
      <c r="FK304" s="168">
        <f t="shared" si="512"/>
        <v>83</v>
      </c>
      <c r="FL304" s="167">
        <v>136</v>
      </c>
      <c r="FM304" s="168">
        <f t="shared" si="513"/>
        <v>75.599999999999994</v>
      </c>
      <c r="FN304" s="168">
        <f t="shared" si="514"/>
        <v>84.2</v>
      </c>
      <c r="FO304" s="168">
        <f t="shared" si="515"/>
        <v>90.1</v>
      </c>
      <c r="FP304" s="168">
        <f t="shared" si="516"/>
        <v>93.6</v>
      </c>
      <c r="FQ304" s="168">
        <f t="shared" si="517"/>
        <v>96.2</v>
      </c>
      <c r="FR304" s="168">
        <f t="shared" si="518"/>
        <v>91.3</v>
      </c>
      <c r="FS304" s="168">
        <f t="shared" si="519"/>
        <v>87.9</v>
      </c>
      <c r="FT304" s="168">
        <f t="shared" si="520"/>
        <v>81.900000000000006</v>
      </c>
      <c r="FU304" s="167">
        <v>137</v>
      </c>
      <c r="FV304" s="168">
        <f t="shared" si="521"/>
        <v>77.599999999999994</v>
      </c>
      <c r="FW304" s="168">
        <f t="shared" si="522"/>
        <v>88</v>
      </c>
      <c r="FX304" s="168">
        <f t="shared" si="523"/>
        <v>93.4</v>
      </c>
      <c r="FY304" s="168">
        <f t="shared" si="524"/>
        <v>93.8</v>
      </c>
      <c r="FZ304" s="168">
        <f t="shared" si="525"/>
        <v>94.2</v>
      </c>
      <c r="GA304" s="168">
        <f t="shared" si="526"/>
        <v>91.4</v>
      </c>
      <c r="GB304" s="168">
        <f t="shared" si="527"/>
        <v>87.9</v>
      </c>
      <c r="GC304" s="168">
        <f t="shared" si="528"/>
        <v>79.900000000000006</v>
      </c>
      <c r="GD304" s="167">
        <v>130</v>
      </c>
      <c r="GE304" s="168">
        <f t="shared" si="529"/>
        <v>-2.3603849250278586E-2</v>
      </c>
      <c r="GF304" s="168">
        <f t="shared" si="530"/>
        <v>-2.3544224454084883E-2</v>
      </c>
      <c r="GG304" s="167">
        <v>131</v>
      </c>
      <c r="GH304" s="168">
        <f t="shared" si="531"/>
        <v>-1.2384835451356935E-2</v>
      </c>
      <c r="GI304" s="168">
        <f t="shared" si="532"/>
        <v>-1.1998855162644873E-2</v>
      </c>
      <c r="GJ304" s="167">
        <v>132</v>
      </c>
      <c r="GK304" s="168">
        <f t="shared" si="533"/>
        <v>-2.0040529691527809E-2</v>
      </c>
      <c r="GL304" s="168">
        <f t="shared" si="534"/>
        <v>-1.9627671504537147E-2</v>
      </c>
      <c r="GM304" s="167">
        <v>133</v>
      </c>
      <c r="GN304" s="168">
        <f t="shared" si="535"/>
        <v>-2.9994818512207644E-2</v>
      </c>
      <c r="GO304" s="168">
        <f t="shared" si="536"/>
        <v>-2.8499066434065412E-2</v>
      </c>
      <c r="GP304" s="167">
        <v>134</v>
      </c>
      <c r="GQ304" s="168">
        <f t="shared" si="537"/>
        <v>1.1033250097071345E-2</v>
      </c>
      <c r="GR304" s="168">
        <f t="shared" si="538"/>
        <v>1.2508825519844891E-2</v>
      </c>
      <c r="GS304" s="167">
        <v>135</v>
      </c>
      <c r="GT304" s="168">
        <f t="shared" si="539"/>
        <v>3.2452499206684138E-2</v>
      </c>
      <c r="GU304" s="168">
        <f t="shared" si="540"/>
        <v>3.7596330632538866E-2</v>
      </c>
      <c r="GV304" s="167">
        <v>136</v>
      </c>
      <c r="GW304" s="168">
        <f t="shared" si="541"/>
        <v>4.2495075939370963E-2</v>
      </c>
      <c r="GX304" s="168">
        <f t="shared" si="542"/>
        <v>5.8447665967733542E-2</v>
      </c>
      <c r="GY304" s="167">
        <v>137</v>
      </c>
      <c r="GZ304" s="168">
        <f t="shared" si="543"/>
        <v>-2.9037543498589002E-5</v>
      </c>
      <c r="HA304" s="168">
        <f t="shared" si="544"/>
        <v>2.5034014590687548E-2</v>
      </c>
      <c r="HB304" s="167">
        <v>-1.2</v>
      </c>
      <c r="HC304" s="167">
        <v>-0.49</v>
      </c>
      <c r="HD304" s="167">
        <v>0.14000000000000001</v>
      </c>
      <c r="HE304" s="167">
        <v>1.56</v>
      </c>
      <c r="HF304" s="167">
        <v>-2.98</v>
      </c>
      <c r="HG304" s="167">
        <v>-1.01</v>
      </c>
      <c r="HH304" s="167">
        <v>0.85</v>
      </c>
      <c r="HI304" s="167">
        <v>3.14</v>
      </c>
    </row>
    <row r="305" spans="1:217" ht="15" x14ac:dyDescent="0.2">
      <c r="A305" s="153">
        <v>295</v>
      </c>
      <c r="B305" s="212"/>
      <c r="V305" s="163">
        <f t="shared" si="445"/>
        <v>0</v>
      </c>
      <c r="W305" s="163">
        <f t="shared" si="446"/>
        <v>0</v>
      </c>
      <c r="X305" s="163">
        <f t="shared" si="447"/>
        <v>0</v>
      </c>
      <c r="Y305" s="163">
        <f t="shared" si="448"/>
        <v>0</v>
      </c>
      <c r="Z305" s="163">
        <f t="shared" si="449"/>
        <v>0</v>
      </c>
      <c r="AA305" s="163">
        <f t="shared" si="450"/>
        <v>0</v>
      </c>
      <c r="AB305" s="163">
        <f t="shared" si="451"/>
        <v>0</v>
      </c>
      <c r="AC305" s="163">
        <f t="shared" si="452"/>
        <v>0</v>
      </c>
      <c r="AD305" s="164">
        <f t="shared" si="453"/>
        <v>-1.4641977937706968E-2</v>
      </c>
      <c r="AE305" s="164">
        <f t="shared" si="454"/>
        <v>2.4910512713808348E-2</v>
      </c>
      <c r="AF305" s="164">
        <f t="shared" si="455"/>
        <v>4.5595616594547202E-2</v>
      </c>
      <c r="AG305" s="165">
        <f t="shared" si="456"/>
        <v>65.3</v>
      </c>
      <c r="AH305" s="165">
        <f t="shared" si="457"/>
        <v>75.400000000000006</v>
      </c>
      <c r="AI305" s="165">
        <f t="shared" si="458"/>
        <v>82.9</v>
      </c>
      <c r="AJ305" s="165">
        <f t="shared" si="459"/>
        <v>88.3</v>
      </c>
      <c r="AK305" s="165">
        <f t="shared" si="460"/>
        <v>91.5</v>
      </c>
      <c r="AL305" s="165">
        <f t="shared" si="461"/>
        <v>92.7</v>
      </c>
      <c r="AM305" s="165">
        <f t="shared" si="462"/>
        <v>92.5</v>
      </c>
      <c r="AN305" s="165">
        <f t="shared" si="463"/>
        <v>90.4</v>
      </c>
      <c r="AO305" s="164">
        <f t="shared" si="464"/>
        <v>1.5128685188023212</v>
      </c>
      <c r="AP305" s="166">
        <v>1</v>
      </c>
      <c r="AQ305" s="167">
        <v>51.4</v>
      </c>
      <c r="AR305" s="167">
        <v>62.6</v>
      </c>
      <c r="AS305" s="167">
        <v>70.8</v>
      </c>
      <c r="AT305" s="167">
        <v>81</v>
      </c>
      <c r="AU305" s="167">
        <v>90.4</v>
      </c>
      <c r="AV305" s="167">
        <v>96.2</v>
      </c>
      <c r="AW305" s="167">
        <v>94.7</v>
      </c>
      <c r="AX305" s="167">
        <v>92.3</v>
      </c>
      <c r="AY305" s="166">
        <v>2</v>
      </c>
      <c r="AZ305" s="167">
        <v>59.5</v>
      </c>
      <c r="BA305" s="167">
        <v>68.900000000000006</v>
      </c>
      <c r="BB305" s="167">
        <v>78.3</v>
      </c>
      <c r="BC305" s="167">
        <v>84.3</v>
      </c>
      <c r="BD305" s="167">
        <v>92.8</v>
      </c>
      <c r="BE305" s="167">
        <v>96.3</v>
      </c>
      <c r="BF305" s="167">
        <v>94</v>
      </c>
      <c r="BG305" s="167">
        <v>90</v>
      </c>
      <c r="BH305" s="166">
        <v>3</v>
      </c>
      <c r="BI305" s="167">
        <v>59.8</v>
      </c>
      <c r="BJ305" s="167">
        <v>71.099999999999994</v>
      </c>
      <c r="BK305" s="167">
        <v>80.8</v>
      </c>
      <c r="BL305" s="167">
        <v>88</v>
      </c>
      <c r="BM305" s="167">
        <v>95</v>
      </c>
      <c r="BN305" s="167">
        <v>94.4</v>
      </c>
      <c r="BO305" s="167">
        <v>94.1</v>
      </c>
      <c r="BP305" s="167">
        <v>89</v>
      </c>
      <c r="BQ305" s="166">
        <v>4</v>
      </c>
      <c r="BR305" s="167">
        <v>65.400000000000006</v>
      </c>
      <c r="BS305" s="167">
        <v>77.2</v>
      </c>
      <c r="BT305" s="167">
        <v>84.5</v>
      </c>
      <c r="BU305" s="167">
        <v>89.8</v>
      </c>
      <c r="BV305" s="167">
        <v>95.5</v>
      </c>
      <c r="BW305" s="167">
        <v>94.3</v>
      </c>
      <c r="BX305" s="167">
        <v>92.5</v>
      </c>
      <c r="BY305" s="167">
        <v>88.8</v>
      </c>
      <c r="BZ305" s="166">
        <v>5</v>
      </c>
      <c r="CA305" s="167">
        <v>65.3</v>
      </c>
      <c r="CB305" s="167">
        <v>77.400000000000006</v>
      </c>
      <c r="CC305" s="167">
        <v>86.5</v>
      </c>
      <c r="CD305" s="167">
        <v>92.5</v>
      </c>
      <c r="CE305" s="167">
        <v>96.4</v>
      </c>
      <c r="CF305" s="167">
        <v>93</v>
      </c>
      <c r="CG305" s="167">
        <v>90.4</v>
      </c>
      <c r="CH305" s="167">
        <v>83.7</v>
      </c>
      <c r="CI305" s="166">
        <v>6</v>
      </c>
      <c r="CJ305" s="167">
        <v>70.7</v>
      </c>
      <c r="CK305" s="167">
        <v>82</v>
      </c>
      <c r="CL305" s="167">
        <v>89.3</v>
      </c>
      <c r="CM305" s="167">
        <v>93.3</v>
      </c>
      <c r="CN305" s="167">
        <v>95.5</v>
      </c>
      <c r="CO305" s="167">
        <v>93</v>
      </c>
      <c r="CP305" s="167">
        <v>90.1</v>
      </c>
      <c r="CQ305" s="167">
        <v>83</v>
      </c>
      <c r="CR305" s="166">
        <v>7</v>
      </c>
      <c r="CS305" s="167">
        <v>75.599999999999994</v>
      </c>
      <c r="CT305" s="167">
        <v>84.2</v>
      </c>
      <c r="CU305" s="167">
        <v>90.1</v>
      </c>
      <c r="CV305" s="167">
        <v>93.6</v>
      </c>
      <c r="CW305" s="167">
        <v>96.2</v>
      </c>
      <c r="CX305" s="167">
        <v>91.3</v>
      </c>
      <c r="CY305" s="167">
        <v>87.9</v>
      </c>
      <c r="CZ305" s="167">
        <v>81.900000000000006</v>
      </c>
      <c r="DA305" s="166">
        <v>8</v>
      </c>
      <c r="DB305" s="167">
        <v>77.599999999999994</v>
      </c>
      <c r="DC305" s="167">
        <v>88</v>
      </c>
      <c r="DD305" s="167">
        <v>93.4</v>
      </c>
      <c r="DE305" s="167">
        <v>93.8</v>
      </c>
      <c r="DF305" s="167">
        <v>94.2</v>
      </c>
      <c r="DG305" s="167">
        <v>91.4</v>
      </c>
      <c r="DH305" s="167">
        <v>87.9</v>
      </c>
      <c r="DI305" s="167">
        <v>79.900000000000006</v>
      </c>
      <c r="DJ305" s="167">
        <v>1</v>
      </c>
      <c r="DK305" s="168">
        <f t="shared" si="465"/>
        <v>51.4</v>
      </c>
      <c r="DL305" s="168">
        <f t="shared" si="466"/>
        <v>62.6</v>
      </c>
      <c r="DM305" s="168">
        <f t="shared" si="467"/>
        <v>70.8</v>
      </c>
      <c r="DN305" s="168">
        <f t="shared" si="468"/>
        <v>81</v>
      </c>
      <c r="DO305" s="168">
        <f t="shared" si="469"/>
        <v>90.4</v>
      </c>
      <c r="DP305" s="168">
        <f t="shared" si="470"/>
        <v>96.2</v>
      </c>
      <c r="DQ305" s="168">
        <f t="shared" si="471"/>
        <v>94.7</v>
      </c>
      <c r="DR305" s="168">
        <f t="shared" si="472"/>
        <v>92.3</v>
      </c>
      <c r="DS305" s="167">
        <v>131</v>
      </c>
      <c r="DT305" s="168">
        <f t="shared" si="473"/>
        <v>59.5</v>
      </c>
      <c r="DU305" s="168">
        <f t="shared" si="474"/>
        <v>68.900000000000006</v>
      </c>
      <c r="DV305" s="168">
        <f t="shared" si="475"/>
        <v>78.3</v>
      </c>
      <c r="DW305" s="168">
        <f t="shared" si="476"/>
        <v>84.3</v>
      </c>
      <c r="DX305" s="168">
        <f t="shared" si="477"/>
        <v>92.8</v>
      </c>
      <c r="DY305" s="168">
        <f t="shared" si="478"/>
        <v>96.3</v>
      </c>
      <c r="DZ305" s="168">
        <f t="shared" si="479"/>
        <v>94</v>
      </c>
      <c r="EA305" s="168">
        <f t="shared" si="480"/>
        <v>90</v>
      </c>
      <c r="EB305" s="167">
        <v>132</v>
      </c>
      <c r="EC305" s="168">
        <f t="shared" si="481"/>
        <v>59.8</v>
      </c>
      <c r="ED305" s="168">
        <f t="shared" si="482"/>
        <v>71.099999999999994</v>
      </c>
      <c r="EE305" s="168">
        <f t="shared" si="483"/>
        <v>80.8</v>
      </c>
      <c r="EF305" s="168">
        <f t="shared" si="484"/>
        <v>88</v>
      </c>
      <c r="EG305" s="168">
        <f t="shared" si="485"/>
        <v>95</v>
      </c>
      <c r="EH305" s="168">
        <f t="shared" si="486"/>
        <v>94.4</v>
      </c>
      <c r="EI305" s="168">
        <f t="shared" si="487"/>
        <v>94.1</v>
      </c>
      <c r="EJ305" s="168">
        <f t="shared" si="488"/>
        <v>89</v>
      </c>
      <c r="EK305" s="167">
        <v>133</v>
      </c>
      <c r="EL305" s="168">
        <f t="shared" si="489"/>
        <v>65.400000000000006</v>
      </c>
      <c r="EM305" s="168">
        <f t="shared" si="490"/>
        <v>77.2</v>
      </c>
      <c r="EN305" s="168">
        <f t="shared" si="491"/>
        <v>84.5</v>
      </c>
      <c r="EO305" s="168">
        <f t="shared" si="492"/>
        <v>89.8</v>
      </c>
      <c r="EP305" s="168">
        <f t="shared" si="493"/>
        <v>95.5</v>
      </c>
      <c r="EQ305" s="168">
        <f t="shared" si="494"/>
        <v>94.3</v>
      </c>
      <c r="ER305" s="168">
        <f t="shared" si="495"/>
        <v>92.5</v>
      </c>
      <c r="ES305" s="168">
        <f t="shared" si="496"/>
        <v>88.8</v>
      </c>
      <c r="ET305" s="167">
        <v>134</v>
      </c>
      <c r="EU305" s="168">
        <f t="shared" si="497"/>
        <v>65.3</v>
      </c>
      <c r="EV305" s="168">
        <f t="shared" si="498"/>
        <v>77.400000000000006</v>
      </c>
      <c r="EW305" s="168">
        <f t="shared" si="499"/>
        <v>86.5</v>
      </c>
      <c r="EX305" s="168">
        <f t="shared" si="500"/>
        <v>92.5</v>
      </c>
      <c r="EY305" s="168">
        <f t="shared" si="501"/>
        <v>96.4</v>
      </c>
      <c r="EZ305" s="168">
        <f t="shared" si="502"/>
        <v>93</v>
      </c>
      <c r="FA305" s="168">
        <f t="shared" si="503"/>
        <v>90.4</v>
      </c>
      <c r="FB305" s="168">
        <f t="shared" si="504"/>
        <v>83.7</v>
      </c>
      <c r="FC305" s="167">
        <v>135</v>
      </c>
      <c r="FD305" s="168">
        <f t="shared" si="505"/>
        <v>70.7</v>
      </c>
      <c r="FE305" s="168">
        <f t="shared" si="506"/>
        <v>82</v>
      </c>
      <c r="FF305" s="168">
        <f t="shared" si="507"/>
        <v>89.3</v>
      </c>
      <c r="FG305" s="168">
        <f t="shared" si="508"/>
        <v>93.3</v>
      </c>
      <c r="FH305" s="168">
        <f t="shared" si="509"/>
        <v>95.5</v>
      </c>
      <c r="FI305" s="168">
        <f t="shared" si="510"/>
        <v>93</v>
      </c>
      <c r="FJ305" s="168">
        <f t="shared" si="511"/>
        <v>90.1</v>
      </c>
      <c r="FK305" s="168">
        <f t="shared" si="512"/>
        <v>83</v>
      </c>
      <c r="FL305" s="167">
        <v>136</v>
      </c>
      <c r="FM305" s="168">
        <f t="shared" si="513"/>
        <v>75.599999999999994</v>
      </c>
      <c r="FN305" s="168">
        <f t="shared" si="514"/>
        <v>84.2</v>
      </c>
      <c r="FO305" s="168">
        <f t="shared" si="515"/>
        <v>90.1</v>
      </c>
      <c r="FP305" s="168">
        <f t="shared" si="516"/>
        <v>93.6</v>
      </c>
      <c r="FQ305" s="168">
        <f t="shared" si="517"/>
        <v>96.2</v>
      </c>
      <c r="FR305" s="168">
        <f t="shared" si="518"/>
        <v>91.3</v>
      </c>
      <c r="FS305" s="168">
        <f t="shared" si="519"/>
        <v>87.9</v>
      </c>
      <c r="FT305" s="168">
        <f t="shared" si="520"/>
        <v>81.900000000000006</v>
      </c>
      <c r="FU305" s="167">
        <v>137</v>
      </c>
      <c r="FV305" s="168">
        <f t="shared" si="521"/>
        <v>77.599999999999994</v>
      </c>
      <c r="FW305" s="168">
        <f t="shared" si="522"/>
        <v>88</v>
      </c>
      <c r="FX305" s="168">
        <f t="shared" si="523"/>
        <v>93.4</v>
      </c>
      <c r="FY305" s="168">
        <f t="shared" si="524"/>
        <v>93.8</v>
      </c>
      <c r="FZ305" s="168">
        <f t="shared" si="525"/>
        <v>94.2</v>
      </c>
      <c r="GA305" s="168">
        <f t="shared" si="526"/>
        <v>91.4</v>
      </c>
      <c r="GB305" s="168">
        <f t="shared" si="527"/>
        <v>87.9</v>
      </c>
      <c r="GC305" s="168">
        <f t="shared" si="528"/>
        <v>79.900000000000006</v>
      </c>
      <c r="GD305" s="167">
        <v>130</v>
      </c>
      <c r="GE305" s="168">
        <f t="shared" si="529"/>
        <v>-2.3603849250278586E-2</v>
      </c>
      <c r="GF305" s="168">
        <f t="shared" si="530"/>
        <v>-2.3544224454084883E-2</v>
      </c>
      <c r="GG305" s="167">
        <v>131</v>
      </c>
      <c r="GH305" s="168">
        <f t="shared" si="531"/>
        <v>-1.2384835451356935E-2</v>
      </c>
      <c r="GI305" s="168">
        <f t="shared" si="532"/>
        <v>-1.1998855162644873E-2</v>
      </c>
      <c r="GJ305" s="167">
        <v>132</v>
      </c>
      <c r="GK305" s="168">
        <f t="shared" si="533"/>
        <v>-2.0040529691527809E-2</v>
      </c>
      <c r="GL305" s="168">
        <f t="shared" si="534"/>
        <v>-1.9627671504537147E-2</v>
      </c>
      <c r="GM305" s="167">
        <v>133</v>
      </c>
      <c r="GN305" s="168">
        <f t="shared" si="535"/>
        <v>-2.9994818512207644E-2</v>
      </c>
      <c r="GO305" s="168">
        <f t="shared" si="536"/>
        <v>-2.8499066434065412E-2</v>
      </c>
      <c r="GP305" s="167">
        <v>134</v>
      </c>
      <c r="GQ305" s="168">
        <f t="shared" si="537"/>
        <v>1.1033250097071345E-2</v>
      </c>
      <c r="GR305" s="168">
        <f t="shared" si="538"/>
        <v>1.2508825519844891E-2</v>
      </c>
      <c r="GS305" s="167">
        <v>135</v>
      </c>
      <c r="GT305" s="168">
        <f t="shared" si="539"/>
        <v>3.2452499206684138E-2</v>
      </c>
      <c r="GU305" s="168">
        <f t="shared" si="540"/>
        <v>3.7596330632538866E-2</v>
      </c>
      <c r="GV305" s="167">
        <v>136</v>
      </c>
      <c r="GW305" s="168">
        <f t="shared" si="541"/>
        <v>4.2495075939370963E-2</v>
      </c>
      <c r="GX305" s="168">
        <f t="shared" si="542"/>
        <v>5.8447665967733542E-2</v>
      </c>
      <c r="GY305" s="167">
        <v>137</v>
      </c>
      <c r="GZ305" s="168">
        <f t="shared" si="543"/>
        <v>-2.9037543498589002E-5</v>
      </c>
      <c r="HA305" s="168">
        <f t="shared" si="544"/>
        <v>2.5034014590687548E-2</v>
      </c>
      <c r="HB305" s="167">
        <v>-1.2</v>
      </c>
      <c r="HC305" s="167">
        <v>-0.49</v>
      </c>
      <c r="HD305" s="167">
        <v>0.14000000000000001</v>
      </c>
      <c r="HE305" s="167">
        <v>1.56</v>
      </c>
      <c r="HF305" s="167">
        <v>-2.98</v>
      </c>
      <c r="HG305" s="167">
        <v>-1.01</v>
      </c>
      <c r="HH305" s="167">
        <v>0.85</v>
      </c>
      <c r="HI305" s="167">
        <v>3.14</v>
      </c>
    </row>
    <row r="306" spans="1:217" ht="15" x14ac:dyDescent="0.2">
      <c r="A306" s="153">
        <v>296</v>
      </c>
      <c r="B306" s="212"/>
      <c r="V306" s="163">
        <f t="shared" si="445"/>
        <v>0</v>
      </c>
      <c r="W306" s="163">
        <f t="shared" si="446"/>
        <v>0</v>
      </c>
      <c r="X306" s="163">
        <f t="shared" si="447"/>
        <v>0</v>
      </c>
      <c r="Y306" s="163">
        <f t="shared" si="448"/>
        <v>0</v>
      </c>
      <c r="Z306" s="163">
        <f t="shared" si="449"/>
        <v>0</v>
      </c>
      <c r="AA306" s="163">
        <f t="shared" si="450"/>
        <v>0</v>
      </c>
      <c r="AB306" s="163">
        <f t="shared" si="451"/>
        <v>0</v>
      </c>
      <c r="AC306" s="163">
        <f t="shared" si="452"/>
        <v>0</v>
      </c>
      <c r="AD306" s="164">
        <f t="shared" si="453"/>
        <v>-1.4641977937706968E-2</v>
      </c>
      <c r="AE306" s="164">
        <f t="shared" si="454"/>
        <v>2.4910512713808348E-2</v>
      </c>
      <c r="AF306" s="164">
        <f t="shared" si="455"/>
        <v>4.5595616594547202E-2</v>
      </c>
      <c r="AG306" s="165">
        <f t="shared" si="456"/>
        <v>65.3</v>
      </c>
      <c r="AH306" s="165">
        <f t="shared" si="457"/>
        <v>75.400000000000006</v>
      </c>
      <c r="AI306" s="165">
        <f t="shared" si="458"/>
        <v>82.9</v>
      </c>
      <c r="AJ306" s="165">
        <f t="shared" si="459"/>
        <v>88.3</v>
      </c>
      <c r="AK306" s="165">
        <f t="shared" si="460"/>
        <v>91.5</v>
      </c>
      <c r="AL306" s="165">
        <f t="shared" si="461"/>
        <v>92.7</v>
      </c>
      <c r="AM306" s="165">
        <f t="shared" si="462"/>
        <v>92.5</v>
      </c>
      <c r="AN306" s="165">
        <f t="shared" si="463"/>
        <v>90.4</v>
      </c>
      <c r="AO306" s="164">
        <f t="shared" si="464"/>
        <v>1.5128685188023212</v>
      </c>
      <c r="AP306" s="166">
        <v>1</v>
      </c>
      <c r="AQ306" s="167">
        <v>51.4</v>
      </c>
      <c r="AR306" s="167">
        <v>62.6</v>
      </c>
      <c r="AS306" s="167">
        <v>70.8</v>
      </c>
      <c r="AT306" s="167">
        <v>81</v>
      </c>
      <c r="AU306" s="167">
        <v>90.4</v>
      </c>
      <c r="AV306" s="167">
        <v>96.2</v>
      </c>
      <c r="AW306" s="167">
        <v>94.7</v>
      </c>
      <c r="AX306" s="167">
        <v>92.3</v>
      </c>
      <c r="AY306" s="166">
        <v>2</v>
      </c>
      <c r="AZ306" s="167">
        <v>59.5</v>
      </c>
      <c r="BA306" s="167">
        <v>68.900000000000006</v>
      </c>
      <c r="BB306" s="167">
        <v>78.3</v>
      </c>
      <c r="BC306" s="167">
        <v>84.3</v>
      </c>
      <c r="BD306" s="167">
        <v>92.8</v>
      </c>
      <c r="BE306" s="167">
        <v>96.3</v>
      </c>
      <c r="BF306" s="167">
        <v>94</v>
      </c>
      <c r="BG306" s="167">
        <v>90</v>
      </c>
      <c r="BH306" s="166">
        <v>3</v>
      </c>
      <c r="BI306" s="167">
        <v>59.8</v>
      </c>
      <c r="BJ306" s="167">
        <v>71.099999999999994</v>
      </c>
      <c r="BK306" s="167">
        <v>80.8</v>
      </c>
      <c r="BL306" s="167">
        <v>88</v>
      </c>
      <c r="BM306" s="167">
        <v>95</v>
      </c>
      <c r="BN306" s="167">
        <v>94.4</v>
      </c>
      <c r="BO306" s="167">
        <v>94.1</v>
      </c>
      <c r="BP306" s="167">
        <v>89</v>
      </c>
      <c r="BQ306" s="166">
        <v>4</v>
      </c>
      <c r="BR306" s="167">
        <v>65.400000000000006</v>
      </c>
      <c r="BS306" s="167">
        <v>77.2</v>
      </c>
      <c r="BT306" s="167">
        <v>84.5</v>
      </c>
      <c r="BU306" s="167">
        <v>89.8</v>
      </c>
      <c r="BV306" s="167">
        <v>95.5</v>
      </c>
      <c r="BW306" s="167">
        <v>94.3</v>
      </c>
      <c r="BX306" s="167">
        <v>92.5</v>
      </c>
      <c r="BY306" s="167">
        <v>88.8</v>
      </c>
      <c r="BZ306" s="166">
        <v>5</v>
      </c>
      <c r="CA306" s="167">
        <v>65.3</v>
      </c>
      <c r="CB306" s="167">
        <v>77.400000000000006</v>
      </c>
      <c r="CC306" s="167">
        <v>86.5</v>
      </c>
      <c r="CD306" s="167">
        <v>92.5</v>
      </c>
      <c r="CE306" s="167">
        <v>96.4</v>
      </c>
      <c r="CF306" s="167">
        <v>93</v>
      </c>
      <c r="CG306" s="167">
        <v>90.4</v>
      </c>
      <c r="CH306" s="167">
        <v>83.7</v>
      </c>
      <c r="CI306" s="166">
        <v>6</v>
      </c>
      <c r="CJ306" s="167">
        <v>70.7</v>
      </c>
      <c r="CK306" s="167">
        <v>82</v>
      </c>
      <c r="CL306" s="167">
        <v>89.3</v>
      </c>
      <c r="CM306" s="167">
        <v>93.3</v>
      </c>
      <c r="CN306" s="167">
        <v>95.5</v>
      </c>
      <c r="CO306" s="167">
        <v>93</v>
      </c>
      <c r="CP306" s="167">
        <v>90.1</v>
      </c>
      <c r="CQ306" s="167">
        <v>83</v>
      </c>
      <c r="CR306" s="166">
        <v>7</v>
      </c>
      <c r="CS306" s="167">
        <v>75.599999999999994</v>
      </c>
      <c r="CT306" s="167">
        <v>84.2</v>
      </c>
      <c r="CU306" s="167">
        <v>90.1</v>
      </c>
      <c r="CV306" s="167">
        <v>93.6</v>
      </c>
      <c r="CW306" s="167">
        <v>96.2</v>
      </c>
      <c r="CX306" s="167">
        <v>91.3</v>
      </c>
      <c r="CY306" s="167">
        <v>87.9</v>
      </c>
      <c r="CZ306" s="167">
        <v>81.900000000000006</v>
      </c>
      <c r="DA306" s="166">
        <v>8</v>
      </c>
      <c r="DB306" s="167">
        <v>77.599999999999994</v>
      </c>
      <c r="DC306" s="167">
        <v>88</v>
      </c>
      <c r="DD306" s="167">
        <v>93.4</v>
      </c>
      <c r="DE306" s="167">
        <v>93.8</v>
      </c>
      <c r="DF306" s="167">
        <v>94.2</v>
      </c>
      <c r="DG306" s="167">
        <v>91.4</v>
      </c>
      <c r="DH306" s="167">
        <v>87.9</v>
      </c>
      <c r="DI306" s="167">
        <v>79.900000000000006</v>
      </c>
      <c r="DJ306" s="167">
        <v>1</v>
      </c>
      <c r="DK306" s="168">
        <f t="shared" si="465"/>
        <v>51.4</v>
      </c>
      <c r="DL306" s="168">
        <f t="shared" si="466"/>
        <v>62.6</v>
      </c>
      <c r="DM306" s="168">
        <f t="shared" si="467"/>
        <v>70.8</v>
      </c>
      <c r="DN306" s="168">
        <f t="shared" si="468"/>
        <v>81</v>
      </c>
      <c r="DO306" s="168">
        <f t="shared" si="469"/>
        <v>90.4</v>
      </c>
      <c r="DP306" s="168">
        <f t="shared" si="470"/>
        <v>96.2</v>
      </c>
      <c r="DQ306" s="168">
        <f t="shared" si="471"/>
        <v>94.7</v>
      </c>
      <c r="DR306" s="168">
        <f t="shared" si="472"/>
        <v>92.3</v>
      </c>
      <c r="DS306" s="167">
        <v>131</v>
      </c>
      <c r="DT306" s="168">
        <f t="shared" si="473"/>
        <v>59.5</v>
      </c>
      <c r="DU306" s="168">
        <f t="shared" si="474"/>
        <v>68.900000000000006</v>
      </c>
      <c r="DV306" s="168">
        <f t="shared" si="475"/>
        <v>78.3</v>
      </c>
      <c r="DW306" s="168">
        <f t="shared" si="476"/>
        <v>84.3</v>
      </c>
      <c r="DX306" s="168">
        <f t="shared" si="477"/>
        <v>92.8</v>
      </c>
      <c r="DY306" s="168">
        <f t="shared" si="478"/>
        <v>96.3</v>
      </c>
      <c r="DZ306" s="168">
        <f t="shared" si="479"/>
        <v>94</v>
      </c>
      <c r="EA306" s="168">
        <f t="shared" si="480"/>
        <v>90</v>
      </c>
      <c r="EB306" s="167">
        <v>132</v>
      </c>
      <c r="EC306" s="168">
        <f t="shared" si="481"/>
        <v>59.8</v>
      </c>
      <c r="ED306" s="168">
        <f t="shared" si="482"/>
        <v>71.099999999999994</v>
      </c>
      <c r="EE306" s="168">
        <f t="shared" si="483"/>
        <v>80.8</v>
      </c>
      <c r="EF306" s="168">
        <f t="shared" si="484"/>
        <v>88</v>
      </c>
      <c r="EG306" s="168">
        <f t="shared" si="485"/>
        <v>95</v>
      </c>
      <c r="EH306" s="168">
        <f t="shared" si="486"/>
        <v>94.4</v>
      </c>
      <c r="EI306" s="168">
        <f t="shared" si="487"/>
        <v>94.1</v>
      </c>
      <c r="EJ306" s="168">
        <f t="shared" si="488"/>
        <v>89</v>
      </c>
      <c r="EK306" s="167">
        <v>133</v>
      </c>
      <c r="EL306" s="168">
        <f t="shared" si="489"/>
        <v>65.400000000000006</v>
      </c>
      <c r="EM306" s="168">
        <f t="shared" si="490"/>
        <v>77.2</v>
      </c>
      <c r="EN306" s="168">
        <f t="shared" si="491"/>
        <v>84.5</v>
      </c>
      <c r="EO306" s="168">
        <f t="shared" si="492"/>
        <v>89.8</v>
      </c>
      <c r="EP306" s="168">
        <f t="shared" si="493"/>
        <v>95.5</v>
      </c>
      <c r="EQ306" s="168">
        <f t="shared" si="494"/>
        <v>94.3</v>
      </c>
      <c r="ER306" s="168">
        <f t="shared" si="495"/>
        <v>92.5</v>
      </c>
      <c r="ES306" s="168">
        <f t="shared" si="496"/>
        <v>88.8</v>
      </c>
      <c r="ET306" s="167">
        <v>134</v>
      </c>
      <c r="EU306" s="168">
        <f t="shared" si="497"/>
        <v>65.3</v>
      </c>
      <c r="EV306" s="168">
        <f t="shared" si="498"/>
        <v>77.400000000000006</v>
      </c>
      <c r="EW306" s="168">
        <f t="shared" si="499"/>
        <v>86.5</v>
      </c>
      <c r="EX306" s="168">
        <f t="shared" si="500"/>
        <v>92.5</v>
      </c>
      <c r="EY306" s="168">
        <f t="shared" si="501"/>
        <v>96.4</v>
      </c>
      <c r="EZ306" s="168">
        <f t="shared" si="502"/>
        <v>93</v>
      </c>
      <c r="FA306" s="168">
        <f t="shared" si="503"/>
        <v>90.4</v>
      </c>
      <c r="FB306" s="168">
        <f t="shared" si="504"/>
        <v>83.7</v>
      </c>
      <c r="FC306" s="167">
        <v>135</v>
      </c>
      <c r="FD306" s="168">
        <f t="shared" si="505"/>
        <v>70.7</v>
      </c>
      <c r="FE306" s="168">
        <f t="shared" si="506"/>
        <v>82</v>
      </c>
      <c r="FF306" s="168">
        <f t="shared" si="507"/>
        <v>89.3</v>
      </c>
      <c r="FG306" s="168">
        <f t="shared" si="508"/>
        <v>93.3</v>
      </c>
      <c r="FH306" s="168">
        <f t="shared" si="509"/>
        <v>95.5</v>
      </c>
      <c r="FI306" s="168">
        <f t="shared" si="510"/>
        <v>93</v>
      </c>
      <c r="FJ306" s="168">
        <f t="shared" si="511"/>
        <v>90.1</v>
      </c>
      <c r="FK306" s="168">
        <f t="shared" si="512"/>
        <v>83</v>
      </c>
      <c r="FL306" s="167">
        <v>136</v>
      </c>
      <c r="FM306" s="168">
        <f t="shared" si="513"/>
        <v>75.599999999999994</v>
      </c>
      <c r="FN306" s="168">
        <f t="shared" si="514"/>
        <v>84.2</v>
      </c>
      <c r="FO306" s="168">
        <f t="shared" si="515"/>
        <v>90.1</v>
      </c>
      <c r="FP306" s="168">
        <f t="shared" si="516"/>
        <v>93.6</v>
      </c>
      <c r="FQ306" s="168">
        <f t="shared" si="517"/>
        <v>96.2</v>
      </c>
      <c r="FR306" s="168">
        <f t="shared" si="518"/>
        <v>91.3</v>
      </c>
      <c r="FS306" s="168">
        <f t="shared" si="519"/>
        <v>87.9</v>
      </c>
      <c r="FT306" s="168">
        <f t="shared" si="520"/>
        <v>81.900000000000006</v>
      </c>
      <c r="FU306" s="167">
        <v>137</v>
      </c>
      <c r="FV306" s="168">
        <f t="shared" si="521"/>
        <v>77.599999999999994</v>
      </c>
      <c r="FW306" s="168">
        <f t="shared" si="522"/>
        <v>88</v>
      </c>
      <c r="FX306" s="168">
        <f t="shared" si="523"/>
        <v>93.4</v>
      </c>
      <c r="FY306" s="168">
        <f t="shared" si="524"/>
        <v>93.8</v>
      </c>
      <c r="FZ306" s="168">
        <f t="shared" si="525"/>
        <v>94.2</v>
      </c>
      <c r="GA306" s="168">
        <f t="shared" si="526"/>
        <v>91.4</v>
      </c>
      <c r="GB306" s="168">
        <f t="shared" si="527"/>
        <v>87.9</v>
      </c>
      <c r="GC306" s="168">
        <f t="shared" si="528"/>
        <v>79.900000000000006</v>
      </c>
      <c r="GD306" s="167">
        <v>130</v>
      </c>
      <c r="GE306" s="168">
        <f t="shared" si="529"/>
        <v>-2.3603849250278586E-2</v>
      </c>
      <c r="GF306" s="168">
        <f t="shared" si="530"/>
        <v>-2.3544224454084883E-2</v>
      </c>
      <c r="GG306" s="167">
        <v>131</v>
      </c>
      <c r="GH306" s="168">
        <f t="shared" si="531"/>
        <v>-1.2384835451356935E-2</v>
      </c>
      <c r="GI306" s="168">
        <f t="shared" si="532"/>
        <v>-1.1998855162644873E-2</v>
      </c>
      <c r="GJ306" s="167">
        <v>132</v>
      </c>
      <c r="GK306" s="168">
        <f t="shared" si="533"/>
        <v>-2.0040529691527809E-2</v>
      </c>
      <c r="GL306" s="168">
        <f t="shared" si="534"/>
        <v>-1.9627671504537147E-2</v>
      </c>
      <c r="GM306" s="167">
        <v>133</v>
      </c>
      <c r="GN306" s="168">
        <f t="shared" si="535"/>
        <v>-2.9994818512207644E-2</v>
      </c>
      <c r="GO306" s="168">
        <f t="shared" si="536"/>
        <v>-2.8499066434065412E-2</v>
      </c>
      <c r="GP306" s="167">
        <v>134</v>
      </c>
      <c r="GQ306" s="168">
        <f t="shared" si="537"/>
        <v>1.1033250097071345E-2</v>
      </c>
      <c r="GR306" s="168">
        <f t="shared" si="538"/>
        <v>1.2508825519844891E-2</v>
      </c>
      <c r="GS306" s="167">
        <v>135</v>
      </c>
      <c r="GT306" s="168">
        <f t="shared" si="539"/>
        <v>3.2452499206684138E-2</v>
      </c>
      <c r="GU306" s="168">
        <f t="shared" si="540"/>
        <v>3.7596330632538866E-2</v>
      </c>
      <c r="GV306" s="167">
        <v>136</v>
      </c>
      <c r="GW306" s="168">
        <f t="shared" si="541"/>
        <v>4.2495075939370963E-2</v>
      </c>
      <c r="GX306" s="168">
        <f t="shared" si="542"/>
        <v>5.8447665967733542E-2</v>
      </c>
      <c r="GY306" s="167">
        <v>137</v>
      </c>
      <c r="GZ306" s="168">
        <f t="shared" si="543"/>
        <v>-2.9037543498589002E-5</v>
      </c>
      <c r="HA306" s="168">
        <f t="shared" si="544"/>
        <v>2.5034014590687548E-2</v>
      </c>
      <c r="HB306" s="167">
        <v>-1.2</v>
      </c>
      <c r="HC306" s="167">
        <v>-0.49</v>
      </c>
      <c r="HD306" s="167">
        <v>0.14000000000000001</v>
      </c>
      <c r="HE306" s="167">
        <v>1.56</v>
      </c>
      <c r="HF306" s="167">
        <v>-2.98</v>
      </c>
      <c r="HG306" s="167">
        <v>-1.01</v>
      </c>
      <c r="HH306" s="167">
        <v>0.85</v>
      </c>
      <c r="HI306" s="167">
        <v>3.14</v>
      </c>
    </row>
    <row r="307" spans="1:217" ht="15" x14ac:dyDescent="0.2">
      <c r="A307" s="153">
        <v>297</v>
      </c>
      <c r="B307" s="212"/>
      <c r="V307" s="163">
        <f t="shared" si="445"/>
        <v>0</v>
      </c>
      <c r="W307" s="163">
        <f t="shared" si="446"/>
        <v>0</v>
      </c>
      <c r="X307" s="163">
        <f t="shared" si="447"/>
        <v>0</v>
      </c>
      <c r="Y307" s="163">
        <f t="shared" si="448"/>
        <v>0</v>
      </c>
      <c r="Z307" s="163">
        <f t="shared" si="449"/>
        <v>0</v>
      </c>
      <c r="AA307" s="163">
        <f t="shared" si="450"/>
        <v>0</v>
      </c>
      <c r="AB307" s="163">
        <f t="shared" si="451"/>
        <v>0</v>
      </c>
      <c r="AC307" s="163">
        <f t="shared" si="452"/>
        <v>0</v>
      </c>
      <c r="AD307" s="164">
        <f t="shared" si="453"/>
        <v>-1.4641977937706968E-2</v>
      </c>
      <c r="AE307" s="164">
        <f t="shared" si="454"/>
        <v>2.4910512713808348E-2</v>
      </c>
      <c r="AF307" s="164">
        <f t="shared" si="455"/>
        <v>4.5595616594547202E-2</v>
      </c>
      <c r="AG307" s="165">
        <f t="shared" si="456"/>
        <v>65.3</v>
      </c>
      <c r="AH307" s="165">
        <f t="shared" si="457"/>
        <v>75.400000000000006</v>
      </c>
      <c r="AI307" s="165">
        <f t="shared" si="458"/>
        <v>82.9</v>
      </c>
      <c r="AJ307" s="165">
        <f t="shared" si="459"/>
        <v>88.3</v>
      </c>
      <c r="AK307" s="165">
        <f t="shared" si="460"/>
        <v>91.5</v>
      </c>
      <c r="AL307" s="165">
        <f t="shared" si="461"/>
        <v>92.7</v>
      </c>
      <c r="AM307" s="165">
        <f t="shared" si="462"/>
        <v>92.5</v>
      </c>
      <c r="AN307" s="165">
        <f t="shared" si="463"/>
        <v>90.4</v>
      </c>
      <c r="AO307" s="164">
        <f t="shared" si="464"/>
        <v>1.5128685188023212</v>
      </c>
      <c r="AP307" s="166">
        <v>1</v>
      </c>
      <c r="AQ307" s="167">
        <v>51.4</v>
      </c>
      <c r="AR307" s="167">
        <v>62.6</v>
      </c>
      <c r="AS307" s="167">
        <v>70.8</v>
      </c>
      <c r="AT307" s="167">
        <v>81</v>
      </c>
      <c r="AU307" s="167">
        <v>90.4</v>
      </c>
      <c r="AV307" s="167">
        <v>96.2</v>
      </c>
      <c r="AW307" s="167">
        <v>94.7</v>
      </c>
      <c r="AX307" s="167">
        <v>92.3</v>
      </c>
      <c r="AY307" s="166">
        <v>2</v>
      </c>
      <c r="AZ307" s="167">
        <v>59.5</v>
      </c>
      <c r="BA307" s="167">
        <v>68.900000000000006</v>
      </c>
      <c r="BB307" s="167">
        <v>78.3</v>
      </c>
      <c r="BC307" s="167">
        <v>84.3</v>
      </c>
      <c r="BD307" s="167">
        <v>92.8</v>
      </c>
      <c r="BE307" s="167">
        <v>96.3</v>
      </c>
      <c r="BF307" s="167">
        <v>94</v>
      </c>
      <c r="BG307" s="167">
        <v>90</v>
      </c>
      <c r="BH307" s="166">
        <v>3</v>
      </c>
      <c r="BI307" s="167">
        <v>59.8</v>
      </c>
      <c r="BJ307" s="167">
        <v>71.099999999999994</v>
      </c>
      <c r="BK307" s="167">
        <v>80.8</v>
      </c>
      <c r="BL307" s="167">
        <v>88</v>
      </c>
      <c r="BM307" s="167">
        <v>95</v>
      </c>
      <c r="BN307" s="167">
        <v>94.4</v>
      </c>
      <c r="BO307" s="167">
        <v>94.1</v>
      </c>
      <c r="BP307" s="167">
        <v>89</v>
      </c>
      <c r="BQ307" s="166">
        <v>4</v>
      </c>
      <c r="BR307" s="167">
        <v>65.400000000000006</v>
      </c>
      <c r="BS307" s="167">
        <v>77.2</v>
      </c>
      <c r="BT307" s="167">
        <v>84.5</v>
      </c>
      <c r="BU307" s="167">
        <v>89.8</v>
      </c>
      <c r="BV307" s="167">
        <v>95.5</v>
      </c>
      <c r="BW307" s="167">
        <v>94.3</v>
      </c>
      <c r="BX307" s="167">
        <v>92.5</v>
      </c>
      <c r="BY307" s="167">
        <v>88.8</v>
      </c>
      <c r="BZ307" s="166">
        <v>5</v>
      </c>
      <c r="CA307" s="167">
        <v>65.3</v>
      </c>
      <c r="CB307" s="167">
        <v>77.400000000000006</v>
      </c>
      <c r="CC307" s="167">
        <v>86.5</v>
      </c>
      <c r="CD307" s="167">
        <v>92.5</v>
      </c>
      <c r="CE307" s="167">
        <v>96.4</v>
      </c>
      <c r="CF307" s="167">
        <v>93</v>
      </c>
      <c r="CG307" s="167">
        <v>90.4</v>
      </c>
      <c r="CH307" s="167">
        <v>83.7</v>
      </c>
      <c r="CI307" s="166">
        <v>6</v>
      </c>
      <c r="CJ307" s="167">
        <v>70.7</v>
      </c>
      <c r="CK307" s="167">
        <v>82</v>
      </c>
      <c r="CL307" s="167">
        <v>89.3</v>
      </c>
      <c r="CM307" s="167">
        <v>93.3</v>
      </c>
      <c r="CN307" s="167">
        <v>95.5</v>
      </c>
      <c r="CO307" s="167">
        <v>93</v>
      </c>
      <c r="CP307" s="167">
        <v>90.1</v>
      </c>
      <c r="CQ307" s="167">
        <v>83</v>
      </c>
      <c r="CR307" s="166">
        <v>7</v>
      </c>
      <c r="CS307" s="167">
        <v>75.599999999999994</v>
      </c>
      <c r="CT307" s="167">
        <v>84.2</v>
      </c>
      <c r="CU307" s="167">
        <v>90.1</v>
      </c>
      <c r="CV307" s="167">
        <v>93.6</v>
      </c>
      <c r="CW307" s="167">
        <v>96.2</v>
      </c>
      <c r="CX307" s="167">
        <v>91.3</v>
      </c>
      <c r="CY307" s="167">
        <v>87.9</v>
      </c>
      <c r="CZ307" s="167">
        <v>81.900000000000006</v>
      </c>
      <c r="DA307" s="166">
        <v>8</v>
      </c>
      <c r="DB307" s="167">
        <v>77.599999999999994</v>
      </c>
      <c r="DC307" s="167">
        <v>88</v>
      </c>
      <c r="DD307" s="167">
        <v>93.4</v>
      </c>
      <c r="DE307" s="167">
        <v>93.8</v>
      </c>
      <c r="DF307" s="167">
        <v>94.2</v>
      </c>
      <c r="DG307" s="167">
        <v>91.4</v>
      </c>
      <c r="DH307" s="167">
        <v>87.9</v>
      </c>
      <c r="DI307" s="167">
        <v>79.900000000000006</v>
      </c>
      <c r="DJ307" s="167">
        <v>1</v>
      </c>
      <c r="DK307" s="168">
        <f t="shared" si="465"/>
        <v>51.4</v>
      </c>
      <c r="DL307" s="168">
        <f t="shared" si="466"/>
        <v>62.6</v>
      </c>
      <c r="DM307" s="168">
        <f t="shared" si="467"/>
        <v>70.8</v>
      </c>
      <c r="DN307" s="168">
        <f t="shared" si="468"/>
        <v>81</v>
      </c>
      <c r="DO307" s="168">
        <f t="shared" si="469"/>
        <v>90.4</v>
      </c>
      <c r="DP307" s="168">
        <f t="shared" si="470"/>
        <v>96.2</v>
      </c>
      <c r="DQ307" s="168">
        <f t="shared" si="471"/>
        <v>94.7</v>
      </c>
      <c r="DR307" s="168">
        <f t="shared" si="472"/>
        <v>92.3</v>
      </c>
      <c r="DS307" s="167">
        <v>131</v>
      </c>
      <c r="DT307" s="168">
        <f t="shared" si="473"/>
        <v>59.5</v>
      </c>
      <c r="DU307" s="168">
        <f t="shared" si="474"/>
        <v>68.900000000000006</v>
      </c>
      <c r="DV307" s="168">
        <f t="shared" si="475"/>
        <v>78.3</v>
      </c>
      <c r="DW307" s="168">
        <f t="shared" si="476"/>
        <v>84.3</v>
      </c>
      <c r="DX307" s="168">
        <f t="shared" si="477"/>
        <v>92.8</v>
      </c>
      <c r="DY307" s="168">
        <f t="shared" si="478"/>
        <v>96.3</v>
      </c>
      <c r="DZ307" s="168">
        <f t="shared" si="479"/>
        <v>94</v>
      </c>
      <c r="EA307" s="168">
        <f t="shared" si="480"/>
        <v>90</v>
      </c>
      <c r="EB307" s="167">
        <v>132</v>
      </c>
      <c r="EC307" s="168">
        <f t="shared" si="481"/>
        <v>59.8</v>
      </c>
      <c r="ED307" s="168">
        <f t="shared" si="482"/>
        <v>71.099999999999994</v>
      </c>
      <c r="EE307" s="168">
        <f t="shared" si="483"/>
        <v>80.8</v>
      </c>
      <c r="EF307" s="168">
        <f t="shared" si="484"/>
        <v>88</v>
      </c>
      <c r="EG307" s="168">
        <f t="shared" si="485"/>
        <v>95</v>
      </c>
      <c r="EH307" s="168">
        <f t="shared" si="486"/>
        <v>94.4</v>
      </c>
      <c r="EI307" s="168">
        <f t="shared" si="487"/>
        <v>94.1</v>
      </c>
      <c r="EJ307" s="168">
        <f t="shared" si="488"/>
        <v>89</v>
      </c>
      <c r="EK307" s="167">
        <v>133</v>
      </c>
      <c r="EL307" s="168">
        <f t="shared" si="489"/>
        <v>65.400000000000006</v>
      </c>
      <c r="EM307" s="168">
        <f t="shared" si="490"/>
        <v>77.2</v>
      </c>
      <c r="EN307" s="168">
        <f t="shared" si="491"/>
        <v>84.5</v>
      </c>
      <c r="EO307" s="168">
        <f t="shared" si="492"/>
        <v>89.8</v>
      </c>
      <c r="EP307" s="168">
        <f t="shared" si="493"/>
        <v>95.5</v>
      </c>
      <c r="EQ307" s="168">
        <f t="shared" si="494"/>
        <v>94.3</v>
      </c>
      <c r="ER307" s="168">
        <f t="shared" si="495"/>
        <v>92.5</v>
      </c>
      <c r="ES307" s="168">
        <f t="shared" si="496"/>
        <v>88.8</v>
      </c>
      <c r="ET307" s="167">
        <v>134</v>
      </c>
      <c r="EU307" s="168">
        <f t="shared" si="497"/>
        <v>65.3</v>
      </c>
      <c r="EV307" s="168">
        <f t="shared" si="498"/>
        <v>77.400000000000006</v>
      </c>
      <c r="EW307" s="168">
        <f t="shared" si="499"/>
        <v>86.5</v>
      </c>
      <c r="EX307" s="168">
        <f t="shared" si="500"/>
        <v>92.5</v>
      </c>
      <c r="EY307" s="168">
        <f t="shared" si="501"/>
        <v>96.4</v>
      </c>
      <c r="EZ307" s="168">
        <f t="shared" si="502"/>
        <v>93</v>
      </c>
      <c r="FA307" s="168">
        <f t="shared" si="503"/>
        <v>90.4</v>
      </c>
      <c r="FB307" s="168">
        <f t="shared" si="504"/>
        <v>83.7</v>
      </c>
      <c r="FC307" s="167">
        <v>135</v>
      </c>
      <c r="FD307" s="168">
        <f t="shared" si="505"/>
        <v>70.7</v>
      </c>
      <c r="FE307" s="168">
        <f t="shared" si="506"/>
        <v>82</v>
      </c>
      <c r="FF307" s="168">
        <f t="shared" si="507"/>
        <v>89.3</v>
      </c>
      <c r="FG307" s="168">
        <f t="shared" si="508"/>
        <v>93.3</v>
      </c>
      <c r="FH307" s="168">
        <f t="shared" si="509"/>
        <v>95.5</v>
      </c>
      <c r="FI307" s="168">
        <f t="shared" si="510"/>
        <v>93</v>
      </c>
      <c r="FJ307" s="168">
        <f t="shared" si="511"/>
        <v>90.1</v>
      </c>
      <c r="FK307" s="168">
        <f t="shared" si="512"/>
        <v>83</v>
      </c>
      <c r="FL307" s="167">
        <v>136</v>
      </c>
      <c r="FM307" s="168">
        <f t="shared" si="513"/>
        <v>75.599999999999994</v>
      </c>
      <c r="FN307" s="168">
        <f t="shared" si="514"/>
        <v>84.2</v>
      </c>
      <c r="FO307" s="168">
        <f t="shared" si="515"/>
        <v>90.1</v>
      </c>
      <c r="FP307" s="168">
        <f t="shared" si="516"/>
        <v>93.6</v>
      </c>
      <c r="FQ307" s="168">
        <f t="shared" si="517"/>
        <v>96.2</v>
      </c>
      <c r="FR307" s="168">
        <f t="shared" si="518"/>
        <v>91.3</v>
      </c>
      <c r="FS307" s="168">
        <f t="shared" si="519"/>
        <v>87.9</v>
      </c>
      <c r="FT307" s="168">
        <f t="shared" si="520"/>
        <v>81.900000000000006</v>
      </c>
      <c r="FU307" s="167">
        <v>137</v>
      </c>
      <c r="FV307" s="168">
        <f t="shared" si="521"/>
        <v>77.599999999999994</v>
      </c>
      <c r="FW307" s="168">
        <f t="shared" si="522"/>
        <v>88</v>
      </c>
      <c r="FX307" s="168">
        <f t="shared" si="523"/>
        <v>93.4</v>
      </c>
      <c r="FY307" s="168">
        <f t="shared" si="524"/>
        <v>93.8</v>
      </c>
      <c r="FZ307" s="168">
        <f t="shared" si="525"/>
        <v>94.2</v>
      </c>
      <c r="GA307" s="168">
        <f t="shared" si="526"/>
        <v>91.4</v>
      </c>
      <c r="GB307" s="168">
        <f t="shared" si="527"/>
        <v>87.9</v>
      </c>
      <c r="GC307" s="168">
        <f t="shared" si="528"/>
        <v>79.900000000000006</v>
      </c>
      <c r="GD307" s="167">
        <v>130</v>
      </c>
      <c r="GE307" s="168">
        <f t="shared" si="529"/>
        <v>-2.3603849250278586E-2</v>
      </c>
      <c r="GF307" s="168">
        <f t="shared" si="530"/>
        <v>-2.3544224454084883E-2</v>
      </c>
      <c r="GG307" s="167">
        <v>131</v>
      </c>
      <c r="GH307" s="168">
        <f t="shared" si="531"/>
        <v>-1.2384835451356935E-2</v>
      </c>
      <c r="GI307" s="168">
        <f t="shared" si="532"/>
        <v>-1.1998855162644873E-2</v>
      </c>
      <c r="GJ307" s="167">
        <v>132</v>
      </c>
      <c r="GK307" s="168">
        <f t="shared" si="533"/>
        <v>-2.0040529691527809E-2</v>
      </c>
      <c r="GL307" s="168">
        <f t="shared" si="534"/>
        <v>-1.9627671504537147E-2</v>
      </c>
      <c r="GM307" s="167">
        <v>133</v>
      </c>
      <c r="GN307" s="168">
        <f t="shared" si="535"/>
        <v>-2.9994818512207644E-2</v>
      </c>
      <c r="GO307" s="168">
        <f t="shared" si="536"/>
        <v>-2.8499066434065412E-2</v>
      </c>
      <c r="GP307" s="167">
        <v>134</v>
      </c>
      <c r="GQ307" s="168">
        <f t="shared" si="537"/>
        <v>1.1033250097071345E-2</v>
      </c>
      <c r="GR307" s="168">
        <f t="shared" si="538"/>
        <v>1.2508825519844891E-2</v>
      </c>
      <c r="GS307" s="167">
        <v>135</v>
      </c>
      <c r="GT307" s="168">
        <f t="shared" si="539"/>
        <v>3.2452499206684138E-2</v>
      </c>
      <c r="GU307" s="168">
        <f t="shared" si="540"/>
        <v>3.7596330632538866E-2</v>
      </c>
      <c r="GV307" s="167">
        <v>136</v>
      </c>
      <c r="GW307" s="168">
        <f t="shared" si="541"/>
        <v>4.2495075939370963E-2</v>
      </c>
      <c r="GX307" s="168">
        <f t="shared" si="542"/>
        <v>5.8447665967733542E-2</v>
      </c>
      <c r="GY307" s="167">
        <v>137</v>
      </c>
      <c r="GZ307" s="168">
        <f t="shared" si="543"/>
        <v>-2.9037543498589002E-5</v>
      </c>
      <c r="HA307" s="168">
        <f t="shared" si="544"/>
        <v>2.5034014590687548E-2</v>
      </c>
      <c r="HB307" s="167">
        <v>-1.2</v>
      </c>
      <c r="HC307" s="167">
        <v>-0.49</v>
      </c>
      <c r="HD307" s="167">
        <v>0.14000000000000001</v>
      </c>
      <c r="HE307" s="167">
        <v>1.56</v>
      </c>
      <c r="HF307" s="167">
        <v>-2.98</v>
      </c>
      <c r="HG307" s="167">
        <v>-1.01</v>
      </c>
      <c r="HH307" s="167">
        <v>0.85</v>
      </c>
      <c r="HI307" s="167">
        <v>3.14</v>
      </c>
    </row>
    <row r="308" spans="1:217" ht="15" x14ac:dyDescent="0.2">
      <c r="A308" s="153">
        <v>298</v>
      </c>
      <c r="B308" s="212"/>
      <c r="V308" s="163">
        <f t="shared" si="445"/>
        <v>0</v>
      </c>
      <c r="W308" s="163">
        <f t="shared" si="446"/>
        <v>0</v>
      </c>
      <c r="X308" s="163">
        <f t="shared" si="447"/>
        <v>0</v>
      </c>
      <c r="Y308" s="163">
        <f t="shared" si="448"/>
        <v>0</v>
      </c>
      <c r="Z308" s="163">
        <f t="shared" si="449"/>
        <v>0</v>
      </c>
      <c r="AA308" s="163">
        <f t="shared" si="450"/>
        <v>0</v>
      </c>
      <c r="AB308" s="163">
        <f t="shared" si="451"/>
        <v>0</v>
      </c>
      <c r="AC308" s="163">
        <f t="shared" si="452"/>
        <v>0</v>
      </c>
      <c r="AD308" s="164">
        <f t="shared" si="453"/>
        <v>-1.4641977937706968E-2</v>
      </c>
      <c r="AE308" s="164">
        <f t="shared" si="454"/>
        <v>2.4910512713808348E-2</v>
      </c>
      <c r="AF308" s="164">
        <f t="shared" si="455"/>
        <v>4.5595616594547202E-2</v>
      </c>
      <c r="AG308" s="165">
        <f t="shared" si="456"/>
        <v>65.3</v>
      </c>
      <c r="AH308" s="165">
        <f t="shared" si="457"/>
        <v>75.400000000000006</v>
      </c>
      <c r="AI308" s="165">
        <f t="shared" si="458"/>
        <v>82.9</v>
      </c>
      <c r="AJ308" s="165">
        <f t="shared" si="459"/>
        <v>88.3</v>
      </c>
      <c r="AK308" s="165">
        <f t="shared" si="460"/>
        <v>91.5</v>
      </c>
      <c r="AL308" s="165">
        <f t="shared" si="461"/>
        <v>92.7</v>
      </c>
      <c r="AM308" s="165">
        <f t="shared" si="462"/>
        <v>92.5</v>
      </c>
      <c r="AN308" s="165">
        <f t="shared" si="463"/>
        <v>90.4</v>
      </c>
      <c r="AO308" s="164">
        <f t="shared" si="464"/>
        <v>1.5128685188023212</v>
      </c>
      <c r="AP308" s="166">
        <v>1</v>
      </c>
      <c r="AQ308" s="167">
        <v>51.4</v>
      </c>
      <c r="AR308" s="167">
        <v>62.6</v>
      </c>
      <c r="AS308" s="167">
        <v>70.8</v>
      </c>
      <c r="AT308" s="167">
        <v>81</v>
      </c>
      <c r="AU308" s="167">
        <v>90.4</v>
      </c>
      <c r="AV308" s="167">
        <v>96.2</v>
      </c>
      <c r="AW308" s="167">
        <v>94.7</v>
      </c>
      <c r="AX308" s="167">
        <v>92.3</v>
      </c>
      <c r="AY308" s="166">
        <v>2</v>
      </c>
      <c r="AZ308" s="167">
        <v>59.5</v>
      </c>
      <c r="BA308" s="167">
        <v>68.900000000000006</v>
      </c>
      <c r="BB308" s="167">
        <v>78.3</v>
      </c>
      <c r="BC308" s="167">
        <v>84.3</v>
      </c>
      <c r="BD308" s="167">
        <v>92.8</v>
      </c>
      <c r="BE308" s="167">
        <v>96.3</v>
      </c>
      <c r="BF308" s="167">
        <v>94</v>
      </c>
      <c r="BG308" s="167">
        <v>90</v>
      </c>
      <c r="BH308" s="166">
        <v>3</v>
      </c>
      <c r="BI308" s="167">
        <v>59.8</v>
      </c>
      <c r="BJ308" s="167">
        <v>71.099999999999994</v>
      </c>
      <c r="BK308" s="167">
        <v>80.8</v>
      </c>
      <c r="BL308" s="167">
        <v>88</v>
      </c>
      <c r="BM308" s="167">
        <v>95</v>
      </c>
      <c r="BN308" s="167">
        <v>94.4</v>
      </c>
      <c r="BO308" s="167">
        <v>94.1</v>
      </c>
      <c r="BP308" s="167">
        <v>89</v>
      </c>
      <c r="BQ308" s="166">
        <v>4</v>
      </c>
      <c r="BR308" s="167">
        <v>65.400000000000006</v>
      </c>
      <c r="BS308" s="167">
        <v>77.2</v>
      </c>
      <c r="BT308" s="167">
        <v>84.5</v>
      </c>
      <c r="BU308" s="167">
        <v>89.8</v>
      </c>
      <c r="BV308" s="167">
        <v>95.5</v>
      </c>
      <c r="BW308" s="167">
        <v>94.3</v>
      </c>
      <c r="BX308" s="167">
        <v>92.5</v>
      </c>
      <c r="BY308" s="167">
        <v>88.8</v>
      </c>
      <c r="BZ308" s="166">
        <v>5</v>
      </c>
      <c r="CA308" s="167">
        <v>65.3</v>
      </c>
      <c r="CB308" s="167">
        <v>77.400000000000006</v>
      </c>
      <c r="CC308" s="167">
        <v>86.5</v>
      </c>
      <c r="CD308" s="167">
        <v>92.5</v>
      </c>
      <c r="CE308" s="167">
        <v>96.4</v>
      </c>
      <c r="CF308" s="167">
        <v>93</v>
      </c>
      <c r="CG308" s="167">
        <v>90.4</v>
      </c>
      <c r="CH308" s="167">
        <v>83.7</v>
      </c>
      <c r="CI308" s="166">
        <v>6</v>
      </c>
      <c r="CJ308" s="167">
        <v>70.7</v>
      </c>
      <c r="CK308" s="167">
        <v>82</v>
      </c>
      <c r="CL308" s="167">
        <v>89.3</v>
      </c>
      <c r="CM308" s="167">
        <v>93.3</v>
      </c>
      <c r="CN308" s="167">
        <v>95.5</v>
      </c>
      <c r="CO308" s="167">
        <v>93</v>
      </c>
      <c r="CP308" s="167">
        <v>90.1</v>
      </c>
      <c r="CQ308" s="167">
        <v>83</v>
      </c>
      <c r="CR308" s="166">
        <v>7</v>
      </c>
      <c r="CS308" s="167">
        <v>75.599999999999994</v>
      </c>
      <c r="CT308" s="167">
        <v>84.2</v>
      </c>
      <c r="CU308" s="167">
        <v>90.1</v>
      </c>
      <c r="CV308" s="167">
        <v>93.6</v>
      </c>
      <c r="CW308" s="167">
        <v>96.2</v>
      </c>
      <c r="CX308" s="167">
        <v>91.3</v>
      </c>
      <c r="CY308" s="167">
        <v>87.9</v>
      </c>
      <c r="CZ308" s="167">
        <v>81.900000000000006</v>
      </c>
      <c r="DA308" s="166">
        <v>8</v>
      </c>
      <c r="DB308" s="167">
        <v>77.599999999999994</v>
      </c>
      <c r="DC308" s="167">
        <v>88</v>
      </c>
      <c r="DD308" s="167">
        <v>93.4</v>
      </c>
      <c r="DE308" s="167">
        <v>93.8</v>
      </c>
      <c r="DF308" s="167">
        <v>94.2</v>
      </c>
      <c r="DG308" s="167">
        <v>91.4</v>
      </c>
      <c r="DH308" s="167">
        <v>87.9</v>
      </c>
      <c r="DI308" s="167">
        <v>79.900000000000006</v>
      </c>
      <c r="DJ308" s="167">
        <v>1</v>
      </c>
      <c r="DK308" s="168">
        <f t="shared" si="465"/>
        <v>51.4</v>
      </c>
      <c r="DL308" s="168">
        <f t="shared" si="466"/>
        <v>62.6</v>
      </c>
      <c r="DM308" s="168">
        <f t="shared" si="467"/>
        <v>70.8</v>
      </c>
      <c r="DN308" s="168">
        <f t="shared" si="468"/>
        <v>81</v>
      </c>
      <c r="DO308" s="168">
        <f t="shared" si="469"/>
        <v>90.4</v>
      </c>
      <c r="DP308" s="168">
        <f t="shared" si="470"/>
        <v>96.2</v>
      </c>
      <c r="DQ308" s="168">
        <f t="shared" si="471"/>
        <v>94.7</v>
      </c>
      <c r="DR308" s="168">
        <f t="shared" si="472"/>
        <v>92.3</v>
      </c>
      <c r="DS308" s="167">
        <v>131</v>
      </c>
      <c r="DT308" s="168">
        <f t="shared" si="473"/>
        <v>59.5</v>
      </c>
      <c r="DU308" s="168">
        <f t="shared" si="474"/>
        <v>68.900000000000006</v>
      </c>
      <c r="DV308" s="168">
        <f t="shared" si="475"/>
        <v>78.3</v>
      </c>
      <c r="DW308" s="168">
        <f t="shared" si="476"/>
        <v>84.3</v>
      </c>
      <c r="DX308" s="168">
        <f t="shared" si="477"/>
        <v>92.8</v>
      </c>
      <c r="DY308" s="168">
        <f t="shared" si="478"/>
        <v>96.3</v>
      </c>
      <c r="DZ308" s="168">
        <f t="shared" si="479"/>
        <v>94</v>
      </c>
      <c r="EA308" s="168">
        <f t="shared" si="480"/>
        <v>90</v>
      </c>
      <c r="EB308" s="167">
        <v>132</v>
      </c>
      <c r="EC308" s="168">
        <f t="shared" si="481"/>
        <v>59.8</v>
      </c>
      <c r="ED308" s="168">
        <f t="shared" si="482"/>
        <v>71.099999999999994</v>
      </c>
      <c r="EE308" s="168">
        <f t="shared" si="483"/>
        <v>80.8</v>
      </c>
      <c r="EF308" s="168">
        <f t="shared" si="484"/>
        <v>88</v>
      </c>
      <c r="EG308" s="168">
        <f t="shared" si="485"/>
        <v>95</v>
      </c>
      <c r="EH308" s="168">
        <f t="shared" si="486"/>
        <v>94.4</v>
      </c>
      <c r="EI308" s="168">
        <f t="shared" si="487"/>
        <v>94.1</v>
      </c>
      <c r="EJ308" s="168">
        <f t="shared" si="488"/>
        <v>89</v>
      </c>
      <c r="EK308" s="167">
        <v>133</v>
      </c>
      <c r="EL308" s="168">
        <f t="shared" si="489"/>
        <v>65.400000000000006</v>
      </c>
      <c r="EM308" s="168">
        <f t="shared" si="490"/>
        <v>77.2</v>
      </c>
      <c r="EN308" s="168">
        <f t="shared" si="491"/>
        <v>84.5</v>
      </c>
      <c r="EO308" s="168">
        <f t="shared" si="492"/>
        <v>89.8</v>
      </c>
      <c r="EP308" s="168">
        <f t="shared" si="493"/>
        <v>95.5</v>
      </c>
      <c r="EQ308" s="168">
        <f t="shared" si="494"/>
        <v>94.3</v>
      </c>
      <c r="ER308" s="168">
        <f t="shared" si="495"/>
        <v>92.5</v>
      </c>
      <c r="ES308" s="168">
        <f t="shared" si="496"/>
        <v>88.8</v>
      </c>
      <c r="ET308" s="167">
        <v>134</v>
      </c>
      <c r="EU308" s="168">
        <f t="shared" si="497"/>
        <v>65.3</v>
      </c>
      <c r="EV308" s="168">
        <f t="shared" si="498"/>
        <v>77.400000000000006</v>
      </c>
      <c r="EW308" s="168">
        <f t="shared" si="499"/>
        <v>86.5</v>
      </c>
      <c r="EX308" s="168">
        <f t="shared" si="500"/>
        <v>92.5</v>
      </c>
      <c r="EY308" s="168">
        <f t="shared" si="501"/>
        <v>96.4</v>
      </c>
      <c r="EZ308" s="168">
        <f t="shared" si="502"/>
        <v>93</v>
      </c>
      <c r="FA308" s="168">
        <f t="shared" si="503"/>
        <v>90.4</v>
      </c>
      <c r="FB308" s="168">
        <f t="shared" si="504"/>
        <v>83.7</v>
      </c>
      <c r="FC308" s="167">
        <v>135</v>
      </c>
      <c r="FD308" s="168">
        <f t="shared" si="505"/>
        <v>70.7</v>
      </c>
      <c r="FE308" s="168">
        <f t="shared" si="506"/>
        <v>82</v>
      </c>
      <c r="FF308" s="168">
        <f t="shared" si="507"/>
        <v>89.3</v>
      </c>
      <c r="FG308" s="168">
        <f t="shared" si="508"/>
        <v>93.3</v>
      </c>
      <c r="FH308" s="168">
        <f t="shared" si="509"/>
        <v>95.5</v>
      </c>
      <c r="FI308" s="168">
        <f t="shared" si="510"/>
        <v>93</v>
      </c>
      <c r="FJ308" s="168">
        <f t="shared" si="511"/>
        <v>90.1</v>
      </c>
      <c r="FK308" s="168">
        <f t="shared" si="512"/>
        <v>83</v>
      </c>
      <c r="FL308" s="167">
        <v>136</v>
      </c>
      <c r="FM308" s="168">
        <f t="shared" si="513"/>
        <v>75.599999999999994</v>
      </c>
      <c r="FN308" s="168">
        <f t="shared" si="514"/>
        <v>84.2</v>
      </c>
      <c r="FO308" s="168">
        <f t="shared" si="515"/>
        <v>90.1</v>
      </c>
      <c r="FP308" s="168">
        <f t="shared" si="516"/>
        <v>93.6</v>
      </c>
      <c r="FQ308" s="168">
        <f t="shared" si="517"/>
        <v>96.2</v>
      </c>
      <c r="FR308" s="168">
        <f t="shared" si="518"/>
        <v>91.3</v>
      </c>
      <c r="FS308" s="168">
        <f t="shared" si="519"/>
        <v>87.9</v>
      </c>
      <c r="FT308" s="168">
        <f t="shared" si="520"/>
        <v>81.900000000000006</v>
      </c>
      <c r="FU308" s="167">
        <v>137</v>
      </c>
      <c r="FV308" s="168">
        <f t="shared" si="521"/>
        <v>77.599999999999994</v>
      </c>
      <c r="FW308" s="168">
        <f t="shared" si="522"/>
        <v>88</v>
      </c>
      <c r="FX308" s="168">
        <f t="shared" si="523"/>
        <v>93.4</v>
      </c>
      <c r="FY308" s="168">
        <f t="shared" si="524"/>
        <v>93.8</v>
      </c>
      <c r="FZ308" s="168">
        <f t="shared" si="525"/>
        <v>94.2</v>
      </c>
      <c r="GA308" s="168">
        <f t="shared" si="526"/>
        <v>91.4</v>
      </c>
      <c r="GB308" s="168">
        <f t="shared" si="527"/>
        <v>87.9</v>
      </c>
      <c r="GC308" s="168">
        <f t="shared" si="528"/>
        <v>79.900000000000006</v>
      </c>
      <c r="GD308" s="167">
        <v>130</v>
      </c>
      <c r="GE308" s="168">
        <f t="shared" si="529"/>
        <v>-2.3603849250278586E-2</v>
      </c>
      <c r="GF308" s="168">
        <f t="shared" si="530"/>
        <v>-2.3544224454084883E-2</v>
      </c>
      <c r="GG308" s="167">
        <v>131</v>
      </c>
      <c r="GH308" s="168">
        <f t="shared" si="531"/>
        <v>-1.2384835451356935E-2</v>
      </c>
      <c r="GI308" s="168">
        <f t="shared" si="532"/>
        <v>-1.1998855162644873E-2</v>
      </c>
      <c r="GJ308" s="167">
        <v>132</v>
      </c>
      <c r="GK308" s="168">
        <f t="shared" si="533"/>
        <v>-2.0040529691527809E-2</v>
      </c>
      <c r="GL308" s="168">
        <f t="shared" si="534"/>
        <v>-1.9627671504537147E-2</v>
      </c>
      <c r="GM308" s="167">
        <v>133</v>
      </c>
      <c r="GN308" s="168">
        <f t="shared" si="535"/>
        <v>-2.9994818512207644E-2</v>
      </c>
      <c r="GO308" s="168">
        <f t="shared" si="536"/>
        <v>-2.8499066434065412E-2</v>
      </c>
      <c r="GP308" s="167">
        <v>134</v>
      </c>
      <c r="GQ308" s="168">
        <f t="shared" si="537"/>
        <v>1.1033250097071345E-2</v>
      </c>
      <c r="GR308" s="168">
        <f t="shared" si="538"/>
        <v>1.2508825519844891E-2</v>
      </c>
      <c r="GS308" s="167">
        <v>135</v>
      </c>
      <c r="GT308" s="168">
        <f t="shared" si="539"/>
        <v>3.2452499206684138E-2</v>
      </c>
      <c r="GU308" s="168">
        <f t="shared" si="540"/>
        <v>3.7596330632538866E-2</v>
      </c>
      <c r="GV308" s="167">
        <v>136</v>
      </c>
      <c r="GW308" s="168">
        <f t="shared" si="541"/>
        <v>4.2495075939370963E-2</v>
      </c>
      <c r="GX308" s="168">
        <f t="shared" si="542"/>
        <v>5.8447665967733542E-2</v>
      </c>
      <c r="GY308" s="167">
        <v>137</v>
      </c>
      <c r="GZ308" s="168">
        <f t="shared" si="543"/>
        <v>-2.9037543498589002E-5</v>
      </c>
      <c r="HA308" s="168">
        <f t="shared" si="544"/>
        <v>2.5034014590687548E-2</v>
      </c>
      <c r="HB308" s="167">
        <v>-1.2</v>
      </c>
      <c r="HC308" s="167">
        <v>-0.49</v>
      </c>
      <c r="HD308" s="167">
        <v>0.14000000000000001</v>
      </c>
      <c r="HE308" s="167">
        <v>1.56</v>
      </c>
      <c r="HF308" s="167">
        <v>-2.98</v>
      </c>
      <c r="HG308" s="167">
        <v>-1.01</v>
      </c>
      <c r="HH308" s="167">
        <v>0.85</v>
      </c>
      <c r="HI308" s="167">
        <v>3.14</v>
      </c>
    </row>
    <row r="309" spans="1:217" ht="15" x14ac:dyDescent="0.2">
      <c r="A309" s="153">
        <v>299</v>
      </c>
      <c r="B309" s="212"/>
      <c r="V309" s="163">
        <f t="shared" si="445"/>
        <v>0</v>
      </c>
      <c r="W309" s="163">
        <f t="shared" si="446"/>
        <v>0</v>
      </c>
      <c r="X309" s="163">
        <f t="shared" si="447"/>
        <v>0</v>
      </c>
      <c r="Y309" s="163">
        <f t="shared" si="448"/>
        <v>0</v>
      </c>
      <c r="Z309" s="163">
        <f t="shared" si="449"/>
        <v>0</v>
      </c>
      <c r="AA309" s="163">
        <f t="shared" si="450"/>
        <v>0</v>
      </c>
      <c r="AB309" s="163">
        <f t="shared" si="451"/>
        <v>0</v>
      </c>
      <c r="AC309" s="163">
        <f t="shared" si="452"/>
        <v>0</v>
      </c>
      <c r="AD309" s="164">
        <f t="shared" si="453"/>
        <v>-1.4641977937706968E-2</v>
      </c>
      <c r="AE309" s="164">
        <f t="shared" si="454"/>
        <v>2.4910512713808348E-2</v>
      </c>
      <c r="AF309" s="164">
        <f t="shared" si="455"/>
        <v>4.5595616594547202E-2</v>
      </c>
      <c r="AG309" s="165">
        <f t="shared" si="456"/>
        <v>65.3</v>
      </c>
      <c r="AH309" s="165">
        <f t="shared" si="457"/>
        <v>75.400000000000006</v>
      </c>
      <c r="AI309" s="165">
        <f t="shared" si="458"/>
        <v>82.9</v>
      </c>
      <c r="AJ309" s="165">
        <f t="shared" si="459"/>
        <v>88.3</v>
      </c>
      <c r="AK309" s="165">
        <f t="shared" si="460"/>
        <v>91.5</v>
      </c>
      <c r="AL309" s="165">
        <f t="shared" si="461"/>
        <v>92.7</v>
      </c>
      <c r="AM309" s="165">
        <f t="shared" si="462"/>
        <v>92.5</v>
      </c>
      <c r="AN309" s="165">
        <f t="shared" si="463"/>
        <v>90.4</v>
      </c>
      <c r="AO309" s="164">
        <f t="shared" si="464"/>
        <v>1.5128685188023212</v>
      </c>
      <c r="AP309" s="166">
        <v>1</v>
      </c>
      <c r="AQ309" s="167">
        <v>51.4</v>
      </c>
      <c r="AR309" s="167">
        <v>62.6</v>
      </c>
      <c r="AS309" s="167">
        <v>70.8</v>
      </c>
      <c r="AT309" s="167">
        <v>81</v>
      </c>
      <c r="AU309" s="167">
        <v>90.4</v>
      </c>
      <c r="AV309" s="167">
        <v>96.2</v>
      </c>
      <c r="AW309" s="167">
        <v>94.7</v>
      </c>
      <c r="AX309" s="167">
        <v>92.3</v>
      </c>
      <c r="AY309" s="166">
        <v>2</v>
      </c>
      <c r="AZ309" s="167">
        <v>59.5</v>
      </c>
      <c r="BA309" s="167">
        <v>68.900000000000006</v>
      </c>
      <c r="BB309" s="167">
        <v>78.3</v>
      </c>
      <c r="BC309" s="167">
        <v>84.3</v>
      </c>
      <c r="BD309" s="167">
        <v>92.8</v>
      </c>
      <c r="BE309" s="167">
        <v>96.3</v>
      </c>
      <c r="BF309" s="167">
        <v>94</v>
      </c>
      <c r="BG309" s="167">
        <v>90</v>
      </c>
      <c r="BH309" s="166">
        <v>3</v>
      </c>
      <c r="BI309" s="167">
        <v>59.8</v>
      </c>
      <c r="BJ309" s="167">
        <v>71.099999999999994</v>
      </c>
      <c r="BK309" s="167">
        <v>80.8</v>
      </c>
      <c r="BL309" s="167">
        <v>88</v>
      </c>
      <c r="BM309" s="167">
        <v>95</v>
      </c>
      <c r="BN309" s="167">
        <v>94.4</v>
      </c>
      <c r="BO309" s="167">
        <v>94.1</v>
      </c>
      <c r="BP309" s="167">
        <v>89</v>
      </c>
      <c r="BQ309" s="166">
        <v>4</v>
      </c>
      <c r="BR309" s="167">
        <v>65.400000000000006</v>
      </c>
      <c r="BS309" s="167">
        <v>77.2</v>
      </c>
      <c r="BT309" s="167">
        <v>84.5</v>
      </c>
      <c r="BU309" s="167">
        <v>89.8</v>
      </c>
      <c r="BV309" s="167">
        <v>95.5</v>
      </c>
      <c r="BW309" s="167">
        <v>94.3</v>
      </c>
      <c r="BX309" s="167">
        <v>92.5</v>
      </c>
      <c r="BY309" s="167">
        <v>88.8</v>
      </c>
      <c r="BZ309" s="166">
        <v>5</v>
      </c>
      <c r="CA309" s="167">
        <v>65.3</v>
      </c>
      <c r="CB309" s="167">
        <v>77.400000000000006</v>
      </c>
      <c r="CC309" s="167">
        <v>86.5</v>
      </c>
      <c r="CD309" s="167">
        <v>92.5</v>
      </c>
      <c r="CE309" s="167">
        <v>96.4</v>
      </c>
      <c r="CF309" s="167">
        <v>93</v>
      </c>
      <c r="CG309" s="167">
        <v>90.4</v>
      </c>
      <c r="CH309" s="167">
        <v>83.7</v>
      </c>
      <c r="CI309" s="166">
        <v>6</v>
      </c>
      <c r="CJ309" s="167">
        <v>70.7</v>
      </c>
      <c r="CK309" s="167">
        <v>82</v>
      </c>
      <c r="CL309" s="167">
        <v>89.3</v>
      </c>
      <c r="CM309" s="167">
        <v>93.3</v>
      </c>
      <c r="CN309" s="167">
        <v>95.5</v>
      </c>
      <c r="CO309" s="167">
        <v>93</v>
      </c>
      <c r="CP309" s="167">
        <v>90.1</v>
      </c>
      <c r="CQ309" s="167">
        <v>83</v>
      </c>
      <c r="CR309" s="166">
        <v>7</v>
      </c>
      <c r="CS309" s="167">
        <v>75.599999999999994</v>
      </c>
      <c r="CT309" s="167">
        <v>84.2</v>
      </c>
      <c r="CU309" s="167">
        <v>90.1</v>
      </c>
      <c r="CV309" s="167">
        <v>93.6</v>
      </c>
      <c r="CW309" s="167">
        <v>96.2</v>
      </c>
      <c r="CX309" s="167">
        <v>91.3</v>
      </c>
      <c r="CY309" s="167">
        <v>87.9</v>
      </c>
      <c r="CZ309" s="167">
        <v>81.900000000000006</v>
      </c>
      <c r="DA309" s="166">
        <v>8</v>
      </c>
      <c r="DB309" s="167">
        <v>77.599999999999994</v>
      </c>
      <c r="DC309" s="167">
        <v>88</v>
      </c>
      <c r="DD309" s="167">
        <v>93.4</v>
      </c>
      <c r="DE309" s="167">
        <v>93.8</v>
      </c>
      <c r="DF309" s="167">
        <v>94.2</v>
      </c>
      <c r="DG309" s="167">
        <v>91.4</v>
      </c>
      <c r="DH309" s="167">
        <v>87.9</v>
      </c>
      <c r="DI309" s="167">
        <v>79.900000000000006</v>
      </c>
      <c r="DJ309" s="167">
        <v>1</v>
      </c>
      <c r="DK309" s="168">
        <f t="shared" si="465"/>
        <v>51.4</v>
      </c>
      <c r="DL309" s="168">
        <f t="shared" si="466"/>
        <v>62.6</v>
      </c>
      <c r="DM309" s="168">
        <f t="shared" si="467"/>
        <v>70.8</v>
      </c>
      <c r="DN309" s="168">
        <f t="shared" si="468"/>
        <v>81</v>
      </c>
      <c r="DO309" s="168">
        <f t="shared" si="469"/>
        <v>90.4</v>
      </c>
      <c r="DP309" s="168">
        <f t="shared" si="470"/>
        <v>96.2</v>
      </c>
      <c r="DQ309" s="168">
        <f t="shared" si="471"/>
        <v>94.7</v>
      </c>
      <c r="DR309" s="168">
        <f t="shared" si="472"/>
        <v>92.3</v>
      </c>
      <c r="DS309" s="167">
        <v>131</v>
      </c>
      <c r="DT309" s="168">
        <f t="shared" si="473"/>
        <v>59.5</v>
      </c>
      <c r="DU309" s="168">
        <f t="shared" si="474"/>
        <v>68.900000000000006</v>
      </c>
      <c r="DV309" s="168">
        <f t="shared" si="475"/>
        <v>78.3</v>
      </c>
      <c r="DW309" s="168">
        <f t="shared" si="476"/>
        <v>84.3</v>
      </c>
      <c r="DX309" s="168">
        <f t="shared" si="477"/>
        <v>92.8</v>
      </c>
      <c r="DY309" s="168">
        <f t="shared" si="478"/>
        <v>96.3</v>
      </c>
      <c r="DZ309" s="168">
        <f t="shared" si="479"/>
        <v>94</v>
      </c>
      <c r="EA309" s="168">
        <f t="shared" si="480"/>
        <v>90</v>
      </c>
      <c r="EB309" s="167">
        <v>132</v>
      </c>
      <c r="EC309" s="168">
        <f t="shared" si="481"/>
        <v>59.8</v>
      </c>
      <c r="ED309" s="168">
        <f t="shared" si="482"/>
        <v>71.099999999999994</v>
      </c>
      <c r="EE309" s="168">
        <f t="shared" si="483"/>
        <v>80.8</v>
      </c>
      <c r="EF309" s="168">
        <f t="shared" si="484"/>
        <v>88</v>
      </c>
      <c r="EG309" s="168">
        <f t="shared" si="485"/>
        <v>95</v>
      </c>
      <c r="EH309" s="168">
        <f t="shared" si="486"/>
        <v>94.4</v>
      </c>
      <c r="EI309" s="168">
        <f t="shared" si="487"/>
        <v>94.1</v>
      </c>
      <c r="EJ309" s="168">
        <f t="shared" si="488"/>
        <v>89</v>
      </c>
      <c r="EK309" s="167">
        <v>133</v>
      </c>
      <c r="EL309" s="168">
        <f t="shared" si="489"/>
        <v>65.400000000000006</v>
      </c>
      <c r="EM309" s="168">
        <f t="shared" si="490"/>
        <v>77.2</v>
      </c>
      <c r="EN309" s="168">
        <f t="shared" si="491"/>
        <v>84.5</v>
      </c>
      <c r="EO309" s="168">
        <f t="shared" si="492"/>
        <v>89.8</v>
      </c>
      <c r="EP309" s="168">
        <f t="shared" si="493"/>
        <v>95.5</v>
      </c>
      <c r="EQ309" s="168">
        <f t="shared" si="494"/>
        <v>94.3</v>
      </c>
      <c r="ER309" s="168">
        <f t="shared" si="495"/>
        <v>92.5</v>
      </c>
      <c r="ES309" s="168">
        <f t="shared" si="496"/>
        <v>88.8</v>
      </c>
      <c r="ET309" s="167">
        <v>134</v>
      </c>
      <c r="EU309" s="168">
        <f t="shared" si="497"/>
        <v>65.3</v>
      </c>
      <c r="EV309" s="168">
        <f t="shared" si="498"/>
        <v>77.400000000000006</v>
      </c>
      <c r="EW309" s="168">
        <f t="shared" si="499"/>
        <v>86.5</v>
      </c>
      <c r="EX309" s="168">
        <f t="shared" si="500"/>
        <v>92.5</v>
      </c>
      <c r="EY309" s="168">
        <f t="shared" si="501"/>
        <v>96.4</v>
      </c>
      <c r="EZ309" s="168">
        <f t="shared" si="502"/>
        <v>93</v>
      </c>
      <c r="FA309" s="168">
        <f t="shared" si="503"/>
        <v>90.4</v>
      </c>
      <c r="FB309" s="168">
        <f t="shared" si="504"/>
        <v>83.7</v>
      </c>
      <c r="FC309" s="167">
        <v>135</v>
      </c>
      <c r="FD309" s="168">
        <f t="shared" si="505"/>
        <v>70.7</v>
      </c>
      <c r="FE309" s="168">
        <f t="shared" si="506"/>
        <v>82</v>
      </c>
      <c r="FF309" s="168">
        <f t="shared" si="507"/>
        <v>89.3</v>
      </c>
      <c r="FG309" s="168">
        <f t="shared" si="508"/>
        <v>93.3</v>
      </c>
      <c r="FH309" s="168">
        <f t="shared" si="509"/>
        <v>95.5</v>
      </c>
      <c r="FI309" s="168">
        <f t="shared" si="510"/>
        <v>93</v>
      </c>
      <c r="FJ309" s="168">
        <f t="shared" si="511"/>
        <v>90.1</v>
      </c>
      <c r="FK309" s="168">
        <f t="shared" si="512"/>
        <v>83</v>
      </c>
      <c r="FL309" s="167">
        <v>136</v>
      </c>
      <c r="FM309" s="168">
        <f t="shared" si="513"/>
        <v>75.599999999999994</v>
      </c>
      <c r="FN309" s="168">
        <f t="shared" si="514"/>
        <v>84.2</v>
      </c>
      <c r="FO309" s="168">
        <f t="shared" si="515"/>
        <v>90.1</v>
      </c>
      <c r="FP309" s="168">
        <f t="shared" si="516"/>
        <v>93.6</v>
      </c>
      <c r="FQ309" s="168">
        <f t="shared" si="517"/>
        <v>96.2</v>
      </c>
      <c r="FR309" s="168">
        <f t="shared" si="518"/>
        <v>91.3</v>
      </c>
      <c r="FS309" s="168">
        <f t="shared" si="519"/>
        <v>87.9</v>
      </c>
      <c r="FT309" s="168">
        <f t="shared" si="520"/>
        <v>81.900000000000006</v>
      </c>
      <c r="FU309" s="167">
        <v>137</v>
      </c>
      <c r="FV309" s="168">
        <f t="shared" si="521"/>
        <v>77.599999999999994</v>
      </c>
      <c r="FW309" s="168">
        <f t="shared" si="522"/>
        <v>88</v>
      </c>
      <c r="FX309" s="168">
        <f t="shared" si="523"/>
        <v>93.4</v>
      </c>
      <c r="FY309" s="168">
        <f t="shared" si="524"/>
        <v>93.8</v>
      </c>
      <c r="FZ309" s="168">
        <f t="shared" si="525"/>
        <v>94.2</v>
      </c>
      <c r="GA309" s="168">
        <f t="shared" si="526"/>
        <v>91.4</v>
      </c>
      <c r="GB309" s="168">
        <f t="shared" si="527"/>
        <v>87.9</v>
      </c>
      <c r="GC309" s="168">
        <f t="shared" si="528"/>
        <v>79.900000000000006</v>
      </c>
      <c r="GD309" s="167">
        <v>130</v>
      </c>
      <c r="GE309" s="168">
        <f t="shared" si="529"/>
        <v>-2.3603849250278586E-2</v>
      </c>
      <c r="GF309" s="168">
        <f t="shared" si="530"/>
        <v>-2.3544224454084883E-2</v>
      </c>
      <c r="GG309" s="167">
        <v>131</v>
      </c>
      <c r="GH309" s="168">
        <f t="shared" si="531"/>
        <v>-1.2384835451356935E-2</v>
      </c>
      <c r="GI309" s="168">
        <f t="shared" si="532"/>
        <v>-1.1998855162644873E-2</v>
      </c>
      <c r="GJ309" s="167">
        <v>132</v>
      </c>
      <c r="GK309" s="168">
        <f t="shared" si="533"/>
        <v>-2.0040529691527809E-2</v>
      </c>
      <c r="GL309" s="168">
        <f t="shared" si="534"/>
        <v>-1.9627671504537147E-2</v>
      </c>
      <c r="GM309" s="167">
        <v>133</v>
      </c>
      <c r="GN309" s="168">
        <f t="shared" si="535"/>
        <v>-2.9994818512207644E-2</v>
      </c>
      <c r="GO309" s="168">
        <f t="shared" si="536"/>
        <v>-2.8499066434065412E-2</v>
      </c>
      <c r="GP309" s="167">
        <v>134</v>
      </c>
      <c r="GQ309" s="168">
        <f t="shared" si="537"/>
        <v>1.1033250097071345E-2</v>
      </c>
      <c r="GR309" s="168">
        <f t="shared" si="538"/>
        <v>1.2508825519844891E-2</v>
      </c>
      <c r="GS309" s="167">
        <v>135</v>
      </c>
      <c r="GT309" s="168">
        <f t="shared" si="539"/>
        <v>3.2452499206684138E-2</v>
      </c>
      <c r="GU309" s="168">
        <f t="shared" si="540"/>
        <v>3.7596330632538866E-2</v>
      </c>
      <c r="GV309" s="167">
        <v>136</v>
      </c>
      <c r="GW309" s="168">
        <f t="shared" si="541"/>
        <v>4.2495075939370963E-2</v>
      </c>
      <c r="GX309" s="168">
        <f t="shared" si="542"/>
        <v>5.8447665967733542E-2</v>
      </c>
      <c r="GY309" s="167">
        <v>137</v>
      </c>
      <c r="GZ309" s="168">
        <f t="shared" si="543"/>
        <v>-2.9037543498589002E-5</v>
      </c>
      <c r="HA309" s="168">
        <f t="shared" si="544"/>
        <v>2.5034014590687548E-2</v>
      </c>
      <c r="HB309" s="167">
        <v>-1.2</v>
      </c>
      <c r="HC309" s="167">
        <v>-0.49</v>
      </c>
      <c r="HD309" s="167">
        <v>0.14000000000000001</v>
      </c>
      <c r="HE309" s="167">
        <v>1.56</v>
      </c>
      <c r="HF309" s="167">
        <v>-2.98</v>
      </c>
      <c r="HG309" s="167">
        <v>-1.01</v>
      </c>
      <c r="HH309" s="167">
        <v>0.85</v>
      </c>
      <c r="HI309" s="167">
        <v>3.14</v>
      </c>
    </row>
    <row r="310" spans="1:217" ht="15" x14ac:dyDescent="0.2">
      <c r="A310" s="153">
        <v>300</v>
      </c>
      <c r="B310" s="212"/>
      <c r="V310" s="163">
        <f t="shared" si="445"/>
        <v>0</v>
      </c>
      <c r="W310" s="163">
        <f t="shared" si="446"/>
        <v>0</v>
      </c>
      <c r="X310" s="163">
        <f t="shared" si="447"/>
        <v>0</v>
      </c>
      <c r="Y310" s="163">
        <f t="shared" si="448"/>
        <v>0</v>
      </c>
      <c r="Z310" s="163">
        <f t="shared" si="449"/>
        <v>0</v>
      </c>
      <c r="AA310" s="163">
        <f t="shared" si="450"/>
        <v>0</v>
      </c>
      <c r="AB310" s="163">
        <f t="shared" si="451"/>
        <v>0</v>
      </c>
      <c r="AC310" s="163">
        <f t="shared" si="452"/>
        <v>0</v>
      </c>
      <c r="AD310" s="164">
        <f t="shared" si="453"/>
        <v>-1.4641977937706968E-2</v>
      </c>
      <c r="AE310" s="164">
        <f t="shared" si="454"/>
        <v>2.4910512713808348E-2</v>
      </c>
      <c r="AF310" s="164">
        <f t="shared" si="455"/>
        <v>4.5595616594547202E-2</v>
      </c>
      <c r="AG310" s="165">
        <f t="shared" si="456"/>
        <v>65.3</v>
      </c>
      <c r="AH310" s="165">
        <f t="shared" si="457"/>
        <v>75.400000000000006</v>
      </c>
      <c r="AI310" s="165">
        <f t="shared" si="458"/>
        <v>82.9</v>
      </c>
      <c r="AJ310" s="165">
        <f t="shared" si="459"/>
        <v>88.3</v>
      </c>
      <c r="AK310" s="165">
        <f t="shared" si="460"/>
        <v>91.5</v>
      </c>
      <c r="AL310" s="165">
        <f t="shared" si="461"/>
        <v>92.7</v>
      </c>
      <c r="AM310" s="165">
        <f t="shared" si="462"/>
        <v>92.5</v>
      </c>
      <c r="AN310" s="165">
        <f t="shared" si="463"/>
        <v>90.4</v>
      </c>
      <c r="AO310" s="164">
        <f t="shared" si="464"/>
        <v>1.5128685188023212</v>
      </c>
      <c r="AP310" s="166">
        <v>1</v>
      </c>
      <c r="AQ310" s="167">
        <v>51.4</v>
      </c>
      <c r="AR310" s="167">
        <v>62.6</v>
      </c>
      <c r="AS310" s="167">
        <v>70.8</v>
      </c>
      <c r="AT310" s="167">
        <v>81</v>
      </c>
      <c r="AU310" s="167">
        <v>90.4</v>
      </c>
      <c r="AV310" s="167">
        <v>96.2</v>
      </c>
      <c r="AW310" s="167">
        <v>94.7</v>
      </c>
      <c r="AX310" s="167">
        <v>92.3</v>
      </c>
      <c r="AY310" s="166">
        <v>2</v>
      </c>
      <c r="AZ310" s="167">
        <v>59.5</v>
      </c>
      <c r="BA310" s="167">
        <v>68.900000000000006</v>
      </c>
      <c r="BB310" s="167">
        <v>78.3</v>
      </c>
      <c r="BC310" s="167">
        <v>84.3</v>
      </c>
      <c r="BD310" s="167">
        <v>92.8</v>
      </c>
      <c r="BE310" s="167">
        <v>96.3</v>
      </c>
      <c r="BF310" s="167">
        <v>94</v>
      </c>
      <c r="BG310" s="167">
        <v>90</v>
      </c>
      <c r="BH310" s="166">
        <v>3</v>
      </c>
      <c r="BI310" s="167">
        <v>59.8</v>
      </c>
      <c r="BJ310" s="167">
        <v>71.099999999999994</v>
      </c>
      <c r="BK310" s="167">
        <v>80.8</v>
      </c>
      <c r="BL310" s="167">
        <v>88</v>
      </c>
      <c r="BM310" s="167">
        <v>95</v>
      </c>
      <c r="BN310" s="167">
        <v>94.4</v>
      </c>
      <c r="BO310" s="167">
        <v>94.1</v>
      </c>
      <c r="BP310" s="167">
        <v>89</v>
      </c>
      <c r="BQ310" s="166">
        <v>4</v>
      </c>
      <c r="BR310" s="167">
        <v>65.400000000000006</v>
      </c>
      <c r="BS310" s="167">
        <v>77.2</v>
      </c>
      <c r="BT310" s="167">
        <v>84.5</v>
      </c>
      <c r="BU310" s="167">
        <v>89.8</v>
      </c>
      <c r="BV310" s="167">
        <v>95.5</v>
      </c>
      <c r="BW310" s="167">
        <v>94.3</v>
      </c>
      <c r="BX310" s="167">
        <v>92.5</v>
      </c>
      <c r="BY310" s="167">
        <v>88.8</v>
      </c>
      <c r="BZ310" s="166">
        <v>5</v>
      </c>
      <c r="CA310" s="167">
        <v>65.3</v>
      </c>
      <c r="CB310" s="167">
        <v>77.400000000000006</v>
      </c>
      <c r="CC310" s="167">
        <v>86.5</v>
      </c>
      <c r="CD310" s="167">
        <v>92.5</v>
      </c>
      <c r="CE310" s="167">
        <v>96.4</v>
      </c>
      <c r="CF310" s="167">
        <v>93</v>
      </c>
      <c r="CG310" s="167">
        <v>90.4</v>
      </c>
      <c r="CH310" s="167">
        <v>83.7</v>
      </c>
      <c r="CI310" s="166">
        <v>6</v>
      </c>
      <c r="CJ310" s="167">
        <v>70.7</v>
      </c>
      <c r="CK310" s="167">
        <v>82</v>
      </c>
      <c r="CL310" s="167">
        <v>89.3</v>
      </c>
      <c r="CM310" s="167">
        <v>93.3</v>
      </c>
      <c r="CN310" s="167">
        <v>95.5</v>
      </c>
      <c r="CO310" s="167">
        <v>93</v>
      </c>
      <c r="CP310" s="167">
        <v>90.1</v>
      </c>
      <c r="CQ310" s="167">
        <v>83</v>
      </c>
      <c r="CR310" s="166">
        <v>7</v>
      </c>
      <c r="CS310" s="167">
        <v>75.599999999999994</v>
      </c>
      <c r="CT310" s="167">
        <v>84.2</v>
      </c>
      <c r="CU310" s="167">
        <v>90.1</v>
      </c>
      <c r="CV310" s="167">
        <v>93.6</v>
      </c>
      <c r="CW310" s="167">
        <v>96.2</v>
      </c>
      <c r="CX310" s="167">
        <v>91.3</v>
      </c>
      <c r="CY310" s="167">
        <v>87.9</v>
      </c>
      <c r="CZ310" s="167">
        <v>81.900000000000006</v>
      </c>
      <c r="DA310" s="166">
        <v>8</v>
      </c>
      <c r="DB310" s="167">
        <v>77.599999999999994</v>
      </c>
      <c r="DC310" s="167">
        <v>88</v>
      </c>
      <c r="DD310" s="167">
        <v>93.4</v>
      </c>
      <c r="DE310" s="167">
        <v>93.8</v>
      </c>
      <c r="DF310" s="167">
        <v>94.2</v>
      </c>
      <c r="DG310" s="167">
        <v>91.4</v>
      </c>
      <c r="DH310" s="167">
        <v>87.9</v>
      </c>
      <c r="DI310" s="167">
        <v>79.900000000000006</v>
      </c>
      <c r="DJ310" s="167">
        <v>1</v>
      </c>
      <c r="DK310" s="168">
        <f t="shared" si="465"/>
        <v>51.4</v>
      </c>
      <c r="DL310" s="168">
        <f t="shared" si="466"/>
        <v>62.6</v>
      </c>
      <c r="DM310" s="168">
        <f t="shared" si="467"/>
        <v>70.8</v>
      </c>
      <c r="DN310" s="168">
        <f t="shared" si="468"/>
        <v>81</v>
      </c>
      <c r="DO310" s="168">
        <f t="shared" si="469"/>
        <v>90.4</v>
      </c>
      <c r="DP310" s="168">
        <f t="shared" si="470"/>
        <v>96.2</v>
      </c>
      <c r="DQ310" s="168">
        <f t="shared" si="471"/>
        <v>94.7</v>
      </c>
      <c r="DR310" s="168">
        <f t="shared" si="472"/>
        <v>92.3</v>
      </c>
      <c r="DS310" s="167">
        <v>131</v>
      </c>
      <c r="DT310" s="168">
        <f t="shared" si="473"/>
        <v>59.5</v>
      </c>
      <c r="DU310" s="168">
        <f t="shared" si="474"/>
        <v>68.900000000000006</v>
      </c>
      <c r="DV310" s="168">
        <f t="shared" si="475"/>
        <v>78.3</v>
      </c>
      <c r="DW310" s="168">
        <f t="shared" si="476"/>
        <v>84.3</v>
      </c>
      <c r="DX310" s="168">
        <f t="shared" si="477"/>
        <v>92.8</v>
      </c>
      <c r="DY310" s="168">
        <f t="shared" si="478"/>
        <v>96.3</v>
      </c>
      <c r="DZ310" s="168">
        <f t="shared" si="479"/>
        <v>94</v>
      </c>
      <c r="EA310" s="168">
        <f t="shared" si="480"/>
        <v>90</v>
      </c>
      <c r="EB310" s="167">
        <v>132</v>
      </c>
      <c r="EC310" s="168">
        <f t="shared" si="481"/>
        <v>59.8</v>
      </c>
      <c r="ED310" s="168">
        <f t="shared" si="482"/>
        <v>71.099999999999994</v>
      </c>
      <c r="EE310" s="168">
        <f t="shared" si="483"/>
        <v>80.8</v>
      </c>
      <c r="EF310" s="168">
        <f t="shared" si="484"/>
        <v>88</v>
      </c>
      <c r="EG310" s="168">
        <f t="shared" si="485"/>
        <v>95</v>
      </c>
      <c r="EH310" s="168">
        <f t="shared" si="486"/>
        <v>94.4</v>
      </c>
      <c r="EI310" s="168">
        <f t="shared" si="487"/>
        <v>94.1</v>
      </c>
      <c r="EJ310" s="168">
        <f t="shared" si="488"/>
        <v>89</v>
      </c>
      <c r="EK310" s="167">
        <v>133</v>
      </c>
      <c r="EL310" s="168">
        <f t="shared" si="489"/>
        <v>65.400000000000006</v>
      </c>
      <c r="EM310" s="168">
        <f t="shared" si="490"/>
        <v>77.2</v>
      </c>
      <c r="EN310" s="168">
        <f t="shared" si="491"/>
        <v>84.5</v>
      </c>
      <c r="EO310" s="168">
        <f t="shared" si="492"/>
        <v>89.8</v>
      </c>
      <c r="EP310" s="168">
        <f t="shared" si="493"/>
        <v>95.5</v>
      </c>
      <c r="EQ310" s="168">
        <f t="shared" si="494"/>
        <v>94.3</v>
      </c>
      <c r="ER310" s="168">
        <f t="shared" si="495"/>
        <v>92.5</v>
      </c>
      <c r="ES310" s="168">
        <f t="shared" si="496"/>
        <v>88.8</v>
      </c>
      <c r="ET310" s="167">
        <v>134</v>
      </c>
      <c r="EU310" s="168">
        <f t="shared" si="497"/>
        <v>65.3</v>
      </c>
      <c r="EV310" s="168">
        <f t="shared" si="498"/>
        <v>77.400000000000006</v>
      </c>
      <c r="EW310" s="168">
        <f t="shared" si="499"/>
        <v>86.5</v>
      </c>
      <c r="EX310" s="168">
        <f t="shared" si="500"/>
        <v>92.5</v>
      </c>
      <c r="EY310" s="168">
        <f t="shared" si="501"/>
        <v>96.4</v>
      </c>
      <c r="EZ310" s="168">
        <f t="shared" si="502"/>
        <v>93</v>
      </c>
      <c r="FA310" s="168">
        <f t="shared" si="503"/>
        <v>90.4</v>
      </c>
      <c r="FB310" s="168">
        <f t="shared" si="504"/>
        <v>83.7</v>
      </c>
      <c r="FC310" s="167">
        <v>135</v>
      </c>
      <c r="FD310" s="168">
        <f t="shared" si="505"/>
        <v>70.7</v>
      </c>
      <c r="FE310" s="168">
        <f t="shared" si="506"/>
        <v>82</v>
      </c>
      <c r="FF310" s="168">
        <f t="shared" si="507"/>
        <v>89.3</v>
      </c>
      <c r="FG310" s="168">
        <f t="shared" si="508"/>
        <v>93.3</v>
      </c>
      <c r="FH310" s="168">
        <f t="shared" si="509"/>
        <v>95.5</v>
      </c>
      <c r="FI310" s="168">
        <f t="shared" si="510"/>
        <v>93</v>
      </c>
      <c r="FJ310" s="168">
        <f t="shared" si="511"/>
        <v>90.1</v>
      </c>
      <c r="FK310" s="168">
        <f t="shared" si="512"/>
        <v>83</v>
      </c>
      <c r="FL310" s="167">
        <v>136</v>
      </c>
      <c r="FM310" s="168">
        <f t="shared" si="513"/>
        <v>75.599999999999994</v>
      </c>
      <c r="FN310" s="168">
        <f t="shared" si="514"/>
        <v>84.2</v>
      </c>
      <c r="FO310" s="168">
        <f t="shared" si="515"/>
        <v>90.1</v>
      </c>
      <c r="FP310" s="168">
        <f t="shared" si="516"/>
        <v>93.6</v>
      </c>
      <c r="FQ310" s="168">
        <f t="shared" si="517"/>
        <v>96.2</v>
      </c>
      <c r="FR310" s="168">
        <f t="shared" si="518"/>
        <v>91.3</v>
      </c>
      <c r="FS310" s="168">
        <f t="shared" si="519"/>
        <v>87.9</v>
      </c>
      <c r="FT310" s="168">
        <f t="shared" si="520"/>
        <v>81.900000000000006</v>
      </c>
      <c r="FU310" s="167">
        <v>137</v>
      </c>
      <c r="FV310" s="168">
        <f t="shared" si="521"/>
        <v>77.599999999999994</v>
      </c>
      <c r="FW310" s="168">
        <f t="shared" si="522"/>
        <v>88</v>
      </c>
      <c r="FX310" s="168">
        <f t="shared" si="523"/>
        <v>93.4</v>
      </c>
      <c r="FY310" s="168">
        <f t="shared" si="524"/>
        <v>93.8</v>
      </c>
      <c r="FZ310" s="168">
        <f t="shared" si="525"/>
        <v>94.2</v>
      </c>
      <c r="GA310" s="168">
        <f t="shared" si="526"/>
        <v>91.4</v>
      </c>
      <c r="GB310" s="168">
        <f t="shared" si="527"/>
        <v>87.9</v>
      </c>
      <c r="GC310" s="168">
        <f t="shared" si="528"/>
        <v>79.900000000000006</v>
      </c>
      <c r="GD310" s="167">
        <v>130</v>
      </c>
      <c r="GE310" s="168">
        <f t="shared" si="529"/>
        <v>-2.3603849250278586E-2</v>
      </c>
      <c r="GF310" s="168">
        <f t="shared" si="530"/>
        <v>-2.3544224454084883E-2</v>
      </c>
      <c r="GG310" s="167">
        <v>131</v>
      </c>
      <c r="GH310" s="168">
        <f t="shared" si="531"/>
        <v>-1.2384835451356935E-2</v>
      </c>
      <c r="GI310" s="168">
        <f t="shared" si="532"/>
        <v>-1.1998855162644873E-2</v>
      </c>
      <c r="GJ310" s="167">
        <v>132</v>
      </c>
      <c r="GK310" s="168">
        <f t="shared" si="533"/>
        <v>-2.0040529691527809E-2</v>
      </c>
      <c r="GL310" s="168">
        <f t="shared" si="534"/>
        <v>-1.9627671504537147E-2</v>
      </c>
      <c r="GM310" s="167">
        <v>133</v>
      </c>
      <c r="GN310" s="168">
        <f t="shared" si="535"/>
        <v>-2.9994818512207644E-2</v>
      </c>
      <c r="GO310" s="168">
        <f t="shared" si="536"/>
        <v>-2.8499066434065412E-2</v>
      </c>
      <c r="GP310" s="167">
        <v>134</v>
      </c>
      <c r="GQ310" s="168">
        <f t="shared" si="537"/>
        <v>1.1033250097071345E-2</v>
      </c>
      <c r="GR310" s="168">
        <f t="shared" si="538"/>
        <v>1.2508825519844891E-2</v>
      </c>
      <c r="GS310" s="167">
        <v>135</v>
      </c>
      <c r="GT310" s="168">
        <f t="shared" si="539"/>
        <v>3.2452499206684138E-2</v>
      </c>
      <c r="GU310" s="168">
        <f t="shared" si="540"/>
        <v>3.7596330632538866E-2</v>
      </c>
      <c r="GV310" s="167">
        <v>136</v>
      </c>
      <c r="GW310" s="168">
        <f t="shared" si="541"/>
        <v>4.2495075939370963E-2</v>
      </c>
      <c r="GX310" s="168">
        <f t="shared" si="542"/>
        <v>5.8447665967733542E-2</v>
      </c>
      <c r="GY310" s="167">
        <v>137</v>
      </c>
      <c r="GZ310" s="168">
        <f t="shared" si="543"/>
        <v>-2.9037543498589002E-5</v>
      </c>
      <c r="HA310" s="168">
        <f t="shared" si="544"/>
        <v>2.5034014590687548E-2</v>
      </c>
      <c r="HB310" s="167">
        <v>-1.2</v>
      </c>
      <c r="HC310" s="167">
        <v>-0.49</v>
      </c>
      <c r="HD310" s="167">
        <v>0.14000000000000001</v>
      </c>
      <c r="HE310" s="167">
        <v>1.56</v>
      </c>
      <c r="HF310" s="167">
        <v>-2.98</v>
      </c>
      <c r="HG310" s="167">
        <v>-1.01</v>
      </c>
      <c r="HH310" s="167">
        <v>0.85</v>
      </c>
      <c r="HI310" s="167">
        <v>3.14</v>
      </c>
    </row>
    <row r="311" spans="1:217" ht="15" x14ac:dyDescent="0.2">
      <c r="A311" s="153">
        <v>301</v>
      </c>
      <c r="B311" s="212"/>
      <c r="V311" s="163">
        <f t="shared" si="445"/>
        <v>0</v>
      </c>
      <c r="W311" s="163">
        <f t="shared" si="446"/>
        <v>0</v>
      </c>
      <c r="X311" s="163">
        <f t="shared" si="447"/>
        <v>0</v>
      </c>
      <c r="Y311" s="163">
        <f t="shared" si="448"/>
        <v>0</v>
      </c>
      <c r="Z311" s="163">
        <f t="shared" si="449"/>
        <v>0</v>
      </c>
      <c r="AA311" s="163">
        <f t="shared" si="450"/>
        <v>0</v>
      </c>
      <c r="AB311" s="163">
        <f t="shared" si="451"/>
        <v>0</v>
      </c>
      <c r="AC311" s="163">
        <f t="shared" si="452"/>
        <v>0</v>
      </c>
      <c r="AD311" s="164">
        <f t="shared" si="453"/>
        <v>-1.4641977937706968E-2</v>
      </c>
      <c r="AE311" s="164">
        <f t="shared" si="454"/>
        <v>2.4910512713808348E-2</v>
      </c>
      <c r="AF311" s="164">
        <f t="shared" si="455"/>
        <v>4.5595616594547202E-2</v>
      </c>
      <c r="AG311" s="165">
        <f t="shared" si="456"/>
        <v>65.3</v>
      </c>
      <c r="AH311" s="165">
        <f t="shared" si="457"/>
        <v>75.400000000000006</v>
      </c>
      <c r="AI311" s="165">
        <f t="shared" si="458"/>
        <v>82.9</v>
      </c>
      <c r="AJ311" s="165">
        <f t="shared" si="459"/>
        <v>88.3</v>
      </c>
      <c r="AK311" s="165">
        <f t="shared" si="460"/>
        <v>91.5</v>
      </c>
      <c r="AL311" s="165">
        <f t="shared" si="461"/>
        <v>92.7</v>
      </c>
      <c r="AM311" s="165">
        <f t="shared" si="462"/>
        <v>92.5</v>
      </c>
      <c r="AN311" s="165">
        <f t="shared" si="463"/>
        <v>90.4</v>
      </c>
      <c r="AO311" s="164">
        <f t="shared" si="464"/>
        <v>1.5128685188023212</v>
      </c>
      <c r="AP311" s="166">
        <v>1</v>
      </c>
      <c r="AQ311" s="167">
        <v>51.4</v>
      </c>
      <c r="AR311" s="167">
        <v>62.6</v>
      </c>
      <c r="AS311" s="167">
        <v>70.8</v>
      </c>
      <c r="AT311" s="167">
        <v>81</v>
      </c>
      <c r="AU311" s="167">
        <v>90.4</v>
      </c>
      <c r="AV311" s="167">
        <v>96.2</v>
      </c>
      <c r="AW311" s="167">
        <v>94.7</v>
      </c>
      <c r="AX311" s="167">
        <v>92.3</v>
      </c>
      <c r="AY311" s="166">
        <v>2</v>
      </c>
      <c r="AZ311" s="167">
        <v>59.5</v>
      </c>
      <c r="BA311" s="167">
        <v>68.900000000000006</v>
      </c>
      <c r="BB311" s="167">
        <v>78.3</v>
      </c>
      <c r="BC311" s="167">
        <v>84.3</v>
      </c>
      <c r="BD311" s="167">
        <v>92.8</v>
      </c>
      <c r="BE311" s="167">
        <v>96.3</v>
      </c>
      <c r="BF311" s="167">
        <v>94</v>
      </c>
      <c r="BG311" s="167">
        <v>90</v>
      </c>
      <c r="BH311" s="166">
        <v>3</v>
      </c>
      <c r="BI311" s="167">
        <v>59.8</v>
      </c>
      <c r="BJ311" s="167">
        <v>71.099999999999994</v>
      </c>
      <c r="BK311" s="167">
        <v>80.8</v>
      </c>
      <c r="BL311" s="167">
        <v>88</v>
      </c>
      <c r="BM311" s="167">
        <v>95</v>
      </c>
      <c r="BN311" s="167">
        <v>94.4</v>
      </c>
      <c r="BO311" s="167">
        <v>94.1</v>
      </c>
      <c r="BP311" s="167">
        <v>89</v>
      </c>
      <c r="BQ311" s="166">
        <v>4</v>
      </c>
      <c r="BR311" s="167">
        <v>65.400000000000006</v>
      </c>
      <c r="BS311" s="167">
        <v>77.2</v>
      </c>
      <c r="BT311" s="167">
        <v>84.5</v>
      </c>
      <c r="BU311" s="167">
        <v>89.8</v>
      </c>
      <c r="BV311" s="167">
        <v>95.5</v>
      </c>
      <c r="BW311" s="167">
        <v>94.3</v>
      </c>
      <c r="BX311" s="167">
        <v>92.5</v>
      </c>
      <c r="BY311" s="167">
        <v>88.8</v>
      </c>
      <c r="BZ311" s="166">
        <v>5</v>
      </c>
      <c r="CA311" s="167">
        <v>65.3</v>
      </c>
      <c r="CB311" s="167">
        <v>77.400000000000006</v>
      </c>
      <c r="CC311" s="167">
        <v>86.5</v>
      </c>
      <c r="CD311" s="167">
        <v>92.5</v>
      </c>
      <c r="CE311" s="167">
        <v>96.4</v>
      </c>
      <c r="CF311" s="167">
        <v>93</v>
      </c>
      <c r="CG311" s="167">
        <v>90.4</v>
      </c>
      <c r="CH311" s="167">
        <v>83.7</v>
      </c>
      <c r="CI311" s="166">
        <v>6</v>
      </c>
      <c r="CJ311" s="167">
        <v>70.7</v>
      </c>
      <c r="CK311" s="167">
        <v>82</v>
      </c>
      <c r="CL311" s="167">
        <v>89.3</v>
      </c>
      <c r="CM311" s="167">
        <v>93.3</v>
      </c>
      <c r="CN311" s="167">
        <v>95.5</v>
      </c>
      <c r="CO311" s="167">
        <v>93</v>
      </c>
      <c r="CP311" s="167">
        <v>90.1</v>
      </c>
      <c r="CQ311" s="167">
        <v>83</v>
      </c>
      <c r="CR311" s="166">
        <v>7</v>
      </c>
      <c r="CS311" s="167">
        <v>75.599999999999994</v>
      </c>
      <c r="CT311" s="167">
        <v>84.2</v>
      </c>
      <c r="CU311" s="167">
        <v>90.1</v>
      </c>
      <c r="CV311" s="167">
        <v>93.6</v>
      </c>
      <c r="CW311" s="167">
        <v>96.2</v>
      </c>
      <c r="CX311" s="167">
        <v>91.3</v>
      </c>
      <c r="CY311" s="167">
        <v>87.9</v>
      </c>
      <c r="CZ311" s="167">
        <v>81.900000000000006</v>
      </c>
      <c r="DA311" s="166">
        <v>8</v>
      </c>
      <c r="DB311" s="167">
        <v>77.599999999999994</v>
      </c>
      <c r="DC311" s="167">
        <v>88</v>
      </c>
      <c r="DD311" s="167">
        <v>93.4</v>
      </c>
      <c r="DE311" s="167">
        <v>93.8</v>
      </c>
      <c r="DF311" s="167">
        <v>94.2</v>
      </c>
      <c r="DG311" s="167">
        <v>91.4</v>
      </c>
      <c r="DH311" s="167">
        <v>87.9</v>
      </c>
      <c r="DI311" s="167">
        <v>79.900000000000006</v>
      </c>
      <c r="DJ311" s="167">
        <v>1</v>
      </c>
      <c r="DK311" s="168">
        <f t="shared" si="465"/>
        <v>51.4</v>
      </c>
      <c r="DL311" s="168">
        <f t="shared" si="466"/>
        <v>62.6</v>
      </c>
      <c r="DM311" s="168">
        <f t="shared" si="467"/>
        <v>70.8</v>
      </c>
      <c r="DN311" s="168">
        <f t="shared" si="468"/>
        <v>81</v>
      </c>
      <c r="DO311" s="168">
        <f t="shared" si="469"/>
        <v>90.4</v>
      </c>
      <c r="DP311" s="168">
        <f t="shared" si="470"/>
        <v>96.2</v>
      </c>
      <c r="DQ311" s="168">
        <f t="shared" si="471"/>
        <v>94.7</v>
      </c>
      <c r="DR311" s="168">
        <f t="shared" si="472"/>
        <v>92.3</v>
      </c>
      <c r="DS311" s="167">
        <v>131</v>
      </c>
      <c r="DT311" s="168">
        <f t="shared" si="473"/>
        <v>59.5</v>
      </c>
      <c r="DU311" s="168">
        <f t="shared" si="474"/>
        <v>68.900000000000006</v>
      </c>
      <c r="DV311" s="168">
        <f t="shared" si="475"/>
        <v>78.3</v>
      </c>
      <c r="DW311" s="168">
        <f t="shared" si="476"/>
        <v>84.3</v>
      </c>
      <c r="DX311" s="168">
        <f t="shared" si="477"/>
        <v>92.8</v>
      </c>
      <c r="DY311" s="168">
        <f t="shared" si="478"/>
        <v>96.3</v>
      </c>
      <c r="DZ311" s="168">
        <f t="shared" si="479"/>
        <v>94</v>
      </c>
      <c r="EA311" s="168">
        <f t="shared" si="480"/>
        <v>90</v>
      </c>
      <c r="EB311" s="167">
        <v>132</v>
      </c>
      <c r="EC311" s="168">
        <f t="shared" si="481"/>
        <v>59.8</v>
      </c>
      <c r="ED311" s="168">
        <f t="shared" si="482"/>
        <v>71.099999999999994</v>
      </c>
      <c r="EE311" s="168">
        <f t="shared" si="483"/>
        <v>80.8</v>
      </c>
      <c r="EF311" s="168">
        <f t="shared" si="484"/>
        <v>88</v>
      </c>
      <c r="EG311" s="168">
        <f t="shared" si="485"/>
        <v>95</v>
      </c>
      <c r="EH311" s="168">
        <f t="shared" si="486"/>
        <v>94.4</v>
      </c>
      <c r="EI311" s="168">
        <f t="shared" si="487"/>
        <v>94.1</v>
      </c>
      <c r="EJ311" s="168">
        <f t="shared" si="488"/>
        <v>89</v>
      </c>
      <c r="EK311" s="167">
        <v>133</v>
      </c>
      <c r="EL311" s="168">
        <f t="shared" si="489"/>
        <v>65.400000000000006</v>
      </c>
      <c r="EM311" s="168">
        <f t="shared" si="490"/>
        <v>77.2</v>
      </c>
      <c r="EN311" s="168">
        <f t="shared" si="491"/>
        <v>84.5</v>
      </c>
      <c r="EO311" s="168">
        <f t="shared" si="492"/>
        <v>89.8</v>
      </c>
      <c r="EP311" s="168">
        <f t="shared" si="493"/>
        <v>95.5</v>
      </c>
      <c r="EQ311" s="168">
        <f t="shared" si="494"/>
        <v>94.3</v>
      </c>
      <c r="ER311" s="168">
        <f t="shared" si="495"/>
        <v>92.5</v>
      </c>
      <c r="ES311" s="168">
        <f t="shared" si="496"/>
        <v>88.8</v>
      </c>
      <c r="ET311" s="167">
        <v>134</v>
      </c>
      <c r="EU311" s="168">
        <f t="shared" si="497"/>
        <v>65.3</v>
      </c>
      <c r="EV311" s="168">
        <f t="shared" si="498"/>
        <v>77.400000000000006</v>
      </c>
      <c r="EW311" s="168">
        <f t="shared" si="499"/>
        <v>86.5</v>
      </c>
      <c r="EX311" s="168">
        <f t="shared" si="500"/>
        <v>92.5</v>
      </c>
      <c r="EY311" s="168">
        <f t="shared" si="501"/>
        <v>96.4</v>
      </c>
      <c r="EZ311" s="168">
        <f t="shared" si="502"/>
        <v>93</v>
      </c>
      <c r="FA311" s="168">
        <f t="shared" si="503"/>
        <v>90.4</v>
      </c>
      <c r="FB311" s="168">
        <f t="shared" si="504"/>
        <v>83.7</v>
      </c>
      <c r="FC311" s="167">
        <v>135</v>
      </c>
      <c r="FD311" s="168">
        <f t="shared" si="505"/>
        <v>70.7</v>
      </c>
      <c r="FE311" s="168">
        <f t="shared" si="506"/>
        <v>82</v>
      </c>
      <c r="FF311" s="168">
        <f t="shared" si="507"/>
        <v>89.3</v>
      </c>
      <c r="FG311" s="168">
        <f t="shared" si="508"/>
        <v>93.3</v>
      </c>
      <c r="FH311" s="168">
        <f t="shared" si="509"/>
        <v>95.5</v>
      </c>
      <c r="FI311" s="168">
        <f t="shared" si="510"/>
        <v>93</v>
      </c>
      <c r="FJ311" s="168">
        <f t="shared" si="511"/>
        <v>90.1</v>
      </c>
      <c r="FK311" s="168">
        <f t="shared" si="512"/>
        <v>83</v>
      </c>
      <c r="FL311" s="167">
        <v>136</v>
      </c>
      <c r="FM311" s="168">
        <f t="shared" si="513"/>
        <v>75.599999999999994</v>
      </c>
      <c r="FN311" s="168">
        <f t="shared" si="514"/>
        <v>84.2</v>
      </c>
      <c r="FO311" s="168">
        <f t="shared" si="515"/>
        <v>90.1</v>
      </c>
      <c r="FP311" s="168">
        <f t="shared" si="516"/>
        <v>93.6</v>
      </c>
      <c r="FQ311" s="168">
        <f t="shared" si="517"/>
        <v>96.2</v>
      </c>
      <c r="FR311" s="168">
        <f t="shared" si="518"/>
        <v>91.3</v>
      </c>
      <c r="FS311" s="168">
        <f t="shared" si="519"/>
        <v>87.9</v>
      </c>
      <c r="FT311" s="168">
        <f t="shared" si="520"/>
        <v>81.900000000000006</v>
      </c>
      <c r="FU311" s="167">
        <v>137</v>
      </c>
      <c r="FV311" s="168">
        <f t="shared" si="521"/>
        <v>77.599999999999994</v>
      </c>
      <c r="FW311" s="168">
        <f t="shared" si="522"/>
        <v>88</v>
      </c>
      <c r="FX311" s="168">
        <f t="shared" si="523"/>
        <v>93.4</v>
      </c>
      <c r="FY311" s="168">
        <f t="shared" si="524"/>
        <v>93.8</v>
      </c>
      <c r="FZ311" s="168">
        <f t="shared" si="525"/>
        <v>94.2</v>
      </c>
      <c r="GA311" s="168">
        <f t="shared" si="526"/>
        <v>91.4</v>
      </c>
      <c r="GB311" s="168">
        <f t="shared" si="527"/>
        <v>87.9</v>
      </c>
      <c r="GC311" s="168">
        <f t="shared" si="528"/>
        <v>79.900000000000006</v>
      </c>
      <c r="GD311" s="167">
        <v>130</v>
      </c>
      <c r="GE311" s="168">
        <f t="shared" si="529"/>
        <v>-2.3603849250278586E-2</v>
      </c>
      <c r="GF311" s="168">
        <f t="shared" si="530"/>
        <v>-2.3544224454084883E-2</v>
      </c>
      <c r="GG311" s="167">
        <v>131</v>
      </c>
      <c r="GH311" s="168">
        <f t="shared" si="531"/>
        <v>-1.2384835451356935E-2</v>
      </c>
      <c r="GI311" s="168">
        <f t="shared" si="532"/>
        <v>-1.1998855162644873E-2</v>
      </c>
      <c r="GJ311" s="167">
        <v>132</v>
      </c>
      <c r="GK311" s="168">
        <f t="shared" si="533"/>
        <v>-2.0040529691527809E-2</v>
      </c>
      <c r="GL311" s="168">
        <f t="shared" si="534"/>
        <v>-1.9627671504537147E-2</v>
      </c>
      <c r="GM311" s="167">
        <v>133</v>
      </c>
      <c r="GN311" s="168">
        <f t="shared" si="535"/>
        <v>-2.9994818512207644E-2</v>
      </c>
      <c r="GO311" s="168">
        <f t="shared" si="536"/>
        <v>-2.8499066434065412E-2</v>
      </c>
      <c r="GP311" s="167">
        <v>134</v>
      </c>
      <c r="GQ311" s="168">
        <f t="shared" si="537"/>
        <v>1.1033250097071345E-2</v>
      </c>
      <c r="GR311" s="168">
        <f t="shared" si="538"/>
        <v>1.2508825519844891E-2</v>
      </c>
      <c r="GS311" s="167">
        <v>135</v>
      </c>
      <c r="GT311" s="168">
        <f t="shared" si="539"/>
        <v>3.2452499206684138E-2</v>
      </c>
      <c r="GU311" s="168">
        <f t="shared" si="540"/>
        <v>3.7596330632538866E-2</v>
      </c>
      <c r="GV311" s="167">
        <v>136</v>
      </c>
      <c r="GW311" s="168">
        <f t="shared" si="541"/>
        <v>4.2495075939370963E-2</v>
      </c>
      <c r="GX311" s="168">
        <f t="shared" si="542"/>
        <v>5.8447665967733542E-2</v>
      </c>
      <c r="GY311" s="167">
        <v>137</v>
      </c>
      <c r="GZ311" s="168">
        <f t="shared" si="543"/>
        <v>-2.9037543498589002E-5</v>
      </c>
      <c r="HA311" s="168">
        <f t="shared" si="544"/>
        <v>2.5034014590687548E-2</v>
      </c>
      <c r="HB311" s="167">
        <v>-1.2</v>
      </c>
      <c r="HC311" s="167">
        <v>-0.49</v>
      </c>
      <c r="HD311" s="167">
        <v>0.14000000000000001</v>
      </c>
      <c r="HE311" s="167">
        <v>1.56</v>
      </c>
      <c r="HF311" s="167">
        <v>-2.98</v>
      </c>
      <c r="HG311" s="167">
        <v>-1.01</v>
      </c>
      <c r="HH311" s="167">
        <v>0.85</v>
      </c>
      <c r="HI311" s="167">
        <v>3.14</v>
      </c>
    </row>
    <row r="312" spans="1:217" ht="15" x14ac:dyDescent="0.2">
      <c r="A312" s="153">
        <v>302</v>
      </c>
      <c r="B312" s="212"/>
      <c r="V312" s="163">
        <f t="shared" si="445"/>
        <v>0</v>
      </c>
      <c r="W312" s="163">
        <f t="shared" si="446"/>
        <v>0</v>
      </c>
      <c r="X312" s="163">
        <f t="shared" si="447"/>
        <v>0</v>
      </c>
      <c r="Y312" s="163">
        <f t="shared" si="448"/>
        <v>0</v>
      </c>
      <c r="Z312" s="163">
        <f t="shared" si="449"/>
        <v>0</v>
      </c>
      <c r="AA312" s="163">
        <f t="shared" si="450"/>
        <v>0</v>
      </c>
      <c r="AB312" s="163">
        <f t="shared" si="451"/>
        <v>0</v>
      </c>
      <c r="AC312" s="163">
        <f t="shared" si="452"/>
        <v>0</v>
      </c>
      <c r="AD312" s="164">
        <f t="shared" si="453"/>
        <v>-1.4641977937706968E-2</v>
      </c>
      <c r="AE312" s="164">
        <f t="shared" si="454"/>
        <v>2.4910512713808348E-2</v>
      </c>
      <c r="AF312" s="164">
        <f t="shared" si="455"/>
        <v>4.5595616594547202E-2</v>
      </c>
      <c r="AG312" s="165">
        <f t="shared" si="456"/>
        <v>65.3</v>
      </c>
      <c r="AH312" s="165">
        <f t="shared" si="457"/>
        <v>75.400000000000006</v>
      </c>
      <c r="AI312" s="165">
        <f t="shared" si="458"/>
        <v>82.9</v>
      </c>
      <c r="AJ312" s="165">
        <f t="shared" si="459"/>
        <v>88.3</v>
      </c>
      <c r="AK312" s="165">
        <f t="shared" si="460"/>
        <v>91.5</v>
      </c>
      <c r="AL312" s="165">
        <f t="shared" si="461"/>
        <v>92.7</v>
      </c>
      <c r="AM312" s="165">
        <f t="shared" si="462"/>
        <v>92.5</v>
      </c>
      <c r="AN312" s="165">
        <f t="shared" si="463"/>
        <v>90.4</v>
      </c>
      <c r="AO312" s="164">
        <f t="shared" si="464"/>
        <v>1.5128685188023212</v>
      </c>
      <c r="AP312" s="166">
        <v>1</v>
      </c>
      <c r="AQ312" s="167">
        <v>51.4</v>
      </c>
      <c r="AR312" s="167">
        <v>62.6</v>
      </c>
      <c r="AS312" s="167">
        <v>70.8</v>
      </c>
      <c r="AT312" s="167">
        <v>81</v>
      </c>
      <c r="AU312" s="167">
        <v>90.4</v>
      </c>
      <c r="AV312" s="167">
        <v>96.2</v>
      </c>
      <c r="AW312" s="167">
        <v>94.7</v>
      </c>
      <c r="AX312" s="167">
        <v>92.3</v>
      </c>
      <c r="AY312" s="166">
        <v>2</v>
      </c>
      <c r="AZ312" s="167">
        <v>59.5</v>
      </c>
      <c r="BA312" s="167">
        <v>68.900000000000006</v>
      </c>
      <c r="BB312" s="167">
        <v>78.3</v>
      </c>
      <c r="BC312" s="167">
        <v>84.3</v>
      </c>
      <c r="BD312" s="167">
        <v>92.8</v>
      </c>
      <c r="BE312" s="167">
        <v>96.3</v>
      </c>
      <c r="BF312" s="167">
        <v>94</v>
      </c>
      <c r="BG312" s="167">
        <v>90</v>
      </c>
      <c r="BH312" s="166">
        <v>3</v>
      </c>
      <c r="BI312" s="167">
        <v>59.8</v>
      </c>
      <c r="BJ312" s="167">
        <v>71.099999999999994</v>
      </c>
      <c r="BK312" s="167">
        <v>80.8</v>
      </c>
      <c r="BL312" s="167">
        <v>88</v>
      </c>
      <c r="BM312" s="167">
        <v>95</v>
      </c>
      <c r="BN312" s="167">
        <v>94.4</v>
      </c>
      <c r="BO312" s="167">
        <v>94.1</v>
      </c>
      <c r="BP312" s="167">
        <v>89</v>
      </c>
      <c r="BQ312" s="166">
        <v>4</v>
      </c>
      <c r="BR312" s="167">
        <v>65.400000000000006</v>
      </c>
      <c r="BS312" s="167">
        <v>77.2</v>
      </c>
      <c r="BT312" s="167">
        <v>84.5</v>
      </c>
      <c r="BU312" s="167">
        <v>89.8</v>
      </c>
      <c r="BV312" s="167">
        <v>95.5</v>
      </c>
      <c r="BW312" s="167">
        <v>94.3</v>
      </c>
      <c r="BX312" s="167">
        <v>92.5</v>
      </c>
      <c r="BY312" s="167">
        <v>88.8</v>
      </c>
      <c r="BZ312" s="166">
        <v>5</v>
      </c>
      <c r="CA312" s="167">
        <v>65.3</v>
      </c>
      <c r="CB312" s="167">
        <v>77.400000000000006</v>
      </c>
      <c r="CC312" s="167">
        <v>86.5</v>
      </c>
      <c r="CD312" s="167">
        <v>92.5</v>
      </c>
      <c r="CE312" s="167">
        <v>96.4</v>
      </c>
      <c r="CF312" s="167">
        <v>93</v>
      </c>
      <c r="CG312" s="167">
        <v>90.4</v>
      </c>
      <c r="CH312" s="167">
        <v>83.7</v>
      </c>
      <c r="CI312" s="166">
        <v>6</v>
      </c>
      <c r="CJ312" s="167">
        <v>70.7</v>
      </c>
      <c r="CK312" s="167">
        <v>82</v>
      </c>
      <c r="CL312" s="167">
        <v>89.3</v>
      </c>
      <c r="CM312" s="167">
        <v>93.3</v>
      </c>
      <c r="CN312" s="167">
        <v>95.5</v>
      </c>
      <c r="CO312" s="167">
        <v>93</v>
      </c>
      <c r="CP312" s="167">
        <v>90.1</v>
      </c>
      <c r="CQ312" s="167">
        <v>83</v>
      </c>
      <c r="CR312" s="166">
        <v>7</v>
      </c>
      <c r="CS312" s="167">
        <v>75.599999999999994</v>
      </c>
      <c r="CT312" s="167">
        <v>84.2</v>
      </c>
      <c r="CU312" s="167">
        <v>90.1</v>
      </c>
      <c r="CV312" s="167">
        <v>93.6</v>
      </c>
      <c r="CW312" s="167">
        <v>96.2</v>
      </c>
      <c r="CX312" s="167">
        <v>91.3</v>
      </c>
      <c r="CY312" s="167">
        <v>87.9</v>
      </c>
      <c r="CZ312" s="167">
        <v>81.900000000000006</v>
      </c>
      <c r="DA312" s="166">
        <v>8</v>
      </c>
      <c r="DB312" s="167">
        <v>77.599999999999994</v>
      </c>
      <c r="DC312" s="167">
        <v>88</v>
      </c>
      <c r="DD312" s="167">
        <v>93.4</v>
      </c>
      <c r="DE312" s="167">
        <v>93.8</v>
      </c>
      <c r="DF312" s="167">
        <v>94.2</v>
      </c>
      <c r="DG312" s="167">
        <v>91.4</v>
      </c>
      <c r="DH312" s="167">
        <v>87.9</v>
      </c>
      <c r="DI312" s="167">
        <v>79.900000000000006</v>
      </c>
      <c r="DJ312" s="167">
        <v>1</v>
      </c>
      <c r="DK312" s="168">
        <f t="shared" si="465"/>
        <v>51.4</v>
      </c>
      <c r="DL312" s="168">
        <f t="shared" si="466"/>
        <v>62.6</v>
      </c>
      <c r="DM312" s="168">
        <f t="shared" si="467"/>
        <v>70.8</v>
      </c>
      <c r="DN312" s="168">
        <f t="shared" si="468"/>
        <v>81</v>
      </c>
      <c r="DO312" s="168">
        <f t="shared" si="469"/>
        <v>90.4</v>
      </c>
      <c r="DP312" s="168">
        <f t="shared" si="470"/>
        <v>96.2</v>
      </c>
      <c r="DQ312" s="168">
        <f t="shared" si="471"/>
        <v>94.7</v>
      </c>
      <c r="DR312" s="168">
        <f t="shared" si="472"/>
        <v>92.3</v>
      </c>
      <c r="DS312" s="167">
        <v>131</v>
      </c>
      <c r="DT312" s="168">
        <f t="shared" si="473"/>
        <v>59.5</v>
      </c>
      <c r="DU312" s="168">
        <f t="shared" si="474"/>
        <v>68.900000000000006</v>
      </c>
      <c r="DV312" s="168">
        <f t="shared" si="475"/>
        <v>78.3</v>
      </c>
      <c r="DW312" s="168">
        <f t="shared" si="476"/>
        <v>84.3</v>
      </c>
      <c r="DX312" s="168">
        <f t="shared" si="477"/>
        <v>92.8</v>
      </c>
      <c r="DY312" s="168">
        <f t="shared" si="478"/>
        <v>96.3</v>
      </c>
      <c r="DZ312" s="168">
        <f t="shared" si="479"/>
        <v>94</v>
      </c>
      <c r="EA312" s="168">
        <f t="shared" si="480"/>
        <v>90</v>
      </c>
      <c r="EB312" s="167">
        <v>132</v>
      </c>
      <c r="EC312" s="168">
        <f t="shared" si="481"/>
        <v>59.8</v>
      </c>
      <c r="ED312" s="168">
        <f t="shared" si="482"/>
        <v>71.099999999999994</v>
      </c>
      <c r="EE312" s="168">
        <f t="shared" si="483"/>
        <v>80.8</v>
      </c>
      <c r="EF312" s="168">
        <f t="shared" si="484"/>
        <v>88</v>
      </c>
      <c r="EG312" s="168">
        <f t="shared" si="485"/>
        <v>95</v>
      </c>
      <c r="EH312" s="168">
        <f t="shared" si="486"/>
        <v>94.4</v>
      </c>
      <c r="EI312" s="168">
        <f t="shared" si="487"/>
        <v>94.1</v>
      </c>
      <c r="EJ312" s="168">
        <f t="shared" si="488"/>
        <v>89</v>
      </c>
      <c r="EK312" s="167">
        <v>133</v>
      </c>
      <c r="EL312" s="168">
        <f t="shared" si="489"/>
        <v>65.400000000000006</v>
      </c>
      <c r="EM312" s="168">
        <f t="shared" si="490"/>
        <v>77.2</v>
      </c>
      <c r="EN312" s="168">
        <f t="shared" si="491"/>
        <v>84.5</v>
      </c>
      <c r="EO312" s="168">
        <f t="shared" si="492"/>
        <v>89.8</v>
      </c>
      <c r="EP312" s="168">
        <f t="shared" si="493"/>
        <v>95.5</v>
      </c>
      <c r="EQ312" s="168">
        <f t="shared" si="494"/>
        <v>94.3</v>
      </c>
      <c r="ER312" s="168">
        <f t="shared" si="495"/>
        <v>92.5</v>
      </c>
      <c r="ES312" s="168">
        <f t="shared" si="496"/>
        <v>88.8</v>
      </c>
      <c r="ET312" s="167">
        <v>134</v>
      </c>
      <c r="EU312" s="168">
        <f t="shared" si="497"/>
        <v>65.3</v>
      </c>
      <c r="EV312" s="168">
        <f t="shared" si="498"/>
        <v>77.400000000000006</v>
      </c>
      <c r="EW312" s="168">
        <f t="shared" si="499"/>
        <v>86.5</v>
      </c>
      <c r="EX312" s="168">
        <f t="shared" si="500"/>
        <v>92.5</v>
      </c>
      <c r="EY312" s="168">
        <f t="shared" si="501"/>
        <v>96.4</v>
      </c>
      <c r="EZ312" s="168">
        <f t="shared" si="502"/>
        <v>93</v>
      </c>
      <c r="FA312" s="168">
        <f t="shared" si="503"/>
        <v>90.4</v>
      </c>
      <c r="FB312" s="168">
        <f t="shared" si="504"/>
        <v>83.7</v>
      </c>
      <c r="FC312" s="167">
        <v>135</v>
      </c>
      <c r="FD312" s="168">
        <f t="shared" si="505"/>
        <v>70.7</v>
      </c>
      <c r="FE312" s="168">
        <f t="shared" si="506"/>
        <v>82</v>
      </c>
      <c r="FF312" s="168">
        <f t="shared" si="507"/>
        <v>89.3</v>
      </c>
      <c r="FG312" s="168">
        <f t="shared" si="508"/>
        <v>93.3</v>
      </c>
      <c r="FH312" s="168">
        <f t="shared" si="509"/>
        <v>95.5</v>
      </c>
      <c r="FI312" s="168">
        <f t="shared" si="510"/>
        <v>93</v>
      </c>
      <c r="FJ312" s="168">
        <f t="shared" si="511"/>
        <v>90.1</v>
      </c>
      <c r="FK312" s="168">
        <f t="shared" si="512"/>
        <v>83</v>
      </c>
      <c r="FL312" s="167">
        <v>136</v>
      </c>
      <c r="FM312" s="168">
        <f t="shared" si="513"/>
        <v>75.599999999999994</v>
      </c>
      <c r="FN312" s="168">
        <f t="shared" si="514"/>
        <v>84.2</v>
      </c>
      <c r="FO312" s="168">
        <f t="shared" si="515"/>
        <v>90.1</v>
      </c>
      <c r="FP312" s="168">
        <f t="shared" si="516"/>
        <v>93.6</v>
      </c>
      <c r="FQ312" s="168">
        <f t="shared" si="517"/>
        <v>96.2</v>
      </c>
      <c r="FR312" s="168">
        <f t="shared" si="518"/>
        <v>91.3</v>
      </c>
      <c r="FS312" s="168">
        <f t="shared" si="519"/>
        <v>87.9</v>
      </c>
      <c r="FT312" s="168">
        <f t="shared" si="520"/>
        <v>81.900000000000006</v>
      </c>
      <c r="FU312" s="167">
        <v>137</v>
      </c>
      <c r="FV312" s="168">
        <f t="shared" si="521"/>
        <v>77.599999999999994</v>
      </c>
      <c r="FW312" s="168">
        <f t="shared" si="522"/>
        <v>88</v>
      </c>
      <c r="FX312" s="168">
        <f t="shared" si="523"/>
        <v>93.4</v>
      </c>
      <c r="FY312" s="168">
        <f t="shared" si="524"/>
        <v>93.8</v>
      </c>
      <c r="FZ312" s="168">
        <f t="shared" si="525"/>
        <v>94.2</v>
      </c>
      <c r="GA312" s="168">
        <f t="shared" si="526"/>
        <v>91.4</v>
      </c>
      <c r="GB312" s="168">
        <f t="shared" si="527"/>
        <v>87.9</v>
      </c>
      <c r="GC312" s="168">
        <f t="shared" si="528"/>
        <v>79.900000000000006</v>
      </c>
      <c r="GD312" s="167">
        <v>130</v>
      </c>
      <c r="GE312" s="168">
        <f t="shared" si="529"/>
        <v>-2.3603849250278586E-2</v>
      </c>
      <c r="GF312" s="168">
        <f t="shared" si="530"/>
        <v>-2.3544224454084883E-2</v>
      </c>
      <c r="GG312" s="167">
        <v>131</v>
      </c>
      <c r="GH312" s="168">
        <f t="shared" si="531"/>
        <v>-1.2384835451356935E-2</v>
      </c>
      <c r="GI312" s="168">
        <f t="shared" si="532"/>
        <v>-1.1998855162644873E-2</v>
      </c>
      <c r="GJ312" s="167">
        <v>132</v>
      </c>
      <c r="GK312" s="168">
        <f t="shared" si="533"/>
        <v>-2.0040529691527809E-2</v>
      </c>
      <c r="GL312" s="168">
        <f t="shared" si="534"/>
        <v>-1.9627671504537147E-2</v>
      </c>
      <c r="GM312" s="167">
        <v>133</v>
      </c>
      <c r="GN312" s="168">
        <f t="shared" si="535"/>
        <v>-2.9994818512207644E-2</v>
      </c>
      <c r="GO312" s="168">
        <f t="shared" si="536"/>
        <v>-2.8499066434065412E-2</v>
      </c>
      <c r="GP312" s="167">
        <v>134</v>
      </c>
      <c r="GQ312" s="168">
        <f t="shared" si="537"/>
        <v>1.1033250097071345E-2</v>
      </c>
      <c r="GR312" s="168">
        <f t="shared" si="538"/>
        <v>1.2508825519844891E-2</v>
      </c>
      <c r="GS312" s="167">
        <v>135</v>
      </c>
      <c r="GT312" s="168">
        <f t="shared" si="539"/>
        <v>3.2452499206684138E-2</v>
      </c>
      <c r="GU312" s="168">
        <f t="shared" si="540"/>
        <v>3.7596330632538866E-2</v>
      </c>
      <c r="GV312" s="167">
        <v>136</v>
      </c>
      <c r="GW312" s="168">
        <f t="shared" si="541"/>
        <v>4.2495075939370963E-2</v>
      </c>
      <c r="GX312" s="168">
        <f t="shared" si="542"/>
        <v>5.8447665967733542E-2</v>
      </c>
      <c r="GY312" s="167">
        <v>137</v>
      </c>
      <c r="GZ312" s="168">
        <f t="shared" si="543"/>
        <v>-2.9037543498589002E-5</v>
      </c>
      <c r="HA312" s="168">
        <f t="shared" si="544"/>
        <v>2.5034014590687548E-2</v>
      </c>
      <c r="HB312" s="167">
        <v>-1.2</v>
      </c>
      <c r="HC312" s="167">
        <v>-0.49</v>
      </c>
      <c r="HD312" s="167">
        <v>0.14000000000000001</v>
      </c>
      <c r="HE312" s="167">
        <v>1.56</v>
      </c>
      <c r="HF312" s="167">
        <v>-2.98</v>
      </c>
      <c r="HG312" s="167">
        <v>-1.01</v>
      </c>
      <c r="HH312" s="167">
        <v>0.85</v>
      </c>
      <c r="HI312" s="167">
        <v>3.14</v>
      </c>
    </row>
    <row r="313" spans="1:217" ht="15" x14ac:dyDescent="0.2">
      <c r="A313" s="153">
        <v>303</v>
      </c>
      <c r="B313" s="212"/>
      <c r="V313" s="163">
        <f t="shared" si="445"/>
        <v>0</v>
      </c>
      <c r="W313" s="163">
        <f t="shared" si="446"/>
        <v>0</v>
      </c>
      <c r="X313" s="163">
        <f t="shared" si="447"/>
        <v>0</v>
      </c>
      <c r="Y313" s="163">
        <f t="shared" si="448"/>
        <v>0</v>
      </c>
      <c r="Z313" s="163">
        <f t="shared" si="449"/>
        <v>0</v>
      </c>
      <c r="AA313" s="163">
        <f t="shared" si="450"/>
        <v>0</v>
      </c>
      <c r="AB313" s="163">
        <f t="shared" si="451"/>
        <v>0</v>
      </c>
      <c r="AC313" s="163">
        <f t="shared" si="452"/>
        <v>0</v>
      </c>
      <c r="AD313" s="164">
        <f t="shared" si="453"/>
        <v>-1.4641977937706968E-2</v>
      </c>
      <c r="AE313" s="164">
        <f t="shared" si="454"/>
        <v>2.4910512713808348E-2</v>
      </c>
      <c r="AF313" s="164">
        <f t="shared" si="455"/>
        <v>4.5595616594547202E-2</v>
      </c>
      <c r="AG313" s="165">
        <f t="shared" si="456"/>
        <v>65.3</v>
      </c>
      <c r="AH313" s="165">
        <f t="shared" si="457"/>
        <v>75.400000000000006</v>
      </c>
      <c r="AI313" s="165">
        <f t="shared" si="458"/>
        <v>82.9</v>
      </c>
      <c r="AJ313" s="165">
        <f t="shared" si="459"/>
        <v>88.3</v>
      </c>
      <c r="AK313" s="165">
        <f t="shared" si="460"/>
        <v>91.5</v>
      </c>
      <c r="AL313" s="165">
        <f t="shared" si="461"/>
        <v>92.7</v>
      </c>
      <c r="AM313" s="165">
        <f t="shared" si="462"/>
        <v>92.5</v>
      </c>
      <c r="AN313" s="165">
        <f t="shared" si="463"/>
        <v>90.4</v>
      </c>
      <c r="AO313" s="164">
        <f t="shared" si="464"/>
        <v>1.5128685188023212</v>
      </c>
      <c r="AP313" s="166">
        <v>1</v>
      </c>
      <c r="AQ313" s="167">
        <v>51.4</v>
      </c>
      <c r="AR313" s="167">
        <v>62.6</v>
      </c>
      <c r="AS313" s="167">
        <v>70.8</v>
      </c>
      <c r="AT313" s="167">
        <v>81</v>
      </c>
      <c r="AU313" s="167">
        <v>90.4</v>
      </c>
      <c r="AV313" s="167">
        <v>96.2</v>
      </c>
      <c r="AW313" s="167">
        <v>94.7</v>
      </c>
      <c r="AX313" s="167">
        <v>92.3</v>
      </c>
      <c r="AY313" s="166">
        <v>2</v>
      </c>
      <c r="AZ313" s="167">
        <v>59.5</v>
      </c>
      <c r="BA313" s="167">
        <v>68.900000000000006</v>
      </c>
      <c r="BB313" s="167">
        <v>78.3</v>
      </c>
      <c r="BC313" s="167">
        <v>84.3</v>
      </c>
      <c r="BD313" s="167">
        <v>92.8</v>
      </c>
      <c r="BE313" s="167">
        <v>96.3</v>
      </c>
      <c r="BF313" s="167">
        <v>94</v>
      </c>
      <c r="BG313" s="167">
        <v>90</v>
      </c>
      <c r="BH313" s="166">
        <v>3</v>
      </c>
      <c r="BI313" s="167">
        <v>59.8</v>
      </c>
      <c r="BJ313" s="167">
        <v>71.099999999999994</v>
      </c>
      <c r="BK313" s="167">
        <v>80.8</v>
      </c>
      <c r="BL313" s="167">
        <v>88</v>
      </c>
      <c r="BM313" s="167">
        <v>95</v>
      </c>
      <c r="BN313" s="167">
        <v>94.4</v>
      </c>
      <c r="BO313" s="167">
        <v>94.1</v>
      </c>
      <c r="BP313" s="167">
        <v>89</v>
      </c>
      <c r="BQ313" s="166">
        <v>4</v>
      </c>
      <c r="BR313" s="167">
        <v>65.400000000000006</v>
      </c>
      <c r="BS313" s="167">
        <v>77.2</v>
      </c>
      <c r="BT313" s="167">
        <v>84.5</v>
      </c>
      <c r="BU313" s="167">
        <v>89.8</v>
      </c>
      <c r="BV313" s="167">
        <v>95.5</v>
      </c>
      <c r="BW313" s="167">
        <v>94.3</v>
      </c>
      <c r="BX313" s="167">
        <v>92.5</v>
      </c>
      <c r="BY313" s="167">
        <v>88.8</v>
      </c>
      <c r="BZ313" s="166">
        <v>5</v>
      </c>
      <c r="CA313" s="167">
        <v>65.3</v>
      </c>
      <c r="CB313" s="167">
        <v>77.400000000000006</v>
      </c>
      <c r="CC313" s="167">
        <v>86.5</v>
      </c>
      <c r="CD313" s="167">
        <v>92.5</v>
      </c>
      <c r="CE313" s="167">
        <v>96.4</v>
      </c>
      <c r="CF313" s="167">
        <v>93</v>
      </c>
      <c r="CG313" s="167">
        <v>90.4</v>
      </c>
      <c r="CH313" s="167">
        <v>83.7</v>
      </c>
      <c r="CI313" s="166">
        <v>6</v>
      </c>
      <c r="CJ313" s="167">
        <v>70.7</v>
      </c>
      <c r="CK313" s="167">
        <v>82</v>
      </c>
      <c r="CL313" s="167">
        <v>89.3</v>
      </c>
      <c r="CM313" s="167">
        <v>93.3</v>
      </c>
      <c r="CN313" s="167">
        <v>95.5</v>
      </c>
      <c r="CO313" s="167">
        <v>93</v>
      </c>
      <c r="CP313" s="167">
        <v>90.1</v>
      </c>
      <c r="CQ313" s="167">
        <v>83</v>
      </c>
      <c r="CR313" s="166">
        <v>7</v>
      </c>
      <c r="CS313" s="167">
        <v>75.599999999999994</v>
      </c>
      <c r="CT313" s="167">
        <v>84.2</v>
      </c>
      <c r="CU313" s="167">
        <v>90.1</v>
      </c>
      <c r="CV313" s="167">
        <v>93.6</v>
      </c>
      <c r="CW313" s="167">
        <v>96.2</v>
      </c>
      <c r="CX313" s="167">
        <v>91.3</v>
      </c>
      <c r="CY313" s="167">
        <v>87.9</v>
      </c>
      <c r="CZ313" s="167">
        <v>81.900000000000006</v>
      </c>
      <c r="DA313" s="166">
        <v>8</v>
      </c>
      <c r="DB313" s="167">
        <v>77.599999999999994</v>
      </c>
      <c r="DC313" s="167">
        <v>88</v>
      </c>
      <c r="DD313" s="167">
        <v>93.4</v>
      </c>
      <c r="DE313" s="167">
        <v>93.8</v>
      </c>
      <c r="DF313" s="167">
        <v>94.2</v>
      </c>
      <c r="DG313" s="167">
        <v>91.4</v>
      </c>
      <c r="DH313" s="167">
        <v>87.9</v>
      </c>
      <c r="DI313" s="167">
        <v>79.900000000000006</v>
      </c>
      <c r="DJ313" s="167">
        <v>1</v>
      </c>
      <c r="DK313" s="168">
        <f t="shared" si="465"/>
        <v>51.4</v>
      </c>
      <c r="DL313" s="168">
        <f t="shared" si="466"/>
        <v>62.6</v>
      </c>
      <c r="DM313" s="168">
        <f t="shared" si="467"/>
        <v>70.8</v>
      </c>
      <c r="DN313" s="168">
        <f t="shared" si="468"/>
        <v>81</v>
      </c>
      <c r="DO313" s="168">
        <f t="shared" si="469"/>
        <v>90.4</v>
      </c>
      <c r="DP313" s="168">
        <f t="shared" si="470"/>
        <v>96.2</v>
      </c>
      <c r="DQ313" s="168">
        <f t="shared" si="471"/>
        <v>94.7</v>
      </c>
      <c r="DR313" s="168">
        <f t="shared" si="472"/>
        <v>92.3</v>
      </c>
      <c r="DS313" s="167">
        <v>131</v>
      </c>
      <c r="DT313" s="168">
        <f t="shared" si="473"/>
        <v>59.5</v>
      </c>
      <c r="DU313" s="168">
        <f t="shared" si="474"/>
        <v>68.900000000000006</v>
      </c>
      <c r="DV313" s="168">
        <f t="shared" si="475"/>
        <v>78.3</v>
      </c>
      <c r="DW313" s="168">
        <f t="shared" si="476"/>
        <v>84.3</v>
      </c>
      <c r="DX313" s="168">
        <f t="shared" si="477"/>
        <v>92.8</v>
      </c>
      <c r="DY313" s="168">
        <f t="shared" si="478"/>
        <v>96.3</v>
      </c>
      <c r="DZ313" s="168">
        <f t="shared" si="479"/>
        <v>94</v>
      </c>
      <c r="EA313" s="168">
        <f t="shared" si="480"/>
        <v>90</v>
      </c>
      <c r="EB313" s="167">
        <v>132</v>
      </c>
      <c r="EC313" s="168">
        <f t="shared" si="481"/>
        <v>59.8</v>
      </c>
      <c r="ED313" s="168">
        <f t="shared" si="482"/>
        <v>71.099999999999994</v>
      </c>
      <c r="EE313" s="168">
        <f t="shared" si="483"/>
        <v>80.8</v>
      </c>
      <c r="EF313" s="168">
        <f t="shared" si="484"/>
        <v>88</v>
      </c>
      <c r="EG313" s="168">
        <f t="shared" si="485"/>
        <v>95</v>
      </c>
      <c r="EH313" s="168">
        <f t="shared" si="486"/>
        <v>94.4</v>
      </c>
      <c r="EI313" s="168">
        <f t="shared" si="487"/>
        <v>94.1</v>
      </c>
      <c r="EJ313" s="168">
        <f t="shared" si="488"/>
        <v>89</v>
      </c>
      <c r="EK313" s="167">
        <v>133</v>
      </c>
      <c r="EL313" s="168">
        <f t="shared" si="489"/>
        <v>65.400000000000006</v>
      </c>
      <c r="EM313" s="168">
        <f t="shared" si="490"/>
        <v>77.2</v>
      </c>
      <c r="EN313" s="168">
        <f t="shared" si="491"/>
        <v>84.5</v>
      </c>
      <c r="EO313" s="168">
        <f t="shared" si="492"/>
        <v>89.8</v>
      </c>
      <c r="EP313" s="168">
        <f t="shared" si="493"/>
        <v>95.5</v>
      </c>
      <c r="EQ313" s="168">
        <f t="shared" si="494"/>
        <v>94.3</v>
      </c>
      <c r="ER313" s="168">
        <f t="shared" si="495"/>
        <v>92.5</v>
      </c>
      <c r="ES313" s="168">
        <f t="shared" si="496"/>
        <v>88.8</v>
      </c>
      <c r="ET313" s="167">
        <v>134</v>
      </c>
      <c r="EU313" s="168">
        <f t="shared" si="497"/>
        <v>65.3</v>
      </c>
      <c r="EV313" s="168">
        <f t="shared" si="498"/>
        <v>77.400000000000006</v>
      </c>
      <c r="EW313" s="168">
        <f t="shared" si="499"/>
        <v>86.5</v>
      </c>
      <c r="EX313" s="168">
        <f t="shared" si="500"/>
        <v>92.5</v>
      </c>
      <c r="EY313" s="168">
        <f t="shared" si="501"/>
        <v>96.4</v>
      </c>
      <c r="EZ313" s="168">
        <f t="shared" si="502"/>
        <v>93</v>
      </c>
      <c r="FA313" s="168">
        <f t="shared" si="503"/>
        <v>90.4</v>
      </c>
      <c r="FB313" s="168">
        <f t="shared" si="504"/>
        <v>83.7</v>
      </c>
      <c r="FC313" s="167">
        <v>135</v>
      </c>
      <c r="FD313" s="168">
        <f t="shared" si="505"/>
        <v>70.7</v>
      </c>
      <c r="FE313" s="168">
        <f t="shared" si="506"/>
        <v>82</v>
      </c>
      <c r="FF313" s="168">
        <f t="shared" si="507"/>
        <v>89.3</v>
      </c>
      <c r="FG313" s="168">
        <f t="shared" si="508"/>
        <v>93.3</v>
      </c>
      <c r="FH313" s="168">
        <f t="shared" si="509"/>
        <v>95.5</v>
      </c>
      <c r="FI313" s="168">
        <f t="shared" si="510"/>
        <v>93</v>
      </c>
      <c r="FJ313" s="168">
        <f t="shared" si="511"/>
        <v>90.1</v>
      </c>
      <c r="FK313" s="168">
        <f t="shared" si="512"/>
        <v>83</v>
      </c>
      <c r="FL313" s="167">
        <v>136</v>
      </c>
      <c r="FM313" s="168">
        <f t="shared" si="513"/>
        <v>75.599999999999994</v>
      </c>
      <c r="FN313" s="168">
        <f t="shared" si="514"/>
        <v>84.2</v>
      </c>
      <c r="FO313" s="168">
        <f t="shared" si="515"/>
        <v>90.1</v>
      </c>
      <c r="FP313" s="168">
        <f t="shared" si="516"/>
        <v>93.6</v>
      </c>
      <c r="FQ313" s="168">
        <f t="shared" si="517"/>
        <v>96.2</v>
      </c>
      <c r="FR313" s="168">
        <f t="shared" si="518"/>
        <v>91.3</v>
      </c>
      <c r="FS313" s="168">
        <f t="shared" si="519"/>
        <v>87.9</v>
      </c>
      <c r="FT313" s="168">
        <f t="shared" si="520"/>
        <v>81.900000000000006</v>
      </c>
      <c r="FU313" s="167">
        <v>137</v>
      </c>
      <c r="FV313" s="168">
        <f t="shared" si="521"/>
        <v>77.599999999999994</v>
      </c>
      <c r="FW313" s="168">
        <f t="shared" si="522"/>
        <v>88</v>
      </c>
      <c r="FX313" s="168">
        <f t="shared" si="523"/>
        <v>93.4</v>
      </c>
      <c r="FY313" s="168">
        <f t="shared" si="524"/>
        <v>93.8</v>
      </c>
      <c r="FZ313" s="168">
        <f t="shared" si="525"/>
        <v>94.2</v>
      </c>
      <c r="GA313" s="168">
        <f t="shared" si="526"/>
        <v>91.4</v>
      </c>
      <c r="GB313" s="168">
        <f t="shared" si="527"/>
        <v>87.9</v>
      </c>
      <c r="GC313" s="168">
        <f t="shared" si="528"/>
        <v>79.900000000000006</v>
      </c>
      <c r="GD313" s="167">
        <v>130</v>
      </c>
      <c r="GE313" s="168">
        <f t="shared" si="529"/>
        <v>-2.3603849250278586E-2</v>
      </c>
      <c r="GF313" s="168">
        <f t="shared" si="530"/>
        <v>-2.3544224454084883E-2</v>
      </c>
      <c r="GG313" s="167">
        <v>131</v>
      </c>
      <c r="GH313" s="168">
        <f t="shared" si="531"/>
        <v>-1.2384835451356935E-2</v>
      </c>
      <c r="GI313" s="168">
        <f t="shared" si="532"/>
        <v>-1.1998855162644873E-2</v>
      </c>
      <c r="GJ313" s="167">
        <v>132</v>
      </c>
      <c r="GK313" s="168">
        <f t="shared" si="533"/>
        <v>-2.0040529691527809E-2</v>
      </c>
      <c r="GL313" s="168">
        <f t="shared" si="534"/>
        <v>-1.9627671504537147E-2</v>
      </c>
      <c r="GM313" s="167">
        <v>133</v>
      </c>
      <c r="GN313" s="168">
        <f t="shared" si="535"/>
        <v>-2.9994818512207644E-2</v>
      </c>
      <c r="GO313" s="168">
        <f t="shared" si="536"/>
        <v>-2.8499066434065412E-2</v>
      </c>
      <c r="GP313" s="167">
        <v>134</v>
      </c>
      <c r="GQ313" s="168">
        <f t="shared" si="537"/>
        <v>1.1033250097071345E-2</v>
      </c>
      <c r="GR313" s="168">
        <f t="shared" si="538"/>
        <v>1.2508825519844891E-2</v>
      </c>
      <c r="GS313" s="167">
        <v>135</v>
      </c>
      <c r="GT313" s="168">
        <f t="shared" si="539"/>
        <v>3.2452499206684138E-2</v>
      </c>
      <c r="GU313" s="168">
        <f t="shared" si="540"/>
        <v>3.7596330632538866E-2</v>
      </c>
      <c r="GV313" s="167">
        <v>136</v>
      </c>
      <c r="GW313" s="168">
        <f t="shared" si="541"/>
        <v>4.2495075939370963E-2</v>
      </c>
      <c r="GX313" s="168">
        <f t="shared" si="542"/>
        <v>5.8447665967733542E-2</v>
      </c>
      <c r="GY313" s="167">
        <v>137</v>
      </c>
      <c r="GZ313" s="168">
        <f t="shared" si="543"/>
        <v>-2.9037543498589002E-5</v>
      </c>
      <c r="HA313" s="168">
        <f t="shared" si="544"/>
        <v>2.5034014590687548E-2</v>
      </c>
      <c r="HB313" s="167">
        <v>-1.2</v>
      </c>
      <c r="HC313" s="167">
        <v>-0.49</v>
      </c>
      <c r="HD313" s="167">
        <v>0.14000000000000001</v>
      </c>
      <c r="HE313" s="167">
        <v>1.56</v>
      </c>
      <c r="HF313" s="167">
        <v>-2.98</v>
      </c>
      <c r="HG313" s="167">
        <v>-1.01</v>
      </c>
      <c r="HH313" s="167">
        <v>0.85</v>
      </c>
      <c r="HI313" s="167">
        <v>3.14</v>
      </c>
    </row>
    <row r="314" spans="1:217" ht="15" x14ac:dyDescent="0.2">
      <c r="A314" s="153">
        <v>304</v>
      </c>
      <c r="B314" s="212"/>
      <c r="V314" s="163">
        <f t="shared" si="445"/>
        <v>0</v>
      </c>
      <c r="W314" s="163">
        <f t="shared" si="446"/>
        <v>0</v>
      </c>
      <c r="X314" s="163">
        <f t="shared" si="447"/>
        <v>0</v>
      </c>
      <c r="Y314" s="163">
        <f t="shared" si="448"/>
        <v>0</v>
      </c>
      <c r="Z314" s="163">
        <f t="shared" si="449"/>
        <v>0</v>
      </c>
      <c r="AA314" s="163">
        <f t="shared" si="450"/>
        <v>0</v>
      </c>
      <c r="AB314" s="163">
        <f t="shared" si="451"/>
        <v>0</v>
      </c>
      <c r="AC314" s="163">
        <f t="shared" si="452"/>
        <v>0</v>
      </c>
      <c r="AD314" s="164">
        <f t="shared" si="453"/>
        <v>-1.4641977937706968E-2</v>
      </c>
      <c r="AE314" s="164">
        <f t="shared" si="454"/>
        <v>2.4910512713808348E-2</v>
      </c>
      <c r="AF314" s="164">
        <f t="shared" si="455"/>
        <v>4.5595616594547202E-2</v>
      </c>
      <c r="AG314" s="165">
        <f t="shared" si="456"/>
        <v>65.3</v>
      </c>
      <c r="AH314" s="165">
        <f t="shared" si="457"/>
        <v>75.400000000000006</v>
      </c>
      <c r="AI314" s="165">
        <f t="shared" si="458"/>
        <v>82.9</v>
      </c>
      <c r="AJ314" s="165">
        <f t="shared" si="459"/>
        <v>88.3</v>
      </c>
      <c r="AK314" s="165">
        <f t="shared" si="460"/>
        <v>91.5</v>
      </c>
      <c r="AL314" s="165">
        <f t="shared" si="461"/>
        <v>92.7</v>
      </c>
      <c r="AM314" s="165">
        <f t="shared" si="462"/>
        <v>92.5</v>
      </c>
      <c r="AN314" s="165">
        <f t="shared" si="463"/>
        <v>90.4</v>
      </c>
      <c r="AO314" s="164">
        <f t="shared" si="464"/>
        <v>1.5128685188023212</v>
      </c>
      <c r="AP314" s="166">
        <v>1</v>
      </c>
      <c r="AQ314" s="167">
        <v>51.4</v>
      </c>
      <c r="AR314" s="167">
        <v>62.6</v>
      </c>
      <c r="AS314" s="167">
        <v>70.8</v>
      </c>
      <c r="AT314" s="167">
        <v>81</v>
      </c>
      <c r="AU314" s="167">
        <v>90.4</v>
      </c>
      <c r="AV314" s="167">
        <v>96.2</v>
      </c>
      <c r="AW314" s="167">
        <v>94.7</v>
      </c>
      <c r="AX314" s="167">
        <v>92.3</v>
      </c>
      <c r="AY314" s="166">
        <v>2</v>
      </c>
      <c r="AZ314" s="167">
        <v>59.5</v>
      </c>
      <c r="BA314" s="167">
        <v>68.900000000000006</v>
      </c>
      <c r="BB314" s="167">
        <v>78.3</v>
      </c>
      <c r="BC314" s="167">
        <v>84.3</v>
      </c>
      <c r="BD314" s="167">
        <v>92.8</v>
      </c>
      <c r="BE314" s="167">
        <v>96.3</v>
      </c>
      <c r="BF314" s="167">
        <v>94</v>
      </c>
      <c r="BG314" s="167">
        <v>90</v>
      </c>
      <c r="BH314" s="166">
        <v>3</v>
      </c>
      <c r="BI314" s="167">
        <v>59.8</v>
      </c>
      <c r="BJ314" s="167">
        <v>71.099999999999994</v>
      </c>
      <c r="BK314" s="167">
        <v>80.8</v>
      </c>
      <c r="BL314" s="167">
        <v>88</v>
      </c>
      <c r="BM314" s="167">
        <v>95</v>
      </c>
      <c r="BN314" s="167">
        <v>94.4</v>
      </c>
      <c r="BO314" s="167">
        <v>94.1</v>
      </c>
      <c r="BP314" s="167">
        <v>89</v>
      </c>
      <c r="BQ314" s="166">
        <v>4</v>
      </c>
      <c r="BR314" s="167">
        <v>65.400000000000006</v>
      </c>
      <c r="BS314" s="167">
        <v>77.2</v>
      </c>
      <c r="BT314" s="167">
        <v>84.5</v>
      </c>
      <c r="BU314" s="167">
        <v>89.8</v>
      </c>
      <c r="BV314" s="167">
        <v>95.5</v>
      </c>
      <c r="BW314" s="167">
        <v>94.3</v>
      </c>
      <c r="BX314" s="167">
        <v>92.5</v>
      </c>
      <c r="BY314" s="167">
        <v>88.8</v>
      </c>
      <c r="BZ314" s="166">
        <v>5</v>
      </c>
      <c r="CA314" s="167">
        <v>65.3</v>
      </c>
      <c r="CB314" s="167">
        <v>77.400000000000006</v>
      </c>
      <c r="CC314" s="167">
        <v>86.5</v>
      </c>
      <c r="CD314" s="167">
        <v>92.5</v>
      </c>
      <c r="CE314" s="167">
        <v>96.4</v>
      </c>
      <c r="CF314" s="167">
        <v>93</v>
      </c>
      <c r="CG314" s="167">
        <v>90.4</v>
      </c>
      <c r="CH314" s="167">
        <v>83.7</v>
      </c>
      <c r="CI314" s="166">
        <v>6</v>
      </c>
      <c r="CJ314" s="167">
        <v>70.7</v>
      </c>
      <c r="CK314" s="167">
        <v>82</v>
      </c>
      <c r="CL314" s="167">
        <v>89.3</v>
      </c>
      <c r="CM314" s="167">
        <v>93.3</v>
      </c>
      <c r="CN314" s="167">
        <v>95.5</v>
      </c>
      <c r="CO314" s="167">
        <v>93</v>
      </c>
      <c r="CP314" s="167">
        <v>90.1</v>
      </c>
      <c r="CQ314" s="167">
        <v>83</v>
      </c>
      <c r="CR314" s="166">
        <v>7</v>
      </c>
      <c r="CS314" s="167">
        <v>75.599999999999994</v>
      </c>
      <c r="CT314" s="167">
        <v>84.2</v>
      </c>
      <c r="CU314" s="167">
        <v>90.1</v>
      </c>
      <c r="CV314" s="167">
        <v>93.6</v>
      </c>
      <c r="CW314" s="167">
        <v>96.2</v>
      </c>
      <c r="CX314" s="167">
        <v>91.3</v>
      </c>
      <c r="CY314" s="167">
        <v>87.9</v>
      </c>
      <c r="CZ314" s="167">
        <v>81.900000000000006</v>
      </c>
      <c r="DA314" s="166">
        <v>8</v>
      </c>
      <c r="DB314" s="167">
        <v>77.599999999999994</v>
      </c>
      <c r="DC314" s="167">
        <v>88</v>
      </c>
      <c r="DD314" s="167">
        <v>93.4</v>
      </c>
      <c r="DE314" s="167">
        <v>93.8</v>
      </c>
      <c r="DF314" s="167">
        <v>94.2</v>
      </c>
      <c r="DG314" s="167">
        <v>91.4</v>
      </c>
      <c r="DH314" s="167">
        <v>87.9</v>
      </c>
      <c r="DI314" s="167">
        <v>79.900000000000006</v>
      </c>
      <c r="DJ314" s="167">
        <v>1</v>
      </c>
      <c r="DK314" s="168">
        <f t="shared" si="465"/>
        <v>51.4</v>
      </c>
      <c r="DL314" s="168">
        <f t="shared" si="466"/>
        <v>62.6</v>
      </c>
      <c r="DM314" s="168">
        <f t="shared" si="467"/>
        <v>70.8</v>
      </c>
      <c r="DN314" s="168">
        <f t="shared" si="468"/>
        <v>81</v>
      </c>
      <c r="DO314" s="168">
        <f t="shared" si="469"/>
        <v>90.4</v>
      </c>
      <c r="DP314" s="168">
        <f t="shared" si="470"/>
        <v>96.2</v>
      </c>
      <c r="DQ314" s="168">
        <f t="shared" si="471"/>
        <v>94.7</v>
      </c>
      <c r="DR314" s="168">
        <f t="shared" si="472"/>
        <v>92.3</v>
      </c>
      <c r="DS314" s="167">
        <v>131</v>
      </c>
      <c r="DT314" s="168">
        <f t="shared" si="473"/>
        <v>59.5</v>
      </c>
      <c r="DU314" s="168">
        <f t="shared" si="474"/>
        <v>68.900000000000006</v>
      </c>
      <c r="DV314" s="168">
        <f t="shared" si="475"/>
        <v>78.3</v>
      </c>
      <c r="DW314" s="168">
        <f t="shared" si="476"/>
        <v>84.3</v>
      </c>
      <c r="DX314" s="168">
        <f t="shared" si="477"/>
        <v>92.8</v>
      </c>
      <c r="DY314" s="168">
        <f t="shared" si="478"/>
        <v>96.3</v>
      </c>
      <c r="DZ314" s="168">
        <f t="shared" si="479"/>
        <v>94</v>
      </c>
      <c r="EA314" s="168">
        <f t="shared" si="480"/>
        <v>90</v>
      </c>
      <c r="EB314" s="167">
        <v>132</v>
      </c>
      <c r="EC314" s="168">
        <f t="shared" si="481"/>
        <v>59.8</v>
      </c>
      <c r="ED314" s="168">
        <f t="shared" si="482"/>
        <v>71.099999999999994</v>
      </c>
      <c r="EE314" s="168">
        <f t="shared" si="483"/>
        <v>80.8</v>
      </c>
      <c r="EF314" s="168">
        <f t="shared" si="484"/>
        <v>88</v>
      </c>
      <c r="EG314" s="168">
        <f t="shared" si="485"/>
        <v>95</v>
      </c>
      <c r="EH314" s="168">
        <f t="shared" si="486"/>
        <v>94.4</v>
      </c>
      <c r="EI314" s="168">
        <f t="shared" si="487"/>
        <v>94.1</v>
      </c>
      <c r="EJ314" s="168">
        <f t="shared" si="488"/>
        <v>89</v>
      </c>
      <c r="EK314" s="167">
        <v>133</v>
      </c>
      <c r="EL314" s="168">
        <f t="shared" si="489"/>
        <v>65.400000000000006</v>
      </c>
      <c r="EM314" s="168">
        <f t="shared" si="490"/>
        <v>77.2</v>
      </c>
      <c r="EN314" s="168">
        <f t="shared" si="491"/>
        <v>84.5</v>
      </c>
      <c r="EO314" s="168">
        <f t="shared" si="492"/>
        <v>89.8</v>
      </c>
      <c r="EP314" s="168">
        <f t="shared" si="493"/>
        <v>95.5</v>
      </c>
      <c r="EQ314" s="168">
        <f t="shared" si="494"/>
        <v>94.3</v>
      </c>
      <c r="ER314" s="168">
        <f t="shared" si="495"/>
        <v>92.5</v>
      </c>
      <c r="ES314" s="168">
        <f t="shared" si="496"/>
        <v>88.8</v>
      </c>
      <c r="ET314" s="167">
        <v>134</v>
      </c>
      <c r="EU314" s="168">
        <f t="shared" si="497"/>
        <v>65.3</v>
      </c>
      <c r="EV314" s="168">
        <f t="shared" si="498"/>
        <v>77.400000000000006</v>
      </c>
      <c r="EW314" s="168">
        <f t="shared" si="499"/>
        <v>86.5</v>
      </c>
      <c r="EX314" s="168">
        <f t="shared" si="500"/>
        <v>92.5</v>
      </c>
      <c r="EY314" s="168">
        <f t="shared" si="501"/>
        <v>96.4</v>
      </c>
      <c r="EZ314" s="168">
        <f t="shared" si="502"/>
        <v>93</v>
      </c>
      <c r="FA314" s="168">
        <f t="shared" si="503"/>
        <v>90.4</v>
      </c>
      <c r="FB314" s="168">
        <f t="shared" si="504"/>
        <v>83.7</v>
      </c>
      <c r="FC314" s="167">
        <v>135</v>
      </c>
      <c r="FD314" s="168">
        <f t="shared" si="505"/>
        <v>70.7</v>
      </c>
      <c r="FE314" s="168">
        <f t="shared" si="506"/>
        <v>82</v>
      </c>
      <c r="FF314" s="168">
        <f t="shared" si="507"/>
        <v>89.3</v>
      </c>
      <c r="FG314" s="168">
        <f t="shared" si="508"/>
        <v>93.3</v>
      </c>
      <c r="FH314" s="168">
        <f t="shared" si="509"/>
        <v>95.5</v>
      </c>
      <c r="FI314" s="168">
        <f t="shared" si="510"/>
        <v>93</v>
      </c>
      <c r="FJ314" s="168">
        <f t="shared" si="511"/>
        <v>90.1</v>
      </c>
      <c r="FK314" s="168">
        <f t="shared" si="512"/>
        <v>83</v>
      </c>
      <c r="FL314" s="167">
        <v>136</v>
      </c>
      <c r="FM314" s="168">
        <f t="shared" si="513"/>
        <v>75.599999999999994</v>
      </c>
      <c r="FN314" s="168">
        <f t="shared" si="514"/>
        <v>84.2</v>
      </c>
      <c r="FO314" s="168">
        <f t="shared" si="515"/>
        <v>90.1</v>
      </c>
      <c r="FP314" s="168">
        <f t="shared" si="516"/>
        <v>93.6</v>
      </c>
      <c r="FQ314" s="168">
        <f t="shared" si="517"/>
        <v>96.2</v>
      </c>
      <c r="FR314" s="168">
        <f t="shared" si="518"/>
        <v>91.3</v>
      </c>
      <c r="FS314" s="168">
        <f t="shared" si="519"/>
        <v>87.9</v>
      </c>
      <c r="FT314" s="168">
        <f t="shared" si="520"/>
        <v>81.900000000000006</v>
      </c>
      <c r="FU314" s="167">
        <v>137</v>
      </c>
      <c r="FV314" s="168">
        <f t="shared" si="521"/>
        <v>77.599999999999994</v>
      </c>
      <c r="FW314" s="168">
        <f t="shared" si="522"/>
        <v>88</v>
      </c>
      <c r="FX314" s="168">
        <f t="shared" si="523"/>
        <v>93.4</v>
      </c>
      <c r="FY314" s="168">
        <f t="shared" si="524"/>
        <v>93.8</v>
      </c>
      <c r="FZ314" s="168">
        <f t="shared" si="525"/>
        <v>94.2</v>
      </c>
      <c r="GA314" s="168">
        <f t="shared" si="526"/>
        <v>91.4</v>
      </c>
      <c r="GB314" s="168">
        <f t="shared" si="527"/>
        <v>87.9</v>
      </c>
      <c r="GC314" s="168">
        <f t="shared" si="528"/>
        <v>79.900000000000006</v>
      </c>
      <c r="GD314" s="167">
        <v>130</v>
      </c>
      <c r="GE314" s="168">
        <f t="shared" si="529"/>
        <v>-2.3603849250278586E-2</v>
      </c>
      <c r="GF314" s="168">
        <f t="shared" si="530"/>
        <v>-2.3544224454084883E-2</v>
      </c>
      <c r="GG314" s="167">
        <v>131</v>
      </c>
      <c r="GH314" s="168">
        <f t="shared" si="531"/>
        <v>-1.2384835451356935E-2</v>
      </c>
      <c r="GI314" s="168">
        <f t="shared" si="532"/>
        <v>-1.1998855162644873E-2</v>
      </c>
      <c r="GJ314" s="167">
        <v>132</v>
      </c>
      <c r="GK314" s="168">
        <f t="shared" si="533"/>
        <v>-2.0040529691527809E-2</v>
      </c>
      <c r="GL314" s="168">
        <f t="shared" si="534"/>
        <v>-1.9627671504537147E-2</v>
      </c>
      <c r="GM314" s="167">
        <v>133</v>
      </c>
      <c r="GN314" s="168">
        <f t="shared" si="535"/>
        <v>-2.9994818512207644E-2</v>
      </c>
      <c r="GO314" s="168">
        <f t="shared" si="536"/>
        <v>-2.8499066434065412E-2</v>
      </c>
      <c r="GP314" s="167">
        <v>134</v>
      </c>
      <c r="GQ314" s="168">
        <f t="shared" si="537"/>
        <v>1.1033250097071345E-2</v>
      </c>
      <c r="GR314" s="168">
        <f t="shared" si="538"/>
        <v>1.2508825519844891E-2</v>
      </c>
      <c r="GS314" s="167">
        <v>135</v>
      </c>
      <c r="GT314" s="168">
        <f t="shared" si="539"/>
        <v>3.2452499206684138E-2</v>
      </c>
      <c r="GU314" s="168">
        <f t="shared" si="540"/>
        <v>3.7596330632538866E-2</v>
      </c>
      <c r="GV314" s="167">
        <v>136</v>
      </c>
      <c r="GW314" s="168">
        <f t="shared" si="541"/>
        <v>4.2495075939370963E-2</v>
      </c>
      <c r="GX314" s="168">
        <f t="shared" si="542"/>
        <v>5.8447665967733542E-2</v>
      </c>
      <c r="GY314" s="167">
        <v>137</v>
      </c>
      <c r="GZ314" s="168">
        <f t="shared" si="543"/>
        <v>-2.9037543498589002E-5</v>
      </c>
      <c r="HA314" s="168">
        <f t="shared" si="544"/>
        <v>2.5034014590687548E-2</v>
      </c>
      <c r="HB314" s="167">
        <v>-1.2</v>
      </c>
      <c r="HC314" s="167">
        <v>-0.49</v>
      </c>
      <c r="HD314" s="167">
        <v>0.14000000000000001</v>
      </c>
      <c r="HE314" s="167">
        <v>1.56</v>
      </c>
      <c r="HF314" s="167">
        <v>-2.98</v>
      </c>
      <c r="HG314" s="167">
        <v>-1.01</v>
      </c>
      <c r="HH314" s="167">
        <v>0.85</v>
      </c>
      <c r="HI314" s="167">
        <v>3.14</v>
      </c>
    </row>
    <row r="315" spans="1:217" ht="15" x14ac:dyDescent="0.2">
      <c r="A315" s="153">
        <v>305</v>
      </c>
      <c r="B315" s="212"/>
      <c r="V315" s="163">
        <f t="shared" si="445"/>
        <v>0</v>
      </c>
      <c r="W315" s="163">
        <f t="shared" si="446"/>
        <v>0</v>
      </c>
      <c r="X315" s="163">
        <f t="shared" si="447"/>
        <v>0</v>
      </c>
      <c r="Y315" s="163">
        <f t="shared" si="448"/>
        <v>0</v>
      </c>
      <c r="Z315" s="163">
        <f t="shared" si="449"/>
        <v>0</v>
      </c>
      <c r="AA315" s="163">
        <f t="shared" si="450"/>
        <v>0</v>
      </c>
      <c r="AB315" s="163">
        <f t="shared" si="451"/>
        <v>0</v>
      </c>
      <c r="AC315" s="163">
        <f t="shared" si="452"/>
        <v>0</v>
      </c>
      <c r="AD315" s="164">
        <f t="shared" si="453"/>
        <v>-1.4641977937706968E-2</v>
      </c>
      <c r="AE315" s="164">
        <f t="shared" si="454"/>
        <v>2.4910512713808348E-2</v>
      </c>
      <c r="AF315" s="164">
        <f t="shared" si="455"/>
        <v>4.5595616594547202E-2</v>
      </c>
      <c r="AG315" s="165">
        <f t="shared" si="456"/>
        <v>65.3</v>
      </c>
      <c r="AH315" s="165">
        <f t="shared" si="457"/>
        <v>75.400000000000006</v>
      </c>
      <c r="AI315" s="165">
        <f t="shared" si="458"/>
        <v>82.9</v>
      </c>
      <c r="AJ315" s="165">
        <f t="shared" si="459"/>
        <v>88.3</v>
      </c>
      <c r="AK315" s="165">
        <f t="shared" si="460"/>
        <v>91.5</v>
      </c>
      <c r="AL315" s="165">
        <f t="shared" si="461"/>
        <v>92.7</v>
      </c>
      <c r="AM315" s="165">
        <f t="shared" si="462"/>
        <v>92.5</v>
      </c>
      <c r="AN315" s="165">
        <f t="shared" si="463"/>
        <v>90.4</v>
      </c>
      <c r="AO315" s="164">
        <f t="shared" si="464"/>
        <v>1.5128685188023212</v>
      </c>
      <c r="AP315" s="166">
        <v>1</v>
      </c>
      <c r="AQ315" s="167">
        <v>51.4</v>
      </c>
      <c r="AR315" s="167">
        <v>62.6</v>
      </c>
      <c r="AS315" s="167">
        <v>70.8</v>
      </c>
      <c r="AT315" s="167">
        <v>81</v>
      </c>
      <c r="AU315" s="167">
        <v>90.4</v>
      </c>
      <c r="AV315" s="167">
        <v>96.2</v>
      </c>
      <c r="AW315" s="167">
        <v>94.7</v>
      </c>
      <c r="AX315" s="167">
        <v>92.3</v>
      </c>
      <c r="AY315" s="166">
        <v>2</v>
      </c>
      <c r="AZ315" s="167">
        <v>59.5</v>
      </c>
      <c r="BA315" s="167">
        <v>68.900000000000006</v>
      </c>
      <c r="BB315" s="167">
        <v>78.3</v>
      </c>
      <c r="BC315" s="167">
        <v>84.3</v>
      </c>
      <c r="BD315" s="167">
        <v>92.8</v>
      </c>
      <c r="BE315" s="167">
        <v>96.3</v>
      </c>
      <c r="BF315" s="167">
        <v>94</v>
      </c>
      <c r="BG315" s="167">
        <v>90</v>
      </c>
      <c r="BH315" s="166">
        <v>3</v>
      </c>
      <c r="BI315" s="167">
        <v>59.8</v>
      </c>
      <c r="BJ315" s="167">
        <v>71.099999999999994</v>
      </c>
      <c r="BK315" s="167">
        <v>80.8</v>
      </c>
      <c r="BL315" s="167">
        <v>88</v>
      </c>
      <c r="BM315" s="167">
        <v>95</v>
      </c>
      <c r="BN315" s="167">
        <v>94.4</v>
      </c>
      <c r="BO315" s="167">
        <v>94.1</v>
      </c>
      <c r="BP315" s="167">
        <v>89</v>
      </c>
      <c r="BQ315" s="166">
        <v>4</v>
      </c>
      <c r="BR315" s="167">
        <v>65.400000000000006</v>
      </c>
      <c r="BS315" s="167">
        <v>77.2</v>
      </c>
      <c r="BT315" s="167">
        <v>84.5</v>
      </c>
      <c r="BU315" s="167">
        <v>89.8</v>
      </c>
      <c r="BV315" s="167">
        <v>95.5</v>
      </c>
      <c r="BW315" s="167">
        <v>94.3</v>
      </c>
      <c r="BX315" s="167">
        <v>92.5</v>
      </c>
      <c r="BY315" s="167">
        <v>88.8</v>
      </c>
      <c r="BZ315" s="166">
        <v>5</v>
      </c>
      <c r="CA315" s="167">
        <v>65.3</v>
      </c>
      <c r="CB315" s="167">
        <v>77.400000000000006</v>
      </c>
      <c r="CC315" s="167">
        <v>86.5</v>
      </c>
      <c r="CD315" s="167">
        <v>92.5</v>
      </c>
      <c r="CE315" s="167">
        <v>96.4</v>
      </c>
      <c r="CF315" s="167">
        <v>93</v>
      </c>
      <c r="CG315" s="167">
        <v>90.4</v>
      </c>
      <c r="CH315" s="167">
        <v>83.7</v>
      </c>
      <c r="CI315" s="166">
        <v>6</v>
      </c>
      <c r="CJ315" s="167">
        <v>70.7</v>
      </c>
      <c r="CK315" s="167">
        <v>82</v>
      </c>
      <c r="CL315" s="167">
        <v>89.3</v>
      </c>
      <c r="CM315" s="167">
        <v>93.3</v>
      </c>
      <c r="CN315" s="167">
        <v>95.5</v>
      </c>
      <c r="CO315" s="167">
        <v>93</v>
      </c>
      <c r="CP315" s="167">
        <v>90.1</v>
      </c>
      <c r="CQ315" s="167">
        <v>83</v>
      </c>
      <c r="CR315" s="166">
        <v>7</v>
      </c>
      <c r="CS315" s="167">
        <v>75.599999999999994</v>
      </c>
      <c r="CT315" s="167">
        <v>84.2</v>
      </c>
      <c r="CU315" s="167">
        <v>90.1</v>
      </c>
      <c r="CV315" s="167">
        <v>93.6</v>
      </c>
      <c r="CW315" s="167">
        <v>96.2</v>
      </c>
      <c r="CX315" s="167">
        <v>91.3</v>
      </c>
      <c r="CY315" s="167">
        <v>87.9</v>
      </c>
      <c r="CZ315" s="167">
        <v>81.900000000000006</v>
      </c>
      <c r="DA315" s="166">
        <v>8</v>
      </c>
      <c r="DB315" s="167">
        <v>77.599999999999994</v>
      </c>
      <c r="DC315" s="167">
        <v>88</v>
      </c>
      <c r="DD315" s="167">
        <v>93.4</v>
      </c>
      <c r="DE315" s="167">
        <v>93.8</v>
      </c>
      <c r="DF315" s="167">
        <v>94.2</v>
      </c>
      <c r="DG315" s="167">
        <v>91.4</v>
      </c>
      <c r="DH315" s="167">
        <v>87.9</v>
      </c>
      <c r="DI315" s="167">
        <v>79.900000000000006</v>
      </c>
      <c r="DJ315" s="167">
        <v>1</v>
      </c>
      <c r="DK315" s="168">
        <f t="shared" si="465"/>
        <v>51.4</v>
      </c>
      <c r="DL315" s="168">
        <f t="shared" si="466"/>
        <v>62.6</v>
      </c>
      <c r="DM315" s="168">
        <f t="shared" si="467"/>
        <v>70.8</v>
      </c>
      <c r="DN315" s="168">
        <f t="shared" si="468"/>
        <v>81</v>
      </c>
      <c r="DO315" s="168">
        <f t="shared" si="469"/>
        <v>90.4</v>
      </c>
      <c r="DP315" s="168">
        <f t="shared" si="470"/>
        <v>96.2</v>
      </c>
      <c r="DQ315" s="168">
        <f t="shared" si="471"/>
        <v>94.7</v>
      </c>
      <c r="DR315" s="168">
        <f t="shared" si="472"/>
        <v>92.3</v>
      </c>
      <c r="DS315" s="167">
        <v>131</v>
      </c>
      <c r="DT315" s="168">
        <f t="shared" si="473"/>
        <v>59.5</v>
      </c>
      <c r="DU315" s="168">
        <f t="shared" si="474"/>
        <v>68.900000000000006</v>
      </c>
      <c r="DV315" s="168">
        <f t="shared" si="475"/>
        <v>78.3</v>
      </c>
      <c r="DW315" s="168">
        <f t="shared" si="476"/>
        <v>84.3</v>
      </c>
      <c r="DX315" s="168">
        <f t="shared" si="477"/>
        <v>92.8</v>
      </c>
      <c r="DY315" s="168">
        <f t="shared" si="478"/>
        <v>96.3</v>
      </c>
      <c r="DZ315" s="168">
        <f t="shared" si="479"/>
        <v>94</v>
      </c>
      <c r="EA315" s="168">
        <f t="shared" si="480"/>
        <v>90</v>
      </c>
      <c r="EB315" s="167">
        <v>132</v>
      </c>
      <c r="EC315" s="168">
        <f t="shared" si="481"/>
        <v>59.8</v>
      </c>
      <c r="ED315" s="168">
        <f t="shared" si="482"/>
        <v>71.099999999999994</v>
      </c>
      <c r="EE315" s="168">
        <f t="shared" si="483"/>
        <v>80.8</v>
      </c>
      <c r="EF315" s="168">
        <f t="shared" si="484"/>
        <v>88</v>
      </c>
      <c r="EG315" s="168">
        <f t="shared" si="485"/>
        <v>95</v>
      </c>
      <c r="EH315" s="168">
        <f t="shared" si="486"/>
        <v>94.4</v>
      </c>
      <c r="EI315" s="168">
        <f t="shared" si="487"/>
        <v>94.1</v>
      </c>
      <c r="EJ315" s="168">
        <f t="shared" si="488"/>
        <v>89</v>
      </c>
      <c r="EK315" s="167">
        <v>133</v>
      </c>
      <c r="EL315" s="168">
        <f t="shared" si="489"/>
        <v>65.400000000000006</v>
      </c>
      <c r="EM315" s="168">
        <f t="shared" si="490"/>
        <v>77.2</v>
      </c>
      <c r="EN315" s="168">
        <f t="shared" si="491"/>
        <v>84.5</v>
      </c>
      <c r="EO315" s="168">
        <f t="shared" si="492"/>
        <v>89.8</v>
      </c>
      <c r="EP315" s="168">
        <f t="shared" si="493"/>
        <v>95.5</v>
      </c>
      <c r="EQ315" s="168">
        <f t="shared" si="494"/>
        <v>94.3</v>
      </c>
      <c r="ER315" s="168">
        <f t="shared" si="495"/>
        <v>92.5</v>
      </c>
      <c r="ES315" s="168">
        <f t="shared" si="496"/>
        <v>88.8</v>
      </c>
      <c r="ET315" s="167">
        <v>134</v>
      </c>
      <c r="EU315" s="168">
        <f t="shared" si="497"/>
        <v>65.3</v>
      </c>
      <c r="EV315" s="168">
        <f t="shared" si="498"/>
        <v>77.400000000000006</v>
      </c>
      <c r="EW315" s="168">
        <f t="shared" si="499"/>
        <v>86.5</v>
      </c>
      <c r="EX315" s="168">
        <f t="shared" si="500"/>
        <v>92.5</v>
      </c>
      <c r="EY315" s="168">
        <f t="shared" si="501"/>
        <v>96.4</v>
      </c>
      <c r="EZ315" s="168">
        <f t="shared" si="502"/>
        <v>93</v>
      </c>
      <c r="FA315" s="168">
        <f t="shared" si="503"/>
        <v>90.4</v>
      </c>
      <c r="FB315" s="168">
        <f t="shared" si="504"/>
        <v>83.7</v>
      </c>
      <c r="FC315" s="167">
        <v>135</v>
      </c>
      <c r="FD315" s="168">
        <f t="shared" si="505"/>
        <v>70.7</v>
      </c>
      <c r="FE315" s="168">
        <f t="shared" si="506"/>
        <v>82</v>
      </c>
      <c r="FF315" s="168">
        <f t="shared" si="507"/>
        <v>89.3</v>
      </c>
      <c r="FG315" s="168">
        <f t="shared" si="508"/>
        <v>93.3</v>
      </c>
      <c r="FH315" s="168">
        <f t="shared" si="509"/>
        <v>95.5</v>
      </c>
      <c r="FI315" s="168">
        <f t="shared" si="510"/>
        <v>93</v>
      </c>
      <c r="FJ315" s="168">
        <f t="shared" si="511"/>
        <v>90.1</v>
      </c>
      <c r="FK315" s="168">
        <f t="shared" si="512"/>
        <v>83</v>
      </c>
      <c r="FL315" s="167">
        <v>136</v>
      </c>
      <c r="FM315" s="168">
        <f t="shared" si="513"/>
        <v>75.599999999999994</v>
      </c>
      <c r="FN315" s="168">
        <f t="shared" si="514"/>
        <v>84.2</v>
      </c>
      <c r="FO315" s="168">
        <f t="shared" si="515"/>
        <v>90.1</v>
      </c>
      <c r="FP315" s="168">
        <f t="shared" si="516"/>
        <v>93.6</v>
      </c>
      <c r="FQ315" s="168">
        <f t="shared" si="517"/>
        <v>96.2</v>
      </c>
      <c r="FR315" s="168">
        <f t="shared" si="518"/>
        <v>91.3</v>
      </c>
      <c r="FS315" s="168">
        <f t="shared" si="519"/>
        <v>87.9</v>
      </c>
      <c r="FT315" s="168">
        <f t="shared" si="520"/>
        <v>81.900000000000006</v>
      </c>
      <c r="FU315" s="167">
        <v>137</v>
      </c>
      <c r="FV315" s="168">
        <f t="shared" si="521"/>
        <v>77.599999999999994</v>
      </c>
      <c r="FW315" s="168">
        <f t="shared" si="522"/>
        <v>88</v>
      </c>
      <c r="FX315" s="168">
        <f t="shared" si="523"/>
        <v>93.4</v>
      </c>
      <c r="FY315" s="168">
        <f t="shared" si="524"/>
        <v>93.8</v>
      </c>
      <c r="FZ315" s="168">
        <f t="shared" si="525"/>
        <v>94.2</v>
      </c>
      <c r="GA315" s="168">
        <f t="shared" si="526"/>
        <v>91.4</v>
      </c>
      <c r="GB315" s="168">
        <f t="shared" si="527"/>
        <v>87.9</v>
      </c>
      <c r="GC315" s="168">
        <f t="shared" si="528"/>
        <v>79.900000000000006</v>
      </c>
      <c r="GD315" s="167">
        <v>130</v>
      </c>
      <c r="GE315" s="168">
        <f t="shared" si="529"/>
        <v>-2.3603849250278586E-2</v>
      </c>
      <c r="GF315" s="168">
        <f t="shared" si="530"/>
        <v>-2.3544224454084883E-2</v>
      </c>
      <c r="GG315" s="167">
        <v>131</v>
      </c>
      <c r="GH315" s="168">
        <f t="shared" si="531"/>
        <v>-1.2384835451356935E-2</v>
      </c>
      <c r="GI315" s="168">
        <f t="shared" si="532"/>
        <v>-1.1998855162644873E-2</v>
      </c>
      <c r="GJ315" s="167">
        <v>132</v>
      </c>
      <c r="GK315" s="168">
        <f t="shared" si="533"/>
        <v>-2.0040529691527809E-2</v>
      </c>
      <c r="GL315" s="168">
        <f t="shared" si="534"/>
        <v>-1.9627671504537147E-2</v>
      </c>
      <c r="GM315" s="167">
        <v>133</v>
      </c>
      <c r="GN315" s="168">
        <f t="shared" si="535"/>
        <v>-2.9994818512207644E-2</v>
      </c>
      <c r="GO315" s="168">
        <f t="shared" si="536"/>
        <v>-2.8499066434065412E-2</v>
      </c>
      <c r="GP315" s="167">
        <v>134</v>
      </c>
      <c r="GQ315" s="168">
        <f t="shared" si="537"/>
        <v>1.1033250097071345E-2</v>
      </c>
      <c r="GR315" s="168">
        <f t="shared" si="538"/>
        <v>1.2508825519844891E-2</v>
      </c>
      <c r="GS315" s="167">
        <v>135</v>
      </c>
      <c r="GT315" s="168">
        <f t="shared" si="539"/>
        <v>3.2452499206684138E-2</v>
      </c>
      <c r="GU315" s="168">
        <f t="shared" si="540"/>
        <v>3.7596330632538866E-2</v>
      </c>
      <c r="GV315" s="167">
        <v>136</v>
      </c>
      <c r="GW315" s="168">
        <f t="shared" si="541"/>
        <v>4.2495075939370963E-2</v>
      </c>
      <c r="GX315" s="168">
        <f t="shared" si="542"/>
        <v>5.8447665967733542E-2</v>
      </c>
      <c r="GY315" s="167">
        <v>137</v>
      </c>
      <c r="GZ315" s="168">
        <f t="shared" si="543"/>
        <v>-2.9037543498589002E-5</v>
      </c>
      <c r="HA315" s="168">
        <f t="shared" si="544"/>
        <v>2.5034014590687548E-2</v>
      </c>
      <c r="HB315" s="167">
        <v>-1.2</v>
      </c>
      <c r="HC315" s="167">
        <v>-0.49</v>
      </c>
      <c r="HD315" s="167">
        <v>0.14000000000000001</v>
      </c>
      <c r="HE315" s="167">
        <v>1.56</v>
      </c>
      <c r="HF315" s="167">
        <v>-2.98</v>
      </c>
      <c r="HG315" s="167">
        <v>-1.01</v>
      </c>
      <c r="HH315" s="167">
        <v>0.85</v>
      </c>
      <c r="HI315" s="167">
        <v>3.14</v>
      </c>
    </row>
    <row r="316" spans="1:217" ht="15" x14ac:dyDescent="0.2">
      <c r="A316" s="153">
        <v>306</v>
      </c>
      <c r="B316" s="212"/>
      <c r="V316" s="163">
        <f t="shared" si="445"/>
        <v>0</v>
      </c>
      <c r="W316" s="163">
        <f t="shared" si="446"/>
        <v>0</v>
      </c>
      <c r="X316" s="163">
        <f t="shared" si="447"/>
        <v>0</v>
      </c>
      <c r="Y316" s="163">
        <f t="shared" si="448"/>
        <v>0</v>
      </c>
      <c r="Z316" s="163">
        <f t="shared" si="449"/>
        <v>0</v>
      </c>
      <c r="AA316" s="163">
        <f t="shared" si="450"/>
        <v>0</v>
      </c>
      <c r="AB316" s="163">
        <f t="shared" si="451"/>
        <v>0</v>
      </c>
      <c r="AC316" s="163">
        <f t="shared" si="452"/>
        <v>0</v>
      </c>
      <c r="AD316" s="164">
        <f t="shared" si="453"/>
        <v>-1.4641977937706968E-2</v>
      </c>
      <c r="AE316" s="164">
        <f t="shared" si="454"/>
        <v>2.4910512713808348E-2</v>
      </c>
      <c r="AF316" s="164">
        <f t="shared" si="455"/>
        <v>4.5595616594547202E-2</v>
      </c>
      <c r="AG316" s="165">
        <f t="shared" si="456"/>
        <v>65.3</v>
      </c>
      <c r="AH316" s="165">
        <f t="shared" si="457"/>
        <v>75.400000000000006</v>
      </c>
      <c r="AI316" s="165">
        <f t="shared" si="458"/>
        <v>82.9</v>
      </c>
      <c r="AJ316" s="165">
        <f t="shared" si="459"/>
        <v>88.3</v>
      </c>
      <c r="AK316" s="165">
        <f t="shared" si="460"/>
        <v>91.5</v>
      </c>
      <c r="AL316" s="165">
        <f t="shared" si="461"/>
        <v>92.7</v>
      </c>
      <c r="AM316" s="165">
        <f t="shared" si="462"/>
        <v>92.5</v>
      </c>
      <c r="AN316" s="165">
        <f t="shared" si="463"/>
        <v>90.4</v>
      </c>
      <c r="AO316" s="164">
        <f t="shared" si="464"/>
        <v>1.5128685188023212</v>
      </c>
      <c r="AP316" s="166">
        <v>1</v>
      </c>
      <c r="AQ316" s="167">
        <v>51.4</v>
      </c>
      <c r="AR316" s="167">
        <v>62.6</v>
      </c>
      <c r="AS316" s="167">
        <v>70.8</v>
      </c>
      <c r="AT316" s="167">
        <v>81</v>
      </c>
      <c r="AU316" s="167">
        <v>90.4</v>
      </c>
      <c r="AV316" s="167">
        <v>96.2</v>
      </c>
      <c r="AW316" s="167">
        <v>94.7</v>
      </c>
      <c r="AX316" s="167">
        <v>92.3</v>
      </c>
      <c r="AY316" s="166">
        <v>2</v>
      </c>
      <c r="AZ316" s="167">
        <v>59.5</v>
      </c>
      <c r="BA316" s="167">
        <v>68.900000000000006</v>
      </c>
      <c r="BB316" s="167">
        <v>78.3</v>
      </c>
      <c r="BC316" s="167">
        <v>84.3</v>
      </c>
      <c r="BD316" s="167">
        <v>92.8</v>
      </c>
      <c r="BE316" s="167">
        <v>96.3</v>
      </c>
      <c r="BF316" s="167">
        <v>94</v>
      </c>
      <c r="BG316" s="167">
        <v>90</v>
      </c>
      <c r="BH316" s="166">
        <v>3</v>
      </c>
      <c r="BI316" s="167">
        <v>59.8</v>
      </c>
      <c r="BJ316" s="167">
        <v>71.099999999999994</v>
      </c>
      <c r="BK316" s="167">
        <v>80.8</v>
      </c>
      <c r="BL316" s="167">
        <v>88</v>
      </c>
      <c r="BM316" s="167">
        <v>95</v>
      </c>
      <c r="BN316" s="167">
        <v>94.4</v>
      </c>
      <c r="BO316" s="167">
        <v>94.1</v>
      </c>
      <c r="BP316" s="167">
        <v>89</v>
      </c>
      <c r="BQ316" s="166">
        <v>4</v>
      </c>
      <c r="BR316" s="167">
        <v>65.400000000000006</v>
      </c>
      <c r="BS316" s="167">
        <v>77.2</v>
      </c>
      <c r="BT316" s="167">
        <v>84.5</v>
      </c>
      <c r="BU316" s="167">
        <v>89.8</v>
      </c>
      <c r="BV316" s="167">
        <v>95.5</v>
      </c>
      <c r="BW316" s="167">
        <v>94.3</v>
      </c>
      <c r="BX316" s="167">
        <v>92.5</v>
      </c>
      <c r="BY316" s="167">
        <v>88.8</v>
      </c>
      <c r="BZ316" s="166">
        <v>5</v>
      </c>
      <c r="CA316" s="167">
        <v>65.3</v>
      </c>
      <c r="CB316" s="167">
        <v>77.400000000000006</v>
      </c>
      <c r="CC316" s="167">
        <v>86.5</v>
      </c>
      <c r="CD316" s="167">
        <v>92.5</v>
      </c>
      <c r="CE316" s="167">
        <v>96.4</v>
      </c>
      <c r="CF316" s="167">
        <v>93</v>
      </c>
      <c r="CG316" s="167">
        <v>90.4</v>
      </c>
      <c r="CH316" s="167">
        <v>83.7</v>
      </c>
      <c r="CI316" s="166">
        <v>6</v>
      </c>
      <c r="CJ316" s="167">
        <v>70.7</v>
      </c>
      <c r="CK316" s="167">
        <v>82</v>
      </c>
      <c r="CL316" s="167">
        <v>89.3</v>
      </c>
      <c r="CM316" s="167">
        <v>93.3</v>
      </c>
      <c r="CN316" s="167">
        <v>95.5</v>
      </c>
      <c r="CO316" s="167">
        <v>93</v>
      </c>
      <c r="CP316" s="167">
        <v>90.1</v>
      </c>
      <c r="CQ316" s="167">
        <v>83</v>
      </c>
      <c r="CR316" s="166">
        <v>7</v>
      </c>
      <c r="CS316" s="167">
        <v>75.599999999999994</v>
      </c>
      <c r="CT316" s="167">
        <v>84.2</v>
      </c>
      <c r="CU316" s="167">
        <v>90.1</v>
      </c>
      <c r="CV316" s="167">
        <v>93.6</v>
      </c>
      <c r="CW316" s="167">
        <v>96.2</v>
      </c>
      <c r="CX316" s="167">
        <v>91.3</v>
      </c>
      <c r="CY316" s="167">
        <v>87.9</v>
      </c>
      <c r="CZ316" s="167">
        <v>81.900000000000006</v>
      </c>
      <c r="DA316" s="166">
        <v>8</v>
      </c>
      <c r="DB316" s="167">
        <v>77.599999999999994</v>
      </c>
      <c r="DC316" s="167">
        <v>88</v>
      </c>
      <c r="DD316" s="167">
        <v>93.4</v>
      </c>
      <c r="DE316" s="167">
        <v>93.8</v>
      </c>
      <c r="DF316" s="167">
        <v>94.2</v>
      </c>
      <c r="DG316" s="167">
        <v>91.4</v>
      </c>
      <c r="DH316" s="167">
        <v>87.9</v>
      </c>
      <c r="DI316" s="167">
        <v>79.900000000000006</v>
      </c>
      <c r="DJ316" s="167">
        <v>1</v>
      </c>
      <c r="DK316" s="168">
        <f t="shared" si="465"/>
        <v>51.4</v>
      </c>
      <c r="DL316" s="168">
        <f t="shared" si="466"/>
        <v>62.6</v>
      </c>
      <c r="DM316" s="168">
        <f t="shared" si="467"/>
        <v>70.8</v>
      </c>
      <c r="DN316" s="168">
        <f t="shared" si="468"/>
        <v>81</v>
      </c>
      <c r="DO316" s="168">
        <f t="shared" si="469"/>
        <v>90.4</v>
      </c>
      <c r="DP316" s="168">
        <f t="shared" si="470"/>
        <v>96.2</v>
      </c>
      <c r="DQ316" s="168">
        <f t="shared" si="471"/>
        <v>94.7</v>
      </c>
      <c r="DR316" s="168">
        <f t="shared" si="472"/>
        <v>92.3</v>
      </c>
      <c r="DS316" s="167">
        <v>131</v>
      </c>
      <c r="DT316" s="168">
        <f t="shared" si="473"/>
        <v>59.5</v>
      </c>
      <c r="DU316" s="168">
        <f t="shared" si="474"/>
        <v>68.900000000000006</v>
      </c>
      <c r="DV316" s="168">
        <f t="shared" si="475"/>
        <v>78.3</v>
      </c>
      <c r="DW316" s="168">
        <f t="shared" si="476"/>
        <v>84.3</v>
      </c>
      <c r="DX316" s="168">
        <f t="shared" si="477"/>
        <v>92.8</v>
      </c>
      <c r="DY316" s="168">
        <f t="shared" si="478"/>
        <v>96.3</v>
      </c>
      <c r="DZ316" s="168">
        <f t="shared" si="479"/>
        <v>94</v>
      </c>
      <c r="EA316" s="168">
        <f t="shared" si="480"/>
        <v>90</v>
      </c>
      <c r="EB316" s="167">
        <v>132</v>
      </c>
      <c r="EC316" s="168">
        <f t="shared" si="481"/>
        <v>59.8</v>
      </c>
      <c r="ED316" s="168">
        <f t="shared" si="482"/>
        <v>71.099999999999994</v>
      </c>
      <c r="EE316" s="168">
        <f t="shared" si="483"/>
        <v>80.8</v>
      </c>
      <c r="EF316" s="168">
        <f t="shared" si="484"/>
        <v>88</v>
      </c>
      <c r="EG316" s="168">
        <f t="shared" si="485"/>
        <v>95</v>
      </c>
      <c r="EH316" s="168">
        <f t="shared" si="486"/>
        <v>94.4</v>
      </c>
      <c r="EI316" s="168">
        <f t="shared" si="487"/>
        <v>94.1</v>
      </c>
      <c r="EJ316" s="168">
        <f t="shared" si="488"/>
        <v>89</v>
      </c>
      <c r="EK316" s="167">
        <v>133</v>
      </c>
      <c r="EL316" s="168">
        <f t="shared" si="489"/>
        <v>65.400000000000006</v>
      </c>
      <c r="EM316" s="168">
        <f t="shared" si="490"/>
        <v>77.2</v>
      </c>
      <c r="EN316" s="168">
        <f t="shared" si="491"/>
        <v>84.5</v>
      </c>
      <c r="EO316" s="168">
        <f t="shared" si="492"/>
        <v>89.8</v>
      </c>
      <c r="EP316" s="168">
        <f t="shared" si="493"/>
        <v>95.5</v>
      </c>
      <c r="EQ316" s="168">
        <f t="shared" si="494"/>
        <v>94.3</v>
      </c>
      <c r="ER316" s="168">
        <f t="shared" si="495"/>
        <v>92.5</v>
      </c>
      <c r="ES316" s="168">
        <f t="shared" si="496"/>
        <v>88.8</v>
      </c>
      <c r="ET316" s="167">
        <v>134</v>
      </c>
      <c r="EU316" s="168">
        <f t="shared" si="497"/>
        <v>65.3</v>
      </c>
      <c r="EV316" s="168">
        <f t="shared" si="498"/>
        <v>77.400000000000006</v>
      </c>
      <c r="EW316" s="168">
        <f t="shared" si="499"/>
        <v>86.5</v>
      </c>
      <c r="EX316" s="168">
        <f t="shared" si="500"/>
        <v>92.5</v>
      </c>
      <c r="EY316" s="168">
        <f t="shared" si="501"/>
        <v>96.4</v>
      </c>
      <c r="EZ316" s="168">
        <f t="shared" si="502"/>
        <v>93</v>
      </c>
      <c r="FA316" s="168">
        <f t="shared" si="503"/>
        <v>90.4</v>
      </c>
      <c r="FB316" s="168">
        <f t="shared" si="504"/>
        <v>83.7</v>
      </c>
      <c r="FC316" s="167">
        <v>135</v>
      </c>
      <c r="FD316" s="168">
        <f t="shared" si="505"/>
        <v>70.7</v>
      </c>
      <c r="FE316" s="168">
        <f t="shared" si="506"/>
        <v>82</v>
      </c>
      <c r="FF316" s="168">
        <f t="shared" si="507"/>
        <v>89.3</v>
      </c>
      <c r="FG316" s="168">
        <f t="shared" si="508"/>
        <v>93.3</v>
      </c>
      <c r="FH316" s="168">
        <f t="shared" si="509"/>
        <v>95.5</v>
      </c>
      <c r="FI316" s="168">
        <f t="shared" si="510"/>
        <v>93</v>
      </c>
      <c r="FJ316" s="168">
        <f t="shared" si="511"/>
        <v>90.1</v>
      </c>
      <c r="FK316" s="168">
        <f t="shared" si="512"/>
        <v>83</v>
      </c>
      <c r="FL316" s="167">
        <v>136</v>
      </c>
      <c r="FM316" s="168">
        <f t="shared" si="513"/>
        <v>75.599999999999994</v>
      </c>
      <c r="FN316" s="168">
        <f t="shared" si="514"/>
        <v>84.2</v>
      </c>
      <c r="FO316" s="168">
        <f t="shared" si="515"/>
        <v>90.1</v>
      </c>
      <c r="FP316" s="168">
        <f t="shared" si="516"/>
        <v>93.6</v>
      </c>
      <c r="FQ316" s="168">
        <f t="shared" si="517"/>
        <v>96.2</v>
      </c>
      <c r="FR316" s="168">
        <f t="shared" si="518"/>
        <v>91.3</v>
      </c>
      <c r="FS316" s="168">
        <f t="shared" si="519"/>
        <v>87.9</v>
      </c>
      <c r="FT316" s="168">
        <f t="shared" si="520"/>
        <v>81.900000000000006</v>
      </c>
      <c r="FU316" s="167">
        <v>137</v>
      </c>
      <c r="FV316" s="168">
        <f t="shared" si="521"/>
        <v>77.599999999999994</v>
      </c>
      <c r="FW316" s="168">
        <f t="shared" si="522"/>
        <v>88</v>
      </c>
      <c r="FX316" s="168">
        <f t="shared" si="523"/>
        <v>93.4</v>
      </c>
      <c r="FY316" s="168">
        <f t="shared" si="524"/>
        <v>93.8</v>
      </c>
      <c r="FZ316" s="168">
        <f t="shared" si="525"/>
        <v>94.2</v>
      </c>
      <c r="GA316" s="168">
        <f t="shared" si="526"/>
        <v>91.4</v>
      </c>
      <c r="GB316" s="168">
        <f t="shared" si="527"/>
        <v>87.9</v>
      </c>
      <c r="GC316" s="168">
        <f t="shared" si="528"/>
        <v>79.900000000000006</v>
      </c>
      <c r="GD316" s="167">
        <v>130</v>
      </c>
      <c r="GE316" s="168">
        <f t="shared" si="529"/>
        <v>-2.3603849250278586E-2</v>
      </c>
      <c r="GF316" s="168">
        <f t="shared" si="530"/>
        <v>-2.3544224454084883E-2</v>
      </c>
      <c r="GG316" s="167">
        <v>131</v>
      </c>
      <c r="GH316" s="168">
        <f t="shared" si="531"/>
        <v>-1.2384835451356935E-2</v>
      </c>
      <c r="GI316" s="168">
        <f t="shared" si="532"/>
        <v>-1.1998855162644873E-2</v>
      </c>
      <c r="GJ316" s="167">
        <v>132</v>
      </c>
      <c r="GK316" s="168">
        <f t="shared" si="533"/>
        <v>-2.0040529691527809E-2</v>
      </c>
      <c r="GL316" s="168">
        <f t="shared" si="534"/>
        <v>-1.9627671504537147E-2</v>
      </c>
      <c r="GM316" s="167">
        <v>133</v>
      </c>
      <c r="GN316" s="168">
        <f t="shared" si="535"/>
        <v>-2.9994818512207644E-2</v>
      </c>
      <c r="GO316" s="168">
        <f t="shared" si="536"/>
        <v>-2.8499066434065412E-2</v>
      </c>
      <c r="GP316" s="167">
        <v>134</v>
      </c>
      <c r="GQ316" s="168">
        <f t="shared" si="537"/>
        <v>1.1033250097071345E-2</v>
      </c>
      <c r="GR316" s="168">
        <f t="shared" si="538"/>
        <v>1.2508825519844891E-2</v>
      </c>
      <c r="GS316" s="167">
        <v>135</v>
      </c>
      <c r="GT316" s="168">
        <f t="shared" si="539"/>
        <v>3.2452499206684138E-2</v>
      </c>
      <c r="GU316" s="168">
        <f t="shared" si="540"/>
        <v>3.7596330632538866E-2</v>
      </c>
      <c r="GV316" s="167">
        <v>136</v>
      </c>
      <c r="GW316" s="168">
        <f t="shared" si="541"/>
        <v>4.2495075939370963E-2</v>
      </c>
      <c r="GX316" s="168">
        <f t="shared" si="542"/>
        <v>5.8447665967733542E-2</v>
      </c>
      <c r="GY316" s="167">
        <v>137</v>
      </c>
      <c r="GZ316" s="168">
        <f t="shared" si="543"/>
        <v>-2.9037543498589002E-5</v>
      </c>
      <c r="HA316" s="168">
        <f t="shared" si="544"/>
        <v>2.5034014590687548E-2</v>
      </c>
      <c r="HB316" s="167">
        <v>-1.2</v>
      </c>
      <c r="HC316" s="167">
        <v>-0.49</v>
      </c>
      <c r="HD316" s="167">
        <v>0.14000000000000001</v>
      </c>
      <c r="HE316" s="167">
        <v>1.56</v>
      </c>
      <c r="HF316" s="167">
        <v>-2.98</v>
      </c>
      <c r="HG316" s="167">
        <v>-1.01</v>
      </c>
      <c r="HH316" s="167">
        <v>0.85</v>
      </c>
      <c r="HI316" s="167">
        <v>3.14</v>
      </c>
    </row>
    <row r="317" spans="1:217" ht="15" x14ac:dyDescent="0.2">
      <c r="A317" s="153">
        <v>307</v>
      </c>
      <c r="B317" s="212"/>
      <c r="V317" s="163">
        <f t="shared" si="445"/>
        <v>0</v>
      </c>
      <c r="W317" s="163">
        <f t="shared" si="446"/>
        <v>0</v>
      </c>
      <c r="X317" s="163">
        <f t="shared" si="447"/>
        <v>0</v>
      </c>
      <c r="Y317" s="163">
        <f t="shared" si="448"/>
        <v>0</v>
      </c>
      <c r="Z317" s="163">
        <f t="shared" si="449"/>
        <v>0</v>
      </c>
      <c r="AA317" s="163">
        <f t="shared" si="450"/>
        <v>0</v>
      </c>
      <c r="AB317" s="163">
        <f t="shared" si="451"/>
        <v>0</v>
      </c>
      <c r="AC317" s="163">
        <f t="shared" si="452"/>
        <v>0</v>
      </c>
      <c r="AD317" s="164">
        <f t="shared" si="453"/>
        <v>-1.4641977937706968E-2</v>
      </c>
      <c r="AE317" s="164">
        <f t="shared" si="454"/>
        <v>2.4910512713808348E-2</v>
      </c>
      <c r="AF317" s="164">
        <f t="shared" si="455"/>
        <v>4.5595616594547202E-2</v>
      </c>
      <c r="AG317" s="165">
        <f t="shared" si="456"/>
        <v>65.3</v>
      </c>
      <c r="AH317" s="165">
        <f t="shared" si="457"/>
        <v>75.400000000000006</v>
      </c>
      <c r="AI317" s="165">
        <f t="shared" si="458"/>
        <v>82.9</v>
      </c>
      <c r="AJ317" s="165">
        <f t="shared" si="459"/>
        <v>88.3</v>
      </c>
      <c r="AK317" s="165">
        <f t="shared" si="460"/>
        <v>91.5</v>
      </c>
      <c r="AL317" s="165">
        <f t="shared" si="461"/>
        <v>92.7</v>
      </c>
      <c r="AM317" s="165">
        <f t="shared" si="462"/>
        <v>92.5</v>
      </c>
      <c r="AN317" s="165">
        <f t="shared" si="463"/>
        <v>90.4</v>
      </c>
      <c r="AO317" s="164">
        <f t="shared" si="464"/>
        <v>1.5128685188023212</v>
      </c>
      <c r="AP317" s="166">
        <v>1</v>
      </c>
      <c r="AQ317" s="167">
        <v>51.4</v>
      </c>
      <c r="AR317" s="167">
        <v>62.6</v>
      </c>
      <c r="AS317" s="167">
        <v>70.8</v>
      </c>
      <c r="AT317" s="167">
        <v>81</v>
      </c>
      <c r="AU317" s="167">
        <v>90.4</v>
      </c>
      <c r="AV317" s="167">
        <v>96.2</v>
      </c>
      <c r="AW317" s="167">
        <v>94.7</v>
      </c>
      <c r="AX317" s="167">
        <v>92.3</v>
      </c>
      <c r="AY317" s="166">
        <v>2</v>
      </c>
      <c r="AZ317" s="167">
        <v>59.5</v>
      </c>
      <c r="BA317" s="167">
        <v>68.900000000000006</v>
      </c>
      <c r="BB317" s="167">
        <v>78.3</v>
      </c>
      <c r="BC317" s="167">
        <v>84.3</v>
      </c>
      <c r="BD317" s="167">
        <v>92.8</v>
      </c>
      <c r="BE317" s="167">
        <v>96.3</v>
      </c>
      <c r="BF317" s="167">
        <v>94</v>
      </c>
      <c r="BG317" s="167">
        <v>90</v>
      </c>
      <c r="BH317" s="166">
        <v>3</v>
      </c>
      <c r="BI317" s="167">
        <v>59.8</v>
      </c>
      <c r="BJ317" s="167">
        <v>71.099999999999994</v>
      </c>
      <c r="BK317" s="167">
        <v>80.8</v>
      </c>
      <c r="BL317" s="167">
        <v>88</v>
      </c>
      <c r="BM317" s="167">
        <v>95</v>
      </c>
      <c r="BN317" s="167">
        <v>94.4</v>
      </c>
      <c r="BO317" s="167">
        <v>94.1</v>
      </c>
      <c r="BP317" s="167">
        <v>89</v>
      </c>
      <c r="BQ317" s="166">
        <v>4</v>
      </c>
      <c r="BR317" s="167">
        <v>65.400000000000006</v>
      </c>
      <c r="BS317" s="167">
        <v>77.2</v>
      </c>
      <c r="BT317" s="167">
        <v>84.5</v>
      </c>
      <c r="BU317" s="167">
        <v>89.8</v>
      </c>
      <c r="BV317" s="167">
        <v>95.5</v>
      </c>
      <c r="BW317" s="167">
        <v>94.3</v>
      </c>
      <c r="BX317" s="167">
        <v>92.5</v>
      </c>
      <c r="BY317" s="167">
        <v>88.8</v>
      </c>
      <c r="BZ317" s="166">
        <v>5</v>
      </c>
      <c r="CA317" s="167">
        <v>65.3</v>
      </c>
      <c r="CB317" s="167">
        <v>77.400000000000006</v>
      </c>
      <c r="CC317" s="167">
        <v>86.5</v>
      </c>
      <c r="CD317" s="167">
        <v>92.5</v>
      </c>
      <c r="CE317" s="167">
        <v>96.4</v>
      </c>
      <c r="CF317" s="167">
        <v>93</v>
      </c>
      <c r="CG317" s="167">
        <v>90.4</v>
      </c>
      <c r="CH317" s="167">
        <v>83.7</v>
      </c>
      <c r="CI317" s="166">
        <v>6</v>
      </c>
      <c r="CJ317" s="167">
        <v>70.7</v>
      </c>
      <c r="CK317" s="167">
        <v>82</v>
      </c>
      <c r="CL317" s="167">
        <v>89.3</v>
      </c>
      <c r="CM317" s="167">
        <v>93.3</v>
      </c>
      <c r="CN317" s="167">
        <v>95.5</v>
      </c>
      <c r="CO317" s="167">
        <v>93</v>
      </c>
      <c r="CP317" s="167">
        <v>90.1</v>
      </c>
      <c r="CQ317" s="167">
        <v>83</v>
      </c>
      <c r="CR317" s="166">
        <v>7</v>
      </c>
      <c r="CS317" s="167">
        <v>75.599999999999994</v>
      </c>
      <c r="CT317" s="167">
        <v>84.2</v>
      </c>
      <c r="CU317" s="167">
        <v>90.1</v>
      </c>
      <c r="CV317" s="167">
        <v>93.6</v>
      </c>
      <c r="CW317" s="167">
        <v>96.2</v>
      </c>
      <c r="CX317" s="167">
        <v>91.3</v>
      </c>
      <c r="CY317" s="167">
        <v>87.9</v>
      </c>
      <c r="CZ317" s="167">
        <v>81.900000000000006</v>
      </c>
      <c r="DA317" s="166">
        <v>8</v>
      </c>
      <c r="DB317" s="167">
        <v>77.599999999999994</v>
      </c>
      <c r="DC317" s="167">
        <v>88</v>
      </c>
      <c r="DD317" s="167">
        <v>93.4</v>
      </c>
      <c r="DE317" s="167">
        <v>93.8</v>
      </c>
      <c r="DF317" s="167">
        <v>94.2</v>
      </c>
      <c r="DG317" s="167">
        <v>91.4</v>
      </c>
      <c r="DH317" s="167">
        <v>87.9</v>
      </c>
      <c r="DI317" s="167">
        <v>79.900000000000006</v>
      </c>
      <c r="DJ317" s="167">
        <v>1</v>
      </c>
      <c r="DK317" s="168">
        <f t="shared" si="465"/>
        <v>51.4</v>
      </c>
      <c r="DL317" s="168">
        <f t="shared" si="466"/>
        <v>62.6</v>
      </c>
      <c r="DM317" s="168">
        <f t="shared" si="467"/>
        <v>70.8</v>
      </c>
      <c r="DN317" s="168">
        <f t="shared" si="468"/>
        <v>81</v>
      </c>
      <c r="DO317" s="168">
        <f t="shared" si="469"/>
        <v>90.4</v>
      </c>
      <c r="DP317" s="168">
        <f t="shared" si="470"/>
        <v>96.2</v>
      </c>
      <c r="DQ317" s="168">
        <f t="shared" si="471"/>
        <v>94.7</v>
      </c>
      <c r="DR317" s="168">
        <f t="shared" si="472"/>
        <v>92.3</v>
      </c>
      <c r="DS317" s="167">
        <v>131</v>
      </c>
      <c r="DT317" s="168">
        <f t="shared" si="473"/>
        <v>59.5</v>
      </c>
      <c r="DU317" s="168">
        <f t="shared" si="474"/>
        <v>68.900000000000006</v>
      </c>
      <c r="DV317" s="168">
        <f t="shared" si="475"/>
        <v>78.3</v>
      </c>
      <c r="DW317" s="168">
        <f t="shared" si="476"/>
        <v>84.3</v>
      </c>
      <c r="DX317" s="168">
        <f t="shared" si="477"/>
        <v>92.8</v>
      </c>
      <c r="DY317" s="168">
        <f t="shared" si="478"/>
        <v>96.3</v>
      </c>
      <c r="DZ317" s="168">
        <f t="shared" si="479"/>
        <v>94</v>
      </c>
      <c r="EA317" s="168">
        <f t="shared" si="480"/>
        <v>90</v>
      </c>
      <c r="EB317" s="167">
        <v>132</v>
      </c>
      <c r="EC317" s="168">
        <f t="shared" si="481"/>
        <v>59.8</v>
      </c>
      <c r="ED317" s="168">
        <f t="shared" si="482"/>
        <v>71.099999999999994</v>
      </c>
      <c r="EE317" s="168">
        <f t="shared" si="483"/>
        <v>80.8</v>
      </c>
      <c r="EF317" s="168">
        <f t="shared" si="484"/>
        <v>88</v>
      </c>
      <c r="EG317" s="168">
        <f t="shared" si="485"/>
        <v>95</v>
      </c>
      <c r="EH317" s="168">
        <f t="shared" si="486"/>
        <v>94.4</v>
      </c>
      <c r="EI317" s="168">
        <f t="shared" si="487"/>
        <v>94.1</v>
      </c>
      <c r="EJ317" s="168">
        <f t="shared" si="488"/>
        <v>89</v>
      </c>
      <c r="EK317" s="167">
        <v>133</v>
      </c>
      <c r="EL317" s="168">
        <f t="shared" si="489"/>
        <v>65.400000000000006</v>
      </c>
      <c r="EM317" s="168">
        <f t="shared" si="490"/>
        <v>77.2</v>
      </c>
      <c r="EN317" s="168">
        <f t="shared" si="491"/>
        <v>84.5</v>
      </c>
      <c r="EO317" s="168">
        <f t="shared" si="492"/>
        <v>89.8</v>
      </c>
      <c r="EP317" s="168">
        <f t="shared" si="493"/>
        <v>95.5</v>
      </c>
      <c r="EQ317" s="168">
        <f t="shared" si="494"/>
        <v>94.3</v>
      </c>
      <c r="ER317" s="168">
        <f t="shared" si="495"/>
        <v>92.5</v>
      </c>
      <c r="ES317" s="168">
        <f t="shared" si="496"/>
        <v>88.8</v>
      </c>
      <c r="ET317" s="167">
        <v>134</v>
      </c>
      <c r="EU317" s="168">
        <f t="shared" si="497"/>
        <v>65.3</v>
      </c>
      <c r="EV317" s="168">
        <f t="shared" si="498"/>
        <v>77.400000000000006</v>
      </c>
      <c r="EW317" s="168">
        <f t="shared" si="499"/>
        <v>86.5</v>
      </c>
      <c r="EX317" s="168">
        <f t="shared" si="500"/>
        <v>92.5</v>
      </c>
      <c r="EY317" s="168">
        <f t="shared" si="501"/>
        <v>96.4</v>
      </c>
      <c r="EZ317" s="168">
        <f t="shared" si="502"/>
        <v>93</v>
      </c>
      <c r="FA317" s="168">
        <f t="shared" si="503"/>
        <v>90.4</v>
      </c>
      <c r="FB317" s="168">
        <f t="shared" si="504"/>
        <v>83.7</v>
      </c>
      <c r="FC317" s="167">
        <v>135</v>
      </c>
      <c r="FD317" s="168">
        <f t="shared" si="505"/>
        <v>70.7</v>
      </c>
      <c r="FE317" s="168">
        <f t="shared" si="506"/>
        <v>82</v>
      </c>
      <c r="FF317" s="168">
        <f t="shared" si="507"/>
        <v>89.3</v>
      </c>
      <c r="FG317" s="168">
        <f t="shared" si="508"/>
        <v>93.3</v>
      </c>
      <c r="FH317" s="168">
        <f t="shared" si="509"/>
        <v>95.5</v>
      </c>
      <c r="FI317" s="168">
        <f t="shared" si="510"/>
        <v>93</v>
      </c>
      <c r="FJ317" s="168">
        <f t="shared" si="511"/>
        <v>90.1</v>
      </c>
      <c r="FK317" s="168">
        <f t="shared" si="512"/>
        <v>83</v>
      </c>
      <c r="FL317" s="167">
        <v>136</v>
      </c>
      <c r="FM317" s="168">
        <f t="shared" si="513"/>
        <v>75.599999999999994</v>
      </c>
      <c r="FN317" s="168">
        <f t="shared" si="514"/>
        <v>84.2</v>
      </c>
      <c r="FO317" s="168">
        <f t="shared" si="515"/>
        <v>90.1</v>
      </c>
      <c r="FP317" s="168">
        <f t="shared" si="516"/>
        <v>93.6</v>
      </c>
      <c r="FQ317" s="168">
        <f t="shared" si="517"/>
        <v>96.2</v>
      </c>
      <c r="FR317" s="168">
        <f t="shared" si="518"/>
        <v>91.3</v>
      </c>
      <c r="FS317" s="168">
        <f t="shared" si="519"/>
        <v>87.9</v>
      </c>
      <c r="FT317" s="168">
        <f t="shared" si="520"/>
        <v>81.900000000000006</v>
      </c>
      <c r="FU317" s="167">
        <v>137</v>
      </c>
      <c r="FV317" s="168">
        <f t="shared" si="521"/>
        <v>77.599999999999994</v>
      </c>
      <c r="FW317" s="168">
        <f t="shared" si="522"/>
        <v>88</v>
      </c>
      <c r="FX317" s="168">
        <f t="shared" si="523"/>
        <v>93.4</v>
      </c>
      <c r="FY317" s="168">
        <f t="shared" si="524"/>
        <v>93.8</v>
      </c>
      <c r="FZ317" s="168">
        <f t="shared" si="525"/>
        <v>94.2</v>
      </c>
      <c r="GA317" s="168">
        <f t="shared" si="526"/>
        <v>91.4</v>
      </c>
      <c r="GB317" s="168">
        <f t="shared" si="527"/>
        <v>87.9</v>
      </c>
      <c r="GC317" s="168">
        <f t="shared" si="528"/>
        <v>79.900000000000006</v>
      </c>
      <c r="GD317" s="167">
        <v>130</v>
      </c>
      <c r="GE317" s="168">
        <f t="shared" si="529"/>
        <v>-2.3603849250278586E-2</v>
      </c>
      <c r="GF317" s="168">
        <f t="shared" si="530"/>
        <v>-2.3544224454084883E-2</v>
      </c>
      <c r="GG317" s="167">
        <v>131</v>
      </c>
      <c r="GH317" s="168">
        <f t="shared" si="531"/>
        <v>-1.2384835451356935E-2</v>
      </c>
      <c r="GI317" s="168">
        <f t="shared" si="532"/>
        <v>-1.1998855162644873E-2</v>
      </c>
      <c r="GJ317" s="167">
        <v>132</v>
      </c>
      <c r="GK317" s="168">
        <f t="shared" si="533"/>
        <v>-2.0040529691527809E-2</v>
      </c>
      <c r="GL317" s="168">
        <f t="shared" si="534"/>
        <v>-1.9627671504537147E-2</v>
      </c>
      <c r="GM317" s="167">
        <v>133</v>
      </c>
      <c r="GN317" s="168">
        <f t="shared" si="535"/>
        <v>-2.9994818512207644E-2</v>
      </c>
      <c r="GO317" s="168">
        <f t="shared" si="536"/>
        <v>-2.8499066434065412E-2</v>
      </c>
      <c r="GP317" s="167">
        <v>134</v>
      </c>
      <c r="GQ317" s="168">
        <f t="shared" si="537"/>
        <v>1.1033250097071345E-2</v>
      </c>
      <c r="GR317" s="168">
        <f t="shared" si="538"/>
        <v>1.2508825519844891E-2</v>
      </c>
      <c r="GS317" s="167">
        <v>135</v>
      </c>
      <c r="GT317" s="168">
        <f t="shared" si="539"/>
        <v>3.2452499206684138E-2</v>
      </c>
      <c r="GU317" s="168">
        <f t="shared" si="540"/>
        <v>3.7596330632538866E-2</v>
      </c>
      <c r="GV317" s="167">
        <v>136</v>
      </c>
      <c r="GW317" s="168">
        <f t="shared" si="541"/>
        <v>4.2495075939370963E-2</v>
      </c>
      <c r="GX317" s="168">
        <f t="shared" si="542"/>
        <v>5.8447665967733542E-2</v>
      </c>
      <c r="GY317" s="167">
        <v>137</v>
      </c>
      <c r="GZ317" s="168">
        <f t="shared" si="543"/>
        <v>-2.9037543498589002E-5</v>
      </c>
      <c r="HA317" s="168">
        <f t="shared" si="544"/>
        <v>2.5034014590687548E-2</v>
      </c>
      <c r="HB317" s="167">
        <v>-1.2</v>
      </c>
      <c r="HC317" s="167">
        <v>-0.49</v>
      </c>
      <c r="HD317" s="167">
        <v>0.14000000000000001</v>
      </c>
      <c r="HE317" s="167">
        <v>1.56</v>
      </c>
      <c r="HF317" s="167">
        <v>-2.98</v>
      </c>
      <c r="HG317" s="167">
        <v>-1.01</v>
      </c>
      <c r="HH317" s="167">
        <v>0.85</v>
      </c>
      <c r="HI317" s="167">
        <v>3.14</v>
      </c>
    </row>
    <row r="318" spans="1:217" ht="15" x14ac:dyDescent="0.2">
      <c r="A318" s="153">
        <v>308</v>
      </c>
      <c r="B318" s="212"/>
      <c r="V318" s="163">
        <f t="shared" si="445"/>
        <v>0</v>
      </c>
      <c r="W318" s="163">
        <f t="shared" si="446"/>
        <v>0</v>
      </c>
      <c r="X318" s="163">
        <f t="shared" si="447"/>
        <v>0</v>
      </c>
      <c r="Y318" s="163">
        <f t="shared" si="448"/>
        <v>0</v>
      </c>
      <c r="Z318" s="163">
        <f t="shared" si="449"/>
        <v>0</v>
      </c>
      <c r="AA318" s="163">
        <f t="shared" si="450"/>
        <v>0</v>
      </c>
      <c r="AB318" s="163">
        <f t="shared" si="451"/>
        <v>0</v>
      </c>
      <c r="AC318" s="163">
        <f t="shared" si="452"/>
        <v>0</v>
      </c>
      <c r="AD318" s="164">
        <f t="shared" si="453"/>
        <v>-1.4641977937706968E-2</v>
      </c>
      <c r="AE318" s="164">
        <f t="shared" si="454"/>
        <v>2.4910512713808348E-2</v>
      </c>
      <c r="AF318" s="164">
        <f t="shared" si="455"/>
        <v>4.5595616594547202E-2</v>
      </c>
      <c r="AG318" s="165">
        <f t="shared" si="456"/>
        <v>65.3</v>
      </c>
      <c r="AH318" s="165">
        <f t="shared" si="457"/>
        <v>75.400000000000006</v>
      </c>
      <c r="AI318" s="165">
        <f t="shared" si="458"/>
        <v>82.9</v>
      </c>
      <c r="AJ318" s="165">
        <f t="shared" si="459"/>
        <v>88.3</v>
      </c>
      <c r="AK318" s="165">
        <f t="shared" si="460"/>
        <v>91.5</v>
      </c>
      <c r="AL318" s="165">
        <f t="shared" si="461"/>
        <v>92.7</v>
      </c>
      <c r="AM318" s="165">
        <f t="shared" si="462"/>
        <v>92.5</v>
      </c>
      <c r="AN318" s="165">
        <f t="shared" si="463"/>
        <v>90.4</v>
      </c>
      <c r="AO318" s="164">
        <f t="shared" si="464"/>
        <v>1.5128685188023212</v>
      </c>
      <c r="AP318" s="166">
        <v>1</v>
      </c>
      <c r="AQ318" s="167">
        <v>51.4</v>
      </c>
      <c r="AR318" s="167">
        <v>62.6</v>
      </c>
      <c r="AS318" s="167">
        <v>70.8</v>
      </c>
      <c r="AT318" s="167">
        <v>81</v>
      </c>
      <c r="AU318" s="167">
        <v>90.4</v>
      </c>
      <c r="AV318" s="167">
        <v>96.2</v>
      </c>
      <c r="AW318" s="167">
        <v>94.7</v>
      </c>
      <c r="AX318" s="167">
        <v>92.3</v>
      </c>
      <c r="AY318" s="166">
        <v>2</v>
      </c>
      <c r="AZ318" s="167">
        <v>59.5</v>
      </c>
      <c r="BA318" s="167">
        <v>68.900000000000006</v>
      </c>
      <c r="BB318" s="167">
        <v>78.3</v>
      </c>
      <c r="BC318" s="167">
        <v>84.3</v>
      </c>
      <c r="BD318" s="167">
        <v>92.8</v>
      </c>
      <c r="BE318" s="167">
        <v>96.3</v>
      </c>
      <c r="BF318" s="167">
        <v>94</v>
      </c>
      <c r="BG318" s="167">
        <v>90</v>
      </c>
      <c r="BH318" s="166">
        <v>3</v>
      </c>
      <c r="BI318" s="167">
        <v>59.8</v>
      </c>
      <c r="BJ318" s="167">
        <v>71.099999999999994</v>
      </c>
      <c r="BK318" s="167">
        <v>80.8</v>
      </c>
      <c r="BL318" s="167">
        <v>88</v>
      </c>
      <c r="BM318" s="167">
        <v>95</v>
      </c>
      <c r="BN318" s="167">
        <v>94.4</v>
      </c>
      <c r="BO318" s="167">
        <v>94.1</v>
      </c>
      <c r="BP318" s="167">
        <v>89</v>
      </c>
      <c r="BQ318" s="166">
        <v>4</v>
      </c>
      <c r="BR318" s="167">
        <v>65.400000000000006</v>
      </c>
      <c r="BS318" s="167">
        <v>77.2</v>
      </c>
      <c r="BT318" s="167">
        <v>84.5</v>
      </c>
      <c r="BU318" s="167">
        <v>89.8</v>
      </c>
      <c r="BV318" s="167">
        <v>95.5</v>
      </c>
      <c r="BW318" s="167">
        <v>94.3</v>
      </c>
      <c r="BX318" s="167">
        <v>92.5</v>
      </c>
      <c r="BY318" s="167">
        <v>88.8</v>
      </c>
      <c r="BZ318" s="166">
        <v>5</v>
      </c>
      <c r="CA318" s="167">
        <v>65.3</v>
      </c>
      <c r="CB318" s="167">
        <v>77.400000000000006</v>
      </c>
      <c r="CC318" s="167">
        <v>86.5</v>
      </c>
      <c r="CD318" s="167">
        <v>92.5</v>
      </c>
      <c r="CE318" s="167">
        <v>96.4</v>
      </c>
      <c r="CF318" s="167">
        <v>93</v>
      </c>
      <c r="CG318" s="167">
        <v>90.4</v>
      </c>
      <c r="CH318" s="167">
        <v>83.7</v>
      </c>
      <c r="CI318" s="166">
        <v>6</v>
      </c>
      <c r="CJ318" s="167">
        <v>70.7</v>
      </c>
      <c r="CK318" s="167">
        <v>82</v>
      </c>
      <c r="CL318" s="167">
        <v>89.3</v>
      </c>
      <c r="CM318" s="167">
        <v>93.3</v>
      </c>
      <c r="CN318" s="167">
        <v>95.5</v>
      </c>
      <c r="CO318" s="167">
        <v>93</v>
      </c>
      <c r="CP318" s="167">
        <v>90.1</v>
      </c>
      <c r="CQ318" s="167">
        <v>83</v>
      </c>
      <c r="CR318" s="166">
        <v>7</v>
      </c>
      <c r="CS318" s="167">
        <v>75.599999999999994</v>
      </c>
      <c r="CT318" s="167">
        <v>84.2</v>
      </c>
      <c r="CU318" s="167">
        <v>90.1</v>
      </c>
      <c r="CV318" s="167">
        <v>93.6</v>
      </c>
      <c r="CW318" s="167">
        <v>96.2</v>
      </c>
      <c r="CX318" s="167">
        <v>91.3</v>
      </c>
      <c r="CY318" s="167">
        <v>87.9</v>
      </c>
      <c r="CZ318" s="167">
        <v>81.900000000000006</v>
      </c>
      <c r="DA318" s="166">
        <v>8</v>
      </c>
      <c r="DB318" s="167">
        <v>77.599999999999994</v>
      </c>
      <c r="DC318" s="167">
        <v>88</v>
      </c>
      <c r="DD318" s="167">
        <v>93.4</v>
      </c>
      <c r="DE318" s="167">
        <v>93.8</v>
      </c>
      <c r="DF318" s="167">
        <v>94.2</v>
      </c>
      <c r="DG318" s="167">
        <v>91.4</v>
      </c>
      <c r="DH318" s="167">
        <v>87.9</v>
      </c>
      <c r="DI318" s="167">
        <v>79.900000000000006</v>
      </c>
      <c r="DJ318" s="167">
        <v>1</v>
      </c>
      <c r="DK318" s="168">
        <f t="shared" si="465"/>
        <v>51.4</v>
      </c>
      <c r="DL318" s="168">
        <f t="shared" si="466"/>
        <v>62.6</v>
      </c>
      <c r="DM318" s="168">
        <f t="shared" si="467"/>
        <v>70.8</v>
      </c>
      <c r="DN318" s="168">
        <f t="shared" si="468"/>
        <v>81</v>
      </c>
      <c r="DO318" s="168">
        <f t="shared" si="469"/>
        <v>90.4</v>
      </c>
      <c r="DP318" s="168">
        <f t="shared" si="470"/>
        <v>96.2</v>
      </c>
      <c r="DQ318" s="168">
        <f t="shared" si="471"/>
        <v>94.7</v>
      </c>
      <c r="DR318" s="168">
        <f t="shared" si="472"/>
        <v>92.3</v>
      </c>
      <c r="DS318" s="167">
        <v>131</v>
      </c>
      <c r="DT318" s="168">
        <f t="shared" si="473"/>
        <v>59.5</v>
      </c>
      <c r="DU318" s="168">
        <f t="shared" si="474"/>
        <v>68.900000000000006</v>
      </c>
      <c r="DV318" s="168">
        <f t="shared" si="475"/>
        <v>78.3</v>
      </c>
      <c r="DW318" s="168">
        <f t="shared" si="476"/>
        <v>84.3</v>
      </c>
      <c r="DX318" s="168">
        <f t="shared" si="477"/>
        <v>92.8</v>
      </c>
      <c r="DY318" s="168">
        <f t="shared" si="478"/>
        <v>96.3</v>
      </c>
      <c r="DZ318" s="168">
        <f t="shared" si="479"/>
        <v>94</v>
      </c>
      <c r="EA318" s="168">
        <f t="shared" si="480"/>
        <v>90</v>
      </c>
      <c r="EB318" s="167">
        <v>132</v>
      </c>
      <c r="EC318" s="168">
        <f t="shared" si="481"/>
        <v>59.8</v>
      </c>
      <c r="ED318" s="168">
        <f t="shared" si="482"/>
        <v>71.099999999999994</v>
      </c>
      <c r="EE318" s="168">
        <f t="shared" si="483"/>
        <v>80.8</v>
      </c>
      <c r="EF318" s="168">
        <f t="shared" si="484"/>
        <v>88</v>
      </c>
      <c r="EG318" s="168">
        <f t="shared" si="485"/>
        <v>95</v>
      </c>
      <c r="EH318" s="168">
        <f t="shared" si="486"/>
        <v>94.4</v>
      </c>
      <c r="EI318" s="168">
        <f t="shared" si="487"/>
        <v>94.1</v>
      </c>
      <c r="EJ318" s="168">
        <f t="shared" si="488"/>
        <v>89</v>
      </c>
      <c r="EK318" s="167">
        <v>133</v>
      </c>
      <c r="EL318" s="168">
        <f t="shared" si="489"/>
        <v>65.400000000000006</v>
      </c>
      <c r="EM318" s="168">
        <f t="shared" si="490"/>
        <v>77.2</v>
      </c>
      <c r="EN318" s="168">
        <f t="shared" si="491"/>
        <v>84.5</v>
      </c>
      <c r="EO318" s="168">
        <f t="shared" si="492"/>
        <v>89.8</v>
      </c>
      <c r="EP318" s="168">
        <f t="shared" si="493"/>
        <v>95.5</v>
      </c>
      <c r="EQ318" s="168">
        <f t="shared" si="494"/>
        <v>94.3</v>
      </c>
      <c r="ER318" s="168">
        <f t="shared" si="495"/>
        <v>92.5</v>
      </c>
      <c r="ES318" s="168">
        <f t="shared" si="496"/>
        <v>88.8</v>
      </c>
      <c r="ET318" s="167">
        <v>134</v>
      </c>
      <c r="EU318" s="168">
        <f t="shared" si="497"/>
        <v>65.3</v>
      </c>
      <c r="EV318" s="168">
        <f t="shared" si="498"/>
        <v>77.400000000000006</v>
      </c>
      <c r="EW318" s="168">
        <f t="shared" si="499"/>
        <v>86.5</v>
      </c>
      <c r="EX318" s="168">
        <f t="shared" si="500"/>
        <v>92.5</v>
      </c>
      <c r="EY318" s="168">
        <f t="shared" si="501"/>
        <v>96.4</v>
      </c>
      <c r="EZ318" s="168">
        <f t="shared" si="502"/>
        <v>93</v>
      </c>
      <c r="FA318" s="168">
        <f t="shared" si="503"/>
        <v>90.4</v>
      </c>
      <c r="FB318" s="168">
        <f t="shared" si="504"/>
        <v>83.7</v>
      </c>
      <c r="FC318" s="167">
        <v>135</v>
      </c>
      <c r="FD318" s="168">
        <f t="shared" si="505"/>
        <v>70.7</v>
      </c>
      <c r="FE318" s="168">
        <f t="shared" si="506"/>
        <v>82</v>
      </c>
      <c r="FF318" s="168">
        <f t="shared" si="507"/>
        <v>89.3</v>
      </c>
      <c r="FG318" s="168">
        <f t="shared" si="508"/>
        <v>93.3</v>
      </c>
      <c r="FH318" s="168">
        <f t="shared" si="509"/>
        <v>95.5</v>
      </c>
      <c r="FI318" s="168">
        <f t="shared" si="510"/>
        <v>93</v>
      </c>
      <c r="FJ318" s="168">
        <f t="shared" si="511"/>
        <v>90.1</v>
      </c>
      <c r="FK318" s="168">
        <f t="shared" si="512"/>
        <v>83</v>
      </c>
      <c r="FL318" s="167">
        <v>136</v>
      </c>
      <c r="FM318" s="168">
        <f t="shared" si="513"/>
        <v>75.599999999999994</v>
      </c>
      <c r="FN318" s="168">
        <f t="shared" si="514"/>
        <v>84.2</v>
      </c>
      <c r="FO318" s="168">
        <f t="shared" si="515"/>
        <v>90.1</v>
      </c>
      <c r="FP318" s="168">
        <f t="shared" si="516"/>
        <v>93.6</v>
      </c>
      <c r="FQ318" s="168">
        <f t="shared" si="517"/>
        <v>96.2</v>
      </c>
      <c r="FR318" s="168">
        <f t="shared" si="518"/>
        <v>91.3</v>
      </c>
      <c r="FS318" s="168">
        <f t="shared" si="519"/>
        <v>87.9</v>
      </c>
      <c r="FT318" s="168">
        <f t="shared" si="520"/>
        <v>81.900000000000006</v>
      </c>
      <c r="FU318" s="167">
        <v>137</v>
      </c>
      <c r="FV318" s="168">
        <f t="shared" si="521"/>
        <v>77.599999999999994</v>
      </c>
      <c r="FW318" s="168">
        <f t="shared" si="522"/>
        <v>88</v>
      </c>
      <c r="FX318" s="168">
        <f t="shared" si="523"/>
        <v>93.4</v>
      </c>
      <c r="FY318" s="168">
        <f t="shared" si="524"/>
        <v>93.8</v>
      </c>
      <c r="FZ318" s="168">
        <f t="shared" si="525"/>
        <v>94.2</v>
      </c>
      <c r="GA318" s="168">
        <f t="shared" si="526"/>
        <v>91.4</v>
      </c>
      <c r="GB318" s="168">
        <f t="shared" si="527"/>
        <v>87.9</v>
      </c>
      <c r="GC318" s="168">
        <f t="shared" si="528"/>
        <v>79.900000000000006</v>
      </c>
      <c r="GD318" s="167">
        <v>130</v>
      </c>
      <c r="GE318" s="168">
        <f t="shared" si="529"/>
        <v>-2.3603849250278586E-2</v>
      </c>
      <c r="GF318" s="168">
        <f t="shared" si="530"/>
        <v>-2.3544224454084883E-2</v>
      </c>
      <c r="GG318" s="167">
        <v>131</v>
      </c>
      <c r="GH318" s="168">
        <f t="shared" si="531"/>
        <v>-1.2384835451356935E-2</v>
      </c>
      <c r="GI318" s="168">
        <f t="shared" si="532"/>
        <v>-1.1998855162644873E-2</v>
      </c>
      <c r="GJ318" s="167">
        <v>132</v>
      </c>
      <c r="GK318" s="168">
        <f t="shared" si="533"/>
        <v>-2.0040529691527809E-2</v>
      </c>
      <c r="GL318" s="168">
        <f t="shared" si="534"/>
        <v>-1.9627671504537147E-2</v>
      </c>
      <c r="GM318" s="167">
        <v>133</v>
      </c>
      <c r="GN318" s="168">
        <f t="shared" si="535"/>
        <v>-2.9994818512207644E-2</v>
      </c>
      <c r="GO318" s="168">
        <f t="shared" si="536"/>
        <v>-2.8499066434065412E-2</v>
      </c>
      <c r="GP318" s="167">
        <v>134</v>
      </c>
      <c r="GQ318" s="168">
        <f t="shared" si="537"/>
        <v>1.1033250097071345E-2</v>
      </c>
      <c r="GR318" s="168">
        <f t="shared" si="538"/>
        <v>1.2508825519844891E-2</v>
      </c>
      <c r="GS318" s="167">
        <v>135</v>
      </c>
      <c r="GT318" s="168">
        <f t="shared" si="539"/>
        <v>3.2452499206684138E-2</v>
      </c>
      <c r="GU318" s="168">
        <f t="shared" si="540"/>
        <v>3.7596330632538866E-2</v>
      </c>
      <c r="GV318" s="167">
        <v>136</v>
      </c>
      <c r="GW318" s="168">
        <f t="shared" si="541"/>
        <v>4.2495075939370963E-2</v>
      </c>
      <c r="GX318" s="168">
        <f t="shared" si="542"/>
        <v>5.8447665967733542E-2</v>
      </c>
      <c r="GY318" s="167">
        <v>137</v>
      </c>
      <c r="GZ318" s="168">
        <f t="shared" si="543"/>
        <v>-2.9037543498589002E-5</v>
      </c>
      <c r="HA318" s="168">
        <f t="shared" si="544"/>
        <v>2.5034014590687548E-2</v>
      </c>
      <c r="HB318" s="167">
        <v>-1.2</v>
      </c>
      <c r="HC318" s="167">
        <v>-0.49</v>
      </c>
      <c r="HD318" s="167">
        <v>0.14000000000000001</v>
      </c>
      <c r="HE318" s="167">
        <v>1.56</v>
      </c>
      <c r="HF318" s="167">
        <v>-2.98</v>
      </c>
      <c r="HG318" s="167">
        <v>-1.01</v>
      </c>
      <c r="HH318" s="167">
        <v>0.85</v>
      </c>
      <c r="HI318" s="167">
        <v>3.14</v>
      </c>
    </row>
    <row r="319" spans="1:217" ht="15" x14ac:dyDescent="0.2">
      <c r="A319" s="153">
        <v>309</v>
      </c>
      <c r="B319" s="212"/>
      <c r="V319" s="163">
        <f t="shared" si="445"/>
        <v>0</v>
      </c>
      <c r="W319" s="163">
        <f t="shared" si="446"/>
        <v>0</v>
      </c>
      <c r="X319" s="163">
        <f t="shared" si="447"/>
        <v>0</v>
      </c>
      <c r="Y319" s="163">
        <f t="shared" si="448"/>
        <v>0</v>
      </c>
      <c r="Z319" s="163">
        <f t="shared" si="449"/>
        <v>0</v>
      </c>
      <c r="AA319" s="163">
        <f t="shared" si="450"/>
        <v>0</v>
      </c>
      <c r="AB319" s="163">
        <f t="shared" si="451"/>
        <v>0</v>
      </c>
      <c r="AC319" s="163">
        <f t="shared" si="452"/>
        <v>0</v>
      </c>
      <c r="AD319" s="164">
        <f t="shared" si="453"/>
        <v>-1.4641977937706968E-2</v>
      </c>
      <c r="AE319" s="164">
        <f t="shared" si="454"/>
        <v>2.4910512713808348E-2</v>
      </c>
      <c r="AF319" s="164">
        <f t="shared" si="455"/>
        <v>4.5595616594547202E-2</v>
      </c>
      <c r="AG319" s="165">
        <f t="shared" si="456"/>
        <v>65.3</v>
      </c>
      <c r="AH319" s="165">
        <f t="shared" si="457"/>
        <v>75.400000000000006</v>
      </c>
      <c r="AI319" s="165">
        <f t="shared" si="458"/>
        <v>82.9</v>
      </c>
      <c r="AJ319" s="165">
        <f t="shared" si="459"/>
        <v>88.3</v>
      </c>
      <c r="AK319" s="165">
        <f t="shared" si="460"/>
        <v>91.5</v>
      </c>
      <c r="AL319" s="165">
        <f t="shared" si="461"/>
        <v>92.7</v>
      </c>
      <c r="AM319" s="165">
        <f t="shared" si="462"/>
        <v>92.5</v>
      </c>
      <c r="AN319" s="165">
        <f t="shared" si="463"/>
        <v>90.4</v>
      </c>
      <c r="AO319" s="164">
        <f t="shared" si="464"/>
        <v>1.5128685188023212</v>
      </c>
      <c r="AP319" s="166">
        <v>1</v>
      </c>
      <c r="AQ319" s="167">
        <v>51.4</v>
      </c>
      <c r="AR319" s="167">
        <v>62.6</v>
      </c>
      <c r="AS319" s="167">
        <v>70.8</v>
      </c>
      <c r="AT319" s="167">
        <v>81</v>
      </c>
      <c r="AU319" s="167">
        <v>90.4</v>
      </c>
      <c r="AV319" s="167">
        <v>96.2</v>
      </c>
      <c r="AW319" s="167">
        <v>94.7</v>
      </c>
      <c r="AX319" s="167">
        <v>92.3</v>
      </c>
      <c r="AY319" s="166">
        <v>2</v>
      </c>
      <c r="AZ319" s="167">
        <v>59.5</v>
      </c>
      <c r="BA319" s="167">
        <v>68.900000000000006</v>
      </c>
      <c r="BB319" s="167">
        <v>78.3</v>
      </c>
      <c r="BC319" s="167">
        <v>84.3</v>
      </c>
      <c r="BD319" s="167">
        <v>92.8</v>
      </c>
      <c r="BE319" s="167">
        <v>96.3</v>
      </c>
      <c r="BF319" s="167">
        <v>94</v>
      </c>
      <c r="BG319" s="167">
        <v>90</v>
      </c>
      <c r="BH319" s="166">
        <v>3</v>
      </c>
      <c r="BI319" s="167">
        <v>59.8</v>
      </c>
      <c r="BJ319" s="167">
        <v>71.099999999999994</v>
      </c>
      <c r="BK319" s="167">
        <v>80.8</v>
      </c>
      <c r="BL319" s="167">
        <v>88</v>
      </c>
      <c r="BM319" s="167">
        <v>95</v>
      </c>
      <c r="BN319" s="167">
        <v>94.4</v>
      </c>
      <c r="BO319" s="167">
        <v>94.1</v>
      </c>
      <c r="BP319" s="167">
        <v>89</v>
      </c>
      <c r="BQ319" s="166">
        <v>4</v>
      </c>
      <c r="BR319" s="167">
        <v>65.400000000000006</v>
      </c>
      <c r="BS319" s="167">
        <v>77.2</v>
      </c>
      <c r="BT319" s="167">
        <v>84.5</v>
      </c>
      <c r="BU319" s="167">
        <v>89.8</v>
      </c>
      <c r="BV319" s="167">
        <v>95.5</v>
      </c>
      <c r="BW319" s="167">
        <v>94.3</v>
      </c>
      <c r="BX319" s="167">
        <v>92.5</v>
      </c>
      <c r="BY319" s="167">
        <v>88.8</v>
      </c>
      <c r="BZ319" s="166">
        <v>5</v>
      </c>
      <c r="CA319" s="167">
        <v>65.3</v>
      </c>
      <c r="CB319" s="167">
        <v>77.400000000000006</v>
      </c>
      <c r="CC319" s="167">
        <v>86.5</v>
      </c>
      <c r="CD319" s="167">
        <v>92.5</v>
      </c>
      <c r="CE319" s="167">
        <v>96.4</v>
      </c>
      <c r="CF319" s="167">
        <v>93</v>
      </c>
      <c r="CG319" s="167">
        <v>90.4</v>
      </c>
      <c r="CH319" s="167">
        <v>83.7</v>
      </c>
      <c r="CI319" s="166">
        <v>6</v>
      </c>
      <c r="CJ319" s="167">
        <v>70.7</v>
      </c>
      <c r="CK319" s="167">
        <v>82</v>
      </c>
      <c r="CL319" s="167">
        <v>89.3</v>
      </c>
      <c r="CM319" s="167">
        <v>93.3</v>
      </c>
      <c r="CN319" s="167">
        <v>95.5</v>
      </c>
      <c r="CO319" s="167">
        <v>93</v>
      </c>
      <c r="CP319" s="167">
        <v>90.1</v>
      </c>
      <c r="CQ319" s="167">
        <v>83</v>
      </c>
      <c r="CR319" s="166">
        <v>7</v>
      </c>
      <c r="CS319" s="167">
        <v>75.599999999999994</v>
      </c>
      <c r="CT319" s="167">
        <v>84.2</v>
      </c>
      <c r="CU319" s="167">
        <v>90.1</v>
      </c>
      <c r="CV319" s="167">
        <v>93.6</v>
      </c>
      <c r="CW319" s="167">
        <v>96.2</v>
      </c>
      <c r="CX319" s="167">
        <v>91.3</v>
      </c>
      <c r="CY319" s="167">
        <v>87.9</v>
      </c>
      <c r="CZ319" s="167">
        <v>81.900000000000006</v>
      </c>
      <c r="DA319" s="166">
        <v>8</v>
      </c>
      <c r="DB319" s="167">
        <v>77.599999999999994</v>
      </c>
      <c r="DC319" s="167">
        <v>88</v>
      </c>
      <c r="DD319" s="167">
        <v>93.4</v>
      </c>
      <c r="DE319" s="167">
        <v>93.8</v>
      </c>
      <c r="DF319" s="167">
        <v>94.2</v>
      </c>
      <c r="DG319" s="167">
        <v>91.4</v>
      </c>
      <c r="DH319" s="167">
        <v>87.9</v>
      </c>
      <c r="DI319" s="167">
        <v>79.900000000000006</v>
      </c>
      <c r="DJ319" s="167">
        <v>1</v>
      </c>
      <c r="DK319" s="168">
        <f t="shared" si="465"/>
        <v>51.4</v>
      </c>
      <c r="DL319" s="168">
        <f t="shared" si="466"/>
        <v>62.6</v>
      </c>
      <c r="DM319" s="168">
        <f t="shared" si="467"/>
        <v>70.8</v>
      </c>
      <c r="DN319" s="168">
        <f t="shared" si="468"/>
        <v>81</v>
      </c>
      <c r="DO319" s="168">
        <f t="shared" si="469"/>
        <v>90.4</v>
      </c>
      <c r="DP319" s="168">
        <f t="shared" si="470"/>
        <v>96.2</v>
      </c>
      <c r="DQ319" s="168">
        <f t="shared" si="471"/>
        <v>94.7</v>
      </c>
      <c r="DR319" s="168">
        <f t="shared" si="472"/>
        <v>92.3</v>
      </c>
      <c r="DS319" s="167">
        <v>131</v>
      </c>
      <c r="DT319" s="168">
        <f t="shared" si="473"/>
        <v>59.5</v>
      </c>
      <c r="DU319" s="168">
        <f t="shared" si="474"/>
        <v>68.900000000000006</v>
      </c>
      <c r="DV319" s="168">
        <f t="shared" si="475"/>
        <v>78.3</v>
      </c>
      <c r="DW319" s="168">
        <f t="shared" si="476"/>
        <v>84.3</v>
      </c>
      <c r="DX319" s="168">
        <f t="shared" si="477"/>
        <v>92.8</v>
      </c>
      <c r="DY319" s="168">
        <f t="shared" si="478"/>
        <v>96.3</v>
      </c>
      <c r="DZ319" s="168">
        <f t="shared" si="479"/>
        <v>94</v>
      </c>
      <c r="EA319" s="168">
        <f t="shared" si="480"/>
        <v>90</v>
      </c>
      <c r="EB319" s="167">
        <v>132</v>
      </c>
      <c r="EC319" s="168">
        <f t="shared" si="481"/>
        <v>59.8</v>
      </c>
      <c r="ED319" s="168">
        <f t="shared" si="482"/>
        <v>71.099999999999994</v>
      </c>
      <c r="EE319" s="168">
        <f t="shared" si="483"/>
        <v>80.8</v>
      </c>
      <c r="EF319" s="168">
        <f t="shared" si="484"/>
        <v>88</v>
      </c>
      <c r="EG319" s="168">
        <f t="shared" si="485"/>
        <v>95</v>
      </c>
      <c r="EH319" s="168">
        <f t="shared" si="486"/>
        <v>94.4</v>
      </c>
      <c r="EI319" s="168">
        <f t="shared" si="487"/>
        <v>94.1</v>
      </c>
      <c r="EJ319" s="168">
        <f t="shared" si="488"/>
        <v>89</v>
      </c>
      <c r="EK319" s="167">
        <v>133</v>
      </c>
      <c r="EL319" s="168">
        <f t="shared" si="489"/>
        <v>65.400000000000006</v>
      </c>
      <c r="EM319" s="168">
        <f t="shared" si="490"/>
        <v>77.2</v>
      </c>
      <c r="EN319" s="168">
        <f t="shared" si="491"/>
        <v>84.5</v>
      </c>
      <c r="EO319" s="168">
        <f t="shared" si="492"/>
        <v>89.8</v>
      </c>
      <c r="EP319" s="168">
        <f t="shared" si="493"/>
        <v>95.5</v>
      </c>
      <c r="EQ319" s="168">
        <f t="shared" si="494"/>
        <v>94.3</v>
      </c>
      <c r="ER319" s="168">
        <f t="shared" si="495"/>
        <v>92.5</v>
      </c>
      <c r="ES319" s="168">
        <f t="shared" si="496"/>
        <v>88.8</v>
      </c>
      <c r="ET319" s="167">
        <v>134</v>
      </c>
      <c r="EU319" s="168">
        <f t="shared" si="497"/>
        <v>65.3</v>
      </c>
      <c r="EV319" s="168">
        <f t="shared" si="498"/>
        <v>77.400000000000006</v>
      </c>
      <c r="EW319" s="168">
        <f t="shared" si="499"/>
        <v>86.5</v>
      </c>
      <c r="EX319" s="168">
        <f t="shared" si="500"/>
        <v>92.5</v>
      </c>
      <c r="EY319" s="168">
        <f t="shared" si="501"/>
        <v>96.4</v>
      </c>
      <c r="EZ319" s="168">
        <f t="shared" si="502"/>
        <v>93</v>
      </c>
      <c r="FA319" s="168">
        <f t="shared" si="503"/>
        <v>90.4</v>
      </c>
      <c r="FB319" s="168">
        <f t="shared" si="504"/>
        <v>83.7</v>
      </c>
      <c r="FC319" s="167">
        <v>135</v>
      </c>
      <c r="FD319" s="168">
        <f t="shared" si="505"/>
        <v>70.7</v>
      </c>
      <c r="FE319" s="168">
        <f t="shared" si="506"/>
        <v>82</v>
      </c>
      <c r="FF319" s="168">
        <f t="shared" si="507"/>
        <v>89.3</v>
      </c>
      <c r="FG319" s="168">
        <f t="shared" si="508"/>
        <v>93.3</v>
      </c>
      <c r="FH319" s="168">
        <f t="shared" si="509"/>
        <v>95.5</v>
      </c>
      <c r="FI319" s="168">
        <f t="shared" si="510"/>
        <v>93</v>
      </c>
      <c r="FJ319" s="168">
        <f t="shared" si="511"/>
        <v>90.1</v>
      </c>
      <c r="FK319" s="168">
        <f t="shared" si="512"/>
        <v>83</v>
      </c>
      <c r="FL319" s="167">
        <v>136</v>
      </c>
      <c r="FM319" s="168">
        <f t="shared" si="513"/>
        <v>75.599999999999994</v>
      </c>
      <c r="FN319" s="168">
        <f t="shared" si="514"/>
        <v>84.2</v>
      </c>
      <c r="FO319" s="168">
        <f t="shared" si="515"/>
        <v>90.1</v>
      </c>
      <c r="FP319" s="168">
        <f t="shared" si="516"/>
        <v>93.6</v>
      </c>
      <c r="FQ319" s="168">
        <f t="shared" si="517"/>
        <v>96.2</v>
      </c>
      <c r="FR319" s="168">
        <f t="shared" si="518"/>
        <v>91.3</v>
      </c>
      <c r="FS319" s="168">
        <f t="shared" si="519"/>
        <v>87.9</v>
      </c>
      <c r="FT319" s="168">
        <f t="shared" si="520"/>
        <v>81.900000000000006</v>
      </c>
      <c r="FU319" s="167">
        <v>137</v>
      </c>
      <c r="FV319" s="168">
        <f t="shared" si="521"/>
        <v>77.599999999999994</v>
      </c>
      <c r="FW319" s="168">
        <f t="shared" si="522"/>
        <v>88</v>
      </c>
      <c r="FX319" s="168">
        <f t="shared" si="523"/>
        <v>93.4</v>
      </c>
      <c r="FY319" s="168">
        <f t="shared" si="524"/>
        <v>93.8</v>
      </c>
      <c r="FZ319" s="168">
        <f t="shared" si="525"/>
        <v>94.2</v>
      </c>
      <c r="GA319" s="168">
        <f t="shared" si="526"/>
        <v>91.4</v>
      </c>
      <c r="GB319" s="168">
        <f t="shared" si="527"/>
        <v>87.9</v>
      </c>
      <c r="GC319" s="168">
        <f t="shared" si="528"/>
        <v>79.900000000000006</v>
      </c>
      <c r="GD319" s="167">
        <v>130</v>
      </c>
      <c r="GE319" s="168">
        <f t="shared" si="529"/>
        <v>-2.3603849250278586E-2</v>
      </c>
      <c r="GF319" s="168">
        <f t="shared" si="530"/>
        <v>-2.3544224454084883E-2</v>
      </c>
      <c r="GG319" s="167">
        <v>131</v>
      </c>
      <c r="GH319" s="168">
        <f t="shared" si="531"/>
        <v>-1.2384835451356935E-2</v>
      </c>
      <c r="GI319" s="168">
        <f t="shared" si="532"/>
        <v>-1.1998855162644873E-2</v>
      </c>
      <c r="GJ319" s="167">
        <v>132</v>
      </c>
      <c r="GK319" s="168">
        <f t="shared" si="533"/>
        <v>-2.0040529691527809E-2</v>
      </c>
      <c r="GL319" s="168">
        <f t="shared" si="534"/>
        <v>-1.9627671504537147E-2</v>
      </c>
      <c r="GM319" s="167">
        <v>133</v>
      </c>
      <c r="GN319" s="168">
        <f t="shared" si="535"/>
        <v>-2.9994818512207644E-2</v>
      </c>
      <c r="GO319" s="168">
        <f t="shared" si="536"/>
        <v>-2.8499066434065412E-2</v>
      </c>
      <c r="GP319" s="167">
        <v>134</v>
      </c>
      <c r="GQ319" s="168">
        <f t="shared" si="537"/>
        <v>1.1033250097071345E-2</v>
      </c>
      <c r="GR319" s="168">
        <f t="shared" si="538"/>
        <v>1.2508825519844891E-2</v>
      </c>
      <c r="GS319" s="167">
        <v>135</v>
      </c>
      <c r="GT319" s="168">
        <f t="shared" si="539"/>
        <v>3.2452499206684138E-2</v>
      </c>
      <c r="GU319" s="168">
        <f t="shared" si="540"/>
        <v>3.7596330632538866E-2</v>
      </c>
      <c r="GV319" s="167">
        <v>136</v>
      </c>
      <c r="GW319" s="168">
        <f t="shared" si="541"/>
        <v>4.2495075939370963E-2</v>
      </c>
      <c r="GX319" s="168">
        <f t="shared" si="542"/>
        <v>5.8447665967733542E-2</v>
      </c>
      <c r="GY319" s="167">
        <v>137</v>
      </c>
      <c r="GZ319" s="168">
        <f t="shared" si="543"/>
        <v>-2.9037543498589002E-5</v>
      </c>
      <c r="HA319" s="168">
        <f t="shared" si="544"/>
        <v>2.5034014590687548E-2</v>
      </c>
      <c r="HB319" s="167">
        <v>-1.2</v>
      </c>
      <c r="HC319" s="167">
        <v>-0.49</v>
      </c>
      <c r="HD319" s="167">
        <v>0.14000000000000001</v>
      </c>
      <c r="HE319" s="167">
        <v>1.56</v>
      </c>
      <c r="HF319" s="167">
        <v>-2.98</v>
      </c>
      <c r="HG319" s="167">
        <v>-1.01</v>
      </c>
      <c r="HH319" s="167">
        <v>0.85</v>
      </c>
      <c r="HI319" s="167">
        <v>3.14</v>
      </c>
    </row>
    <row r="320" spans="1:217" ht="15" x14ac:dyDescent="0.2">
      <c r="A320" s="153">
        <v>310</v>
      </c>
      <c r="B320" s="212"/>
      <c r="V320" s="163">
        <f t="shared" si="445"/>
        <v>0</v>
      </c>
      <c r="W320" s="163">
        <f t="shared" si="446"/>
        <v>0</v>
      </c>
      <c r="X320" s="163">
        <f t="shared" si="447"/>
        <v>0</v>
      </c>
      <c r="Y320" s="163">
        <f t="shared" si="448"/>
        <v>0</v>
      </c>
      <c r="Z320" s="163">
        <f t="shared" si="449"/>
        <v>0</v>
      </c>
      <c r="AA320" s="163">
        <f t="shared" si="450"/>
        <v>0</v>
      </c>
      <c r="AB320" s="163">
        <f t="shared" si="451"/>
        <v>0</v>
      </c>
      <c r="AC320" s="163">
        <f t="shared" si="452"/>
        <v>0</v>
      </c>
      <c r="AD320" s="164">
        <f t="shared" si="453"/>
        <v>-1.4641977937706968E-2</v>
      </c>
      <c r="AE320" s="164">
        <f t="shared" si="454"/>
        <v>2.4910512713808348E-2</v>
      </c>
      <c r="AF320" s="164">
        <f t="shared" si="455"/>
        <v>4.5595616594547202E-2</v>
      </c>
      <c r="AG320" s="165">
        <f t="shared" si="456"/>
        <v>65.3</v>
      </c>
      <c r="AH320" s="165">
        <f t="shared" si="457"/>
        <v>75.400000000000006</v>
      </c>
      <c r="AI320" s="165">
        <f t="shared" si="458"/>
        <v>82.9</v>
      </c>
      <c r="AJ320" s="165">
        <f t="shared" si="459"/>
        <v>88.3</v>
      </c>
      <c r="AK320" s="165">
        <f t="shared" si="460"/>
        <v>91.5</v>
      </c>
      <c r="AL320" s="165">
        <f t="shared" si="461"/>
        <v>92.7</v>
      </c>
      <c r="AM320" s="165">
        <f t="shared" si="462"/>
        <v>92.5</v>
      </c>
      <c r="AN320" s="165">
        <f t="shared" si="463"/>
        <v>90.4</v>
      </c>
      <c r="AO320" s="164">
        <f t="shared" si="464"/>
        <v>1.5128685188023212</v>
      </c>
      <c r="AP320" s="166">
        <v>1</v>
      </c>
      <c r="AQ320" s="167">
        <v>51.4</v>
      </c>
      <c r="AR320" s="167">
        <v>62.6</v>
      </c>
      <c r="AS320" s="167">
        <v>70.8</v>
      </c>
      <c r="AT320" s="167">
        <v>81</v>
      </c>
      <c r="AU320" s="167">
        <v>90.4</v>
      </c>
      <c r="AV320" s="167">
        <v>96.2</v>
      </c>
      <c r="AW320" s="167">
        <v>94.7</v>
      </c>
      <c r="AX320" s="167">
        <v>92.3</v>
      </c>
      <c r="AY320" s="166">
        <v>2</v>
      </c>
      <c r="AZ320" s="167">
        <v>59.5</v>
      </c>
      <c r="BA320" s="167">
        <v>68.900000000000006</v>
      </c>
      <c r="BB320" s="167">
        <v>78.3</v>
      </c>
      <c r="BC320" s="167">
        <v>84.3</v>
      </c>
      <c r="BD320" s="167">
        <v>92.8</v>
      </c>
      <c r="BE320" s="167">
        <v>96.3</v>
      </c>
      <c r="BF320" s="167">
        <v>94</v>
      </c>
      <c r="BG320" s="167">
        <v>90</v>
      </c>
      <c r="BH320" s="166">
        <v>3</v>
      </c>
      <c r="BI320" s="167">
        <v>59.8</v>
      </c>
      <c r="BJ320" s="167">
        <v>71.099999999999994</v>
      </c>
      <c r="BK320" s="167">
        <v>80.8</v>
      </c>
      <c r="BL320" s="167">
        <v>88</v>
      </c>
      <c r="BM320" s="167">
        <v>95</v>
      </c>
      <c r="BN320" s="167">
        <v>94.4</v>
      </c>
      <c r="BO320" s="167">
        <v>94.1</v>
      </c>
      <c r="BP320" s="167">
        <v>89</v>
      </c>
      <c r="BQ320" s="166">
        <v>4</v>
      </c>
      <c r="BR320" s="167">
        <v>65.400000000000006</v>
      </c>
      <c r="BS320" s="167">
        <v>77.2</v>
      </c>
      <c r="BT320" s="167">
        <v>84.5</v>
      </c>
      <c r="BU320" s="167">
        <v>89.8</v>
      </c>
      <c r="BV320" s="167">
        <v>95.5</v>
      </c>
      <c r="BW320" s="167">
        <v>94.3</v>
      </c>
      <c r="BX320" s="167">
        <v>92.5</v>
      </c>
      <c r="BY320" s="167">
        <v>88.8</v>
      </c>
      <c r="BZ320" s="166">
        <v>5</v>
      </c>
      <c r="CA320" s="167">
        <v>65.3</v>
      </c>
      <c r="CB320" s="167">
        <v>77.400000000000006</v>
      </c>
      <c r="CC320" s="167">
        <v>86.5</v>
      </c>
      <c r="CD320" s="167">
        <v>92.5</v>
      </c>
      <c r="CE320" s="167">
        <v>96.4</v>
      </c>
      <c r="CF320" s="167">
        <v>93</v>
      </c>
      <c r="CG320" s="167">
        <v>90.4</v>
      </c>
      <c r="CH320" s="167">
        <v>83.7</v>
      </c>
      <c r="CI320" s="166">
        <v>6</v>
      </c>
      <c r="CJ320" s="167">
        <v>70.7</v>
      </c>
      <c r="CK320" s="167">
        <v>82</v>
      </c>
      <c r="CL320" s="167">
        <v>89.3</v>
      </c>
      <c r="CM320" s="167">
        <v>93.3</v>
      </c>
      <c r="CN320" s="167">
        <v>95.5</v>
      </c>
      <c r="CO320" s="167">
        <v>93</v>
      </c>
      <c r="CP320" s="167">
        <v>90.1</v>
      </c>
      <c r="CQ320" s="167">
        <v>83</v>
      </c>
      <c r="CR320" s="166">
        <v>7</v>
      </c>
      <c r="CS320" s="167">
        <v>75.599999999999994</v>
      </c>
      <c r="CT320" s="167">
        <v>84.2</v>
      </c>
      <c r="CU320" s="167">
        <v>90.1</v>
      </c>
      <c r="CV320" s="167">
        <v>93.6</v>
      </c>
      <c r="CW320" s="167">
        <v>96.2</v>
      </c>
      <c r="CX320" s="167">
        <v>91.3</v>
      </c>
      <c r="CY320" s="167">
        <v>87.9</v>
      </c>
      <c r="CZ320" s="167">
        <v>81.900000000000006</v>
      </c>
      <c r="DA320" s="166">
        <v>8</v>
      </c>
      <c r="DB320" s="167">
        <v>77.599999999999994</v>
      </c>
      <c r="DC320" s="167">
        <v>88</v>
      </c>
      <c r="DD320" s="167">
        <v>93.4</v>
      </c>
      <c r="DE320" s="167">
        <v>93.8</v>
      </c>
      <c r="DF320" s="167">
        <v>94.2</v>
      </c>
      <c r="DG320" s="167">
        <v>91.4</v>
      </c>
      <c r="DH320" s="167">
        <v>87.9</v>
      </c>
      <c r="DI320" s="167">
        <v>79.900000000000006</v>
      </c>
      <c r="DJ320" s="167">
        <v>1</v>
      </c>
      <c r="DK320" s="168">
        <f t="shared" si="465"/>
        <v>51.4</v>
      </c>
      <c r="DL320" s="168">
        <f t="shared" si="466"/>
        <v>62.6</v>
      </c>
      <c r="DM320" s="168">
        <f t="shared" si="467"/>
        <v>70.8</v>
      </c>
      <c r="DN320" s="168">
        <f t="shared" si="468"/>
        <v>81</v>
      </c>
      <c r="DO320" s="168">
        <f t="shared" si="469"/>
        <v>90.4</v>
      </c>
      <c r="DP320" s="168">
        <f t="shared" si="470"/>
        <v>96.2</v>
      </c>
      <c r="DQ320" s="168">
        <f t="shared" si="471"/>
        <v>94.7</v>
      </c>
      <c r="DR320" s="168">
        <f t="shared" si="472"/>
        <v>92.3</v>
      </c>
      <c r="DS320" s="167">
        <v>131</v>
      </c>
      <c r="DT320" s="168">
        <f t="shared" si="473"/>
        <v>59.5</v>
      </c>
      <c r="DU320" s="168">
        <f t="shared" si="474"/>
        <v>68.900000000000006</v>
      </c>
      <c r="DV320" s="168">
        <f t="shared" si="475"/>
        <v>78.3</v>
      </c>
      <c r="DW320" s="168">
        <f t="shared" si="476"/>
        <v>84.3</v>
      </c>
      <c r="DX320" s="168">
        <f t="shared" si="477"/>
        <v>92.8</v>
      </c>
      <c r="DY320" s="168">
        <f t="shared" si="478"/>
        <v>96.3</v>
      </c>
      <c r="DZ320" s="168">
        <f t="shared" si="479"/>
        <v>94</v>
      </c>
      <c r="EA320" s="168">
        <f t="shared" si="480"/>
        <v>90</v>
      </c>
      <c r="EB320" s="167">
        <v>132</v>
      </c>
      <c r="EC320" s="168">
        <f t="shared" si="481"/>
        <v>59.8</v>
      </c>
      <c r="ED320" s="168">
        <f t="shared" si="482"/>
        <v>71.099999999999994</v>
      </c>
      <c r="EE320" s="168">
        <f t="shared" si="483"/>
        <v>80.8</v>
      </c>
      <c r="EF320" s="168">
        <f t="shared" si="484"/>
        <v>88</v>
      </c>
      <c r="EG320" s="168">
        <f t="shared" si="485"/>
        <v>95</v>
      </c>
      <c r="EH320" s="168">
        <f t="shared" si="486"/>
        <v>94.4</v>
      </c>
      <c r="EI320" s="168">
        <f t="shared" si="487"/>
        <v>94.1</v>
      </c>
      <c r="EJ320" s="168">
        <f t="shared" si="488"/>
        <v>89</v>
      </c>
      <c r="EK320" s="167">
        <v>133</v>
      </c>
      <c r="EL320" s="168">
        <f t="shared" si="489"/>
        <v>65.400000000000006</v>
      </c>
      <c r="EM320" s="168">
        <f t="shared" si="490"/>
        <v>77.2</v>
      </c>
      <c r="EN320" s="168">
        <f t="shared" si="491"/>
        <v>84.5</v>
      </c>
      <c r="EO320" s="168">
        <f t="shared" si="492"/>
        <v>89.8</v>
      </c>
      <c r="EP320" s="168">
        <f t="shared" si="493"/>
        <v>95.5</v>
      </c>
      <c r="EQ320" s="168">
        <f t="shared" si="494"/>
        <v>94.3</v>
      </c>
      <c r="ER320" s="168">
        <f t="shared" si="495"/>
        <v>92.5</v>
      </c>
      <c r="ES320" s="168">
        <f t="shared" si="496"/>
        <v>88.8</v>
      </c>
      <c r="ET320" s="167">
        <v>134</v>
      </c>
      <c r="EU320" s="168">
        <f t="shared" si="497"/>
        <v>65.3</v>
      </c>
      <c r="EV320" s="168">
        <f t="shared" si="498"/>
        <v>77.400000000000006</v>
      </c>
      <c r="EW320" s="168">
        <f t="shared" si="499"/>
        <v>86.5</v>
      </c>
      <c r="EX320" s="168">
        <f t="shared" si="500"/>
        <v>92.5</v>
      </c>
      <c r="EY320" s="168">
        <f t="shared" si="501"/>
        <v>96.4</v>
      </c>
      <c r="EZ320" s="168">
        <f t="shared" si="502"/>
        <v>93</v>
      </c>
      <c r="FA320" s="168">
        <f t="shared" si="503"/>
        <v>90.4</v>
      </c>
      <c r="FB320" s="168">
        <f t="shared" si="504"/>
        <v>83.7</v>
      </c>
      <c r="FC320" s="167">
        <v>135</v>
      </c>
      <c r="FD320" s="168">
        <f t="shared" si="505"/>
        <v>70.7</v>
      </c>
      <c r="FE320" s="168">
        <f t="shared" si="506"/>
        <v>82</v>
      </c>
      <c r="FF320" s="168">
        <f t="shared" si="507"/>
        <v>89.3</v>
      </c>
      <c r="FG320" s="168">
        <f t="shared" si="508"/>
        <v>93.3</v>
      </c>
      <c r="FH320" s="168">
        <f t="shared" si="509"/>
        <v>95.5</v>
      </c>
      <c r="FI320" s="168">
        <f t="shared" si="510"/>
        <v>93</v>
      </c>
      <c r="FJ320" s="168">
        <f t="shared" si="511"/>
        <v>90.1</v>
      </c>
      <c r="FK320" s="168">
        <f t="shared" si="512"/>
        <v>83</v>
      </c>
      <c r="FL320" s="167">
        <v>136</v>
      </c>
      <c r="FM320" s="168">
        <f t="shared" si="513"/>
        <v>75.599999999999994</v>
      </c>
      <c r="FN320" s="168">
        <f t="shared" si="514"/>
        <v>84.2</v>
      </c>
      <c r="FO320" s="168">
        <f t="shared" si="515"/>
        <v>90.1</v>
      </c>
      <c r="FP320" s="168">
        <f t="shared" si="516"/>
        <v>93.6</v>
      </c>
      <c r="FQ320" s="168">
        <f t="shared" si="517"/>
        <v>96.2</v>
      </c>
      <c r="FR320" s="168">
        <f t="shared" si="518"/>
        <v>91.3</v>
      </c>
      <c r="FS320" s="168">
        <f t="shared" si="519"/>
        <v>87.9</v>
      </c>
      <c r="FT320" s="168">
        <f t="shared" si="520"/>
        <v>81.900000000000006</v>
      </c>
      <c r="FU320" s="167">
        <v>137</v>
      </c>
      <c r="FV320" s="168">
        <f t="shared" si="521"/>
        <v>77.599999999999994</v>
      </c>
      <c r="FW320" s="168">
        <f t="shared" si="522"/>
        <v>88</v>
      </c>
      <c r="FX320" s="168">
        <f t="shared" si="523"/>
        <v>93.4</v>
      </c>
      <c r="FY320" s="168">
        <f t="shared" si="524"/>
        <v>93.8</v>
      </c>
      <c r="FZ320" s="168">
        <f t="shared" si="525"/>
        <v>94.2</v>
      </c>
      <c r="GA320" s="168">
        <f t="shared" si="526"/>
        <v>91.4</v>
      </c>
      <c r="GB320" s="168">
        <f t="shared" si="527"/>
        <v>87.9</v>
      </c>
      <c r="GC320" s="168">
        <f t="shared" si="528"/>
        <v>79.900000000000006</v>
      </c>
      <c r="GD320" s="167">
        <v>130</v>
      </c>
      <c r="GE320" s="168">
        <f t="shared" si="529"/>
        <v>-2.3603849250278586E-2</v>
      </c>
      <c r="GF320" s="168">
        <f t="shared" si="530"/>
        <v>-2.3544224454084883E-2</v>
      </c>
      <c r="GG320" s="167">
        <v>131</v>
      </c>
      <c r="GH320" s="168">
        <f t="shared" si="531"/>
        <v>-1.2384835451356935E-2</v>
      </c>
      <c r="GI320" s="168">
        <f t="shared" si="532"/>
        <v>-1.1998855162644873E-2</v>
      </c>
      <c r="GJ320" s="167">
        <v>132</v>
      </c>
      <c r="GK320" s="168">
        <f t="shared" si="533"/>
        <v>-2.0040529691527809E-2</v>
      </c>
      <c r="GL320" s="168">
        <f t="shared" si="534"/>
        <v>-1.9627671504537147E-2</v>
      </c>
      <c r="GM320" s="167">
        <v>133</v>
      </c>
      <c r="GN320" s="168">
        <f t="shared" si="535"/>
        <v>-2.9994818512207644E-2</v>
      </c>
      <c r="GO320" s="168">
        <f t="shared" si="536"/>
        <v>-2.8499066434065412E-2</v>
      </c>
      <c r="GP320" s="167">
        <v>134</v>
      </c>
      <c r="GQ320" s="168">
        <f t="shared" si="537"/>
        <v>1.1033250097071345E-2</v>
      </c>
      <c r="GR320" s="168">
        <f t="shared" si="538"/>
        <v>1.2508825519844891E-2</v>
      </c>
      <c r="GS320" s="167">
        <v>135</v>
      </c>
      <c r="GT320" s="168">
        <f t="shared" si="539"/>
        <v>3.2452499206684138E-2</v>
      </c>
      <c r="GU320" s="168">
        <f t="shared" si="540"/>
        <v>3.7596330632538866E-2</v>
      </c>
      <c r="GV320" s="167">
        <v>136</v>
      </c>
      <c r="GW320" s="168">
        <f t="shared" si="541"/>
        <v>4.2495075939370963E-2</v>
      </c>
      <c r="GX320" s="168">
        <f t="shared" si="542"/>
        <v>5.8447665967733542E-2</v>
      </c>
      <c r="GY320" s="167">
        <v>137</v>
      </c>
      <c r="GZ320" s="168">
        <f t="shared" si="543"/>
        <v>-2.9037543498589002E-5</v>
      </c>
      <c r="HA320" s="168">
        <f t="shared" si="544"/>
        <v>2.5034014590687548E-2</v>
      </c>
      <c r="HB320" s="167">
        <v>-1.2</v>
      </c>
      <c r="HC320" s="167">
        <v>-0.49</v>
      </c>
      <c r="HD320" s="167">
        <v>0.14000000000000001</v>
      </c>
      <c r="HE320" s="167">
        <v>1.56</v>
      </c>
      <c r="HF320" s="167">
        <v>-2.98</v>
      </c>
      <c r="HG320" s="167">
        <v>-1.01</v>
      </c>
      <c r="HH320" s="167">
        <v>0.85</v>
      </c>
      <c r="HI320" s="167">
        <v>3.14</v>
      </c>
    </row>
    <row r="321" spans="1:217" ht="15" x14ac:dyDescent="0.2">
      <c r="A321" s="153">
        <v>311</v>
      </c>
      <c r="B321" s="212"/>
      <c r="V321" s="163">
        <f t="shared" si="445"/>
        <v>0</v>
      </c>
      <c r="W321" s="163">
        <f t="shared" si="446"/>
        <v>0</v>
      </c>
      <c r="X321" s="163">
        <f t="shared" si="447"/>
        <v>0</v>
      </c>
      <c r="Y321" s="163">
        <f t="shared" si="448"/>
        <v>0</v>
      </c>
      <c r="Z321" s="163">
        <f t="shared" si="449"/>
        <v>0</v>
      </c>
      <c r="AA321" s="163">
        <f t="shared" si="450"/>
        <v>0</v>
      </c>
      <c r="AB321" s="163">
        <f t="shared" si="451"/>
        <v>0</v>
      </c>
      <c r="AC321" s="163">
        <f t="shared" si="452"/>
        <v>0</v>
      </c>
      <c r="AD321" s="164">
        <f t="shared" si="453"/>
        <v>-1.4641977937706968E-2</v>
      </c>
      <c r="AE321" s="164">
        <f t="shared" si="454"/>
        <v>2.4910512713808348E-2</v>
      </c>
      <c r="AF321" s="164">
        <f t="shared" si="455"/>
        <v>4.5595616594547202E-2</v>
      </c>
      <c r="AG321" s="165">
        <f t="shared" si="456"/>
        <v>65.3</v>
      </c>
      <c r="AH321" s="165">
        <f t="shared" si="457"/>
        <v>75.400000000000006</v>
      </c>
      <c r="AI321" s="165">
        <f t="shared" si="458"/>
        <v>82.9</v>
      </c>
      <c r="AJ321" s="165">
        <f t="shared" si="459"/>
        <v>88.3</v>
      </c>
      <c r="AK321" s="165">
        <f t="shared" si="460"/>
        <v>91.5</v>
      </c>
      <c r="AL321" s="165">
        <f t="shared" si="461"/>
        <v>92.7</v>
      </c>
      <c r="AM321" s="165">
        <f t="shared" si="462"/>
        <v>92.5</v>
      </c>
      <c r="AN321" s="165">
        <f t="shared" si="463"/>
        <v>90.4</v>
      </c>
      <c r="AO321" s="164">
        <f t="shared" si="464"/>
        <v>1.5128685188023212</v>
      </c>
      <c r="AP321" s="166">
        <v>1</v>
      </c>
      <c r="AQ321" s="167">
        <v>51.4</v>
      </c>
      <c r="AR321" s="167">
        <v>62.6</v>
      </c>
      <c r="AS321" s="167">
        <v>70.8</v>
      </c>
      <c r="AT321" s="167">
        <v>81</v>
      </c>
      <c r="AU321" s="167">
        <v>90.4</v>
      </c>
      <c r="AV321" s="167">
        <v>96.2</v>
      </c>
      <c r="AW321" s="167">
        <v>94.7</v>
      </c>
      <c r="AX321" s="167">
        <v>92.3</v>
      </c>
      <c r="AY321" s="166">
        <v>2</v>
      </c>
      <c r="AZ321" s="167">
        <v>59.5</v>
      </c>
      <c r="BA321" s="167">
        <v>68.900000000000006</v>
      </c>
      <c r="BB321" s="167">
        <v>78.3</v>
      </c>
      <c r="BC321" s="167">
        <v>84.3</v>
      </c>
      <c r="BD321" s="167">
        <v>92.8</v>
      </c>
      <c r="BE321" s="167">
        <v>96.3</v>
      </c>
      <c r="BF321" s="167">
        <v>94</v>
      </c>
      <c r="BG321" s="167">
        <v>90</v>
      </c>
      <c r="BH321" s="166">
        <v>3</v>
      </c>
      <c r="BI321" s="167">
        <v>59.8</v>
      </c>
      <c r="BJ321" s="167">
        <v>71.099999999999994</v>
      </c>
      <c r="BK321" s="167">
        <v>80.8</v>
      </c>
      <c r="BL321" s="167">
        <v>88</v>
      </c>
      <c r="BM321" s="167">
        <v>95</v>
      </c>
      <c r="BN321" s="167">
        <v>94.4</v>
      </c>
      <c r="BO321" s="167">
        <v>94.1</v>
      </c>
      <c r="BP321" s="167">
        <v>89</v>
      </c>
      <c r="BQ321" s="166">
        <v>4</v>
      </c>
      <c r="BR321" s="167">
        <v>65.400000000000006</v>
      </c>
      <c r="BS321" s="167">
        <v>77.2</v>
      </c>
      <c r="BT321" s="167">
        <v>84.5</v>
      </c>
      <c r="BU321" s="167">
        <v>89.8</v>
      </c>
      <c r="BV321" s="167">
        <v>95.5</v>
      </c>
      <c r="BW321" s="167">
        <v>94.3</v>
      </c>
      <c r="BX321" s="167">
        <v>92.5</v>
      </c>
      <c r="BY321" s="167">
        <v>88.8</v>
      </c>
      <c r="BZ321" s="166">
        <v>5</v>
      </c>
      <c r="CA321" s="167">
        <v>65.3</v>
      </c>
      <c r="CB321" s="167">
        <v>77.400000000000006</v>
      </c>
      <c r="CC321" s="167">
        <v>86.5</v>
      </c>
      <c r="CD321" s="167">
        <v>92.5</v>
      </c>
      <c r="CE321" s="167">
        <v>96.4</v>
      </c>
      <c r="CF321" s="167">
        <v>93</v>
      </c>
      <c r="CG321" s="167">
        <v>90.4</v>
      </c>
      <c r="CH321" s="167">
        <v>83.7</v>
      </c>
      <c r="CI321" s="166">
        <v>6</v>
      </c>
      <c r="CJ321" s="167">
        <v>70.7</v>
      </c>
      <c r="CK321" s="167">
        <v>82</v>
      </c>
      <c r="CL321" s="167">
        <v>89.3</v>
      </c>
      <c r="CM321" s="167">
        <v>93.3</v>
      </c>
      <c r="CN321" s="167">
        <v>95.5</v>
      </c>
      <c r="CO321" s="167">
        <v>93</v>
      </c>
      <c r="CP321" s="167">
        <v>90.1</v>
      </c>
      <c r="CQ321" s="167">
        <v>83</v>
      </c>
      <c r="CR321" s="166">
        <v>7</v>
      </c>
      <c r="CS321" s="167">
        <v>75.599999999999994</v>
      </c>
      <c r="CT321" s="167">
        <v>84.2</v>
      </c>
      <c r="CU321" s="167">
        <v>90.1</v>
      </c>
      <c r="CV321" s="167">
        <v>93.6</v>
      </c>
      <c r="CW321" s="167">
        <v>96.2</v>
      </c>
      <c r="CX321" s="167">
        <v>91.3</v>
      </c>
      <c r="CY321" s="167">
        <v>87.9</v>
      </c>
      <c r="CZ321" s="167">
        <v>81.900000000000006</v>
      </c>
      <c r="DA321" s="166">
        <v>8</v>
      </c>
      <c r="DB321" s="167">
        <v>77.599999999999994</v>
      </c>
      <c r="DC321" s="167">
        <v>88</v>
      </c>
      <c r="DD321" s="167">
        <v>93.4</v>
      </c>
      <c r="DE321" s="167">
        <v>93.8</v>
      </c>
      <c r="DF321" s="167">
        <v>94.2</v>
      </c>
      <c r="DG321" s="167">
        <v>91.4</v>
      </c>
      <c r="DH321" s="167">
        <v>87.9</v>
      </c>
      <c r="DI321" s="167">
        <v>79.900000000000006</v>
      </c>
      <c r="DJ321" s="167">
        <v>1</v>
      </c>
      <c r="DK321" s="168">
        <f t="shared" si="465"/>
        <v>51.4</v>
      </c>
      <c r="DL321" s="168">
        <f t="shared" si="466"/>
        <v>62.6</v>
      </c>
      <c r="DM321" s="168">
        <f t="shared" si="467"/>
        <v>70.8</v>
      </c>
      <c r="DN321" s="168">
        <f t="shared" si="468"/>
        <v>81</v>
      </c>
      <c r="DO321" s="168">
        <f t="shared" si="469"/>
        <v>90.4</v>
      </c>
      <c r="DP321" s="168">
        <f t="shared" si="470"/>
        <v>96.2</v>
      </c>
      <c r="DQ321" s="168">
        <f t="shared" si="471"/>
        <v>94.7</v>
      </c>
      <c r="DR321" s="168">
        <f t="shared" si="472"/>
        <v>92.3</v>
      </c>
      <c r="DS321" s="167">
        <v>131</v>
      </c>
      <c r="DT321" s="168">
        <f t="shared" si="473"/>
        <v>59.5</v>
      </c>
      <c r="DU321" s="168">
        <f t="shared" si="474"/>
        <v>68.900000000000006</v>
      </c>
      <c r="DV321" s="168">
        <f t="shared" si="475"/>
        <v>78.3</v>
      </c>
      <c r="DW321" s="168">
        <f t="shared" si="476"/>
        <v>84.3</v>
      </c>
      <c r="DX321" s="168">
        <f t="shared" si="477"/>
        <v>92.8</v>
      </c>
      <c r="DY321" s="168">
        <f t="shared" si="478"/>
        <v>96.3</v>
      </c>
      <c r="DZ321" s="168">
        <f t="shared" si="479"/>
        <v>94</v>
      </c>
      <c r="EA321" s="168">
        <f t="shared" si="480"/>
        <v>90</v>
      </c>
      <c r="EB321" s="167">
        <v>132</v>
      </c>
      <c r="EC321" s="168">
        <f t="shared" si="481"/>
        <v>59.8</v>
      </c>
      <c r="ED321" s="168">
        <f t="shared" si="482"/>
        <v>71.099999999999994</v>
      </c>
      <c r="EE321" s="168">
        <f t="shared" si="483"/>
        <v>80.8</v>
      </c>
      <c r="EF321" s="168">
        <f t="shared" si="484"/>
        <v>88</v>
      </c>
      <c r="EG321" s="168">
        <f t="shared" si="485"/>
        <v>95</v>
      </c>
      <c r="EH321" s="168">
        <f t="shared" si="486"/>
        <v>94.4</v>
      </c>
      <c r="EI321" s="168">
        <f t="shared" si="487"/>
        <v>94.1</v>
      </c>
      <c r="EJ321" s="168">
        <f t="shared" si="488"/>
        <v>89</v>
      </c>
      <c r="EK321" s="167">
        <v>133</v>
      </c>
      <c r="EL321" s="168">
        <f t="shared" si="489"/>
        <v>65.400000000000006</v>
      </c>
      <c r="EM321" s="168">
        <f t="shared" si="490"/>
        <v>77.2</v>
      </c>
      <c r="EN321" s="168">
        <f t="shared" si="491"/>
        <v>84.5</v>
      </c>
      <c r="EO321" s="168">
        <f t="shared" si="492"/>
        <v>89.8</v>
      </c>
      <c r="EP321" s="168">
        <f t="shared" si="493"/>
        <v>95.5</v>
      </c>
      <c r="EQ321" s="168">
        <f t="shared" si="494"/>
        <v>94.3</v>
      </c>
      <c r="ER321" s="168">
        <f t="shared" si="495"/>
        <v>92.5</v>
      </c>
      <c r="ES321" s="168">
        <f t="shared" si="496"/>
        <v>88.8</v>
      </c>
      <c r="ET321" s="167">
        <v>134</v>
      </c>
      <c r="EU321" s="168">
        <f t="shared" si="497"/>
        <v>65.3</v>
      </c>
      <c r="EV321" s="168">
        <f t="shared" si="498"/>
        <v>77.400000000000006</v>
      </c>
      <c r="EW321" s="168">
        <f t="shared" si="499"/>
        <v>86.5</v>
      </c>
      <c r="EX321" s="168">
        <f t="shared" si="500"/>
        <v>92.5</v>
      </c>
      <c r="EY321" s="168">
        <f t="shared" si="501"/>
        <v>96.4</v>
      </c>
      <c r="EZ321" s="168">
        <f t="shared" si="502"/>
        <v>93</v>
      </c>
      <c r="FA321" s="168">
        <f t="shared" si="503"/>
        <v>90.4</v>
      </c>
      <c r="FB321" s="168">
        <f t="shared" si="504"/>
        <v>83.7</v>
      </c>
      <c r="FC321" s="167">
        <v>135</v>
      </c>
      <c r="FD321" s="168">
        <f t="shared" si="505"/>
        <v>70.7</v>
      </c>
      <c r="FE321" s="168">
        <f t="shared" si="506"/>
        <v>82</v>
      </c>
      <c r="FF321" s="168">
        <f t="shared" si="507"/>
        <v>89.3</v>
      </c>
      <c r="FG321" s="168">
        <f t="shared" si="508"/>
        <v>93.3</v>
      </c>
      <c r="FH321" s="168">
        <f t="shared" si="509"/>
        <v>95.5</v>
      </c>
      <c r="FI321" s="168">
        <f t="shared" si="510"/>
        <v>93</v>
      </c>
      <c r="FJ321" s="168">
        <f t="shared" si="511"/>
        <v>90.1</v>
      </c>
      <c r="FK321" s="168">
        <f t="shared" si="512"/>
        <v>83</v>
      </c>
      <c r="FL321" s="167">
        <v>136</v>
      </c>
      <c r="FM321" s="168">
        <f t="shared" si="513"/>
        <v>75.599999999999994</v>
      </c>
      <c r="FN321" s="168">
        <f t="shared" si="514"/>
        <v>84.2</v>
      </c>
      <c r="FO321" s="168">
        <f t="shared" si="515"/>
        <v>90.1</v>
      </c>
      <c r="FP321" s="168">
        <f t="shared" si="516"/>
        <v>93.6</v>
      </c>
      <c r="FQ321" s="168">
        <f t="shared" si="517"/>
        <v>96.2</v>
      </c>
      <c r="FR321" s="168">
        <f t="shared" si="518"/>
        <v>91.3</v>
      </c>
      <c r="FS321" s="168">
        <f t="shared" si="519"/>
        <v>87.9</v>
      </c>
      <c r="FT321" s="168">
        <f t="shared" si="520"/>
        <v>81.900000000000006</v>
      </c>
      <c r="FU321" s="167">
        <v>137</v>
      </c>
      <c r="FV321" s="168">
        <f t="shared" si="521"/>
        <v>77.599999999999994</v>
      </c>
      <c r="FW321" s="168">
        <f t="shared" si="522"/>
        <v>88</v>
      </c>
      <c r="FX321" s="168">
        <f t="shared" si="523"/>
        <v>93.4</v>
      </c>
      <c r="FY321" s="168">
        <f t="shared" si="524"/>
        <v>93.8</v>
      </c>
      <c r="FZ321" s="168">
        <f t="shared" si="525"/>
        <v>94.2</v>
      </c>
      <c r="GA321" s="168">
        <f t="shared" si="526"/>
        <v>91.4</v>
      </c>
      <c r="GB321" s="168">
        <f t="shared" si="527"/>
        <v>87.9</v>
      </c>
      <c r="GC321" s="168">
        <f t="shared" si="528"/>
        <v>79.900000000000006</v>
      </c>
      <c r="GD321" s="167">
        <v>130</v>
      </c>
      <c r="GE321" s="168">
        <f t="shared" si="529"/>
        <v>-2.3603849250278586E-2</v>
      </c>
      <c r="GF321" s="168">
        <f t="shared" si="530"/>
        <v>-2.3544224454084883E-2</v>
      </c>
      <c r="GG321" s="167">
        <v>131</v>
      </c>
      <c r="GH321" s="168">
        <f t="shared" si="531"/>
        <v>-1.2384835451356935E-2</v>
      </c>
      <c r="GI321" s="168">
        <f t="shared" si="532"/>
        <v>-1.1998855162644873E-2</v>
      </c>
      <c r="GJ321" s="167">
        <v>132</v>
      </c>
      <c r="GK321" s="168">
        <f t="shared" si="533"/>
        <v>-2.0040529691527809E-2</v>
      </c>
      <c r="GL321" s="168">
        <f t="shared" si="534"/>
        <v>-1.9627671504537147E-2</v>
      </c>
      <c r="GM321" s="167">
        <v>133</v>
      </c>
      <c r="GN321" s="168">
        <f t="shared" si="535"/>
        <v>-2.9994818512207644E-2</v>
      </c>
      <c r="GO321" s="168">
        <f t="shared" si="536"/>
        <v>-2.8499066434065412E-2</v>
      </c>
      <c r="GP321" s="167">
        <v>134</v>
      </c>
      <c r="GQ321" s="168">
        <f t="shared" si="537"/>
        <v>1.1033250097071345E-2</v>
      </c>
      <c r="GR321" s="168">
        <f t="shared" si="538"/>
        <v>1.2508825519844891E-2</v>
      </c>
      <c r="GS321" s="167">
        <v>135</v>
      </c>
      <c r="GT321" s="168">
        <f t="shared" si="539"/>
        <v>3.2452499206684138E-2</v>
      </c>
      <c r="GU321" s="168">
        <f t="shared" si="540"/>
        <v>3.7596330632538866E-2</v>
      </c>
      <c r="GV321" s="167">
        <v>136</v>
      </c>
      <c r="GW321" s="168">
        <f t="shared" si="541"/>
        <v>4.2495075939370963E-2</v>
      </c>
      <c r="GX321" s="168">
        <f t="shared" si="542"/>
        <v>5.8447665967733542E-2</v>
      </c>
      <c r="GY321" s="167">
        <v>137</v>
      </c>
      <c r="GZ321" s="168">
        <f t="shared" si="543"/>
        <v>-2.9037543498589002E-5</v>
      </c>
      <c r="HA321" s="168">
        <f t="shared" si="544"/>
        <v>2.5034014590687548E-2</v>
      </c>
      <c r="HB321" s="167">
        <v>-1.2</v>
      </c>
      <c r="HC321" s="167">
        <v>-0.49</v>
      </c>
      <c r="HD321" s="167">
        <v>0.14000000000000001</v>
      </c>
      <c r="HE321" s="167">
        <v>1.56</v>
      </c>
      <c r="HF321" s="167">
        <v>-2.98</v>
      </c>
      <c r="HG321" s="167">
        <v>-1.01</v>
      </c>
      <c r="HH321" s="167">
        <v>0.85</v>
      </c>
      <c r="HI321" s="167">
        <v>3.14</v>
      </c>
    </row>
    <row r="322" spans="1:217" ht="15" x14ac:dyDescent="0.2">
      <c r="A322" s="153">
        <v>312</v>
      </c>
      <c r="B322" s="212"/>
      <c r="V322" s="163">
        <f t="shared" si="445"/>
        <v>0</v>
      </c>
      <c r="W322" s="163">
        <f t="shared" si="446"/>
        <v>0</v>
      </c>
      <c r="X322" s="163">
        <f t="shared" si="447"/>
        <v>0</v>
      </c>
      <c r="Y322" s="163">
        <f t="shared" si="448"/>
        <v>0</v>
      </c>
      <c r="Z322" s="163">
        <f t="shared" si="449"/>
        <v>0</v>
      </c>
      <c r="AA322" s="163">
        <f t="shared" si="450"/>
        <v>0</v>
      </c>
      <c r="AB322" s="163">
        <f t="shared" si="451"/>
        <v>0</v>
      </c>
      <c r="AC322" s="163">
        <f t="shared" si="452"/>
        <v>0</v>
      </c>
      <c r="AD322" s="164">
        <f t="shared" si="453"/>
        <v>-1.4641977937706968E-2</v>
      </c>
      <c r="AE322" s="164">
        <f t="shared" si="454"/>
        <v>2.4910512713808348E-2</v>
      </c>
      <c r="AF322" s="164">
        <f t="shared" si="455"/>
        <v>4.5595616594547202E-2</v>
      </c>
      <c r="AG322" s="165">
        <f t="shared" si="456"/>
        <v>65.3</v>
      </c>
      <c r="AH322" s="165">
        <f t="shared" si="457"/>
        <v>75.400000000000006</v>
      </c>
      <c r="AI322" s="165">
        <f t="shared" si="458"/>
        <v>82.9</v>
      </c>
      <c r="AJ322" s="165">
        <f t="shared" si="459"/>
        <v>88.3</v>
      </c>
      <c r="AK322" s="165">
        <f t="shared" si="460"/>
        <v>91.5</v>
      </c>
      <c r="AL322" s="165">
        <f t="shared" si="461"/>
        <v>92.7</v>
      </c>
      <c r="AM322" s="165">
        <f t="shared" si="462"/>
        <v>92.5</v>
      </c>
      <c r="AN322" s="165">
        <f t="shared" si="463"/>
        <v>90.4</v>
      </c>
      <c r="AO322" s="164">
        <f t="shared" si="464"/>
        <v>1.5128685188023212</v>
      </c>
      <c r="AP322" s="166">
        <v>1</v>
      </c>
      <c r="AQ322" s="167">
        <v>51.4</v>
      </c>
      <c r="AR322" s="167">
        <v>62.6</v>
      </c>
      <c r="AS322" s="167">
        <v>70.8</v>
      </c>
      <c r="AT322" s="167">
        <v>81</v>
      </c>
      <c r="AU322" s="167">
        <v>90.4</v>
      </c>
      <c r="AV322" s="167">
        <v>96.2</v>
      </c>
      <c r="AW322" s="167">
        <v>94.7</v>
      </c>
      <c r="AX322" s="167">
        <v>92.3</v>
      </c>
      <c r="AY322" s="166">
        <v>2</v>
      </c>
      <c r="AZ322" s="167">
        <v>59.5</v>
      </c>
      <c r="BA322" s="167">
        <v>68.900000000000006</v>
      </c>
      <c r="BB322" s="167">
        <v>78.3</v>
      </c>
      <c r="BC322" s="167">
        <v>84.3</v>
      </c>
      <c r="BD322" s="167">
        <v>92.8</v>
      </c>
      <c r="BE322" s="167">
        <v>96.3</v>
      </c>
      <c r="BF322" s="167">
        <v>94</v>
      </c>
      <c r="BG322" s="167">
        <v>90</v>
      </c>
      <c r="BH322" s="166">
        <v>3</v>
      </c>
      <c r="BI322" s="167">
        <v>59.8</v>
      </c>
      <c r="BJ322" s="167">
        <v>71.099999999999994</v>
      </c>
      <c r="BK322" s="167">
        <v>80.8</v>
      </c>
      <c r="BL322" s="167">
        <v>88</v>
      </c>
      <c r="BM322" s="167">
        <v>95</v>
      </c>
      <c r="BN322" s="167">
        <v>94.4</v>
      </c>
      <c r="BO322" s="167">
        <v>94.1</v>
      </c>
      <c r="BP322" s="167">
        <v>89</v>
      </c>
      <c r="BQ322" s="166">
        <v>4</v>
      </c>
      <c r="BR322" s="167">
        <v>65.400000000000006</v>
      </c>
      <c r="BS322" s="167">
        <v>77.2</v>
      </c>
      <c r="BT322" s="167">
        <v>84.5</v>
      </c>
      <c r="BU322" s="167">
        <v>89.8</v>
      </c>
      <c r="BV322" s="167">
        <v>95.5</v>
      </c>
      <c r="BW322" s="167">
        <v>94.3</v>
      </c>
      <c r="BX322" s="167">
        <v>92.5</v>
      </c>
      <c r="BY322" s="167">
        <v>88.8</v>
      </c>
      <c r="BZ322" s="166">
        <v>5</v>
      </c>
      <c r="CA322" s="167">
        <v>65.3</v>
      </c>
      <c r="CB322" s="167">
        <v>77.400000000000006</v>
      </c>
      <c r="CC322" s="167">
        <v>86.5</v>
      </c>
      <c r="CD322" s="167">
        <v>92.5</v>
      </c>
      <c r="CE322" s="167">
        <v>96.4</v>
      </c>
      <c r="CF322" s="167">
        <v>93</v>
      </c>
      <c r="CG322" s="167">
        <v>90.4</v>
      </c>
      <c r="CH322" s="167">
        <v>83.7</v>
      </c>
      <c r="CI322" s="166">
        <v>6</v>
      </c>
      <c r="CJ322" s="167">
        <v>70.7</v>
      </c>
      <c r="CK322" s="167">
        <v>82</v>
      </c>
      <c r="CL322" s="167">
        <v>89.3</v>
      </c>
      <c r="CM322" s="167">
        <v>93.3</v>
      </c>
      <c r="CN322" s="167">
        <v>95.5</v>
      </c>
      <c r="CO322" s="167">
        <v>93</v>
      </c>
      <c r="CP322" s="167">
        <v>90.1</v>
      </c>
      <c r="CQ322" s="167">
        <v>83</v>
      </c>
      <c r="CR322" s="166">
        <v>7</v>
      </c>
      <c r="CS322" s="167">
        <v>75.599999999999994</v>
      </c>
      <c r="CT322" s="167">
        <v>84.2</v>
      </c>
      <c r="CU322" s="167">
        <v>90.1</v>
      </c>
      <c r="CV322" s="167">
        <v>93.6</v>
      </c>
      <c r="CW322" s="167">
        <v>96.2</v>
      </c>
      <c r="CX322" s="167">
        <v>91.3</v>
      </c>
      <c r="CY322" s="167">
        <v>87.9</v>
      </c>
      <c r="CZ322" s="167">
        <v>81.900000000000006</v>
      </c>
      <c r="DA322" s="166">
        <v>8</v>
      </c>
      <c r="DB322" s="167">
        <v>77.599999999999994</v>
      </c>
      <c r="DC322" s="167">
        <v>88</v>
      </c>
      <c r="DD322" s="167">
        <v>93.4</v>
      </c>
      <c r="DE322" s="167">
        <v>93.8</v>
      </c>
      <c r="DF322" s="167">
        <v>94.2</v>
      </c>
      <c r="DG322" s="167">
        <v>91.4</v>
      </c>
      <c r="DH322" s="167">
        <v>87.9</v>
      </c>
      <c r="DI322" s="167">
        <v>79.900000000000006</v>
      </c>
      <c r="DJ322" s="167">
        <v>1</v>
      </c>
      <c r="DK322" s="168">
        <f t="shared" si="465"/>
        <v>51.4</v>
      </c>
      <c r="DL322" s="168">
        <f t="shared" si="466"/>
        <v>62.6</v>
      </c>
      <c r="DM322" s="168">
        <f t="shared" si="467"/>
        <v>70.8</v>
      </c>
      <c r="DN322" s="168">
        <f t="shared" si="468"/>
        <v>81</v>
      </c>
      <c r="DO322" s="168">
        <f t="shared" si="469"/>
        <v>90.4</v>
      </c>
      <c r="DP322" s="168">
        <f t="shared" si="470"/>
        <v>96.2</v>
      </c>
      <c r="DQ322" s="168">
        <f t="shared" si="471"/>
        <v>94.7</v>
      </c>
      <c r="DR322" s="168">
        <f t="shared" si="472"/>
        <v>92.3</v>
      </c>
      <c r="DS322" s="167">
        <v>131</v>
      </c>
      <c r="DT322" s="168">
        <f t="shared" si="473"/>
        <v>59.5</v>
      </c>
      <c r="DU322" s="168">
        <f t="shared" si="474"/>
        <v>68.900000000000006</v>
      </c>
      <c r="DV322" s="168">
        <f t="shared" si="475"/>
        <v>78.3</v>
      </c>
      <c r="DW322" s="168">
        <f t="shared" si="476"/>
        <v>84.3</v>
      </c>
      <c r="DX322" s="168">
        <f t="shared" si="477"/>
        <v>92.8</v>
      </c>
      <c r="DY322" s="168">
        <f t="shared" si="478"/>
        <v>96.3</v>
      </c>
      <c r="DZ322" s="168">
        <f t="shared" si="479"/>
        <v>94</v>
      </c>
      <c r="EA322" s="168">
        <f t="shared" si="480"/>
        <v>90</v>
      </c>
      <c r="EB322" s="167">
        <v>132</v>
      </c>
      <c r="EC322" s="168">
        <f t="shared" si="481"/>
        <v>59.8</v>
      </c>
      <c r="ED322" s="168">
        <f t="shared" si="482"/>
        <v>71.099999999999994</v>
      </c>
      <c r="EE322" s="168">
        <f t="shared" si="483"/>
        <v>80.8</v>
      </c>
      <c r="EF322" s="168">
        <f t="shared" si="484"/>
        <v>88</v>
      </c>
      <c r="EG322" s="168">
        <f t="shared" si="485"/>
        <v>95</v>
      </c>
      <c r="EH322" s="168">
        <f t="shared" si="486"/>
        <v>94.4</v>
      </c>
      <c r="EI322" s="168">
        <f t="shared" si="487"/>
        <v>94.1</v>
      </c>
      <c r="EJ322" s="168">
        <f t="shared" si="488"/>
        <v>89</v>
      </c>
      <c r="EK322" s="167">
        <v>133</v>
      </c>
      <c r="EL322" s="168">
        <f t="shared" si="489"/>
        <v>65.400000000000006</v>
      </c>
      <c r="EM322" s="168">
        <f t="shared" si="490"/>
        <v>77.2</v>
      </c>
      <c r="EN322" s="168">
        <f t="shared" si="491"/>
        <v>84.5</v>
      </c>
      <c r="EO322" s="168">
        <f t="shared" si="492"/>
        <v>89.8</v>
      </c>
      <c r="EP322" s="168">
        <f t="shared" si="493"/>
        <v>95.5</v>
      </c>
      <c r="EQ322" s="168">
        <f t="shared" si="494"/>
        <v>94.3</v>
      </c>
      <c r="ER322" s="168">
        <f t="shared" si="495"/>
        <v>92.5</v>
      </c>
      <c r="ES322" s="168">
        <f t="shared" si="496"/>
        <v>88.8</v>
      </c>
      <c r="ET322" s="167">
        <v>134</v>
      </c>
      <c r="EU322" s="168">
        <f t="shared" si="497"/>
        <v>65.3</v>
      </c>
      <c r="EV322" s="168">
        <f t="shared" si="498"/>
        <v>77.400000000000006</v>
      </c>
      <c r="EW322" s="168">
        <f t="shared" si="499"/>
        <v>86.5</v>
      </c>
      <c r="EX322" s="168">
        <f t="shared" si="500"/>
        <v>92.5</v>
      </c>
      <c r="EY322" s="168">
        <f t="shared" si="501"/>
        <v>96.4</v>
      </c>
      <c r="EZ322" s="168">
        <f t="shared" si="502"/>
        <v>93</v>
      </c>
      <c r="FA322" s="168">
        <f t="shared" si="503"/>
        <v>90.4</v>
      </c>
      <c r="FB322" s="168">
        <f t="shared" si="504"/>
        <v>83.7</v>
      </c>
      <c r="FC322" s="167">
        <v>135</v>
      </c>
      <c r="FD322" s="168">
        <f t="shared" si="505"/>
        <v>70.7</v>
      </c>
      <c r="FE322" s="168">
        <f t="shared" si="506"/>
        <v>82</v>
      </c>
      <c r="FF322" s="168">
        <f t="shared" si="507"/>
        <v>89.3</v>
      </c>
      <c r="FG322" s="168">
        <f t="shared" si="508"/>
        <v>93.3</v>
      </c>
      <c r="FH322" s="168">
        <f t="shared" si="509"/>
        <v>95.5</v>
      </c>
      <c r="FI322" s="168">
        <f t="shared" si="510"/>
        <v>93</v>
      </c>
      <c r="FJ322" s="168">
        <f t="shared" si="511"/>
        <v>90.1</v>
      </c>
      <c r="FK322" s="168">
        <f t="shared" si="512"/>
        <v>83</v>
      </c>
      <c r="FL322" s="167">
        <v>136</v>
      </c>
      <c r="FM322" s="168">
        <f t="shared" si="513"/>
        <v>75.599999999999994</v>
      </c>
      <c r="FN322" s="168">
        <f t="shared" si="514"/>
        <v>84.2</v>
      </c>
      <c r="FO322" s="168">
        <f t="shared" si="515"/>
        <v>90.1</v>
      </c>
      <c r="FP322" s="168">
        <f t="shared" si="516"/>
        <v>93.6</v>
      </c>
      <c r="FQ322" s="168">
        <f t="shared" si="517"/>
        <v>96.2</v>
      </c>
      <c r="FR322" s="168">
        <f t="shared" si="518"/>
        <v>91.3</v>
      </c>
      <c r="FS322" s="168">
        <f t="shared" si="519"/>
        <v>87.9</v>
      </c>
      <c r="FT322" s="168">
        <f t="shared" si="520"/>
        <v>81.900000000000006</v>
      </c>
      <c r="FU322" s="167">
        <v>137</v>
      </c>
      <c r="FV322" s="168">
        <f t="shared" si="521"/>
        <v>77.599999999999994</v>
      </c>
      <c r="FW322" s="168">
        <f t="shared" si="522"/>
        <v>88</v>
      </c>
      <c r="FX322" s="168">
        <f t="shared" si="523"/>
        <v>93.4</v>
      </c>
      <c r="FY322" s="168">
        <f t="shared" si="524"/>
        <v>93.8</v>
      </c>
      <c r="FZ322" s="168">
        <f t="shared" si="525"/>
        <v>94.2</v>
      </c>
      <c r="GA322" s="168">
        <f t="shared" si="526"/>
        <v>91.4</v>
      </c>
      <c r="GB322" s="168">
        <f t="shared" si="527"/>
        <v>87.9</v>
      </c>
      <c r="GC322" s="168">
        <f t="shared" si="528"/>
        <v>79.900000000000006</v>
      </c>
      <c r="GD322" s="167">
        <v>130</v>
      </c>
      <c r="GE322" s="168">
        <f t="shared" si="529"/>
        <v>-2.3603849250278586E-2</v>
      </c>
      <c r="GF322" s="168">
        <f t="shared" si="530"/>
        <v>-2.3544224454084883E-2</v>
      </c>
      <c r="GG322" s="167">
        <v>131</v>
      </c>
      <c r="GH322" s="168">
        <f t="shared" si="531"/>
        <v>-1.2384835451356935E-2</v>
      </c>
      <c r="GI322" s="168">
        <f t="shared" si="532"/>
        <v>-1.1998855162644873E-2</v>
      </c>
      <c r="GJ322" s="167">
        <v>132</v>
      </c>
      <c r="GK322" s="168">
        <f t="shared" si="533"/>
        <v>-2.0040529691527809E-2</v>
      </c>
      <c r="GL322" s="168">
        <f t="shared" si="534"/>
        <v>-1.9627671504537147E-2</v>
      </c>
      <c r="GM322" s="167">
        <v>133</v>
      </c>
      <c r="GN322" s="168">
        <f t="shared" si="535"/>
        <v>-2.9994818512207644E-2</v>
      </c>
      <c r="GO322" s="168">
        <f t="shared" si="536"/>
        <v>-2.8499066434065412E-2</v>
      </c>
      <c r="GP322" s="167">
        <v>134</v>
      </c>
      <c r="GQ322" s="168">
        <f t="shared" si="537"/>
        <v>1.1033250097071345E-2</v>
      </c>
      <c r="GR322" s="168">
        <f t="shared" si="538"/>
        <v>1.2508825519844891E-2</v>
      </c>
      <c r="GS322" s="167">
        <v>135</v>
      </c>
      <c r="GT322" s="168">
        <f t="shared" si="539"/>
        <v>3.2452499206684138E-2</v>
      </c>
      <c r="GU322" s="168">
        <f t="shared" si="540"/>
        <v>3.7596330632538866E-2</v>
      </c>
      <c r="GV322" s="167">
        <v>136</v>
      </c>
      <c r="GW322" s="168">
        <f t="shared" si="541"/>
        <v>4.2495075939370963E-2</v>
      </c>
      <c r="GX322" s="168">
        <f t="shared" si="542"/>
        <v>5.8447665967733542E-2</v>
      </c>
      <c r="GY322" s="167">
        <v>137</v>
      </c>
      <c r="GZ322" s="168">
        <f t="shared" si="543"/>
        <v>-2.9037543498589002E-5</v>
      </c>
      <c r="HA322" s="168">
        <f t="shared" si="544"/>
        <v>2.5034014590687548E-2</v>
      </c>
      <c r="HB322" s="167">
        <v>-1.2</v>
      </c>
      <c r="HC322" s="167">
        <v>-0.49</v>
      </c>
      <c r="HD322" s="167">
        <v>0.14000000000000001</v>
      </c>
      <c r="HE322" s="167">
        <v>1.56</v>
      </c>
      <c r="HF322" s="167">
        <v>-2.98</v>
      </c>
      <c r="HG322" s="167">
        <v>-1.01</v>
      </c>
      <c r="HH322" s="167">
        <v>0.85</v>
      </c>
      <c r="HI322" s="167">
        <v>3.14</v>
      </c>
    </row>
    <row r="323" spans="1:217" ht="15" x14ac:dyDescent="0.2">
      <c r="A323" s="153">
        <v>313</v>
      </c>
      <c r="B323" s="212"/>
      <c r="V323" s="163">
        <f t="shared" ref="V323:V350" si="545">F323-($S$2*N323)</f>
        <v>0</v>
      </c>
      <c r="W323" s="163">
        <f t="shared" ref="W323:W350" si="546">G323-($S$2*O323)</f>
        <v>0</v>
      </c>
      <c r="X323" s="163">
        <f t="shared" ref="X323:X350" si="547">H323-($S$2*P323)</f>
        <v>0</v>
      </c>
      <c r="Y323" s="163">
        <f t="shared" ref="Y323:Y350" si="548">I323-($S$2*Q323)</f>
        <v>0</v>
      </c>
      <c r="Z323" s="163">
        <f t="shared" ref="Z323:Z350" si="549">J323-($S$2*R323)</f>
        <v>0</v>
      </c>
      <c r="AA323" s="163">
        <f t="shared" ref="AA323:AA350" si="550">K323-($S$2*S323)</f>
        <v>0</v>
      </c>
      <c r="AB323" s="163">
        <f t="shared" ref="AB323:AB350" si="551">L323-($S$2*T323)</f>
        <v>0</v>
      </c>
      <c r="AC323" s="163">
        <f t="shared" ref="AC323:AC350" si="552">M323-($S$2*U323)</f>
        <v>0</v>
      </c>
      <c r="AD323" s="164">
        <f t="shared" ref="AD323:AD350" si="553">0.25*(SUM(GF323+GI323+GL323+GO323))-0.48*(SUM(HB323*GF323,HC323*GI323,HD323*GL323,HE323*GO323))</f>
        <v>-1.4641977937706968E-2</v>
      </c>
      <c r="AE323" s="164">
        <f t="shared" ref="AE323:AE350" si="554">0.25*(SUM(GR323+GU323+GX323+HA323))-0.16*(SUM(HF323*GR323,HG323*GU323,HH323*GX323,HI323*HA323))</f>
        <v>2.4910512713808348E-2</v>
      </c>
      <c r="AF323" s="164">
        <f t="shared" ref="AF323:AF350" si="555">0.25*(SUM(GR323+GU323+GX323+HA323))+0.23*(SUM(HF323*GR323,HG323*GU323,HH323*GX323,HI323*HA323))</f>
        <v>4.5595616594547202E-2</v>
      </c>
      <c r="AG323" s="165">
        <f t="shared" ref="AG323:AG350" si="556">G$1-V323</f>
        <v>65.3</v>
      </c>
      <c r="AH323" s="165">
        <f t="shared" ref="AH323:AH350" si="557">H$1-W323</f>
        <v>75.400000000000006</v>
      </c>
      <c r="AI323" s="165">
        <f t="shared" ref="AI323:AI350" si="558">I$1-X323</f>
        <v>82.9</v>
      </c>
      <c r="AJ323" s="165">
        <f t="shared" ref="AJ323:AJ350" si="559">J$1-Y323</f>
        <v>88.3</v>
      </c>
      <c r="AK323" s="165">
        <f t="shared" ref="AK323:AK350" si="560">K$1-Z323</f>
        <v>91.5</v>
      </c>
      <c r="AL323" s="165">
        <f t="shared" ref="AL323:AL350" si="561">L$1-AA323</f>
        <v>92.7</v>
      </c>
      <c r="AM323" s="165">
        <f t="shared" ref="AM323:AM350" si="562">M$1-AB323</f>
        <v>92.5</v>
      </c>
      <c r="AN323" s="165">
        <f t="shared" ref="AN323:AN350" si="563">N$1-AC323</f>
        <v>90.4</v>
      </c>
      <c r="AO323" s="164">
        <f t="shared" ref="AO323:AO350" si="564">100-10*LOG(10^(AG323/10)+10^(AH323/10)+10^(AI323/10)+10^(AJ323/10)+10^(AK323/10)+10^(AL323/10)+10^(AM323/10)+10^(AN323/10))</f>
        <v>1.5128685188023212</v>
      </c>
      <c r="AP323" s="166">
        <v>1</v>
      </c>
      <c r="AQ323" s="167">
        <v>51.4</v>
      </c>
      <c r="AR323" s="167">
        <v>62.6</v>
      </c>
      <c r="AS323" s="167">
        <v>70.8</v>
      </c>
      <c r="AT323" s="167">
        <v>81</v>
      </c>
      <c r="AU323" s="167">
        <v>90.4</v>
      </c>
      <c r="AV323" s="167">
        <v>96.2</v>
      </c>
      <c r="AW323" s="167">
        <v>94.7</v>
      </c>
      <c r="AX323" s="167">
        <v>92.3</v>
      </c>
      <c r="AY323" s="166">
        <v>2</v>
      </c>
      <c r="AZ323" s="167">
        <v>59.5</v>
      </c>
      <c r="BA323" s="167">
        <v>68.900000000000006</v>
      </c>
      <c r="BB323" s="167">
        <v>78.3</v>
      </c>
      <c r="BC323" s="167">
        <v>84.3</v>
      </c>
      <c r="BD323" s="167">
        <v>92.8</v>
      </c>
      <c r="BE323" s="167">
        <v>96.3</v>
      </c>
      <c r="BF323" s="167">
        <v>94</v>
      </c>
      <c r="BG323" s="167">
        <v>90</v>
      </c>
      <c r="BH323" s="166">
        <v>3</v>
      </c>
      <c r="BI323" s="167">
        <v>59.8</v>
      </c>
      <c r="BJ323" s="167">
        <v>71.099999999999994</v>
      </c>
      <c r="BK323" s="167">
        <v>80.8</v>
      </c>
      <c r="BL323" s="167">
        <v>88</v>
      </c>
      <c r="BM323" s="167">
        <v>95</v>
      </c>
      <c r="BN323" s="167">
        <v>94.4</v>
      </c>
      <c r="BO323" s="167">
        <v>94.1</v>
      </c>
      <c r="BP323" s="167">
        <v>89</v>
      </c>
      <c r="BQ323" s="166">
        <v>4</v>
      </c>
      <c r="BR323" s="167">
        <v>65.400000000000006</v>
      </c>
      <c r="BS323" s="167">
        <v>77.2</v>
      </c>
      <c r="BT323" s="167">
        <v>84.5</v>
      </c>
      <c r="BU323" s="167">
        <v>89.8</v>
      </c>
      <c r="BV323" s="167">
        <v>95.5</v>
      </c>
      <c r="BW323" s="167">
        <v>94.3</v>
      </c>
      <c r="BX323" s="167">
        <v>92.5</v>
      </c>
      <c r="BY323" s="167">
        <v>88.8</v>
      </c>
      <c r="BZ323" s="166">
        <v>5</v>
      </c>
      <c r="CA323" s="167">
        <v>65.3</v>
      </c>
      <c r="CB323" s="167">
        <v>77.400000000000006</v>
      </c>
      <c r="CC323" s="167">
        <v>86.5</v>
      </c>
      <c r="CD323" s="167">
        <v>92.5</v>
      </c>
      <c r="CE323" s="167">
        <v>96.4</v>
      </c>
      <c r="CF323" s="167">
        <v>93</v>
      </c>
      <c r="CG323" s="167">
        <v>90.4</v>
      </c>
      <c r="CH323" s="167">
        <v>83.7</v>
      </c>
      <c r="CI323" s="166">
        <v>6</v>
      </c>
      <c r="CJ323" s="167">
        <v>70.7</v>
      </c>
      <c r="CK323" s="167">
        <v>82</v>
      </c>
      <c r="CL323" s="167">
        <v>89.3</v>
      </c>
      <c r="CM323" s="167">
        <v>93.3</v>
      </c>
      <c r="CN323" s="167">
        <v>95.5</v>
      </c>
      <c r="CO323" s="167">
        <v>93</v>
      </c>
      <c r="CP323" s="167">
        <v>90.1</v>
      </c>
      <c r="CQ323" s="167">
        <v>83</v>
      </c>
      <c r="CR323" s="166">
        <v>7</v>
      </c>
      <c r="CS323" s="167">
        <v>75.599999999999994</v>
      </c>
      <c r="CT323" s="167">
        <v>84.2</v>
      </c>
      <c r="CU323" s="167">
        <v>90.1</v>
      </c>
      <c r="CV323" s="167">
        <v>93.6</v>
      </c>
      <c r="CW323" s="167">
        <v>96.2</v>
      </c>
      <c r="CX323" s="167">
        <v>91.3</v>
      </c>
      <c r="CY323" s="167">
        <v>87.9</v>
      </c>
      <c r="CZ323" s="167">
        <v>81.900000000000006</v>
      </c>
      <c r="DA323" s="166">
        <v>8</v>
      </c>
      <c r="DB323" s="167">
        <v>77.599999999999994</v>
      </c>
      <c r="DC323" s="167">
        <v>88</v>
      </c>
      <c r="DD323" s="167">
        <v>93.4</v>
      </c>
      <c r="DE323" s="167">
        <v>93.8</v>
      </c>
      <c r="DF323" s="167">
        <v>94.2</v>
      </c>
      <c r="DG323" s="167">
        <v>91.4</v>
      </c>
      <c r="DH323" s="167">
        <v>87.9</v>
      </c>
      <c r="DI323" s="167">
        <v>79.900000000000006</v>
      </c>
      <c r="DJ323" s="167">
        <v>1</v>
      </c>
      <c r="DK323" s="168">
        <f t="shared" ref="DK323:DK350" si="565">AQ323-V323</f>
        <v>51.4</v>
      </c>
      <c r="DL323" s="168">
        <f t="shared" ref="DL323:DL350" si="566">AR323-W323</f>
        <v>62.6</v>
      </c>
      <c r="DM323" s="168">
        <f t="shared" ref="DM323:DM350" si="567">AS323-X323</f>
        <v>70.8</v>
      </c>
      <c r="DN323" s="168">
        <f t="shared" ref="DN323:DN350" si="568">AT323-Y323</f>
        <v>81</v>
      </c>
      <c r="DO323" s="168">
        <f t="shared" ref="DO323:DO350" si="569">AU323-Z323</f>
        <v>90.4</v>
      </c>
      <c r="DP323" s="168">
        <f t="shared" ref="DP323:DP350" si="570">AV323-AA323</f>
        <v>96.2</v>
      </c>
      <c r="DQ323" s="168">
        <f t="shared" ref="DQ323:DQ350" si="571">AW323-AB323</f>
        <v>94.7</v>
      </c>
      <c r="DR323" s="168">
        <f t="shared" ref="DR323:DR350" si="572">AX323-AC323</f>
        <v>92.3</v>
      </c>
      <c r="DS323" s="167">
        <v>131</v>
      </c>
      <c r="DT323" s="168">
        <f t="shared" ref="DT323:DT350" si="573">AZ323-V323</f>
        <v>59.5</v>
      </c>
      <c r="DU323" s="168">
        <f t="shared" ref="DU323:DU350" si="574">BA323-W323</f>
        <v>68.900000000000006</v>
      </c>
      <c r="DV323" s="168">
        <f t="shared" ref="DV323:DV350" si="575">BB323-X323</f>
        <v>78.3</v>
      </c>
      <c r="DW323" s="168">
        <f t="shared" ref="DW323:DW350" si="576">BC323-Y323</f>
        <v>84.3</v>
      </c>
      <c r="DX323" s="168">
        <f t="shared" ref="DX323:DX350" si="577">BD323-Z323</f>
        <v>92.8</v>
      </c>
      <c r="DY323" s="168">
        <f t="shared" ref="DY323:DY350" si="578">BE323-AA323</f>
        <v>96.3</v>
      </c>
      <c r="DZ323" s="168">
        <f t="shared" ref="DZ323:DZ350" si="579">BF323-AB323</f>
        <v>94</v>
      </c>
      <c r="EA323" s="168">
        <f t="shared" ref="EA323:EA350" si="580">BG323-AC323</f>
        <v>90</v>
      </c>
      <c r="EB323" s="167">
        <v>132</v>
      </c>
      <c r="EC323" s="168">
        <f t="shared" ref="EC323:EC350" si="581">BI323-V323</f>
        <v>59.8</v>
      </c>
      <c r="ED323" s="168">
        <f t="shared" ref="ED323:ED350" si="582">BJ323-W323</f>
        <v>71.099999999999994</v>
      </c>
      <c r="EE323" s="168">
        <f t="shared" ref="EE323:EE350" si="583">BK323-X323</f>
        <v>80.8</v>
      </c>
      <c r="EF323" s="168">
        <f t="shared" ref="EF323:EF350" si="584">BL323-Y323</f>
        <v>88</v>
      </c>
      <c r="EG323" s="168">
        <f t="shared" ref="EG323:EG350" si="585">BM323-Z323</f>
        <v>95</v>
      </c>
      <c r="EH323" s="168">
        <f t="shared" ref="EH323:EH350" si="586">BN323-AA323</f>
        <v>94.4</v>
      </c>
      <c r="EI323" s="168">
        <f t="shared" ref="EI323:EI350" si="587">BO323-AB323</f>
        <v>94.1</v>
      </c>
      <c r="EJ323" s="168">
        <f t="shared" ref="EJ323:EJ350" si="588">BP323-AC323</f>
        <v>89</v>
      </c>
      <c r="EK323" s="167">
        <v>133</v>
      </c>
      <c r="EL323" s="168">
        <f t="shared" ref="EL323:EL350" si="589">BR323-V323</f>
        <v>65.400000000000006</v>
      </c>
      <c r="EM323" s="168">
        <f t="shared" ref="EM323:EM350" si="590">BS323-W323</f>
        <v>77.2</v>
      </c>
      <c r="EN323" s="168">
        <f t="shared" ref="EN323:EN350" si="591">BT323-X323</f>
        <v>84.5</v>
      </c>
      <c r="EO323" s="168">
        <f t="shared" ref="EO323:EO350" si="592">BU323-Y323</f>
        <v>89.8</v>
      </c>
      <c r="EP323" s="168">
        <f t="shared" ref="EP323:EP350" si="593">BV323-Z323</f>
        <v>95.5</v>
      </c>
      <c r="EQ323" s="168">
        <f t="shared" ref="EQ323:EQ350" si="594">BW323-AA323</f>
        <v>94.3</v>
      </c>
      <c r="ER323" s="168">
        <f t="shared" ref="ER323:ER350" si="595">BX323-AB323</f>
        <v>92.5</v>
      </c>
      <c r="ES323" s="168">
        <f t="shared" ref="ES323:ES350" si="596">BY323-AC323</f>
        <v>88.8</v>
      </c>
      <c r="ET323" s="167">
        <v>134</v>
      </c>
      <c r="EU323" s="168">
        <f t="shared" ref="EU323:EU350" si="597">CA323-V323</f>
        <v>65.3</v>
      </c>
      <c r="EV323" s="168">
        <f t="shared" ref="EV323:EV350" si="598">CB323-W323</f>
        <v>77.400000000000006</v>
      </c>
      <c r="EW323" s="168">
        <f t="shared" ref="EW323:EW350" si="599">CC323-X323</f>
        <v>86.5</v>
      </c>
      <c r="EX323" s="168">
        <f t="shared" ref="EX323:EX350" si="600">CD323-Y323</f>
        <v>92.5</v>
      </c>
      <c r="EY323" s="168">
        <f t="shared" ref="EY323:EY350" si="601">CE323-Z323</f>
        <v>96.4</v>
      </c>
      <c r="EZ323" s="168">
        <f t="shared" ref="EZ323:EZ350" si="602">CF323-AA323</f>
        <v>93</v>
      </c>
      <c r="FA323" s="168">
        <f t="shared" ref="FA323:FA350" si="603">CG323-AB323</f>
        <v>90.4</v>
      </c>
      <c r="FB323" s="168">
        <f t="shared" ref="FB323:FB350" si="604">CH323-AC323</f>
        <v>83.7</v>
      </c>
      <c r="FC323" s="167">
        <v>135</v>
      </c>
      <c r="FD323" s="168">
        <f t="shared" ref="FD323:FD350" si="605">CJ323-V323</f>
        <v>70.7</v>
      </c>
      <c r="FE323" s="168">
        <f t="shared" ref="FE323:FE350" si="606">CK323-W323</f>
        <v>82</v>
      </c>
      <c r="FF323" s="168">
        <f t="shared" ref="FF323:FF350" si="607">CL323-X323</f>
        <v>89.3</v>
      </c>
      <c r="FG323" s="168">
        <f t="shared" ref="FG323:FG350" si="608">CM323-Y323</f>
        <v>93.3</v>
      </c>
      <c r="FH323" s="168">
        <f t="shared" ref="FH323:FH350" si="609">CN323-Z323</f>
        <v>95.5</v>
      </c>
      <c r="FI323" s="168">
        <f t="shared" ref="FI323:FI350" si="610">CO323-AA323</f>
        <v>93</v>
      </c>
      <c r="FJ323" s="168">
        <f t="shared" ref="FJ323:FJ350" si="611">CP323-AB323</f>
        <v>90.1</v>
      </c>
      <c r="FK323" s="168">
        <f t="shared" ref="FK323:FK350" si="612">CQ323-AC323</f>
        <v>83</v>
      </c>
      <c r="FL323" s="167">
        <v>136</v>
      </c>
      <c r="FM323" s="168">
        <f t="shared" ref="FM323:FM350" si="613">CS323-V323</f>
        <v>75.599999999999994</v>
      </c>
      <c r="FN323" s="168">
        <f t="shared" ref="FN323:FN350" si="614">CT323-W323</f>
        <v>84.2</v>
      </c>
      <c r="FO323" s="168">
        <f t="shared" ref="FO323:FO350" si="615">CU323-X323</f>
        <v>90.1</v>
      </c>
      <c r="FP323" s="168">
        <f t="shared" ref="FP323:FP350" si="616">CV323-Y323</f>
        <v>93.6</v>
      </c>
      <c r="FQ323" s="168">
        <f t="shared" ref="FQ323:FQ350" si="617">CW323-Z323</f>
        <v>96.2</v>
      </c>
      <c r="FR323" s="168">
        <f t="shared" ref="FR323:FR350" si="618">CX323-AA323</f>
        <v>91.3</v>
      </c>
      <c r="FS323" s="168">
        <f t="shared" ref="FS323:FS350" si="619">CY323-AB323</f>
        <v>87.9</v>
      </c>
      <c r="FT323" s="168">
        <f t="shared" ref="FT323:FT350" si="620">CZ323-AC323</f>
        <v>81.900000000000006</v>
      </c>
      <c r="FU323" s="167">
        <v>137</v>
      </c>
      <c r="FV323" s="168">
        <f t="shared" ref="FV323:FV350" si="621">DB323-V323</f>
        <v>77.599999999999994</v>
      </c>
      <c r="FW323" s="168">
        <f t="shared" ref="FW323:FW350" si="622">DC323-W323</f>
        <v>88</v>
      </c>
      <c r="FX323" s="168">
        <f t="shared" ref="FX323:FX350" si="623">DD323-X323</f>
        <v>93.4</v>
      </c>
      <c r="FY323" s="168">
        <f t="shared" ref="FY323:FY350" si="624">DE323-Y323</f>
        <v>93.8</v>
      </c>
      <c r="FZ323" s="168">
        <f t="shared" ref="FZ323:FZ350" si="625">DF323-Z323</f>
        <v>94.2</v>
      </c>
      <c r="GA323" s="168">
        <f t="shared" ref="GA323:GA350" si="626">DG323-AA323</f>
        <v>91.4</v>
      </c>
      <c r="GB323" s="168">
        <f t="shared" ref="GB323:GB350" si="627">DH323-AB323</f>
        <v>87.9</v>
      </c>
      <c r="GC323" s="168">
        <f t="shared" ref="GC323:GC350" si="628">DI323-AC323</f>
        <v>79.900000000000006</v>
      </c>
      <c r="GD323" s="167">
        <v>130</v>
      </c>
      <c r="GE323" s="168">
        <f t="shared" ref="GE323:GE350" si="629">100-10*LOG10(10^(DK323/10)+10^(DL323/10)+10^(DM323/10)+10^(DN323/10)+10^(DO323/10)+10^(DP323/10)+10^(DQ323/10)+10^(DR323/10))</f>
        <v>-2.3603849250278586E-2</v>
      </c>
      <c r="GF323" s="168">
        <f t="shared" ref="GF323:GF350" si="630">100-10*LOG10(10^(DL323/10)+10^(DM323/10)+10^(DN323/10)+10^(DO323/10)+10^(DP323/10)+10^(DQ323/10)+10^(DR323/10))</f>
        <v>-2.3544224454084883E-2</v>
      </c>
      <c r="GG323" s="167">
        <v>131</v>
      </c>
      <c r="GH323" s="168">
        <f t="shared" ref="GH323:GH350" si="631">100-10*LOG10(10^(DT323/10)+10^(DU323/10)+10^(DV323/10)+10^(DW323/10)+10^(DX323/10)+10^(DY323/10)+10^(DZ323/10)+10^(EA323/10))</f>
        <v>-1.2384835451356935E-2</v>
      </c>
      <c r="GI323" s="168">
        <f t="shared" ref="GI323:GI350" si="632">100-10*LOG10(10^(DU323/10)+10^(DV323/10)+10^(DW323/10)+10^(DX323/10)+10^(DY323/10)+10^(DZ323/10)+10^(EA323/10))</f>
        <v>-1.1998855162644873E-2</v>
      </c>
      <c r="GJ323" s="167">
        <v>132</v>
      </c>
      <c r="GK323" s="168">
        <f t="shared" ref="GK323:GK350" si="633">100-10*LOG10(10^(EC323/10)+10^(ED323/10)+10^(EE323/10)+10^(EF323/10)+10^(EG323/10)+10^(EH323/10)+10^(EI323/10)+10^(EJ323/10))</f>
        <v>-2.0040529691527809E-2</v>
      </c>
      <c r="GL323" s="168">
        <f t="shared" ref="GL323:GL350" si="634">100-10*LOG10(10^(ED323/10)+10^(EE323/10)+10^(EF323/10)+10^(EG323/10)+10^(EH323/10)+10^(EI323/10)+10^(EJ323/10))</f>
        <v>-1.9627671504537147E-2</v>
      </c>
      <c r="GM323" s="167">
        <v>133</v>
      </c>
      <c r="GN323" s="168">
        <f t="shared" ref="GN323:GN350" si="635">100-10*LOG10(10^(EL323/10)+10^(EM323/10)+10^(EN323/10)+10^(EO323/10)+10^(EP323/10)+10^(EQ323/10)+10^(ER323/10)+10^(ES323/10))</f>
        <v>-2.9994818512207644E-2</v>
      </c>
      <c r="GO323" s="168">
        <f t="shared" ref="GO323:GO350" si="636">100-10*LOG10(10^(EM323/10)+10^(EN323/10)+10^(EO323/10)+10^(EP323/10)+10^(EQ323/10)+10^(ER323/10)+10^(ES323/10))</f>
        <v>-2.8499066434065412E-2</v>
      </c>
      <c r="GP323" s="167">
        <v>134</v>
      </c>
      <c r="GQ323" s="168">
        <f t="shared" ref="GQ323:GQ350" si="637">100-10*LOG10(10^(EU323/10)+10^(EV323/10)+10^(EW323/10)+10^(EX323/10)+10^(EY323/10)+10^(EZ323/10)+10^(FA323/10)+10^(FB323/10))</f>
        <v>1.1033250097071345E-2</v>
      </c>
      <c r="GR323" s="168">
        <f t="shared" ref="GR323:GR350" si="638">100-10*LOG10(10^(EV323/10)+10^(EW323/10)+10^(EX323/10)+10^(EY323/10)+10^(EZ323/10)+10^(FA323/10)+10^(FB323/10))</f>
        <v>1.2508825519844891E-2</v>
      </c>
      <c r="GS323" s="167">
        <v>135</v>
      </c>
      <c r="GT323" s="168">
        <f t="shared" ref="GT323:GT350" si="639">100-10*LOG10(10^(FD323/10)+10^(FE323/10)+10^(FF323/10)+10^(FG323/10)+10^(FH323/10)+10^(FI323/10)+10^(FJ323/10)+10^(FK323/10))</f>
        <v>3.2452499206684138E-2</v>
      </c>
      <c r="GU323" s="168">
        <f t="shared" ref="GU323:GU350" si="640">100-10*LOG10(10^(FE323/10)+10^(FF323/10)+10^(FG323/10)+10^(FH323/10)+10^(FI323/10)+10^(FJ323/10)+10^(FK323/10))</f>
        <v>3.7596330632538866E-2</v>
      </c>
      <c r="GV323" s="167">
        <v>136</v>
      </c>
      <c r="GW323" s="168">
        <f t="shared" ref="GW323:GW350" si="641">100-10*LOG10(10^(FM323/10)+10^(FN323/10)+10^(FO323/10)+10^(FP323/10)+10^(FQ323/10)+10^(FR323/10)+10^(FS323/10)+10^(FT323/10))</f>
        <v>4.2495075939370963E-2</v>
      </c>
      <c r="GX323" s="168">
        <f t="shared" ref="GX323:GX350" si="642">100-10*LOG10(10^(FN323/10)+10^(FO323/10)+10^(FP323/10)+10^(FQ323/10)+10^(FR323/10)+10^(FS323/10)+10^(FT323/10))</f>
        <v>5.8447665967733542E-2</v>
      </c>
      <c r="GY323" s="167">
        <v>137</v>
      </c>
      <c r="GZ323" s="168">
        <f t="shared" ref="GZ323:GZ350" si="643">100-10*LOG10(10^(FV323/10)+10^(FW323/10)+10^(FX323/10)+10^(FY323/10)+10^(FZ323/10)+10^(GA323/10)+10^(GB323/10)+10^(GC323/10))</f>
        <v>-2.9037543498589002E-5</v>
      </c>
      <c r="HA323" s="168">
        <f t="shared" ref="HA323:HA350" si="644">100-10*LOG10(10^(FW323/10)+10^(FX323/10)+10^(FY323/10)+10^(FZ323/10)+10^(GA323/10)+10^(GB323/10)+10^(GC323/10))</f>
        <v>2.5034014590687548E-2</v>
      </c>
      <c r="HB323" s="167">
        <v>-1.2</v>
      </c>
      <c r="HC323" s="167">
        <v>-0.49</v>
      </c>
      <c r="HD323" s="167">
        <v>0.14000000000000001</v>
      </c>
      <c r="HE323" s="167">
        <v>1.56</v>
      </c>
      <c r="HF323" s="167">
        <v>-2.98</v>
      </c>
      <c r="HG323" s="167">
        <v>-1.01</v>
      </c>
      <c r="HH323" s="167">
        <v>0.85</v>
      </c>
      <c r="HI323" s="167">
        <v>3.14</v>
      </c>
    </row>
    <row r="324" spans="1:217" ht="15" x14ac:dyDescent="0.2">
      <c r="A324" s="153">
        <v>314</v>
      </c>
      <c r="B324" s="212"/>
      <c r="V324" s="163">
        <f t="shared" si="545"/>
        <v>0</v>
      </c>
      <c r="W324" s="163">
        <f t="shared" si="546"/>
        <v>0</v>
      </c>
      <c r="X324" s="163">
        <f t="shared" si="547"/>
        <v>0</v>
      </c>
      <c r="Y324" s="163">
        <f t="shared" si="548"/>
        <v>0</v>
      </c>
      <c r="Z324" s="163">
        <f t="shared" si="549"/>
        <v>0</v>
      </c>
      <c r="AA324" s="163">
        <f t="shared" si="550"/>
        <v>0</v>
      </c>
      <c r="AB324" s="163">
        <f t="shared" si="551"/>
        <v>0</v>
      </c>
      <c r="AC324" s="163">
        <f t="shared" si="552"/>
        <v>0</v>
      </c>
      <c r="AD324" s="164">
        <f t="shared" si="553"/>
        <v>-1.4641977937706968E-2</v>
      </c>
      <c r="AE324" s="164">
        <f t="shared" si="554"/>
        <v>2.4910512713808348E-2</v>
      </c>
      <c r="AF324" s="164">
        <f t="shared" si="555"/>
        <v>4.5595616594547202E-2</v>
      </c>
      <c r="AG324" s="165">
        <f t="shared" si="556"/>
        <v>65.3</v>
      </c>
      <c r="AH324" s="165">
        <f t="shared" si="557"/>
        <v>75.400000000000006</v>
      </c>
      <c r="AI324" s="165">
        <f t="shared" si="558"/>
        <v>82.9</v>
      </c>
      <c r="AJ324" s="165">
        <f t="shared" si="559"/>
        <v>88.3</v>
      </c>
      <c r="AK324" s="165">
        <f t="shared" si="560"/>
        <v>91.5</v>
      </c>
      <c r="AL324" s="165">
        <f t="shared" si="561"/>
        <v>92.7</v>
      </c>
      <c r="AM324" s="165">
        <f t="shared" si="562"/>
        <v>92.5</v>
      </c>
      <c r="AN324" s="165">
        <f t="shared" si="563"/>
        <v>90.4</v>
      </c>
      <c r="AO324" s="164">
        <f t="shared" si="564"/>
        <v>1.5128685188023212</v>
      </c>
      <c r="AP324" s="166">
        <v>1</v>
      </c>
      <c r="AQ324" s="167">
        <v>51.4</v>
      </c>
      <c r="AR324" s="167">
        <v>62.6</v>
      </c>
      <c r="AS324" s="167">
        <v>70.8</v>
      </c>
      <c r="AT324" s="167">
        <v>81</v>
      </c>
      <c r="AU324" s="167">
        <v>90.4</v>
      </c>
      <c r="AV324" s="167">
        <v>96.2</v>
      </c>
      <c r="AW324" s="167">
        <v>94.7</v>
      </c>
      <c r="AX324" s="167">
        <v>92.3</v>
      </c>
      <c r="AY324" s="166">
        <v>2</v>
      </c>
      <c r="AZ324" s="167">
        <v>59.5</v>
      </c>
      <c r="BA324" s="167">
        <v>68.900000000000006</v>
      </c>
      <c r="BB324" s="167">
        <v>78.3</v>
      </c>
      <c r="BC324" s="167">
        <v>84.3</v>
      </c>
      <c r="BD324" s="167">
        <v>92.8</v>
      </c>
      <c r="BE324" s="167">
        <v>96.3</v>
      </c>
      <c r="BF324" s="167">
        <v>94</v>
      </c>
      <c r="BG324" s="167">
        <v>90</v>
      </c>
      <c r="BH324" s="166">
        <v>3</v>
      </c>
      <c r="BI324" s="167">
        <v>59.8</v>
      </c>
      <c r="BJ324" s="167">
        <v>71.099999999999994</v>
      </c>
      <c r="BK324" s="167">
        <v>80.8</v>
      </c>
      <c r="BL324" s="167">
        <v>88</v>
      </c>
      <c r="BM324" s="167">
        <v>95</v>
      </c>
      <c r="BN324" s="167">
        <v>94.4</v>
      </c>
      <c r="BO324" s="167">
        <v>94.1</v>
      </c>
      <c r="BP324" s="167">
        <v>89</v>
      </c>
      <c r="BQ324" s="166">
        <v>4</v>
      </c>
      <c r="BR324" s="167">
        <v>65.400000000000006</v>
      </c>
      <c r="BS324" s="167">
        <v>77.2</v>
      </c>
      <c r="BT324" s="167">
        <v>84.5</v>
      </c>
      <c r="BU324" s="167">
        <v>89.8</v>
      </c>
      <c r="BV324" s="167">
        <v>95.5</v>
      </c>
      <c r="BW324" s="167">
        <v>94.3</v>
      </c>
      <c r="BX324" s="167">
        <v>92.5</v>
      </c>
      <c r="BY324" s="167">
        <v>88.8</v>
      </c>
      <c r="BZ324" s="166">
        <v>5</v>
      </c>
      <c r="CA324" s="167">
        <v>65.3</v>
      </c>
      <c r="CB324" s="167">
        <v>77.400000000000006</v>
      </c>
      <c r="CC324" s="167">
        <v>86.5</v>
      </c>
      <c r="CD324" s="167">
        <v>92.5</v>
      </c>
      <c r="CE324" s="167">
        <v>96.4</v>
      </c>
      <c r="CF324" s="167">
        <v>93</v>
      </c>
      <c r="CG324" s="167">
        <v>90.4</v>
      </c>
      <c r="CH324" s="167">
        <v>83.7</v>
      </c>
      <c r="CI324" s="166">
        <v>6</v>
      </c>
      <c r="CJ324" s="167">
        <v>70.7</v>
      </c>
      <c r="CK324" s="167">
        <v>82</v>
      </c>
      <c r="CL324" s="167">
        <v>89.3</v>
      </c>
      <c r="CM324" s="167">
        <v>93.3</v>
      </c>
      <c r="CN324" s="167">
        <v>95.5</v>
      </c>
      <c r="CO324" s="167">
        <v>93</v>
      </c>
      <c r="CP324" s="167">
        <v>90.1</v>
      </c>
      <c r="CQ324" s="167">
        <v>83</v>
      </c>
      <c r="CR324" s="166">
        <v>7</v>
      </c>
      <c r="CS324" s="167">
        <v>75.599999999999994</v>
      </c>
      <c r="CT324" s="167">
        <v>84.2</v>
      </c>
      <c r="CU324" s="167">
        <v>90.1</v>
      </c>
      <c r="CV324" s="167">
        <v>93.6</v>
      </c>
      <c r="CW324" s="167">
        <v>96.2</v>
      </c>
      <c r="CX324" s="167">
        <v>91.3</v>
      </c>
      <c r="CY324" s="167">
        <v>87.9</v>
      </c>
      <c r="CZ324" s="167">
        <v>81.900000000000006</v>
      </c>
      <c r="DA324" s="166">
        <v>8</v>
      </c>
      <c r="DB324" s="167">
        <v>77.599999999999994</v>
      </c>
      <c r="DC324" s="167">
        <v>88</v>
      </c>
      <c r="DD324" s="167">
        <v>93.4</v>
      </c>
      <c r="DE324" s="167">
        <v>93.8</v>
      </c>
      <c r="DF324" s="167">
        <v>94.2</v>
      </c>
      <c r="DG324" s="167">
        <v>91.4</v>
      </c>
      <c r="DH324" s="167">
        <v>87.9</v>
      </c>
      <c r="DI324" s="167">
        <v>79.900000000000006</v>
      </c>
      <c r="DJ324" s="167">
        <v>1</v>
      </c>
      <c r="DK324" s="168">
        <f t="shared" si="565"/>
        <v>51.4</v>
      </c>
      <c r="DL324" s="168">
        <f t="shared" si="566"/>
        <v>62.6</v>
      </c>
      <c r="DM324" s="168">
        <f t="shared" si="567"/>
        <v>70.8</v>
      </c>
      <c r="DN324" s="168">
        <f t="shared" si="568"/>
        <v>81</v>
      </c>
      <c r="DO324" s="168">
        <f t="shared" si="569"/>
        <v>90.4</v>
      </c>
      <c r="DP324" s="168">
        <f t="shared" si="570"/>
        <v>96.2</v>
      </c>
      <c r="DQ324" s="168">
        <f t="shared" si="571"/>
        <v>94.7</v>
      </c>
      <c r="DR324" s="168">
        <f t="shared" si="572"/>
        <v>92.3</v>
      </c>
      <c r="DS324" s="167">
        <v>131</v>
      </c>
      <c r="DT324" s="168">
        <f t="shared" si="573"/>
        <v>59.5</v>
      </c>
      <c r="DU324" s="168">
        <f t="shared" si="574"/>
        <v>68.900000000000006</v>
      </c>
      <c r="DV324" s="168">
        <f t="shared" si="575"/>
        <v>78.3</v>
      </c>
      <c r="DW324" s="168">
        <f t="shared" si="576"/>
        <v>84.3</v>
      </c>
      <c r="DX324" s="168">
        <f t="shared" si="577"/>
        <v>92.8</v>
      </c>
      <c r="DY324" s="168">
        <f t="shared" si="578"/>
        <v>96.3</v>
      </c>
      <c r="DZ324" s="168">
        <f t="shared" si="579"/>
        <v>94</v>
      </c>
      <c r="EA324" s="168">
        <f t="shared" si="580"/>
        <v>90</v>
      </c>
      <c r="EB324" s="167">
        <v>132</v>
      </c>
      <c r="EC324" s="168">
        <f t="shared" si="581"/>
        <v>59.8</v>
      </c>
      <c r="ED324" s="168">
        <f t="shared" si="582"/>
        <v>71.099999999999994</v>
      </c>
      <c r="EE324" s="168">
        <f t="shared" si="583"/>
        <v>80.8</v>
      </c>
      <c r="EF324" s="168">
        <f t="shared" si="584"/>
        <v>88</v>
      </c>
      <c r="EG324" s="168">
        <f t="shared" si="585"/>
        <v>95</v>
      </c>
      <c r="EH324" s="168">
        <f t="shared" si="586"/>
        <v>94.4</v>
      </c>
      <c r="EI324" s="168">
        <f t="shared" si="587"/>
        <v>94.1</v>
      </c>
      <c r="EJ324" s="168">
        <f t="shared" si="588"/>
        <v>89</v>
      </c>
      <c r="EK324" s="167">
        <v>133</v>
      </c>
      <c r="EL324" s="168">
        <f t="shared" si="589"/>
        <v>65.400000000000006</v>
      </c>
      <c r="EM324" s="168">
        <f t="shared" si="590"/>
        <v>77.2</v>
      </c>
      <c r="EN324" s="168">
        <f t="shared" si="591"/>
        <v>84.5</v>
      </c>
      <c r="EO324" s="168">
        <f t="shared" si="592"/>
        <v>89.8</v>
      </c>
      <c r="EP324" s="168">
        <f t="shared" si="593"/>
        <v>95.5</v>
      </c>
      <c r="EQ324" s="168">
        <f t="shared" si="594"/>
        <v>94.3</v>
      </c>
      <c r="ER324" s="168">
        <f t="shared" si="595"/>
        <v>92.5</v>
      </c>
      <c r="ES324" s="168">
        <f t="shared" si="596"/>
        <v>88.8</v>
      </c>
      <c r="ET324" s="167">
        <v>134</v>
      </c>
      <c r="EU324" s="168">
        <f t="shared" si="597"/>
        <v>65.3</v>
      </c>
      <c r="EV324" s="168">
        <f t="shared" si="598"/>
        <v>77.400000000000006</v>
      </c>
      <c r="EW324" s="168">
        <f t="shared" si="599"/>
        <v>86.5</v>
      </c>
      <c r="EX324" s="168">
        <f t="shared" si="600"/>
        <v>92.5</v>
      </c>
      <c r="EY324" s="168">
        <f t="shared" si="601"/>
        <v>96.4</v>
      </c>
      <c r="EZ324" s="168">
        <f t="shared" si="602"/>
        <v>93</v>
      </c>
      <c r="FA324" s="168">
        <f t="shared" si="603"/>
        <v>90.4</v>
      </c>
      <c r="FB324" s="168">
        <f t="shared" si="604"/>
        <v>83.7</v>
      </c>
      <c r="FC324" s="167">
        <v>135</v>
      </c>
      <c r="FD324" s="168">
        <f t="shared" si="605"/>
        <v>70.7</v>
      </c>
      <c r="FE324" s="168">
        <f t="shared" si="606"/>
        <v>82</v>
      </c>
      <c r="FF324" s="168">
        <f t="shared" si="607"/>
        <v>89.3</v>
      </c>
      <c r="FG324" s="168">
        <f t="shared" si="608"/>
        <v>93.3</v>
      </c>
      <c r="FH324" s="168">
        <f t="shared" si="609"/>
        <v>95.5</v>
      </c>
      <c r="FI324" s="168">
        <f t="shared" si="610"/>
        <v>93</v>
      </c>
      <c r="FJ324" s="168">
        <f t="shared" si="611"/>
        <v>90.1</v>
      </c>
      <c r="FK324" s="168">
        <f t="shared" si="612"/>
        <v>83</v>
      </c>
      <c r="FL324" s="167">
        <v>136</v>
      </c>
      <c r="FM324" s="168">
        <f t="shared" si="613"/>
        <v>75.599999999999994</v>
      </c>
      <c r="FN324" s="168">
        <f t="shared" si="614"/>
        <v>84.2</v>
      </c>
      <c r="FO324" s="168">
        <f t="shared" si="615"/>
        <v>90.1</v>
      </c>
      <c r="FP324" s="168">
        <f t="shared" si="616"/>
        <v>93.6</v>
      </c>
      <c r="FQ324" s="168">
        <f t="shared" si="617"/>
        <v>96.2</v>
      </c>
      <c r="FR324" s="168">
        <f t="shared" si="618"/>
        <v>91.3</v>
      </c>
      <c r="FS324" s="168">
        <f t="shared" si="619"/>
        <v>87.9</v>
      </c>
      <c r="FT324" s="168">
        <f t="shared" si="620"/>
        <v>81.900000000000006</v>
      </c>
      <c r="FU324" s="167">
        <v>137</v>
      </c>
      <c r="FV324" s="168">
        <f t="shared" si="621"/>
        <v>77.599999999999994</v>
      </c>
      <c r="FW324" s="168">
        <f t="shared" si="622"/>
        <v>88</v>
      </c>
      <c r="FX324" s="168">
        <f t="shared" si="623"/>
        <v>93.4</v>
      </c>
      <c r="FY324" s="168">
        <f t="shared" si="624"/>
        <v>93.8</v>
      </c>
      <c r="FZ324" s="168">
        <f t="shared" si="625"/>
        <v>94.2</v>
      </c>
      <c r="GA324" s="168">
        <f t="shared" si="626"/>
        <v>91.4</v>
      </c>
      <c r="GB324" s="168">
        <f t="shared" si="627"/>
        <v>87.9</v>
      </c>
      <c r="GC324" s="168">
        <f t="shared" si="628"/>
        <v>79.900000000000006</v>
      </c>
      <c r="GD324" s="167">
        <v>130</v>
      </c>
      <c r="GE324" s="168">
        <f t="shared" si="629"/>
        <v>-2.3603849250278586E-2</v>
      </c>
      <c r="GF324" s="168">
        <f t="shared" si="630"/>
        <v>-2.3544224454084883E-2</v>
      </c>
      <c r="GG324" s="167">
        <v>131</v>
      </c>
      <c r="GH324" s="168">
        <f t="shared" si="631"/>
        <v>-1.2384835451356935E-2</v>
      </c>
      <c r="GI324" s="168">
        <f t="shared" si="632"/>
        <v>-1.1998855162644873E-2</v>
      </c>
      <c r="GJ324" s="167">
        <v>132</v>
      </c>
      <c r="GK324" s="168">
        <f t="shared" si="633"/>
        <v>-2.0040529691527809E-2</v>
      </c>
      <c r="GL324" s="168">
        <f t="shared" si="634"/>
        <v>-1.9627671504537147E-2</v>
      </c>
      <c r="GM324" s="167">
        <v>133</v>
      </c>
      <c r="GN324" s="168">
        <f t="shared" si="635"/>
        <v>-2.9994818512207644E-2</v>
      </c>
      <c r="GO324" s="168">
        <f t="shared" si="636"/>
        <v>-2.8499066434065412E-2</v>
      </c>
      <c r="GP324" s="167">
        <v>134</v>
      </c>
      <c r="GQ324" s="168">
        <f t="shared" si="637"/>
        <v>1.1033250097071345E-2</v>
      </c>
      <c r="GR324" s="168">
        <f t="shared" si="638"/>
        <v>1.2508825519844891E-2</v>
      </c>
      <c r="GS324" s="167">
        <v>135</v>
      </c>
      <c r="GT324" s="168">
        <f t="shared" si="639"/>
        <v>3.2452499206684138E-2</v>
      </c>
      <c r="GU324" s="168">
        <f t="shared" si="640"/>
        <v>3.7596330632538866E-2</v>
      </c>
      <c r="GV324" s="167">
        <v>136</v>
      </c>
      <c r="GW324" s="168">
        <f t="shared" si="641"/>
        <v>4.2495075939370963E-2</v>
      </c>
      <c r="GX324" s="168">
        <f t="shared" si="642"/>
        <v>5.8447665967733542E-2</v>
      </c>
      <c r="GY324" s="167">
        <v>137</v>
      </c>
      <c r="GZ324" s="168">
        <f t="shared" si="643"/>
        <v>-2.9037543498589002E-5</v>
      </c>
      <c r="HA324" s="168">
        <f t="shared" si="644"/>
        <v>2.5034014590687548E-2</v>
      </c>
      <c r="HB324" s="167">
        <v>-1.2</v>
      </c>
      <c r="HC324" s="167">
        <v>-0.49</v>
      </c>
      <c r="HD324" s="167">
        <v>0.14000000000000001</v>
      </c>
      <c r="HE324" s="167">
        <v>1.56</v>
      </c>
      <c r="HF324" s="167">
        <v>-2.98</v>
      </c>
      <c r="HG324" s="167">
        <v>-1.01</v>
      </c>
      <c r="HH324" s="167">
        <v>0.85</v>
      </c>
      <c r="HI324" s="167">
        <v>3.14</v>
      </c>
    </row>
    <row r="325" spans="1:217" ht="15" x14ac:dyDescent="0.2">
      <c r="A325" s="153">
        <v>315</v>
      </c>
      <c r="B325" s="212"/>
      <c r="V325" s="163">
        <f t="shared" si="545"/>
        <v>0</v>
      </c>
      <c r="W325" s="163">
        <f t="shared" si="546"/>
        <v>0</v>
      </c>
      <c r="X325" s="163">
        <f t="shared" si="547"/>
        <v>0</v>
      </c>
      <c r="Y325" s="163">
        <f t="shared" si="548"/>
        <v>0</v>
      </c>
      <c r="Z325" s="163">
        <f t="shared" si="549"/>
        <v>0</v>
      </c>
      <c r="AA325" s="163">
        <f t="shared" si="550"/>
        <v>0</v>
      </c>
      <c r="AB325" s="163">
        <f t="shared" si="551"/>
        <v>0</v>
      </c>
      <c r="AC325" s="163">
        <f t="shared" si="552"/>
        <v>0</v>
      </c>
      <c r="AD325" s="164">
        <f t="shared" si="553"/>
        <v>-1.4641977937706968E-2</v>
      </c>
      <c r="AE325" s="164">
        <f t="shared" si="554"/>
        <v>2.4910512713808348E-2</v>
      </c>
      <c r="AF325" s="164">
        <f t="shared" si="555"/>
        <v>4.5595616594547202E-2</v>
      </c>
      <c r="AG325" s="165">
        <f t="shared" si="556"/>
        <v>65.3</v>
      </c>
      <c r="AH325" s="165">
        <f t="shared" si="557"/>
        <v>75.400000000000006</v>
      </c>
      <c r="AI325" s="165">
        <f t="shared" si="558"/>
        <v>82.9</v>
      </c>
      <c r="AJ325" s="165">
        <f t="shared" si="559"/>
        <v>88.3</v>
      </c>
      <c r="AK325" s="165">
        <f t="shared" si="560"/>
        <v>91.5</v>
      </c>
      <c r="AL325" s="165">
        <f t="shared" si="561"/>
        <v>92.7</v>
      </c>
      <c r="AM325" s="165">
        <f t="shared" si="562"/>
        <v>92.5</v>
      </c>
      <c r="AN325" s="165">
        <f t="shared" si="563"/>
        <v>90.4</v>
      </c>
      <c r="AO325" s="164">
        <f t="shared" si="564"/>
        <v>1.5128685188023212</v>
      </c>
      <c r="AP325" s="166">
        <v>1</v>
      </c>
      <c r="AQ325" s="167">
        <v>51.4</v>
      </c>
      <c r="AR325" s="167">
        <v>62.6</v>
      </c>
      <c r="AS325" s="167">
        <v>70.8</v>
      </c>
      <c r="AT325" s="167">
        <v>81</v>
      </c>
      <c r="AU325" s="167">
        <v>90.4</v>
      </c>
      <c r="AV325" s="167">
        <v>96.2</v>
      </c>
      <c r="AW325" s="167">
        <v>94.7</v>
      </c>
      <c r="AX325" s="167">
        <v>92.3</v>
      </c>
      <c r="AY325" s="166">
        <v>2</v>
      </c>
      <c r="AZ325" s="167">
        <v>59.5</v>
      </c>
      <c r="BA325" s="167">
        <v>68.900000000000006</v>
      </c>
      <c r="BB325" s="167">
        <v>78.3</v>
      </c>
      <c r="BC325" s="167">
        <v>84.3</v>
      </c>
      <c r="BD325" s="167">
        <v>92.8</v>
      </c>
      <c r="BE325" s="167">
        <v>96.3</v>
      </c>
      <c r="BF325" s="167">
        <v>94</v>
      </c>
      <c r="BG325" s="167">
        <v>90</v>
      </c>
      <c r="BH325" s="166">
        <v>3</v>
      </c>
      <c r="BI325" s="167">
        <v>59.8</v>
      </c>
      <c r="BJ325" s="167">
        <v>71.099999999999994</v>
      </c>
      <c r="BK325" s="167">
        <v>80.8</v>
      </c>
      <c r="BL325" s="167">
        <v>88</v>
      </c>
      <c r="BM325" s="167">
        <v>95</v>
      </c>
      <c r="BN325" s="167">
        <v>94.4</v>
      </c>
      <c r="BO325" s="167">
        <v>94.1</v>
      </c>
      <c r="BP325" s="167">
        <v>89</v>
      </c>
      <c r="BQ325" s="166">
        <v>4</v>
      </c>
      <c r="BR325" s="167">
        <v>65.400000000000006</v>
      </c>
      <c r="BS325" s="167">
        <v>77.2</v>
      </c>
      <c r="BT325" s="167">
        <v>84.5</v>
      </c>
      <c r="BU325" s="167">
        <v>89.8</v>
      </c>
      <c r="BV325" s="167">
        <v>95.5</v>
      </c>
      <c r="BW325" s="167">
        <v>94.3</v>
      </c>
      <c r="BX325" s="167">
        <v>92.5</v>
      </c>
      <c r="BY325" s="167">
        <v>88.8</v>
      </c>
      <c r="BZ325" s="166">
        <v>5</v>
      </c>
      <c r="CA325" s="167">
        <v>65.3</v>
      </c>
      <c r="CB325" s="167">
        <v>77.400000000000006</v>
      </c>
      <c r="CC325" s="167">
        <v>86.5</v>
      </c>
      <c r="CD325" s="167">
        <v>92.5</v>
      </c>
      <c r="CE325" s="167">
        <v>96.4</v>
      </c>
      <c r="CF325" s="167">
        <v>93</v>
      </c>
      <c r="CG325" s="167">
        <v>90.4</v>
      </c>
      <c r="CH325" s="167">
        <v>83.7</v>
      </c>
      <c r="CI325" s="166">
        <v>6</v>
      </c>
      <c r="CJ325" s="167">
        <v>70.7</v>
      </c>
      <c r="CK325" s="167">
        <v>82</v>
      </c>
      <c r="CL325" s="167">
        <v>89.3</v>
      </c>
      <c r="CM325" s="167">
        <v>93.3</v>
      </c>
      <c r="CN325" s="167">
        <v>95.5</v>
      </c>
      <c r="CO325" s="167">
        <v>93</v>
      </c>
      <c r="CP325" s="167">
        <v>90.1</v>
      </c>
      <c r="CQ325" s="167">
        <v>83</v>
      </c>
      <c r="CR325" s="166">
        <v>7</v>
      </c>
      <c r="CS325" s="167">
        <v>75.599999999999994</v>
      </c>
      <c r="CT325" s="167">
        <v>84.2</v>
      </c>
      <c r="CU325" s="167">
        <v>90.1</v>
      </c>
      <c r="CV325" s="167">
        <v>93.6</v>
      </c>
      <c r="CW325" s="167">
        <v>96.2</v>
      </c>
      <c r="CX325" s="167">
        <v>91.3</v>
      </c>
      <c r="CY325" s="167">
        <v>87.9</v>
      </c>
      <c r="CZ325" s="167">
        <v>81.900000000000006</v>
      </c>
      <c r="DA325" s="166">
        <v>8</v>
      </c>
      <c r="DB325" s="167">
        <v>77.599999999999994</v>
      </c>
      <c r="DC325" s="167">
        <v>88</v>
      </c>
      <c r="DD325" s="167">
        <v>93.4</v>
      </c>
      <c r="DE325" s="167">
        <v>93.8</v>
      </c>
      <c r="DF325" s="167">
        <v>94.2</v>
      </c>
      <c r="DG325" s="167">
        <v>91.4</v>
      </c>
      <c r="DH325" s="167">
        <v>87.9</v>
      </c>
      <c r="DI325" s="167">
        <v>79.900000000000006</v>
      </c>
      <c r="DJ325" s="167">
        <v>1</v>
      </c>
      <c r="DK325" s="168">
        <f t="shared" si="565"/>
        <v>51.4</v>
      </c>
      <c r="DL325" s="168">
        <f t="shared" si="566"/>
        <v>62.6</v>
      </c>
      <c r="DM325" s="168">
        <f t="shared" si="567"/>
        <v>70.8</v>
      </c>
      <c r="DN325" s="168">
        <f t="shared" si="568"/>
        <v>81</v>
      </c>
      <c r="DO325" s="168">
        <f t="shared" si="569"/>
        <v>90.4</v>
      </c>
      <c r="DP325" s="168">
        <f t="shared" si="570"/>
        <v>96.2</v>
      </c>
      <c r="DQ325" s="168">
        <f t="shared" si="571"/>
        <v>94.7</v>
      </c>
      <c r="DR325" s="168">
        <f t="shared" si="572"/>
        <v>92.3</v>
      </c>
      <c r="DS325" s="167">
        <v>131</v>
      </c>
      <c r="DT325" s="168">
        <f t="shared" si="573"/>
        <v>59.5</v>
      </c>
      <c r="DU325" s="168">
        <f t="shared" si="574"/>
        <v>68.900000000000006</v>
      </c>
      <c r="DV325" s="168">
        <f t="shared" si="575"/>
        <v>78.3</v>
      </c>
      <c r="DW325" s="168">
        <f t="shared" si="576"/>
        <v>84.3</v>
      </c>
      <c r="DX325" s="168">
        <f t="shared" si="577"/>
        <v>92.8</v>
      </c>
      <c r="DY325" s="168">
        <f t="shared" si="578"/>
        <v>96.3</v>
      </c>
      <c r="DZ325" s="168">
        <f t="shared" si="579"/>
        <v>94</v>
      </c>
      <c r="EA325" s="168">
        <f t="shared" si="580"/>
        <v>90</v>
      </c>
      <c r="EB325" s="167">
        <v>132</v>
      </c>
      <c r="EC325" s="168">
        <f t="shared" si="581"/>
        <v>59.8</v>
      </c>
      <c r="ED325" s="168">
        <f t="shared" si="582"/>
        <v>71.099999999999994</v>
      </c>
      <c r="EE325" s="168">
        <f t="shared" si="583"/>
        <v>80.8</v>
      </c>
      <c r="EF325" s="168">
        <f t="shared" si="584"/>
        <v>88</v>
      </c>
      <c r="EG325" s="168">
        <f t="shared" si="585"/>
        <v>95</v>
      </c>
      <c r="EH325" s="168">
        <f t="shared" si="586"/>
        <v>94.4</v>
      </c>
      <c r="EI325" s="168">
        <f t="shared" si="587"/>
        <v>94.1</v>
      </c>
      <c r="EJ325" s="168">
        <f t="shared" si="588"/>
        <v>89</v>
      </c>
      <c r="EK325" s="167">
        <v>133</v>
      </c>
      <c r="EL325" s="168">
        <f t="shared" si="589"/>
        <v>65.400000000000006</v>
      </c>
      <c r="EM325" s="168">
        <f t="shared" si="590"/>
        <v>77.2</v>
      </c>
      <c r="EN325" s="168">
        <f t="shared" si="591"/>
        <v>84.5</v>
      </c>
      <c r="EO325" s="168">
        <f t="shared" si="592"/>
        <v>89.8</v>
      </c>
      <c r="EP325" s="168">
        <f t="shared" si="593"/>
        <v>95.5</v>
      </c>
      <c r="EQ325" s="168">
        <f t="shared" si="594"/>
        <v>94.3</v>
      </c>
      <c r="ER325" s="168">
        <f t="shared" si="595"/>
        <v>92.5</v>
      </c>
      <c r="ES325" s="168">
        <f t="shared" si="596"/>
        <v>88.8</v>
      </c>
      <c r="ET325" s="167">
        <v>134</v>
      </c>
      <c r="EU325" s="168">
        <f t="shared" si="597"/>
        <v>65.3</v>
      </c>
      <c r="EV325" s="168">
        <f t="shared" si="598"/>
        <v>77.400000000000006</v>
      </c>
      <c r="EW325" s="168">
        <f t="shared" si="599"/>
        <v>86.5</v>
      </c>
      <c r="EX325" s="168">
        <f t="shared" si="600"/>
        <v>92.5</v>
      </c>
      <c r="EY325" s="168">
        <f t="shared" si="601"/>
        <v>96.4</v>
      </c>
      <c r="EZ325" s="168">
        <f t="shared" si="602"/>
        <v>93</v>
      </c>
      <c r="FA325" s="168">
        <f t="shared" si="603"/>
        <v>90.4</v>
      </c>
      <c r="FB325" s="168">
        <f t="shared" si="604"/>
        <v>83.7</v>
      </c>
      <c r="FC325" s="167">
        <v>135</v>
      </c>
      <c r="FD325" s="168">
        <f t="shared" si="605"/>
        <v>70.7</v>
      </c>
      <c r="FE325" s="168">
        <f t="shared" si="606"/>
        <v>82</v>
      </c>
      <c r="FF325" s="168">
        <f t="shared" si="607"/>
        <v>89.3</v>
      </c>
      <c r="FG325" s="168">
        <f t="shared" si="608"/>
        <v>93.3</v>
      </c>
      <c r="FH325" s="168">
        <f t="shared" si="609"/>
        <v>95.5</v>
      </c>
      <c r="FI325" s="168">
        <f t="shared" si="610"/>
        <v>93</v>
      </c>
      <c r="FJ325" s="168">
        <f t="shared" si="611"/>
        <v>90.1</v>
      </c>
      <c r="FK325" s="168">
        <f t="shared" si="612"/>
        <v>83</v>
      </c>
      <c r="FL325" s="167">
        <v>136</v>
      </c>
      <c r="FM325" s="168">
        <f t="shared" si="613"/>
        <v>75.599999999999994</v>
      </c>
      <c r="FN325" s="168">
        <f t="shared" si="614"/>
        <v>84.2</v>
      </c>
      <c r="FO325" s="168">
        <f t="shared" si="615"/>
        <v>90.1</v>
      </c>
      <c r="FP325" s="168">
        <f t="shared" si="616"/>
        <v>93.6</v>
      </c>
      <c r="FQ325" s="168">
        <f t="shared" si="617"/>
        <v>96.2</v>
      </c>
      <c r="FR325" s="168">
        <f t="shared" si="618"/>
        <v>91.3</v>
      </c>
      <c r="FS325" s="168">
        <f t="shared" si="619"/>
        <v>87.9</v>
      </c>
      <c r="FT325" s="168">
        <f t="shared" si="620"/>
        <v>81.900000000000006</v>
      </c>
      <c r="FU325" s="167">
        <v>137</v>
      </c>
      <c r="FV325" s="168">
        <f t="shared" si="621"/>
        <v>77.599999999999994</v>
      </c>
      <c r="FW325" s="168">
        <f t="shared" si="622"/>
        <v>88</v>
      </c>
      <c r="FX325" s="168">
        <f t="shared" si="623"/>
        <v>93.4</v>
      </c>
      <c r="FY325" s="168">
        <f t="shared" si="624"/>
        <v>93.8</v>
      </c>
      <c r="FZ325" s="168">
        <f t="shared" si="625"/>
        <v>94.2</v>
      </c>
      <c r="GA325" s="168">
        <f t="shared" si="626"/>
        <v>91.4</v>
      </c>
      <c r="GB325" s="168">
        <f t="shared" si="627"/>
        <v>87.9</v>
      </c>
      <c r="GC325" s="168">
        <f t="shared" si="628"/>
        <v>79.900000000000006</v>
      </c>
      <c r="GD325" s="167">
        <v>130</v>
      </c>
      <c r="GE325" s="168">
        <f t="shared" si="629"/>
        <v>-2.3603849250278586E-2</v>
      </c>
      <c r="GF325" s="168">
        <f t="shared" si="630"/>
        <v>-2.3544224454084883E-2</v>
      </c>
      <c r="GG325" s="167">
        <v>131</v>
      </c>
      <c r="GH325" s="168">
        <f t="shared" si="631"/>
        <v>-1.2384835451356935E-2</v>
      </c>
      <c r="GI325" s="168">
        <f t="shared" si="632"/>
        <v>-1.1998855162644873E-2</v>
      </c>
      <c r="GJ325" s="167">
        <v>132</v>
      </c>
      <c r="GK325" s="168">
        <f t="shared" si="633"/>
        <v>-2.0040529691527809E-2</v>
      </c>
      <c r="GL325" s="168">
        <f t="shared" si="634"/>
        <v>-1.9627671504537147E-2</v>
      </c>
      <c r="GM325" s="167">
        <v>133</v>
      </c>
      <c r="GN325" s="168">
        <f t="shared" si="635"/>
        <v>-2.9994818512207644E-2</v>
      </c>
      <c r="GO325" s="168">
        <f t="shared" si="636"/>
        <v>-2.8499066434065412E-2</v>
      </c>
      <c r="GP325" s="167">
        <v>134</v>
      </c>
      <c r="GQ325" s="168">
        <f t="shared" si="637"/>
        <v>1.1033250097071345E-2</v>
      </c>
      <c r="GR325" s="168">
        <f t="shared" si="638"/>
        <v>1.2508825519844891E-2</v>
      </c>
      <c r="GS325" s="167">
        <v>135</v>
      </c>
      <c r="GT325" s="168">
        <f t="shared" si="639"/>
        <v>3.2452499206684138E-2</v>
      </c>
      <c r="GU325" s="168">
        <f t="shared" si="640"/>
        <v>3.7596330632538866E-2</v>
      </c>
      <c r="GV325" s="167">
        <v>136</v>
      </c>
      <c r="GW325" s="168">
        <f t="shared" si="641"/>
        <v>4.2495075939370963E-2</v>
      </c>
      <c r="GX325" s="168">
        <f t="shared" si="642"/>
        <v>5.8447665967733542E-2</v>
      </c>
      <c r="GY325" s="167">
        <v>137</v>
      </c>
      <c r="GZ325" s="168">
        <f t="shared" si="643"/>
        <v>-2.9037543498589002E-5</v>
      </c>
      <c r="HA325" s="168">
        <f t="shared" si="644"/>
        <v>2.5034014590687548E-2</v>
      </c>
      <c r="HB325" s="167">
        <v>-1.2</v>
      </c>
      <c r="HC325" s="167">
        <v>-0.49</v>
      </c>
      <c r="HD325" s="167">
        <v>0.14000000000000001</v>
      </c>
      <c r="HE325" s="167">
        <v>1.56</v>
      </c>
      <c r="HF325" s="167">
        <v>-2.98</v>
      </c>
      <c r="HG325" s="167">
        <v>-1.01</v>
      </c>
      <c r="HH325" s="167">
        <v>0.85</v>
      </c>
      <c r="HI325" s="167">
        <v>3.14</v>
      </c>
    </row>
    <row r="326" spans="1:217" ht="15" x14ac:dyDescent="0.2">
      <c r="A326" s="153">
        <v>316</v>
      </c>
      <c r="B326" s="212"/>
      <c r="V326" s="163">
        <f t="shared" si="545"/>
        <v>0</v>
      </c>
      <c r="W326" s="163">
        <f t="shared" si="546"/>
        <v>0</v>
      </c>
      <c r="X326" s="163">
        <f t="shared" si="547"/>
        <v>0</v>
      </c>
      <c r="Y326" s="163">
        <f t="shared" si="548"/>
        <v>0</v>
      </c>
      <c r="Z326" s="163">
        <f t="shared" si="549"/>
        <v>0</v>
      </c>
      <c r="AA326" s="163">
        <f t="shared" si="550"/>
        <v>0</v>
      </c>
      <c r="AB326" s="163">
        <f t="shared" si="551"/>
        <v>0</v>
      </c>
      <c r="AC326" s="163">
        <f t="shared" si="552"/>
        <v>0</v>
      </c>
      <c r="AD326" s="164">
        <f t="shared" si="553"/>
        <v>-1.4641977937706968E-2</v>
      </c>
      <c r="AE326" s="164">
        <f t="shared" si="554"/>
        <v>2.4910512713808348E-2</v>
      </c>
      <c r="AF326" s="164">
        <f t="shared" si="555"/>
        <v>4.5595616594547202E-2</v>
      </c>
      <c r="AG326" s="165">
        <f t="shared" si="556"/>
        <v>65.3</v>
      </c>
      <c r="AH326" s="165">
        <f t="shared" si="557"/>
        <v>75.400000000000006</v>
      </c>
      <c r="AI326" s="165">
        <f t="shared" si="558"/>
        <v>82.9</v>
      </c>
      <c r="AJ326" s="165">
        <f t="shared" si="559"/>
        <v>88.3</v>
      </c>
      <c r="AK326" s="165">
        <f t="shared" si="560"/>
        <v>91.5</v>
      </c>
      <c r="AL326" s="165">
        <f t="shared" si="561"/>
        <v>92.7</v>
      </c>
      <c r="AM326" s="165">
        <f t="shared" si="562"/>
        <v>92.5</v>
      </c>
      <c r="AN326" s="165">
        <f t="shared" si="563"/>
        <v>90.4</v>
      </c>
      <c r="AO326" s="164">
        <f t="shared" si="564"/>
        <v>1.5128685188023212</v>
      </c>
      <c r="AP326" s="166">
        <v>1</v>
      </c>
      <c r="AQ326" s="167">
        <v>51.4</v>
      </c>
      <c r="AR326" s="167">
        <v>62.6</v>
      </c>
      <c r="AS326" s="167">
        <v>70.8</v>
      </c>
      <c r="AT326" s="167">
        <v>81</v>
      </c>
      <c r="AU326" s="167">
        <v>90.4</v>
      </c>
      <c r="AV326" s="167">
        <v>96.2</v>
      </c>
      <c r="AW326" s="167">
        <v>94.7</v>
      </c>
      <c r="AX326" s="167">
        <v>92.3</v>
      </c>
      <c r="AY326" s="166">
        <v>2</v>
      </c>
      <c r="AZ326" s="167">
        <v>59.5</v>
      </c>
      <c r="BA326" s="167">
        <v>68.900000000000006</v>
      </c>
      <c r="BB326" s="167">
        <v>78.3</v>
      </c>
      <c r="BC326" s="167">
        <v>84.3</v>
      </c>
      <c r="BD326" s="167">
        <v>92.8</v>
      </c>
      <c r="BE326" s="167">
        <v>96.3</v>
      </c>
      <c r="BF326" s="167">
        <v>94</v>
      </c>
      <c r="BG326" s="167">
        <v>90</v>
      </c>
      <c r="BH326" s="166">
        <v>3</v>
      </c>
      <c r="BI326" s="167">
        <v>59.8</v>
      </c>
      <c r="BJ326" s="167">
        <v>71.099999999999994</v>
      </c>
      <c r="BK326" s="167">
        <v>80.8</v>
      </c>
      <c r="BL326" s="167">
        <v>88</v>
      </c>
      <c r="BM326" s="167">
        <v>95</v>
      </c>
      <c r="BN326" s="167">
        <v>94.4</v>
      </c>
      <c r="BO326" s="167">
        <v>94.1</v>
      </c>
      <c r="BP326" s="167">
        <v>89</v>
      </c>
      <c r="BQ326" s="166">
        <v>4</v>
      </c>
      <c r="BR326" s="167">
        <v>65.400000000000006</v>
      </c>
      <c r="BS326" s="167">
        <v>77.2</v>
      </c>
      <c r="BT326" s="167">
        <v>84.5</v>
      </c>
      <c r="BU326" s="167">
        <v>89.8</v>
      </c>
      <c r="BV326" s="167">
        <v>95.5</v>
      </c>
      <c r="BW326" s="167">
        <v>94.3</v>
      </c>
      <c r="BX326" s="167">
        <v>92.5</v>
      </c>
      <c r="BY326" s="167">
        <v>88.8</v>
      </c>
      <c r="BZ326" s="166">
        <v>5</v>
      </c>
      <c r="CA326" s="167">
        <v>65.3</v>
      </c>
      <c r="CB326" s="167">
        <v>77.400000000000006</v>
      </c>
      <c r="CC326" s="167">
        <v>86.5</v>
      </c>
      <c r="CD326" s="167">
        <v>92.5</v>
      </c>
      <c r="CE326" s="167">
        <v>96.4</v>
      </c>
      <c r="CF326" s="167">
        <v>93</v>
      </c>
      <c r="CG326" s="167">
        <v>90.4</v>
      </c>
      <c r="CH326" s="167">
        <v>83.7</v>
      </c>
      <c r="CI326" s="166">
        <v>6</v>
      </c>
      <c r="CJ326" s="167">
        <v>70.7</v>
      </c>
      <c r="CK326" s="167">
        <v>82</v>
      </c>
      <c r="CL326" s="167">
        <v>89.3</v>
      </c>
      <c r="CM326" s="167">
        <v>93.3</v>
      </c>
      <c r="CN326" s="167">
        <v>95.5</v>
      </c>
      <c r="CO326" s="167">
        <v>93</v>
      </c>
      <c r="CP326" s="167">
        <v>90.1</v>
      </c>
      <c r="CQ326" s="167">
        <v>83</v>
      </c>
      <c r="CR326" s="166">
        <v>7</v>
      </c>
      <c r="CS326" s="167">
        <v>75.599999999999994</v>
      </c>
      <c r="CT326" s="167">
        <v>84.2</v>
      </c>
      <c r="CU326" s="167">
        <v>90.1</v>
      </c>
      <c r="CV326" s="167">
        <v>93.6</v>
      </c>
      <c r="CW326" s="167">
        <v>96.2</v>
      </c>
      <c r="CX326" s="167">
        <v>91.3</v>
      </c>
      <c r="CY326" s="167">
        <v>87.9</v>
      </c>
      <c r="CZ326" s="167">
        <v>81.900000000000006</v>
      </c>
      <c r="DA326" s="166">
        <v>8</v>
      </c>
      <c r="DB326" s="167">
        <v>77.599999999999994</v>
      </c>
      <c r="DC326" s="167">
        <v>88</v>
      </c>
      <c r="DD326" s="167">
        <v>93.4</v>
      </c>
      <c r="DE326" s="167">
        <v>93.8</v>
      </c>
      <c r="DF326" s="167">
        <v>94.2</v>
      </c>
      <c r="DG326" s="167">
        <v>91.4</v>
      </c>
      <c r="DH326" s="167">
        <v>87.9</v>
      </c>
      <c r="DI326" s="167">
        <v>79.900000000000006</v>
      </c>
      <c r="DJ326" s="167">
        <v>1</v>
      </c>
      <c r="DK326" s="168">
        <f t="shared" si="565"/>
        <v>51.4</v>
      </c>
      <c r="DL326" s="168">
        <f t="shared" si="566"/>
        <v>62.6</v>
      </c>
      <c r="DM326" s="168">
        <f t="shared" si="567"/>
        <v>70.8</v>
      </c>
      <c r="DN326" s="168">
        <f t="shared" si="568"/>
        <v>81</v>
      </c>
      <c r="DO326" s="168">
        <f t="shared" si="569"/>
        <v>90.4</v>
      </c>
      <c r="DP326" s="168">
        <f t="shared" si="570"/>
        <v>96.2</v>
      </c>
      <c r="DQ326" s="168">
        <f t="shared" si="571"/>
        <v>94.7</v>
      </c>
      <c r="DR326" s="168">
        <f t="shared" si="572"/>
        <v>92.3</v>
      </c>
      <c r="DS326" s="167">
        <v>131</v>
      </c>
      <c r="DT326" s="168">
        <f t="shared" si="573"/>
        <v>59.5</v>
      </c>
      <c r="DU326" s="168">
        <f t="shared" si="574"/>
        <v>68.900000000000006</v>
      </c>
      <c r="DV326" s="168">
        <f t="shared" si="575"/>
        <v>78.3</v>
      </c>
      <c r="DW326" s="168">
        <f t="shared" si="576"/>
        <v>84.3</v>
      </c>
      <c r="DX326" s="168">
        <f t="shared" si="577"/>
        <v>92.8</v>
      </c>
      <c r="DY326" s="168">
        <f t="shared" si="578"/>
        <v>96.3</v>
      </c>
      <c r="DZ326" s="168">
        <f t="shared" si="579"/>
        <v>94</v>
      </c>
      <c r="EA326" s="168">
        <f t="shared" si="580"/>
        <v>90</v>
      </c>
      <c r="EB326" s="167">
        <v>132</v>
      </c>
      <c r="EC326" s="168">
        <f t="shared" si="581"/>
        <v>59.8</v>
      </c>
      <c r="ED326" s="168">
        <f t="shared" si="582"/>
        <v>71.099999999999994</v>
      </c>
      <c r="EE326" s="168">
        <f t="shared" si="583"/>
        <v>80.8</v>
      </c>
      <c r="EF326" s="168">
        <f t="shared" si="584"/>
        <v>88</v>
      </c>
      <c r="EG326" s="168">
        <f t="shared" si="585"/>
        <v>95</v>
      </c>
      <c r="EH326" s="168">
        <f t="shared" si="586"/>
        <v>94.4</v>
      </c>
      <c r="EI326" s="168">
        <f t="shared" si="587"/>
        <v>94.1</v>
      </c>
      <c r="EJ326" s="168">
        <f t="shared" si="588"/>
        <v>89</v>
      </c>
      <c r="EK326" s="167">
        <v>133</v>
      </c>
      <c r="EL326" s="168">
        <f t="shared" si="589"/>
        <v>65.400000000000006</v>
      </c>
      <c r="EM326" s="168">
        <f t="shared" si="590"/>
        <v>77.2</v>
      </c>
      <c r="EN326" s="168">
        <f t="shared" si="591"/>
        <v>84.5</v>
      </c>
      <c r="EO326" s="168">
        <f t="shared" si="592"/>
        <v>89.8</v>
      </c>
      <c r="EP326" s="168">
        <f t="shared" si="593"/>
        <v>95.5</v>
      </c>
      <c r="EQ326" s="168">
        <f t="shared" si="594"/>
        <v>94.3</v>
      </c>
      <c r="ER326" s="168">
        <f t="shared" si="595"/>
        <v>92.5</v>
      </c>
      <c r="ES326" s="168">
        <f t="shared" si="596"/>
        <v>88.8</v>
      </c>
      <c r="ET326" s="167">
        <v>134</v>
      </c>
      <c r="EU326" s="168">
        <f t="shared" si="597"/>
        <v>65.3</v>
      </c>
      <c r="EV326" s="168">
        <f t="shared" si="598"/>
        <v>77.400000000000006</v>
      </c>
      <c r="EW326" s="168">
        <f t="shared" si="599"/>
        <v>86.5</v>
      </c>
      <c r="EX326" s="168">
        <f t="shared" si="600"/>
        <v>92.5</v>
      </c>
      <c r="EY326" s="168">
        <f t="shared" si="601"/>
        <v>96.4</v>
      </c>
      <c r="EZ326" s="168">
        <f t="shared" si="602"/>
        <v>93</v>
      </c>
      <c r="FA326" s="168">
        <f t="shared" si="603"/>
        <v>90.4</v>
      </c>
      <c r="FB326" s="168">
        <f t="shared" si="604"/>
        <v>83.7</v>
      </c>
      <c r="FC326" s="167">
        <v>135</v>
      </c>
      <c r="FD326" s="168">
        <f t="shared" si="605"/>
        <v>70.7</v>
      </c>
      <c r="FE326" s="168">
        <f t="shared" si="606"/>
        <v>82</v>
      </c>
      <c r="FF326" s="168">
        <f t="shared" si="607"/>
        <v>89.3</v>
      </c>
      <c r="FG326" s="168">
        <f t="shared" si="608"/>
        <v>93.3</v>
      </c>
      <c r="FH326" s="168">
        <f t="shared" si="609"/>
        <v>95.5</v>
      </c>
      <c r="FI326" s="168">
        <f t="shared" si="610"/>
        <v>93</v>
      </c>
      <c r="FJ326" s="168">
        <f t="shared" si="611"/>
        <v>90.1</v>
      </c>
      <c r="FK326" s="168">
        <f t="shared" si="612"/>
        <v>83</v>
      </c>
      <c r="FL326" s="167">
        <v>136</v>
      </c>
      <c r="FM326" s="168">
        <f t="shared" si="613"/>
        <v>75.599999999999994</v>
      </c>
      <c r="FN326" s="168">
        <f t="shared" si="614"/>
        <v>84.2</v>
      </c>
      <c r="FO326" s="168">
        <f t="shared" si="615"/>
        <v>90.1</v>
      </c>
      <c r="FP326" s="168">
        <f t="shared" si="616"/>
        <v>93.6</v>
      </c>
      <c r="FQ326" s="168">
        <f t="shared" si="617"/>
        <v>96.2</v>
      </c>
      <c r="FR326" s="168">
        <f t="shared" si="618"/>
        <v>91.3</v>
      </c>
      <c r="FS326" s="168">
        <f t="shared" si="619"/>
        <v>87.9</v>
      </c>
      <c r="FT326" s="168">
        <f t="shared" si="620"/>
        <v>81.900000000000006</v>
      </c>
      <c r="FU326" s="167">
        <v>137</v>
      </c>
      <c r="FV326" s="168">
        <f t="shared" si="621"/>
        <v>77.599999999999994</v>
      </c>
      <c r="FW326" s="168">
        <f t="shared" si="622"/>
        <v>88</v>
      </c>
      <c r="FX326" s="168">
        <f t="shared" si="623"/>
        <v>93.4</v>
      </c>
      <c r="FY326" s="168">
        <f t="shared" si="624"/>
        <v>93.8</v>
      </c>
      <c r="FZ326" s="168">
        <f t="shared" si="625"/>
        <v>94.2</v>
      </c>
      <c r="GA326" s="168">
        <f t="shared" si="626"/>
        <v>91.4</v>
      </c>
      <c r="GB326" s="168">
        <f t="shared" si="627"/>
        <v>87.9</v>
      </c>
      <c r="GC326" s="168">
        <f t="shared" si="628"/>
        <v>79.900000000000006</v>
      </c>
      <c r="GD326" s="167">
        <v>130</v>
      </c>
      <c r="GE326" s="168">
        <f t="shared" si="629"/>
        <v>-2.3603849250278586E-2</v>
      </c>
      <c r="GF326" s="168">
        <f t="shared" si="630"/>
        <v>-2.3544224454084883E-2</v>
      </c>
      <c r="GG326" s="167">
        <v>131</v>
      </c>
      <c r="GH326" s="168">
        <f t="shared" si="631"/>
        <v>-1.2384835451356935E-2</v>
      </c>
      <c r="GI326" s="168">
        <f t="shared" si="632"/>
        <v>-1.1998855162644873E-2</v>
      </c>
      <c r="GJ326" s="167">
        <v>132</v>
      </c>
      <c r="GK326" s="168">
        <f t="shared" si="633"/>
        <v>-2.0040529691527809E-2</v>
      </c>
      <c r="GL326" s="168">
        <f t="shared" si="634"/>
        <v>-1.9627671504537147E-2</v>
      </c>
      <c r="GM326" s="167">
        <v>133</v>
      </c>
      <c r="GN326" s="168">
        <f t="shared" si="635"/>
        <v>-2.9994818512207644E-2</v>
      </c>
      <c r="GO326" s="168">
        <f t="shared" si="636"/>
        <v>-2.8499066434065412E-2</v>
      </c>
      <c r="GP326" s="167">
        <v>134</v>
      </c>
      <c r="GQ326" s="168">
        <f t="shared" si="637"/>
        <v>1.1033250097071345E-2</v>
      </c>
      <c r="GR326" s="168">
        <f t="shared" si="638"/>
        <v>1.2508825519844891E-2</v>
      </c>
      <c r="GS326" s="167">
        <v>135</v>
      </c>
      <c r="GT326" s="168">
        <f t="shared" si="639"/>
        <v>3.2452499206684138E-2</v>
      </c>
      <c r="GU326" s="168">
        <f t="shared" si="640"/>
        <v>3.7596330632538866E-2</v>
      </c>
      <c r="GV326" s="167">
        <v>136</v>
      </c>
      <c r="GW326" s="168">
        <f t="shared" si="641"/>
        <v>4.2495075939370963E-2</v>
      </c>
      <c r="GX326" s="168">
        <f t="shared" si="642"/>
        <v>5.8447665967733542E-2</v>
      </c>
      <c r="GY326" s="167">
        <v>137</v>
      </c>
      <c r="GZ326" s="168">
        <f t="shared" si="643"/>
        <v>-2.9037543498589002E-5</v>
      </c>
      <c r="HA326" s="168">
        <f t="shared" si="644"/>
        <v>2.5034014590687548E-2</v>
      </c>
      <c r="HB326" s="167">
        <v>-1.2</v>
      </c>
      <c r="HC326" s="167">
        <v>-0.49</v>
      </c>
      <c r="HD326" s="167">
        <v>0.14000000000000001</v>
      </c>
      <c r="HE326" s="167">
        <v>1.56</v>
      </c>
      <c r="HF326" s="167">
        <v>-2.98</v>
      </c>
      <c r="HG326" s="167">
        <v>-1.01</v>
      </c>
      <c r="HH326" s="167">
        <v>0.85</v>
      </c>
      <c r="HI326" s="167">
        <v>3.14</v>
      </c>
    </row>
    <row r="327" spans="1:217" ht="15" x14ac:dyDescent="0.2">
      <c r="A327" s="153">
        <v>317</v>
      </c>
      <c r="B327" s="212"/>
      <c r="V327" s="163">
        <f t="shared" si="545"/>
        <v>0</v>
      </c>
      <c r="W327" s="163">
        <f t="shared" si="546"/>
        <v>0</v>
      </c>
      <c r="X327" s="163">
        <f t="shared" si="547"/>
        <v>0</v>
      </c>
      <c r="Y327" s="163">
        <f t="shared" si="548"/>
        <v>0</v>
      </c>
      <c r="Z327" s="163">
        <f t="shared" si="549"/>
        <v>0</v>
      </c>
      <c r="AA327" s="163">
        <f t="shared" si="550"/>
        <v>0</v>
      </c>
      <c r="AB327" s="163">
        <f t="shared" si="551"/>
        <v>0</v>
      </c>
      <c r="AC327" s="163">
        <f t="shared" si="552"/>
        <v>0</v>
      </c>
      <c r="AD327" s="164">
        <f t="shared" si="553"/>
        <v>-1.4641977937706968E-2</v>
      </c>
      <c r="AE327" s="164">
        <f t="shared" si="554"/>
        <v>2.4910512713808348E-2</v>
      </c>
      <c r="AF327" s="164">
        <f t="shared" si="555"/>
        <v>4.5595616594547202E-2</v>
      </c>
      <c r="AG327" s="165">
        <f t="shared" si="556"/>
        <v>65.3</v>
      </c>
      <c r="AH327" s="165">
        <f t="shared" si="557"/>
        <v>75.400000000000006</v>
      </c>
      <c r="AI327" s="165">
        <f t="shared" si="558"/>
        <v>82.9</v>
      </c>
      <c r="AJ327" s="165">
        <f t="shared" si="559"/>
        <v>88.3</v>
      </c>
      <c r="AK327" s="165">
        <f t="shared" si="560"/>
        <v>91.5</v>
      </c>
      <c r="AL327" s="165">
        <f t="shared" si="561"/>
        <v>92.7</v>
      </c>
      <c r="AM327" s="165">
        <f t="shared" si="562"/>
        <v>92.5</v>
      </c>
      <c r="AN327" s="165">
        <f t="shared" si="563"/>
        <v>90.4</v>
      </c>
      <c r="AO327" s="164">
        <f t="shared" si="564"/>
        <v>1.5128685188023212</v>
      </c>
      <c r="AP327" s="166">
        <v>1</v>
      </c>
      <c r="AQ327" s="167">
        <v>51.4</v>
      </c>
      <c r="AR327" s="167">
        <v>62.6</v>
      </c>
      <c r="AS327" s="167">
        <v>70.8</v>
      </c>
      <c r="AT327" s="167">
        <v>81</v>
      </c>
      <c r="AU327" s="167">
        <v>90.4</v>
      </c>
      <c r="AV327" s="167">
        <v>96.2</v>
      </c>
      <c r="AW327" s="167">
        <v>94.7</v>
      </c>
      <c r="AX327" s="167">
        <v>92.3</v>
      </c>
      <c r="AY327" s="166">
        <v>2</v>
      </c>
      <c r="AZ327" s="167">
        <v>59.5</v>
      </c>
      <c r="BA327" s="167">
        <v>68.900000000000006</v>
      </c>
      <c r="BB327" s="167">
        <v>78.3</v>
      </c>
      <c r="BC327" s="167">
        <v>84.3</v>
      </c>
      <c r="BD327" s="167">
        <v>92.8</v>
      </c>
      <c r="BE327" s="167">
        <v>96.3</v>
      </c>
      <c r="BF327" s="167">
        <v>94</v>
      </c>
      <c r="BG327" s="167">
        <v>90</v>
      </c>
      <c r="BH327" s="166">
        <v>3</v>
      </c>
      <c r="BI327" s="167">
        <v>59.8</v>
      </c>
      <c r="BJ327" s="167">
        <v>71.099999999999994</v>
      </c>
      <c r="BK327" s="167">
        <v>80.8</v>
      </c>
      <c r="BL327" s="167">
        <v>88</v>
      </c>
      <c r="BM327" s="167">
        <v>95</v>
      </c>
      <c r="BN327" s="167">
        <v>94.4</v>
      </c>
      <c r="BO327" s="167">
        <v>94.1</v>
      </c>
      <c r="BP327" s="167">
        <v>89</v>
      </c>
      <c r="BQ327" s="166">
        <v>4</v>
      </c>
      <c r="BR327" s="167">
        <v>65.400000000000006</v>
      </c>
      <c r="BS327" s="167">
        <v>77.2</v>
      </c>
      <c r="BT327" s="167">
        <v>84.5</v>
      </c>
      <c r="BU327" s="167">
        <v>89.8</v>
      </c>
      <c r="BV327" s="167">
        <v>95.5</v>
      </c>
      <c r="BW327" s="167">
        <v>94.3</v>
      </c>
      <c r="BX327" s="167">
        <v>92.5</v>
      </c>
      <c r="BY327" s="167">
        <v>88.8</v>
      </c>
      <c r="BZ327" s="166">
        <v>5</v>
      </c>
      <c r="CA327" s="167">
        <v>65.3</v>
      </c>
      <c r="CB327" s="167">
        <v>77.400000000000006</v>
      </c>
      <c r="CC327" s="167">
        <v>86.5</v>
      </c>
      <c r="CD327" s="167">
        <v>92.5</v>
      </c>
      <c r="CE327" s="167">
        <v>96.4</v>
      </c>
      <c r="CF327" s="167">
        <v>93</v>
      </c>
      <c r="CG327" s="167">
        <v>90.4</v>
      </c>
      <c r="CH327" s="167">
        <v>83.7</v>
      </c>
      <c r="CI327" s="166">
        <v>6</v>
      </c>
      <c r="CJ327" s="167">
        <v>70.7</v>
      </c>
      <c r="CK327" s="167">
        <v>82</v>
      </c>
      <c r="CL327" s="167">
        <v>89.3</v>
      </c>
      <c r="CM327" s="167">
        <v>93.3</v>
      </c>
      <c r="CN327" s="167">
        <v>95.5</v>
      </c>
      <c r="CO327" s="167">
        <v>93</v>
      </c>
      <c r="CP327" s="167">
        <v>90.1</v>
      </c>
      <c r="CQ327" s="167">
        <v>83</v>
      </c>
      <c r="CR327" s="166">
        <v>7</v>
      </c>
      <c r="CS327" s="167">
        <v>75.599999999999994</v>
      </c>
      <c r="CT327" s="167">
        <v>84.2</v>
      </c>
      <c r="CU327" s="167">
        <v>90.1</v>
      </c>
      <c r="CV327" s="167">
        <v>93.6</v>
      </c>
      <c r="CW327" s="167">
        <v>96.2</v>
      </c>
      <c r="CX327" s="167">
        <v>91.3</v>
      </c>
      <c r="CY327" s="167">
        <v>87.9</v>
      </c>
      <c r="CZ327" s="167">
        <v>81.900000000000006</v>
      </c>
      <c r="DA327" s="166">
        <v>8</v>
      </c>
      <c r="DB327" s="167">
        <v>77.599999999999994</v>
      </c>
      <c r="DC327" s="167">
        <v>88</v>
      </c>
      <c r="DD327" s="167">
        <v>93.4</v>
      </c>
      <c r="DE327" s="167">
        <v>93.8</v>
      </c>
      <c r="DF327" s="167">
        <v>94.2</v>
      </c>
      <c r="DG327" s="167">
        <v>91.4</v>
      </c>
      <c r="DH327" s="167">
        <v>87.9</v>
      </c>
      <c r="DI327" s="167">
        <v>79.900000000000006</v>
      </c>
      <c r="DJ327" s="167">
        <v>1</v>
      </c>
      <c r="DK327" s="168">
        <f t="shared" si="565"/>
        <v>51.4</v>
      </c>
      <c r="DL327" s="168">
        <f t="shared" si="566"/>
        <v>62.6</v>
      </c>
      <c r="DM327" s="168">
        <f t="shared" si="567"/>
        <v>70.8</v>
      </c>
      <c r="DN327" s="168">
        <f t="shared" si="568"/>
        <v>81</v>
      </c>
      <c r="DO327" s="168">
        <f t="shared" si="569"/>
        <v>90.4</v>
      </c>
      <c r="DP327" s="168">
        <f t="shared" si="570"/>
        <v>96.2</v>
      </c>
      <c r="DQ327" s="168">
        <f t="shared" si="571"/>
        <v>94.7</v>
      </c>
      <c r="DR327" s="168">
        <f t="shared" si="572"/>
        <v>92.3</v>
      </c>
      <c r="DS327" s="167">
        <v>131</v>
      </c>
      <c r="DT327" s="168">
        <f t="shared" si="573"/>
        <v>59.5</v>
      </c>
      <c r="DU327" s="168">
        <f t="shared" si="574"/>
        <v>68.900000000000006</v>
      </c>
      <c r="DV327" s="168">
        <f t="shared" si="575"/>
        <v>78.3</v>
      </c>
      <c r="DW327" s="168">
        <f t="shared" si="576"/>
        <v>84.3</v>
      </c>
      <c r="DX327" s="168">
        <f t="shared" si="577"/>
        <v>92.8</v>
      </c>
      <c r="DY327" s="168">
        <f t="shared" si="578"/>
        <v>96.3</v>
      </c>
      <c r="DZ327" s="168">
        <f t="shared" si="579"/>
        <v>94</v>
      </c>
      <c r="EA327" s="168">
        <f t="shared" si="580"/>
        <v>90</v>
      </c>
      <c r="EB327" s="167">
        <v>132</v>
      </c>
      <c r="EC327" s="168">
        <f t="shared" si="581"/>
        <v>59.8</v>
      </c>
      <c r="ED327" s="168">
        <f t="shared" si="582"/>
        <v>71.099999999999994</v>
      </c>
      <c r="EE327" s="168">
        <f t="shared" si="583"/>
        <v>80.8</v>
      </c>
      <c r="EF327" s="168">
        <f t="shared" si="584"/>
        <v>88</v>
      </c>
      <c r="EG327" s="168">
        <f t="shared" si="585"/>
        <v>95</v>
      </c>
      <c r="EH327" s="168">
        <f t="shared" si="586"/>
        <v>94.4</v>
      </c>
      <c r="EI327" s="168">
        <f t="shared" si="587"/>
        <v>94.1</v>
      </c>
      <c r="EJ327" s="168">
        <f t="shared" si="588"/>
        <v>89</v>
      </c>
      <c r="EK327" s="167">
        <v>133</v>
      </c>
      <c r="EL327" s="168">
        <f t="shared" si="589"/>
        <v>65.400000000000006</v>
      </c>
      <c r="EM327" s="168">
        <f t="shared" si="590"/>
        <v>77.2</v>
      </c>
      <c r="EN327" s="168">
        <f t="shared" si="591"/>
        <v>84.5</v>
      </c>
      <c r="EO327" s="168">
        <f t="shared" si="592"/>
        <v>89.8</v>
      </c>
      <c r="EP327" s="168">
        <f t="shared" si="593"/>
        <v>95.5</v>
      </c>
      <c r="EQ327" s="168">
        <f t="shared" si="594"/>
        <v>94.3</v>
      </c>
      <c r="ER327" s="168">
        <f t="shared" si="595"/>
        <v>92.5</v>
      </c>
      <c r="ES327" s="168">
        <f t="shared" si="596"/>
        <v>88.8</v>
      </c>
      <c r="ET327" s="167">
        <v>134</v>
      </c>
      <c r="EU327" s="168">
        <f t="shared" si="597"/>
        <v>65.3</v>
      </c>
      <c r="EV327" s="168">
        <f t="shared" si="598"/>
        <v>77.400000000000006</v>
      </c>
      <c r="EW327" s="168">
        <f t="shared" si="599"/>
        <v>86.5</v>
      </c>
      <c r="EX327" s="168">
        <f t="shared" si="600"/>
        <v>92.5</v>
      </c>
      <c r="EY327" s="168">
        <f t="shared" si="601"/>
        <v>96.4</v>
      </c>
      <c r="EZ327" s="168">
        <f t="shared" si="602"/>
        <v>93</v>
      </c>
      <c r="FA327" s="168">
        <f t="shared" si="603"/>
        <v>90.4</v>
      </c>
      <c r="FB327" s="168">
        <f t="shared" si="604"/>
        <v>83.7</v>
      </c>
      <c r="FC327" s="167">
        <v>135</v>
      </c>
      <c r="FD327" s="168">
        <f t="shared" si="605"/>
        <v>70.7</v>
      </c>
      <c r="FE327" s="168">
        <f t="shared" si="606"/>
        <v>82</v>
      </c>
      <c r="FF327" s="168">
        <f t="shared" si="607"/>
        <v>89.3</v>
      </c>
      <c r="FG327" s="168">
        <f t="shared" si="608"/>
        <v>93.3</v>
      </c>
      <c r="FH327" s="168">
        <f t="shared" si="609"/>
        <v>95.5</v>
      </c>
      <c r="FI327" s="168">
        <f t="shared" si="610"/>
        <v>93</v>
      </c>
      <c r="FJ327" s="168">
        <f t="shared" si="611"/>
        <v>90.1</v>
      </c>
      <c r="FK327" s="168">
        <f t="shared" si="612"/>
        <v>83</v>
      </c>
      <c r="FL327" s="167">
        <v>136</v>
      </c>
      <c r="FM327" s="168">
        <f t="shared" si="613"/>
        <v>75.599999999999994</v>
      </c>
      <c r="FN327" s="168">
        <f t="shared" si="614"/>
        <v>84.2</v>
      </c>
      <c r="FO327" s="168">
        <f t="shared" si="615"/>
        <v>90.1</v>
      </c>
      <c r="FP327" s="168">
        <f t="shared" si="616"/>
        <v>93.6</v>
      </c>
      <c r="FQ327" s="168">
        <f t="shared" si="617"/>
        <v>96.2</v>
      </c>
      <c r="FR327" s="168">
        <f t="shared" si="618"/>
        <v>91.3</v>
      </c>
      <c r="FS327" s="168">
        <f t="shared" si="619"/>
        <v>87.9</v>
      </c>
      <c r="FT327" s="168">
        <f t="shared" si="620"/>
        <v>81.900000000000006</v>
      </c>
      <c r="FU327" s="167">
        <v>137</v>
      </c>
      <c r="FV327" s="168">
        <f t="shared" si="621"/>
        <v>77.599999999999994</v>
      </c>
      <c r="FW327" s="168">
        <f t="shared" si="622"/>
        <v>88</v>
      </c>
      <c r="FX327" s="168">
        <f t="shared" si="623"/>
        <v>93.4</v>
      </c>
      <c r="FY327" s="168">
        <f t="shared" si="624"/>
        <v>93.8</v>
      </c>
      <c r="FZ327" s="168">
        <f t="shared" si="625"/>
        <v>94.2</v>
      </c>
      <c r="GA327" s="168">
        <f t="shared" si="626"/>
        <v>91.4</v>
      </c>
      <c r="GB327" s="168">
        <f t="shared" si="627"/>
        <v>87.9</v>
      </c>
      <c r="GC327" s="168">
        <f t="shared" si="628"/>
        <v>79.900000000000006</v>
      </c>
      <c r="GD327" s="167">
        <v>130</v>
      </c>
      <c r="GE327" s="168">
        <f t="shared" si="629"/>
        <v>-2.3603849250278586E-2</v>
      </c>
      <c r="GF327" s="168">
        <f t="shared" si="630"/>
        <v>-2.3544224454084883E-2</v>
      </c>
      <c r="GG327" s="167">
        <v>131</v>
      </c>
      <c r="GH327" s="168">
        <f t="shared" si="631"/>
        <v>-1.2384835451356935E-2</v>
      </c>
      <c r="GI327" s="168">
        <f t="shared" si="632"/>
        <v>-1.1998855162644873E-2</v>
      </c>
      <c r="GJ327" s="167">
        <v>132</v>
      </c>
      <c r="GK327" s="168">
        <f t="shared" si="633"/>
        <v>-2.0040529691527809E-2</v>
      </c>
      <c r="GL327" s="168">
        <f t="shared" si="634"/>
        <v>-1.9627671504537147E-2</v>
      </c>
      <c r="GM327" s="167">
        <v>133</v>
      </c>
      <c r="GN327" s="168">
        <f t="shared" si="635"/>
        <v>-2.9994818512207644E-2</v>
      </c>
      <c r="GO327" s="168">
        <f t="shared" si="636"/>
        <v>-2.8499066434065412E-2</v>
      </c>
      <c r="GP327" s="167">
        <v>134</v>
      </c>
      <c r="GQ327" s="168">
        <f t="shared" si="637"/>
        <v>1.1033250097071345E-2</v>
      </c>
      <c r="GR327" s="168">
        <f t="shared" si="638"/>
        <v>1.2508825519844891E-2</v>
      </c>
      <c r="GS327" s="167">
        <v>135</v>
      </c>
      <c r="GT327" s="168">
        <f t="shared" si="639"/>
        <v>3.2452499206684138E-2</v>
      </c>
      <c r="GU327" s="168">
        <f t="shared" si="640"/>
        <v>3.7596330632538866E-2</v>
      </c>
      <c r="GV327" s="167">
        <v>136</v>
      </c>
      <c r="GW327" s="168">
        <f t="shared" si="641"/>
        <v>4.2495075939370963E-2</v>
      </c>
      <c r="GX327" s="168">
        <f t="shared" si="642"/>
        <v>5.8447665967733542E-2</v>
      </c>
      <c r="GY327" s="167">
        <v>137</v>
      </c>
      <c r="GZ327" s="168">
        <f t="shared" si="643"/>
        <v>-2.9037543498589002E-5</v>
      </c>
      <c r="HA327" s="168">
        <f t="shared" si="644"/>
        <v>2.5034014590687548E-2</v>
      </c>
      <c r="HB327" s="167">
        <v>-1.2</v>
      </c>
      <c r="HC327" s="167">
        <v>-0.49</v>
      </c>
      <c r="HD327" s="167">
        <v>0.14000000000000001</v>
      </c>
      <c r="HE327" s="167">
        <v>1.56</v>
      </c>
      <c r="HF327" s="167">
        <v>-2.98</v>
      </c>
      <c r="HG327" s="167">
        <v>-1.01</v>
      </c>
      <c r="HH327" s="167">
        <v>0.85</v>
      </c>
      <c r="HI327" s="167">
        <v>3.14</v>
      </c>
    </row>
    <row r="328" spans="1:217" ht="15" x14ac:dyDescent="0.2">
      <c r="A328" s="153">
        <v>318</v>
      </c>
      <c r="B328" s="212"/>
      <c r="V328" s="163">
        <f t="shared" si="545"/>
        <v>0</v>
      </c>
      <c r="W328" s="163">
        <f t="shared" si="546"/>
        <v>0</v>
      </c>
      <c r="X328" s="163">
        <f t="shared" si="547"/>
        <v>0</v>
      </c>
      <c r="Y328" s="163">
        <f t="shared" si="548"/>
        <v>0</v>
      </c>
      <c r="Z328" s="163">
        <f t="shared" si="549"/>
        <v>0</v>
      </c>
      <c r="AA328" s="163">
        <f t="shared" si="550"/>
        <v>0</v>
      </c>
      <c r="AB328" s="163">
        <f t="shared" si="551"/>
        <v>0</v>
      </c>
      <c r="AC328" s="163">
        <f t="shared" si="552"/>
        <v>0</v>
      </c>
      <c r="AD328" s="164">
        <f t="shared" si="553"/>
        <v>-1.4641977937706968E-2</v>
      </c>
      <c r="AE328" s="164">
        <f t="shared" si="554"/>
        <v>2.4910512713808348E-2</v>
      </c>
      <c r="AF328" s="164">
        <f t="shared" si="555"/>
        <v>4.5595616594547202E-2</v>
      </c>
      <c r="AG328" s="165">
        <f t="shared" si="556"/>
        <v>65.3</v>
      </c>
      <c r="AH328" s="165">
        <f t="shared" si="557"/>
        <v>75.400000000000006</v>
      </c>
      <c r="AI328" s="165">
        <f t="shared" si="558"/>
        <v>82.9</v>
      </c>
      <c r="AJ328" s="165">
        <f t="shared" si="559"/>
        <v>88.3</v>
      </c>
      <c r="AK328" s="165">
        <f t="shared" si="560"/>
        <v>91.5</v>
      </c>
      <c r="AL328" s="165">
        <f t="shared" si="561"/>
        <v>92.7</v>
      </c>
      <c r="AM328" s="165">
        <f t="shared" si="562"/>
        <v>92.5</v>
      </c>
      <c r="AN328" s="165">
        <f t="shared" si="563"/>
        <v>90.4</v>
      </c>
      <c r="AO328" s="164">
        <f t="shared" si="564"/>
        <v>1.5128685188023212</v>
      </c>
      <c r="AP328" s="166">
        <v>1</v>
      </c>
      <c r="AQ328" s="167">
        <v>51.4</v>
      </c>
      <c r="AR328" s="167">
        <v>62.6</v>
      </c>
      <c r="AS328" s="167">
        <v>70.8</v>
      </c>
      <c r="AT328" s="167">
        <v>81</v>
      </c>
      <c r="AU328" s="167">
        <v>90.4</v>
      </c>
      <c r="AV328" s="167">
        <v>96.2</v>
      </c>
      <c r="AW328" s="167">
        <v>94.7</v>
      </c>
      <c r="AX328" s="167">
        <v>92.3</v>
      </c>
      <c r="AY328" s="166">
        <v>2</v>
      </c>
      <c r="AZ328" s="167">
        <v>59.5</v>
      </c>
      <c r="BA328" s="167">
        <v>68.900000000000006</v>
      </c>
      <c r="BB328" s="167">
        <v>78.3</v>
      </c>
      <c r="BC328" s="167">
        <v>84.3</v>
      </c>
      <c r="BD328" s="167">
        <v>92.8</v>
      </c>
      <c r="BE328" s="167">
        <v>96.3</v>
      </c>
      <c r="BF328" s="167">
        <v>94</v>
      </c>
      <c r="BG328" s="167">
        <v>90</v>
      </c>
      <c r="BH328" s="166">
        <v>3</v>
      </c>
      <c r="BI328" s="167">
        <v>59.8</v>
      </c>
      <c r="BJ328" s="167">
        <v>71.099999999999994</v>
      </c>
      <c r="BK328" s="167">
        <v>80.8</v>
      </c>
      <c r="BL328" s="167">
        <v>88</v>
      </c>
      <c r="BM328" s="167">
        <v>95</v>
      </c>
      <c r="BN328" s="167">
        <v>94.4</v>
      </c>
      <c r="BO328" s="167">
        <v>94.1</v>
      </c>
      <c r="BP328" s="167">
        <v>89</v>
      </c>
      <c r="BQ328" s="166">
        <v>4</v>
      </c>
      <c r="BR328" s="167">
        <v>65.400000000000006</v>
      </c>
      <c r="BS328" s="167">
        <v>77.2</v>
      </c>
      <c r="BT328" s="167">
        <v>84.5</v>
      </c>
      <c r="BU328" s="167">
        <v>89.8</v>
      </c>
      <c r="BV328" s="167">
        <v>95.5</v>
      </c>
      <c r="BW328" s="167">
        <v>94.3</v>
      </c>
      <c r="BX328" s="167">
        <v>92.5</v>
      </c>
      <c r="BY328" s="167">
        <v>88.8</v>
      </c>
      <c r="BZ328" s="166">
        <v>5</v>
      </c>
      <c r="CA328" s="167">
        <v>65.3</v>
      </c>
      <c r="CB328" s="167">
        <v>77.400000000000006</v>
      </c>
      <c r="CC328" s="167">
        <v>86.5</v>
      </c>
      <c r="CD328" s="167">
        <v>92.5</v>
      </c>
      <c r="CE328" s="167">
        <v>96.4</v>
      </c>
      <c r="CF328" s="167">
        <v>93</v>
      </c>
      <c r="CG328" s="167">
        <v>90.4</v>
      </c>
      <c r="CH328" s="167">
        <v>83.7</v>
      </c>
      <c r="CI328" s="166">
        <v>6</v>
      </c>
      <c r="CJ328" s="167">
        <v>70.7</v>
      </c>
      <c r="CK328" s="167">
        <v>82</v>
      </c>
      <c r="CL328" s="167">
        <v>89.3</v>
      </c>
      <c r="CM328" s="167">
        <v>93.3</v>
      </c>
      <c r="CN328" s="167">
        <v>95.5</v>
      </c>
      <c r="CO328" s="167">
        <v>93</v>
      </c>
      <c r="CP328" s="167">
        <v>90.1</v>
      </c>
      <c r="CQ328" s="167">
        <v>83</v>
      </c>
      <c r="CR328" s="166">
        <v>7</v>
      </c>
      <c r="CS328" s="167">
        <v>75.599999999999994</v>
      </c>
      <c r="CT328" s="167">
        <v>84.2</v>
      </c>
      <c r="CU328" s="167">
        <v>90.1</v>
      </c>
      <c r="CV328" s="167">
        <v>93.6</v>
      </c>
      <c r="CW328" s="167">
        <v>96.2</v>
      </c>
      <c r="CX328" s="167">
        <v>91.3</v>
      </c>
      <c r="CY328" s="167">
        <v>87.9</v>
      </c>
      <c r="CZ328" s="167">
        <v>81.900000000000006</v>
      </c>
      <c r="DA328" s="166">
        <v>8</v>
      </c>
      <c r="DB328" s="167">
        <v>77.599999999999994</v>
      </c>
      <c r="DC328" s="167">
        <v>88</v>
      </c>
      <c r="DD328" s="167">
        <v>93.4</v>
      </c>
      <c r="DE328" s="167">
        <v>93.8</v>
      </c>
      <c r="DF328" s="167">
        <v>94.2</v>
      </c>
      <c r="DG328" s="167">
        <v>91.4</v>
      </c>
      <c r="DH328" s="167">
        <v>87.9</v>
      </c>
      <c r="DI328" s="167">
        <v>79.900000000000006</v>
      </c>
      <c r="DJ328" s="167">
        <v>1</v>
      </c>
      <c r="DK328" s="168">
        <f t="shared" si="565"/>
        <v>51.4</v>
      </c>
      <c r="DL328" s="168">
        <f t="shared" si="566"/>
        <v>62.6</v>
      </c>
      <c r="DM328" s="168">
        <f t="shared" si="567"/>
        <v>70.8</v>
      </c>
      <c r="DN328" s="168">
        <f t="shared" si="568"/>
        <v>81</v>
      </c>
      <c r="DO328" s="168">
        <f t="shared" si="569"/>
        <v>90.4</v>
      </c>
      <c r="DP328" s="168">
        <f t="shared" si="570"/>
        <v>96.2</v>
      </c>
      <c r="DQ328" s="168">
        <f t="shared" si="571"/>
        <v>94.7</v>
      </c>
      <c r="DR328" s="168">
        <f t="shared" si="572"/>
        <v>92.3</v>
      </c>
      <c r="DS328" s="167">
        <v>131</v>
      </c>
      <c r="DT328" s="168">
        <f t="shared" si="573"/>
        <v>59.5</v>
      </c>
      <c r="DU328" s="168">
        <f t="shared" si="574"/>
        <v>68.900000000000006</v>
      </c>
      <c r="DV328" s="168">
        <f t="shared" si="575"/>
        <v>78.3</v>
      </c>
      <c r="DW328" s="168">
        <f t="shared" si="576"/>
        <v>84.3</v>
      </c>
      <c r="DX328" s="168">
        <f t="shared" si="577"/>
        <v>92.8</v>
      </c>
      <c r="DY328" s="168">
        <f t="shared" si="578"/>
        <v>96.3</v>
      </c>
      <c r="DZ328" s="168">
        <f t="shared" si="579"/>
        <v>94</v>
      </c>
      <c r="EA328" s="168">
        <f t="shared" si="580"/>
        <v>90</v>
      </c>
      <c r="EB328" s="167">
        <v>132</v>
      </c>
      <c r="EC328" s="168">
        <f t="shared" si="581"/>
        <v>59.8</v>
      </c>
      <c r="ED328" s="168">
        <f t="shared" si="582"/>
        <v>71.099999999999994</v>
      </c>
      <c r="EE328" s="168">
        <f t="shared" si="583"/>
        <v>80.8</v>
      </c>
      <c r="EF328" s="168">
        <f t="shared" si="584"/>
        <v>88</v>
      </c>
      <c r="EG328" s="168">
        <f t="shared" si="585"/>
        <v>95</v>
      </c>
      <c r="EH328" s="168">
        <f t="shared" si="586"/>
        <v>94.4</v>
      </c>
      <c r="EI328" s="168">
        <f t="shared" si="587"/>
        <v>94.1</v>
      </c>
      <c r="EJ328" s="168">
        <f t="shared" si="588"/>
        <v>89</v>
      </c>
      <c r="EK328" s="167">
        <v>133</v>
      </c>
      <c r="EL328" s="168">
        <f t="shared" si="589"/>
        <v>65.400000000000006</v>
      </c>
      <c r="EM328" s="168">
        <f t="shared" si="590"/>
        <v>77.2</v>
      </c>
      <c r="EN328" s="168">
        <f t="shared" si="591"/>
        <v>84.5</v>
      </c>
      <c r="EO328" s="168">
        <f t="shared" si="592"/>
        <v>89.8</v>
      </c>
      <c r="EP328" s="168">
        <f t="shared" si="593"/>
        <v>95.5</v>
      </c>
      <c r="EQ328" s="168">
        <f t="shared" si="594"/>
        <v>94.3</v>
      </c>
      <c r="ER328" s="168">
        <f t="shared" si="595"/>
        <v>92.5</v>
      </c>
      <c r="ES328" s="168">
        <f t="shared" si="596"/>
        <v>88.8</v>
      </c>
      <c r="ET328" s="167">
        <v>134</v>
      </c>
      <c r="EU328" s="168">
        <f t="shared" si="597"/>
        <v>65.3</v>
      </c>
      <c r="EV328" s="168">
        <f t="shared" si="598"/>
        <v>77.400000000000006</v>
      </c>
      <c r="EW328" s="168">
        <f t="shared" si="599"/>
        <v>86.5</v>
      </c>
      <c r="EX328" s="168">
        <f t="shared" si="600"/>
        <v>92.5</v>
      </c>
      <c r="EY328" s="168">
        <f t="shared" si="601"/>
        <v>96.4</v>
      </c>
      <c r="EZ328" s="168">
        <f t="shared" si="602"/>
        <v>93</v>
      </c>
      <c r="FA328" s="168">
        <f t="shared" si="603"/>
        <v>90.4</v>
      </c>
      <c r="FB328" s="168">
        <f t="shared" si="604"/>
        <v>83.7</v>
      </c>
      <c r="FC328" s="167">
        <v>135</v>
      </c>
      <c r="FD328" s="168">
        <f t="shared" si="605"/>
        <v>70.7</v>
      </c>
      <c r="FE328" s="168">
        <f t="shared" si="606"/>
        <v>82</v>
      </c>
      <c r="FF328" s="168">
        <f t="shared" si="607"/>
        <v>89.3</v>
      </c>
      <c r="FG328" s="168">
        <f t="shared" si="608"/>
        <v>93.3</v>
      </c>
      <c r="FH328" s="168">
        <f t="shared" si="609"/>
        <v>95.5</v>
      </c>
      <c r="FI328" s="168">
        <f t="shared" si="610"/>
        <v>93</v>
      </c>
      <c r="FJ328" s="168">
        <f t="shared" si="611"/>
        <v>90.1</v>
      </c>
      <c r="FK328" s="168">
        <f t="shared" si="612"/>
        <v>83</v>
      </c>
      <c r="FL328" s="167">
        <v>136</v>
      </c>
      <c r="FM328" s="168">
        <f t="shared" si="613"/>
        <v>75.599999999999994</v>
      </c>
      <c r="FN328" s="168">
        <f t="shared" si="614"/>
        <v>84.2</v>
      </c>
      <c r="FO328" s="168">
        <f t="shared" si="615"/>
        <v>90.1</v>
      </c>
      <c r="FP328" s="168">
        <f t="shared" si="616"/>
        <v>93.6</v>
      </c>
      <c r="FQ328" s="168">
        <f t="shared" si="617"/>
        <v>96.2</v>
      </c>
      <c r="FR328" s="168">
        <f t="shared" si="618"/>
        <v>91.3</v>
      </c>
      <c r="FS328" s="168">
        <f t="shared" si="619"/>
        <v>87.9</v>
      </c>
      <c r="FT328" s="168">
        <f t="shared" si="620"/>
        <v>81.900000000000006</v>
      </c>
      <c r="FU328" s="167">
        <v>137</v>
      </c>
      <c r="FV328" s="168">
        <f t="shared" si="621"/>
        <v>77.599999999999994</v>
      </c>
      <c r="FW328" s="168">
        <f t="shared" si="622"/>
        <v>88</v>
      </c>
      <c r="FX328" s="168">
        <f t="shared" si="623"/>
        <v>93.4</v>
      </c>
      <c r="FY328" s="168">
        <f t="shared" si="624"/>
        <v>93.8</v>
      </c>
      <c r="FZ328" s="168">
        <f t="shared" si="625"/>
        <v>94.2</v>
      </c>
      <c r="GA328" s="168">
        <f t="shared" si="626"/>
        <v>91.4</v>
      </c>
      <c r="GB328" s="168">
        <f t="shared" si="627"/>
        <v>87.9</v>
      </c>
      <c r="GC328" s="168">
        <f t="shared" si="628"/>
        <v>79.900000000000006</v>
      </c>
      <c r="GD328" s="167">
        <v>130</v>
      </c>
      <c r="GE328" s="168">
        <f t="shared" si="629"/>
        <v>-2.3603849250278586E-2</v>
      </c>
      <c r="GF328" s="168">
        <f t="shared" si="630"/>
        <v>-2.3544224454084883E-2</v>
      </c>
      <c r="GG328" s="167">
        <v>131</v>
      </c>
      <c r="GH328" s="168">
        <f t="shared" si="631"/>
        <v>-1.2384835451356935E-2</v>
      </c>
      <c r="GI328" s="168">
        <f t="shared" si="632"/>
        <v>-1.1998855162644873E-2</v>
      </c>
      <c r="GJ328" s="167">
        <v>132</v>
      </c>
      <c r="GK328" s="168">
        <f t="shared" si="633"/>
        <v>-2.0040529691527809E-2</v>
      </c>
      <c r="GL328" s="168">
        <f t="shared" si="634"/>
        <v>-1.9627671504537147E-2</v>
      </c>
      <c r="GM328" s="167">
        <v>133</v>
      </c>
      <c r="GN328" s="168">
        <f t="shared" si="635"/>
        <v>-2.9994818512207644E-2</v>
      </c>
      <c r="GO328" s="168">
        <f t="shared" si="636"/>
        <v>-2.8499066434065412E-2</v>
      </c>
      <c r="GP328" s="167">
        <v>134</v>
      </c>
      <c r="GQ328" s="168">
        <f t="shared" si="637"/>
        <v>1.1033250097071345E-2</v>
      </c>
      <c r="GR328" s="168">
        <f t="shared" si="638"/>
        <v>1.2508825519844891E-2</v>
      </c>
      <c r="GS328" s="167">
        <v>135</v>
      </c>
      <c r="GT328" s="168">
        <f t="shared" si="639"/>
        <v>3.2452499206684138E-2</v>
      </c>
      <c r="GU328" s="168">
        <f t="shared" si="640"/>
        <v>3.7596330632538866E-2</v>
      </c>
      <c r="GV328" s="167">
        <v>136</v>
      </c>
      <c r="GW328" s="168">
        <f t="shared" si="641"/>
        <v>4.2495075939370963E-2</v>
      </c>
      <c r="GX328" s="168">
        <f t="shared" si="642"/>
        <v>5.8447665967733542E-2</v>
      </c>
      <c r="GY328" s="167">
        <v>137</v>
      </c>
      <c r="GZ328" s="168">
        <f t="shared" si="643"/>
        <v>-2.9037543498589002E-5</v>
      </c>
      <c r="HA328" s="168">
        <f t="shared" si="644"/>
        <v>2.5034014590687548E-2</v>
      </c>
      <c r="HB328" s="167">
        <v>-1.2</v>
      </c>
      <c r="HC328" s="167">
        <v>-0.49</v>
      </c>
      <c r="HD328" s="167">
        <v>0.14000000000000001</v>
      </c>
      <c r="HE328" s="167">
        <v>1.56</v>
      </c>
      <c r="HF328" s="167">
        <v>-2.98</v>
      </c>
      <c r="HG328" s="167">
        <v>-1.01</v>
      </c>
      <c r="HH328" s="167">
        <v>0.85</v>
      </c>
      <c r="HI328" s="167">
        <v>3.14</v>
      </c>
    </row>
    <row r="329" spans="1:217" ht="15" x14ac:dyDescent="0.2">
      <c r="A329" s="153">
        <v>319</v>
      </c>
      <c r="B329" s="212"/>
      <c r="V329" s="163">
        <f t="shared" si="545"/>
        <v>0</v>
      </c>
      <c r="W329" s="163">
        <f t="shared" si="546"/>
        <v>0</v>
      </c>
      <c r="X329" s="163">
        <f t="shared" si="547"/>
        <v>0</v>
      </c>
      <c r="Y329" s="163">
        <f t="shared" si="548"/>
        <v>0</v>
      </c>
      <c r="Z329" s="163">
        <f t="shared" si="549"/>
        <v>0</v>
      </c>
      <c r="AA329" s="163">
        <f t="shared" si="550"/>
        <v>0</v>
      </c>
      <c r="AB329" s="163">
        <f t="shared" si="551"/>
        <v>0</v>
      </c>
      <c r="AC329" s="163">
        <f t="shared" si="552"/>
        <v>0</v>
      </c>
      <c r="AD329" s="164">
        <f t="shared" si="553"/>
        <v>-1.4641977937706968E-2</v>
      </c>
      <c r="AE329" s="164">
        <f t="shared" si="554"/>
        <v>2.4910512713808348E-2</v>
      </c>
      <c r="AF329" s="164">
        <f t="shared" si="555"/>
        <v>4.5595616594547202E-2</v>
      </c>
      <c r="AG329" s="165">
        <f t="shared" si="556"/>
        <v>65.3</v>
      </c>
      <c r="AH329" s="165">
        <f t="shared" si="557"/>
        <v>75.400000000000006</v>
      </c>
      <c r="AI329" s="165">
        <f t="shared" si="558"/>
        <v>82.9</v>
      </c>
      <c r="AJ329" s="165">
        <f t="shared" si="559"/>
        <v>88.3</v>
      </c>
      <c r="AK329" s="165">
        <f t="shared" si="560"/>
        <v>91.5</v>
      </c>
      <c r="AL329" s="165">
        <f t="shared" si="561"/>
        <v>92.7</v>
      </c>
      <c r="AM329" s="165">
        <f t="shared" si="562"/>
        <v>92.5</v>
      </c>
      <c r="AN329" s="165">
        <f t="shared" si="563"/>
        <v>90.4</v>
      </c>
      <c r="AO329" s="164">
        <f t="shared" si="564"/>
        <v>1.5128685188023212</v>
      </c>
      <c r="AP329" s="166">
        <v>1</v>
      </c>
      <c r="AQ329" s="167">
        <v>51.4</v>
      </c>
      <c r="AR329" s="167">
        <v>62.6</v>
      </c>
      <c r="AS329" s="167">
        <v>70.8</v>
      </c>
      <c r="AT329" s="167">
        <v>81</v>
      </c>
      <c r="AU329" s="167">
        <v>90.4</v>
      </c>
      <c r="AV329" s="167">
        <v>96.2</v>
      </c>
      <c r="AW329" s="167">
        <v>94.7</v>
      </c>
      <c r="AX329" s="167">
        <v>92.3</v>
      </c>
      <c r="AY329" s="166">
        <v>2</v>
      </c>
      <c r="AZ329" s="167">
        <v>59.5</v>
      </c>
      <c r="BA329" s="167">
        <v>68.900000000000006</v>
      </c>
      <c r="BB329" s="167">
        <v>78.3</v>
      </c>
      <c r="BC329" s="167">
        <v>84.3</v>
      </c>
      <c r="BD329" s="167">
        <v>92.8</v>
      </c>
      <c r="BE329" s="167">
        <v>96.3</v>
      </c>
      <c r="BF329" s="167">
        <v>94</v>
      </c>
      <c r="BG329" s="167">
        <v>90</v>
      </c>
      <c r="BH329" s="166">
        <v>3</v>
      </c>
      <c r="BI329" s="167">
        <v>59.8</v>
      </c>
      <c r="BJ329" s="167">
        <v>71.099999999999994</v>
      </c>
      <c r="BK329" s="167">
        <v>80.8</v>
      </c>
      <c r="BL329" s="167">
        <v>88</v>
      </c>
      <c r="BM329" s="167">
        <v>95</v>
      </c>
      <c r="BN329" s="167">
        <v>94.4</v>
      </c>
      <c r="BO329" s="167">
        <v>94.1</v>
      </c>
      <c r="BP329" s="167">
        <v>89</v>
      </c>
      <c r="BQ329" s="166">
        <v>4</v>
      </c>
      <c r="BR329" s="167">
        <v>65.400000000000006</v>
      </c>
      <c r="BS329" s="167">
        <v>77.2</v>
      </c>
      <c r="BT329" s="167">
        <v>84.5</v>
      </c>
      <c r="BU329" s="167">
        <v>89.8</v>
      </c>
      <c r="BV329" s="167">
        <v>95.5</v>
      </c>
      <c r="BW329" s="167">
        <v>94.3</v>
      </c>
      <c r="BX329" s="167">
        <v>92.5</v>
      </c>
      <c r="BY329" s="167">
        <v>88.8</v>
      </c>
      <c r="BZ329" s="166">
        <v>5</v>
      </c>
      <c r="CA329" s="167">
        <v>65.3</v>
      </c>
      <c r="CB329" s="167">
        <v>77.400000000000006</v>
      </c>
      <c r="CC329" s="167">
        <v>86.5</v>
      </c>
      <c r="CD329" s="167">
        <v>92.5</v>
      </c>
      <c r="CE329" s="167">
        <v>96.4</v>
      </c>
      <c r="CF329" s="167">
        <v>93</v>
      </c>
      <c r="CG329" s="167">
        <v>90.4</v>
      </c>
      <c r="CH329" s="167">
        <v>83.7</v>
      </c>
      <c r="CI329" s="166">
        <v>6</v>
      </c>
      <c r="CJ329" s="167">
        <v>70.7</v>
      </c>
      <c r="CK329" s="167">
        <v>82</v>
      </c>
      <c r="CL329" s="167">
        <v>89.3</v>
      </c>
      <c r="CM329" s="167">
        <v>93.3</v>
      </c>
      <c r="CN329" s="167">
        <v>95.5</v>
      </c>
      <c r="CO329" s="167">
        <v>93</v>
      </c>
      <c r="CP329" s="167">
        <v>90.1</v>
      </c>
      <c r="CQ329" s="167">
        <v>83</v>
      </c>
      <c r="CR329" s="166">
        <v>7</v>
      </c>
      <c r="CS329" s="167">
        <v>75.599999999999994</v>
      </c>
      <c r="CT329" s="167">
        <v>84.2</v>
      </c>
      <c r="CU329" s="167">
        <v>90.1</v>
      </c>
      <c r="CV329" s="167">
        <v>93.6</v>
      </c>
      <c r="CW329" s="167">
        <v>96.2</v>
      </c>
      <c r="CX329" s="167">
        <v>91.3</v>
      </c>
      <c r="CY329" s="167">
        <v>87.9</v>
      </c>
      <c r="CZ329" s="167">
        <v>81.900000000000006</v>
      </c>
      <c r="DA329" s="166">
        <v>8</v>
      </c>
      <c r="DB329" s="167">
        <v>77.599999999999994</v>
      </c>
      <c r="DC329" s="167">
        <v>88</v>
      </c>
      <c r="DD329" s="167">
        <v>93.4</v>
      </c>
      <c r="DE329" s="167">
        <v>93.8</v>
      </c>
      <c r="DF329" s="167">
        <v>94.2</v>
      </c>
      <c r="DG329" s="167">
        <v>91.4</v>
      </c>
      <c r="DH329" s="167">
        <v>87.9</v>
      </c>
      <c r="DI329" s="167">
        <v>79.900000000000006</v>
      </c>
      <c r="DJ329" s="167">
        <v>1</v>
      </c>
      <c r="DK329" s="168">
        <f t="shared" si="565"/>
        <v>51.4</v>
      </c>
      <c r="DL329" s="168">
        <f t="shared" si="566"/>
        <v>62.6</v>
      </c>
      <c r="DM329" s="168">
        <f t="shared" si="567"/>
        <v>70.8</v>
      </c>
      <c r="DN329" s="168">
        <f t="shared" si="568"/>
        <v>81</v>
      </c>
      <c r="DO329" s="168">
        <f t="shared" si="569"/>
        <v>90.4</v>
      </c>
      <c r="DP329" s="168">
        <f t="shared" si="570"/>
        <v>96.2</v>
      </c>
      <c r="DQ329" s="168">
        <f t="shared" si="571"/>
        <v>94.7</v>
      </c>
      <c r="DR329" s="168">
        <f t="shared" si="572"/>
        <v>92.3</v>
      </c>
      <c r="DS329" s="167">
        <v>131</v>
      </c>
      <c r="DT329" s="168">
        <f t="shared" si="573"/>
        <v>59.5</v>
      </c>
      <c r="DU329" s="168">
        <f t="shared" si="574"/>
        <v>68.900000000000006</v>
      </c>
      <c r="DV329" s="168">
        <f t="shared" si="575"/>
        <v>78.3</v>
      </c>
      <c r="DW329" s="168">
        <f t="shared" si="576"/>
        <v>84.3</v>
      </c>
      <c r="DX329" s="168">
        <f t="shared" si="577"/>
        <v>92.8</v>
      </c>
      <c r="DY329" s="168">
        <f t="shared" si="578"/>
        <v>96.3</v>
      </c>
      <c r="DZ329" s="168">
        <f t="shared" si="579"/>
        <v>94</v>
      </c>
      <c r="EA329" s="168">
        <f t="shared" si="580"/>
        <v>90</v>
      </c>
      <c r="EB329" s="167">
        <v>132</v>
      </c>
      <c r="EC329" s="168">
        <f t="shared" si="581"/>
        <v>59.8</v>
      </c>
      <c r="ED329" s="168">
        <f t="shared" si="582"/>
        <v>71.099999999999994</v>
      </c>
      <c r="EE329" s="168">
        <f t="shared" si="583"/>
        <v>80.8</v>
      </c>
      <c r="EF329" s="168">
        <f t="shared" si="584"/>
        <v>88</v>
      </c>
      <c r="EG329" s="168">
        <f t="shared" si="585"/>
        <v>95</v>
      </c>
      <c r="EH329" s="168">
        <f t="shared" si="586"/>
        <v>94.4</v>
      </c>
      <c r="EI329" s="168">
        <f t="shared" si="587"/>
        <v>94.1</v>
      </c>
      <c r="EJ329" s="168">
        <f t="shared" si="588"/>
        <v>89</v>
      </c>
      <c r="EK329" s="167">
        <v>133</v>
      </c>
      <c r="EL329" s="168">
        <f t="shared" si="589"/>
        <v>65.400000000000006</v>
      </c>
      <c r="EM329" s="168">
        <f t="shared" si="590"/>
        <v>77.2</v>
      </c>
      <c r="EN329" s="168">
        <f t="shared" si="591"/>
        <v>84.5</v>
      </c>
      <c r="EO329" s="168">
        <f t="shared" si="592"/>
        <v>89.8</v>
      </c>
      <c r="EP329" s="168">
        <f t="shared" si="593"/>
        <v>95.5</v>
      </c>
      <c r="EQ329" s="168">
        <f t="shared" si="594"/>
        <v>94.3</v>
      </c>
      <c r="ER329" s="168">
        <f t="shared" si="595"/>
        <v>92.5</v>
      </c>
      <c r="ES329" s="168">
        <f t="shared" si="596"/>
        <v>88.8</v>
      </c>
      <c r="ET329" s="167">
        <v>134</v>
      </c>
      <c r="EU329" s="168">
        <f t="shared" si="597"/>
        <v>65.3</v>
      </c>
      <c r="EV329" s="168">
        <f t="shared" si="598"/>
        <v>77.400000000000006</v>
      </c>
      <c r="EW329" s="168">
        <f t="shared" si="599"/>
        <v>86.5</v>
      </c>
      <c r="EX329" s="168">
        <f t="shared" si="600"/>
        <v>92.5</v>
      </c>
      <c r="EY329" s="168">
        <f t="shared" si="601"/>
        <v>96.4</v>
      </c>
      <c r="EZ329" s="168">
        <f t="shared" si="602"/>
        <v>93</v>
      </c>
      <c r="FA329" s="168">
        <f t="shared" si="603"/>
        <v>90.4</v>
      </c>
      <c r="FB329" s="168">
        <f t="shared" si="604"/>
        <v>83.7</v>
      </c>
      <c r="FC329" s="167">
        <v>135</v>
      </c>
      <c r="FD329" s="168">
        <f t="shared" si="605"/>
        <v>70.7</v>
      </c>
      <c r="FE329" s="168">
        <f t="shared" si="606"/>
        <v>82</v>
      </c>
      <c r="FF329" s="168">
        <f t="shared" si="607"/>
        <v>89.3</v>
      </c>
      <c r="FG329" s="168">
        <f t="shared" si="608"/>
        <v>93.3</v>
      </c>
      <c r="FH329" s="168">
        <f t="shared" si="609"/>
        <v>95.5</v>
      </c>
      <c r="FI329" s="168">
        <f t="shared" si="610"/>
        <v>93</v>
      </c>
      <c r="FJ329" s="168">
        <f t="shared" si="611"/>
        <v>90.1</v>
      </c>
      <c r="FK329" s="168">
        <f t="shared" si="612"/>
        <v>83</v>
      </c>
      <c r="FL329" s="167">
        <v>136</v>
      </c>
      <c r="FM329" s="168">
        <f t="shared" si="613"/>
        <v>75.599999999999994</v>
      </c>
      <c r="FN329" s="168">
        <f t="shared" si="614"/>
        <v>84.2</v>
      </c>
      <c r="FO329" s="168">
        <f t="shared" si="615"/>
        <v>90.1</v>
      </c>
      <c r="FP329" s="168">
        <f t="shared" si="616"/>
        <v>93.6</v>
      </c>
      <c r="FQ329" s="168">
        <f t="shared" si="617"/>
        <v>96.2</v>
      </c>
      <c r="FR329" s="168">
        <f t="shared" si="618"/>
        <v>91.3</v>
      </c>
      <c r="FS329" s="168">
        <f t="shared" si="619"/>
        <v>87.9</v>
      </c>
      <c r="FT329" s="168">
        <f t="shared" si="620"/>
        <v>81.900000000000006</v>
      </c>
      <c r="FU329" s="167">
        <v>137</v>
      </c>
      <c r="FV329" s="168">
        <f t="shared" si="621"/>
        <v>77.599999999999994</v>
      </c>
      <c r="FW329" s="168">
        <f t="shared" si="622"/>
        <v>88</v>
      </c>
      <c r="FX329" s="168">
        <f t="shared" si="623"/>
        <v>93.4</v>
      </c>
      <c r="FY329" s="168">
        <f t="shared" si="624"/>
        <v>93.8</v>
      </c>
      <c r="FZ329" s="168">
        <f t="shared" si="625"/>
        <v>94.2</v>
      </c>
      <c r="GA329" s="168">
        <f t="shared" si="626"/>
        <v>91.4</v>
      </c>
      <c r="GB329" s="168">
        <f t="shared" si="627"/>
        <v>87.9</v>
      </c>
      <c r="GC329" s="168">
        <f t="shared" si="628"/>
        <v>79.900000000000006</v>
      </c>
      <c r="GD329" s="167">
        <v>130</v>
      </c>
      <c r="GE329" s="168">
        <f t="shared" si="629"/>
        <v>-2.3603849250278586E-2</v>
      </c>
      <c r="GF329" s="168">
        <f t="shared" si="630"/>
        <v>-2.3544224454084883E-2</v>
      </c>
      <c r="GG329" s="167">
        <v>131</v>
      </c>
      <c r="GH329" s="168">
        <f t="shared" si="631"/>
        <v>-1.2384835451356935E-2</v>
      </c>
      <c r="GI329" s="168">
        <f t="shared" si="632"/>
        <v>-1.1998855162644873E-2</v>
      </c>
      <c r="GJ329" s="167">
        <v>132</v>
      </c>
      <c r="GK329" s="168">
        <f t="shared" si="633"/>
        <v>-2.0040529691527809E-2</v>
      </c>
      <c r="GL329" s="168">
        <f t="shared" si="634"/>
        <v>-1.9627671504537147E-2</v>
      </c>
      <c r="GM329" s="167">
        <v>133</v>
      </c>
      <c r="GN329" s="168">
        <f t="shared" si="635"/>
        <v>-2.9994818512207644E-2</v>
      </c>
      <c r="GO329" s="168">
        <f t="shared" si="636"/>
        <v>-2.8499066434065412E-2</v>
      </c>
      <c r="GP329" s="167">
        <v>134</v>
      </c>
      <c r="GQ329" s="168">
        <f t="shared" si="637"/>
        <v>1.1033250097071345E-2</v>
      </c>
      <c r="GR329" s="168">
        <f t="shared" si="638"/>
        <v>1.2508825519844891E-2</v>
      </c>
      <c r="GS329" s="167">
        <v>135</v>
      </c>
      <c r="GT329" s="168">
        <f t="shared" si="639"/>
        <v>3.2452499206684138E-2</v>
      </c>
      <c r="GU329" s="168">
        <f t="shared" si="640"/>
        <v>3.7596330632538866E-2</v>
      </c>
      <c r="GV329" s="167">
        <v>136</v>
      </c>
      <c r="GW329" s="168">
        <f t="shared" si="641"/>
        <v>4.2495075939370963E-2</v>
      </c>
      <c r="GX329" s="168">
        <f t="shared" si="642"/>
        <v>5.8447665967733542E-2</v>
      </c>
      <c r="GY329" s="167">
        <v>137</v>
      </c>
      <c r="GZ329" s="168">
        <f t="shared" si="643"/>
        <v>-2.9037543498589002E-5</v>
      </c>
      <c r="HA329" s="168">
        <f t="shared" si="644"/>
        <v>2.5034014590687548E-2</v>
      </c>
      <c r="HB329" s="167">
        <v>-1.2</v>
      </c>
      <c r="HC329" s="167">
        <v>-0.49</v>
      </c>
      <c r="HD329" s="167">
        <v>0.14000000000000001</v>
      </c>
      <c r="HE329" s="167">
        <v>1.56</v>
      </c>
      <c r="HF329" s="167">
        <v>-2.98</v>
      </c>
      <c r="HG329" s="167">
        <v>-1.01</v>
      </c>
      <c r="HH329" s="167">
        <v>0.85</v>
      </c>
      <c r="HI329" s="167">
        <v>3.14</v>
      </c>
    </row>
    <row r="330" spans="1:217" ht="15" x14ac:dyDescent="0.2">
      <c r="A330" s="153">
        <v>320</v>
      </c>
      <c r="B330" s="212"/>
      <c r="V330" s="163">
        <f t="shared" si="545"/>
        <v>0</v>
      </c>
      <c r="W330" s="163">
        <f t="shared" si="546"/>
        <v>0</v>
      </c>
      <c r="X330" s="163">
        <f t="shared" si="547"/>
        <v>0</v>
      </c>
      <c r="Y330" s="163">
        <f t="shared" si="548"/>
        <v>0</v>
      </c>
      <c r="Z330" s="163">
        <f t="shared" si="549"/>
        <v>0</v>
      </c>
      <c r="AA330" s="163">
        <f t="shared" si="550"/>
        <v>0</v>
      </c>
      <c r="AB330" s="163">
        <f t="shared" si="551"/>
        <v>0</v>
      </c>
      <c r="AC330" s="163">
        <f t="shared" si="552"/>
        <v>0</v>
      </c>
      <c r="AD330" s="164">
        <f t="shared" si="553"/>
        <v>-1.4641977937706968E-2</v>
      </c>
      <c r="AE330" s="164">
        <f t="shared" si="554"/>
        <v>2.4910512713808348E-2</v>
      </c>
      <c r="AF330" s="164">
        <f t="shared" si="555"/>
        <v>4.5595616594547202E-2</v>
      </c>
      <c r="AG330" s="165">
        <f t="shared" si="556"/>
        <v>65.3</v>
      </c>
      <c r="AH330" s="165">
        <f t="shared" si="557"/>
        <v>75.400000000000006</v>
      </c>
      <c r="AI330" s="165">
        <f t="shared" si="558"/>
        <v>82.9</v>
      </c>
      <c r="AJ330" s="165">
        <f t="shared" si="559"/>
        <v>88.3</v>
      </c>
      <c r="AK330" s="165">
        <f t="shared" si="560"/>
        <v>91.5</v>
      </c>
      <c r="AL330" s="165">
        <f t="shared" si="561"/>
        <v>92.7</v>
      </c>
      <c r="AM330" s="165">
        <f t="shared" si="562"/>
        <v>92.5</v>
      </c>
      <c r="AN330" s="165">
        <f t="shared" si="563"/>
        <v>90.4</v>
      </c>
      <c r="AO330" s="164">
        <f t="shared" si="564"/>
        <v>1.5128685188023212</v>
      </c>
      <c r="AP330" s="166">
        <v>1</v>
      </c>
      <c r="AQ330" s="167">
        <v>51.4</v>
      </c>
      <c r="AR330" s="167">
        <v>62.6</v>
      </c>
      <c r="AS330" s="167">
        <v>70.8</v>
      </c>
      <c r="AT330" s="167">
        <v>81</v>
      </c>
      <c r="AU330" s="167">
        <v>90.4</v>
      </c>
      <c r="AV330" s="167">
        <v>96.2</v>
      </c>
      <c r="AW330" s="167">
        <v>94.7</v>
      </c>
      <c r="AX330" s="167">
        <v>92.3</v>
      </c>
      <c r="AY330" s="166">
        <v>2</v>
      </c>
      <c r="AZ330" s="167">
        <v>59.5</v>
      </c>
      <c r="BA330" s="167">
        <v>68.900000000000006</v>
      </c>
      <c r="BB330" s="167">
        <v>78.3</v>
      </c>
      <c r="BC330" s="167">
        <v>84.3</v>
      </c>
      <c r="BD330" s="167">
        <v>92.8</v>
      </c>
      <c r="BE330" s="167">
        <v>96.3</v>
      </c>
      <c r="BF330" s="167">
        <v>94</v>
      </c>
      <c r="BG330" s="167">
        <v>90</v>
      </c>
      <c r="BH330" s="166">
        <v>3</v>
      </c>
      <c r="BI330" s="167">
        <v>59.8</v>
      </c>
      <c r="BJ330" s="167">
        <v>71.099999999999994</v>
      </c>
      <c r="BK330" s="167">
        <v>80.8</v>
      </c>
      <c r="BL330" s="167">
        <v>88</v>
      </c>
      <c r="BM330" s="167">
        <v>95</v>
      </c>
      <c r="BN330" s="167">
        <v>94.4</v>
      </c>
      <c r="BO330" s="167">
        <v>94.1</v>
      </c>
      <c r="BP330" s="167">
        <v>89</v>
      </c>
      <c r="BQ330" s="166">
        <v>4</v>
      </c>
      <c r="BR330" s="167">
        <v>65.400000000000006</v>
      </c>
      <c r="BS330" s="167">
        <v>77.2</v>
      </c>
      <c r="BT330" s="167">
        <v>84.5</v>
      </c>
      <c r="BU330" s="167">
        <v>89.8</v>
      </c>
      <c r="BV330" s="167">
        <v>95.5</v>
      </c>
      <c r="BW330" s="167">
        <v>94.3</v>
      </c>
      <c r="BX330" s="167">
        <v>92.5</v>
      </c>
      <c r="BY330" s="167">
        <v>88.8</v>
      </c>
      <c r="BZ330" s="166">
        <v>5</v>
      </c>
      <c r="CA330" s="167">
        <v>65.3</v>
      </c>
      <c r="CB330" s="167">
        <v>77.400000000000006</v>
      </c>
      <c r="CC330" s="167">
        <v>86.5</v>
      </c>
      <c r="CD330" s="167">
        <v>92.5</v>
      </c>
      <c r="CE330" s="167">
        <v>96.4</v>
      </c>
      <c r="CF330" s="167">
        <v>93</v>
      </c>
      <c r="CG330" s="167">
        <v>90.4</v>
      </c>
      <c r="CH330" s="167">
        <v>83.7</v>
      </c>
      <c r="CI330" s="166">
        <v>6</v>
      </c>
      <c r="CJ330" s="167">
        <v>70.7</v>
      </c>
      <c r="CK330" s="167">
        <v>82</v>
      </c>
      <c r="CL330" s="167">
        <v>89.3</v>
      </c>
      <c r="CM330" s="167">
        <v>93.3</v>
      </c>
      <c r="CN330" s="167">
        <v>95.5</v>
      </c>
      <c r="CO330" s="167">
        <v>93</v>
      </c>
      <c r="CP330" s="167">
        <v>90.1</v>
      </c>
      <c r="CQ330" s="167">
        <v>83</v>
      </c>
      <c r="CR330" s="166">
        <v>7</v>
      </c>
      <c r="CS330" s="167">
        <v>75.599999999999994</v>
      </c>
      <c r="CT330" s="167">
        <v>84.2</v>
      </c>
      <c r="CU330" s="167">
        <v>90.1</v>
      </c>
      <c r="CV330" s="167">
        <v>93.6</v>
      </c>
      <c r="CW330" s="167">
        <v>96.2</v>
      </c>
      <c r="CX330" s="167">
        <v>91.3</v>
      </c>
      <c r="CY330" s="167">
        <v>87.9</v>
      </c>
      <c r="CZ330" s="167">
        <v>81.900000000000006</v>
      </c>
      <c r="DA330" s="166">
        <v>8</v>
      </c>
      <c r="DB330" s="167">
        <v>77.599999999999994</v>
      </c>
      <c r="DC330" s="167">
        <v>88</v>
      </c>
      <c r="DD330" s="167">
        <v>93.4</v>
      </c>
      <c r="DE330" s="167">
        <v>93.8</v>
      </c>
      <c r="DF330" s="167">
        <v>94.2</v>
      </c>
      <c r="DG330" s="167">
        <v>91.4</v>
      </c>
      <c r="DH330" s="167">
        <v>87.9</v>
      </c>
      <c r="DI330" s="167">
        <v>79.900000000000006</v>
      </c>
      <c r="DJ330" s="167">
        <v>1</v>
      </c>
      <c r="DK330" s="168">
        <f t="shared" si="565"/>
        <v>51.4</v>
      </c>
      <c r="DL330" s="168">
        <f t="shared" si="566"/>
        <v>62.6</v>
      </c>
      <c r="DM330" s="168">
        <f t="shared" si="567"/>
        <v>70.8</v>
      </c>
      <c r="DN330" s="168">
        <f t="shared" si="568"/>
        <v>81</v>
      </c>
      <c r="DO330" s="168">
        <f t="shared" si="569"/>
        <v>90.4</v>
      </c>
      <c r="DP330" s="168">
        <f t="shared" si="570"/>
        <v>96.2</v>
      </c>
      <c r="DQ330" s="168">
        <f t="shared" si="571"/>
        <v>94.7</v>
      </c>
      <c r="DR330" s="168">
        <f t="shared" si="572"/>
        <v>92.3</v>
      </c>
      <c r="DS330" s="167">
        <v>131</v>
      </c>
      <c r="DT330" s="168">
        <f t="shared" si="573"/>
        <v>59.5</v>
      </c>
      <c r="DU330" s="168">
        <f t="shared" si="574"/>
        <v>68.900000000000006</v>
      </c>
      <c r="DV330" s="168">
        <f t="shared" si="575"/>
        <v>78.3</v>
      </c>
      <c r="DW330" s="168">
        <f t="shared" si="576"/>
        <v>84.3</v>
      </c>
      <c r="DX330" s="168">
        <f t="shared" si="577"/>
        <v>92.8</v>
      </c>
      <c r="DY330" s="168">
        <f t="shared" si="578"/>
        <v>96.3</v>
      </c>
      <c r="DZ330" s="168">
        <f t="shared" si="579"/>
        <v>94</v>
      </c>
      <c r="EA330" s="168">
        <f t="shared" si="580"/>
        <v>90</v>
      </c>
      <c r="EB330" s="167">
        <v>132</v>
      </c>
      <c r="EC330" s="168">
        <f t="shared" si="581"/>
        <v>59.8</v>
      </c>
      <c r="ED330" s="168">
        <f t="shared" si="582"/>
        <v>71.099999999999994</v>
      </c>
      <c r="EE330" s="168">
        <f t="shared" si="583"/>
        <v>80.8</v>
      </c>
      <c r="EF330" s="168">
        <f t="shared" si="584"/>
        <v>88</v>
      </c>
      <c r="EG330" s="168">
        <f t="shared" si="585"/>
        <v>95</v>
      </c>
      <c r="EH330" s="168">
        <f t="shared" si="586"/>
        <v>94.4</v>
      </c>
      <c r="EI330" s="168">
        <f t="shared" si="587"/>
        <v>94.1</v>
      </c>
      <c r="EJ330" s="168">
        <f t="shared" si="588"/>
        <v>89</v>
      </c>
      <c r="EK330" s="167">
        <v>133</v>
      </c>
      <c r="EL330" s="168">
        <f t="shared" si="589"/>
        <v>65.400000000000006</v>
      </c>
      <c r="EM330" s="168">
        <f t="shared" si="590"/>
        <v>77.2</v>
      </c>
      <c r="EN330" s="168">
        <f t="shared" si="591"/>
        <v>84.5</v>
      </c>
      <c r="EO330" s="168">
        <f t="shared" si="592"/>
        <v>89.8</v>
      </c>
      <c r="EP330" s="168">
        <f t="shared" si="593"/>
        <v>95.5</v>
      </c>
      <c r="EQ330" s="168">
        <f t="shared" si="594"/>
        <v>94.3</v>
      </c>
      <c r="ER330" s="168">
        <f t="shared" si="595"/>
        <v>92.5</v>
      </c>
      <c r="ES330" s="168">
        <f t="shared" si="596"/>
        <v>88.8</v>
      </c>
      <c r="ET330" s="167">
        <v>134</v>
      </c>
      <c r="EU330" s="168">
        <f t="shared" si="597"/>
        <v>65.3</v>
      </c>
      <c r="EV330" s="168">
        <f t="shared" si="598"/>
        <v>77.400000000000006</v>
      </c>
      <c r="EW330" s="168">
        <f t="shared" si="599"/>
        <v>86.5</v>
      </c>
      <c r="EX330" s="168">
        <f t="shared" si="600"/>
        <v>92.5</v>
      </c>
      <c r="EY330" s="168">
        <f t="shared" si="601"/>
        <v>96.4</v>
      </c>
      <c r="EZ330" s="168">
        <f t="shared" si="602"/>
        <v>93</v>
      </c>
      <c r="FA330" s="168">
        <f t="shared" si="603"/>
        <v>90.4</v>
      </c>
      <c r="FB330" s="168">
        <f t="shared" si="604"/>
        <v>83.7</v>
      </c>
      <c r="FC330" s="167">
        <v>135</v>
      </c>
      <c r="FD330" s="168">
        <f t="shared" si="605"/>
        <v>70.7</v>
      </c>
      <c r="FE330" s="168">
        <f t="shared" si="606"/>
        <v>82</v>
      </c>
      <c r="FF330" s="168">
        <f t="shared" si="607"/>
        <v>89.3</v>
      </c>
      <c r="FG330" s="168">
        <f t="shared" si="608"/>
        <v>93.3</v>
      </c>
      <c r="FH330" s="168">
        <f t="shared" si="609"/>
        <v>95.5</v>
      </c>
      <c r="FI330" s="168">
        <f t="shared" si="610"/>
        <v>93</v>
      </c>
      <c r="FJ330" s="168">
        <f t="shared" si="611"/>
        <v>90.1</v>
      </c>
      <c r="FK330" s="168">
        <f t="shared" si="612"/>
        <v>83</v>
      </c>
      <c r="FL330" s="167">
        <v>136</v>
      </c>
      <c r="FM330" s="168">
        <f t="shared" si="613"/>
        <v>75.599999999999994</v>
      </c>
      <c r="FN330" s="168">
        <f t="shared" si="614"/>
        <v>84.2</v>
      </c>
      <c r="FO330" s="168">
        <f t="shared" si="615"/>
        <v>90.1</v>
      </c>
      <c r="FP330" s="168">
        <f t="shared" si="616"/>
        <v>93.6</v>
      </c>
      <c r="FQ330" s="168">
        <f t="shared" si="617"/>
        <v>96.2</v>
      </c>
      <c r="FR330" s="168">
        <f t="shared" si="618"/>
        <v>91.3</v>
      </c>
      <c r="FS330" s="168">
        <f t="shared" si="619"/>
        <v>87.9</v>
      </c>
      <c r="FT330" s="168">
        <f t="shared" si="620"/>
        <v>81.900000000000006</v>
      </c>
      <c r="FU330" s="167">
        <v>137</v>
      </c>
      <c r="FV330" s="168">
        <f t="shared" si="621"/>
        <v>77.599999999999994</v>
      </c>
      <c r="FW330" s="168">
        <f t="shared" si="622"/>
        <v>88</v>
      </c>
      <c r="FX330" s="168">
        <f t="shared" si="623"/>
        <v>93.4</v>
      </c>
      <c r="FY330" s="168">
        <f t="shared" si="624"/>
        <v>93.8</v>
      </c>
      <c r="FZ330" s="168">
        <f t="shared" si="625"/>
        <v>94.2</v>
      </c>
      <c r="GA330" s="168">
        <f t="shared" si="626"/>
        <v>91.4</v>
      </c>
      <c r="GB330" s="168">
        <f t="shared" si="627"/>
        <v>87.9</v>
      </c>
      <c r="GC330" s="168">
        <f t="shared" si="628"/>
        <v>79.900000000000006</v>
      </c>
      <c r="GD330" s="167">
        <v>130</v>
      </c>
      <c r="GE330" s="168">
        <f t="shared" si="629"/>
        <v>-2.3603849250278586E-2</v>
      </c>
      <c r="GF330" s="168">
        <f t="shared" si="630"/>
        <v>-2.3544224454084883E-2</v>
      </c>
      <c r="GG330" s="167">
        <v>131</v>
      </c>
      <c r="GH330" s="168">
        <f t="shared" si="631"/>
        <v>-1.2384835451356935E-2</v>
      </c>
      <c r="GI330" s="168">
        <f t="shared" si="632"/>
        <v>-1.1998855162644873E-2</v>
      </c>
      <c r="GJ330" s="167">
        <v>132</v>
      </c>
      <c r="GK330" s="168">
        <f t="shared" si="633"/>
        <v>-2.0040529691527809E-2</v>
      </c>
      <c r="GL330" s="168">
        <f t="shared" si="634"/>
        <v>-1.9627671504537147E-2</v>
      </c>
      <c r="GM330" s="167">
        <v>133</v>
      </c>
      <c r="GN330" s="168">
        <f t="shared" si="635"/>
        <v>-2.9994818512207644E-2</v>
      </c>
      <c r="GO330" s="168">
        <f t="shared" si="636"/>
        <v>-2.8499066434065412E-2</v>
      </c>
      <c r="GP330" s="167">
        <v>134</v>
      </c>
      <c r="GQ330" s="168">
        <f t="shared" si="637"/>
        <v>1.1033250097071345E-2</v>
      </c>
      <c r="GR330" s="168">
        <f t="shared" si="638"/>
        <v>1.2508825519844891E-2</v>
      </c>
      <c r="GS330" s="167">
        <v>135</v>
      </c>
      <c r="GT330" s="168">
        <f t="shared" si="639"/>
        <v>3.2452499206684138E-2</v>
      </c>
      <c r="GU330" s="168">
        <f t="shared" si="640"/>
        <v>3.7596330632538866E-2</v>
      </c>
      <c r="GV330" s="167">
        <v>136</v>
      </c>
      <c r="GW330" s="168">
        <f t="shared" si="641"/>
        <v>4.2495075939370963E-2</v>
      </c>
      <c r="GX330" s="168">
        <f t="shared" si="642"/>
        <v>5.8447665967733542E-2</v>
      </c>
      <c r="GY330" s="167">
        <v>137</v>
      </c>
      <c r="GZ330" s="168">
        <f t="shared" si="643"/>
        <v>-2.9037543498589002E-5</v>
      </c>
      <c r="HA330" s="168">
        <f t="shared" si="644"/>
        <v>2.5034014590687548E-2</v>
      </c>
      <c r="HB330" s="167">
        <v>-1.2</v>
      </c>
      <c r="HC330" s="167">
        <v>-0.49</v>
      </c>
      <c r="HD330" s="167">
        <v>0.14000000000000001</v>
      </c>
      <c r="HE330" s="167">
        <v>1.56</v>
      </c>
      <c r="HF330" s="167">
        <v>-2.98</v>
      </c>
      <c r="HG330" s="167">
        <v>-1.01</v>
      </c>
      <c r="HH330" s="167">
        <v>0.85</v>
      </c>
      <c r="HI330" s="167">
        <v>3.14</v>
      </c>
    </row>
    <row r="331" spans="1:217" ht="15" x14ac:dyDescent="0.2">
      <c r="A331" s="153">
        <v>321</v>
      </c>
      <c r="B331" s="212"/>
      <c r="V331" s="163">
        <f t="shared" si="545"/>
        <v>0</v>
      </c>
      <c r="W331" s="163">
        <f t="shared" si="546"/>
        <v>0</v>
      </c>
      <c r="X331" s="163">
        <f t="shared" si="547"/>
        <v>0</v>
      </c>
      <c r="Y331" s="163">
        <f t="shared" si="548"/>
        <v>0</v>
      </c>
      <c r="Z331" s="163">
        <f t="shared" si="549"/>
        <v>0</v>
      </c>
      <c r="AA331" s="163">
        <f t="shared" si="550"/>
        <v>0</v>
      </c>
      <c r="AB331" s="163">
        <f t="shared" si="551"/>
        <v>0</v>
      </c>
      <c r="AC331" s="163">
        <f t="shared" si="552"/>
        <v>0</v>
      </c>
      <c r="AD331" s="164">
        <f t="shared" si="553"/>
        <v>-1.4641977937706968E-2</v>
      </c>
      <c r="AE331" s="164">
        <f t="shared" si="554"/>
        <v>2.4910512713808348E-2</v>
      </c>
      <c r="AF331" s="164">
        <f t="shared" si="555"/>
        <v>4.5595616594547202E-2</v>
      </c>
      <c r="AG331" s="165">
        <f t="shared" si="556"/>
        <v>65.3</v>
      </c>
      <c r="AH331" s="165">
        <f t="shared" si="557"/>
        <v>75.400000000000006</v>
      </c>
      <c r="AI331" s="165">
        <f t="shared" si="558"/>
        <v>82.9</v>
      </c>
      <c r="AJ331" s="165">
        <f t="shared" si="559"/>
        <v>88.3</v>
      </c>
      <c r="AK331" s="165">
        <f t="shared" si="560"/>
        <v>91.5</v>
      </c>
      <c r="AL331" s="165">
        <f t="shared" si="561"/>
        <v>92.7</v>
      </c>
      <c r="AM331" s="165">
        <f t="shared" si="562"/>
        <v>92.5</v>
      </c>
      <c r="AN331" s="165">
        <f t="shared" si="563"/>
        <v>90.4</v>
      </c>
      <c r="AO331" s="164">
        <f t="shared" si="564"/>
        <v>1.5128685188023212</v>
      </c>
      <c r="AP331" s="166">
        <v>1</v>
      </c>
      <c r="AQ331" s="167">
        <v>51.4</v>
      </c>
      <c r="AR331" s="167">
        <v>62.6</v>
      </c>
      <c r="AS331" s="167">
        <v>70.8</v>
      </c>
      <c r="AT331" s="167">
        <v>81</v>
      </c>
      <c r="AU331" s="167">
        <v>90.4</v>
      </c>
      <c r="AV331" s="167">
        <v>96.2</v>
      </c>
      <c r="AW331" s="167">
        <v>94.7</v>
      </c>
      <c r="AX331" s="167">
        <v>92.3</v>
      </c>
      <c r="AY331" s="166">
        <v>2</v>
      </c>
      <c r="AZ331" s="167">
        <v>59.5</v>
      </c>
      <c r="BA331" s="167">
        <v>68.900000000000006</v>
      </c>
      <c r="BB331" s="167">
        <v>78.3</v>
      </c>
      <c r="BC331" s="167">
        <v>84.3</v>
      </c>
      <c r="BD331" s="167">
        <v>92.8</v>
      </c>
      <c r="BE331" s="167">
        <v>96.3</v>
      </c>
      <c r="BF331" s="167">
        <v>94</v>
      </c>
      <c r="BG331" s="167">
        <v>90</v>
      </c>
      <c r="BH331" s="166">
        <v>3</v>
      </c>
      <c r="BI331" s="167">
        <v>59.8</v>
      </c>
      <c r="BJ331" s="167">
        <v>71.099999999999994</v>
      </c>
      <c r="BK331" s="167">
        <v>80.8</v>
      </c>
      <c r="BL331" s="167">
        <v>88</v>
      </c>
      <c r="BM331" s="167">
        <v>95</v>
      </c>
      <c r="BN331" s="167">
        <v>94.4</v>
      </c>
      <c r="BO331" s="167">
        <v>94.1</v>
      </c>
      <c r="BP331" s="167">
        <v>89</v>
      </c>
      <c r="BQ331" s="166">
        <v>4</v>
      </c>
      <c r="BR331" s="167">
        <v>65.400000000000006</v>
      </c>
      <c r="BS331" s="167">
        <v>77.2</v>
      </c>
      <c r="BT331" s="167">
        <v>84.5</v>
      </c>
      <c r="BU331" s="167">
        <v>89.8</v>
      </c>
      <c r="BV331" s="167">
        <v>95.5</v>
      </c>
      <c r="BW331" s="167">
        <v>94.3</v>
      </c>
      <c r="BX331" s="167">
        <v>92.5</v>
      </c>
      <c r="BY331" s="167">
        <v>88.8</v>
      </c>
      <c r="BZ331" s="166">
        <v>5</v>
      </c>
      <c r="CA331" s="167">
        <v>65.3</v>
      </c>
      <c r="CB331" s="167">
        <v>77.400000000000006</v>
      </c>
      <c r="CC331" s="167">
        <v>86.5</v>
      </c>
      <c r="CD331" s="167">
        <v>92.5</v>
      </c>
      <c r="CE331" s="167">
        <v>96.4</v>
      </c>
      <c r="CF331" s="167">
        <v>93</v>
      </c>
      <c r="CG331" s="167">
        <v>90.4</v>
      </c>
      <c r="CH331" s="167">
        <v>83.7</v>
      </c>
      <c r="CI331" s="166">
        <v>6</v>
      </c>
      <c r="CJ331" s="167">
        <v>70.7</v>
      </c>
      <c r="CK331" s="167">
        <v>82</v>
      </c>
      <c r="CL331" s="167">
        <v>89.3</v>
      </c>
      <c r="CM331" s="167">
        <v>93.3</v>
      </c>
      <c r="CN331" s="167">
        <v>95.5</v>
      </c>
      <c r="CO331" s="167">
        <v>93</v>
      </c>
      <c r="CP331" s="167">
        <v>90.1</v>
      </c>
      <c r="CQ331" s="167">
        <v>83</v>
      </c>
      <c r="CR331" s="166">
        <v>7</v>
      </c>
      <c r="CS331" s="167">
        <v>75.599999999999994</v>
      </c>
      <c r="CT331" s="167">
        <v>84.2</v>
      </c>
      <c r="CU331" s="167">
        <v>90.1</v>
      </c>
      <c r="CV331" s="167">
        <v>93.6</v>
      </c>
      <c r="CW331" s="167">
        <v>96.2</v>
      </c>
      <c r="CX331" s="167">
        <v>91.3</v>
      </c>
      <c r="CY331" s="167">
        <v>87.9</v>
      </c>
      <c r="CZ331" s="167">
        <v>81.900000000000006</v>
      </c>
      <c r="DA331" s="166">
        <v>8</v>
      </c>
      <c r="DB331" s="167">
        <v>77.599999999999994</v>
      </c>
      <c r="DC331" s="167">
        <v>88</v>
      </c>
      <c r="DD331" s="167">
        <v>93.4</v>
      </c>
      <c r="DE331" s="167">
        <v>93.8</v>
      </c>
      <c r="DF331" s="167">
        <v>94.2</v>
      </c>
      <c r="DG331" s="167">
        <v>91.4</v>
      </c>
      <c r="DH331" s="167">
        <v>87.9</v>
      </c>
      <c r="DI331" s="167">
        <v>79.900000000000006</v>
      </c>
      <c r="DJ331" s="167">
        <v>1</v>
      </c>
      <c r="DK331" s="168">
        <f t="shared" si="565"/>
        <v>51.4</v>
      </c>
      <c r="DL331" s="168">
        <f t="shared" si="566"/>
        <v>62.6</v>
      </c>
      <c r="DM331" s="168">
        <f t="shared" si="567"/>
        <v>70.8</v>
      </c>
      <c r="DN331" s="168">
        <f t="shared" si="568"/>
        <v>81</v>
      </c>
      <c r="DO331" s="168">
        <f t="shared" si="569"/>
        <v>90.4</v>
      </c>
      <c r="DP331" s="168">
        <f t="shared" si="570"/>
        <v>96.2</v>
      </c>
      <c r="DQ331" s="168">
        <f t="shared" si="571"/>
        <v>94.7</v>
      </c>
      <c r="DR331" s="168">
        <f t="shared" si="572"/>
        <v>92.3</v>
      </c>
      <c r="DS331" s="167">
        <v>131</v>
      </c>
      <c r="DT331" s="168">
        <f t="shared" si="573"/>
        <v>59.5</v>
      </c>
      <c r="DU331" s="168">
        <f t="shared" si="574"/>
        <v>68.900000000000006</v>
      </c>
      <c r="DV331" s="168">
        <f t="shared" si="575"/>
        <v>78.3</v>
      </c>
      <c r="DW331" s="168">
        <f t="shared" si="576"/>
        <v>84.3</v>
      </c>
      <c r="DX331" s="168">
        <f t="shared" si="577"/>
        <v>92.8</v>
      </c>
      <c r="DY331" s="168">
        <f t="shared" si="578"/>
        <v>96.3</v>
      </c>
      <c r="DZ331" s="168">
        <f t="shared" si="579"/>
        <v>94</v>
      </c>
      <c r="EA331" s="168">
        <f t="shared" si="580"/>
        <v>90</v>
      </c>
      <c r="EB331" s="167">
        <v>132</v>
      </c>
      <c r="EC331" s="168">
        <f t="shared" si="581"/>
        <v>59.8</v>
      </c>
      <c r="ED331" s="168">
        <f t="shared" si="582"/>
        <v>71.099999999999994</v>
      </c>
      <c r="EE331" s="168">
        <f t="shared" si="583"/>
        <v>80.8</v>
      </c>
      <c r="EF331" s="168">
        <f t="shared" si="584"/>
        <v>88</v>
      </c>
      <c r="EG331" s="168">
        <f t="shared" si="585"/>
        <v>95</v>
      </c>
      <c r="EH331" s="168">
        <f t="shared" si="586"/>
        <v>94.4</v>
      </c>
      <c r="EI331" s="168">
        <f t="shared" si="587"/>
        <v>94.1</v>
      </c>
      <c r="EJ331" s="168">
        <f t="shared" si="588"/>
        <v>89</v>
      </c>
      <c r="EK331" s="167">
        <v>133</v>
      </c>
      <c r="EL331" s="168">
        <f t="shared" si="589"/>
        <v>65.400000000000006</v>
      </c>
      <c r="EM331" s="168">
        <f t="shared" si="590"/>
        <v>77.2</v>
      </c>
      <c r="EN331" s="168">
        <f t="shared" si="591"/>
        <v>84.5</v>
      </c>
      <c r="EO331" s="168">
        <f t="shared" si="592"/>
        <v>89.8</v>
      </c>
      <c r="EP331" s="168">
        <f t="shared" si="593"/>
        <v>95.5</v>
      </c>
      <c r="EQ331" s="168">
        <f t="shared" si="594"/>
        <v>94.3</v>
      </c>
      <c r="ER331" s="168">
        <f t="shared" si="595"/>
        <v>92.5</v>
      </c>
      <c r="ES331" s="168">
        <f t="shared" si="596"/>
        <v>88.8</v>
      </c>
      <c r="ET331" s="167">
        <v>134</v>
      </c>
      <c r="EU331" s="168">
        <f t="shared" si="597"/>
        <v>65.3</v>
      </c>
      <c r="EV331" s="168">
        <f t="shared" si="598"/>
        <v>77.400000000000006</v>
      </c>
      <c r="EW331" s="168">
        <f t="shared" si="599"/>
        <v>86.5</v>
      </c>
      <c r="EX331" s="168">
        <f t="shared" si="600"/>
        <v>92.5</v>
      </c>
      <c r="EY331" s="168">
        <f t="shared" si="601"/>
        <v>96.4</v>
      </c>
      <c r="EZ331" s="168">
        <f t="shared" si="602"/>
        <v>93</v>
      </c>
      <c r="FA331" s="168">
        <f t="shared" si="603"/>
        <v>90.4</v>
      </c>
      <c r="FB331" s="168">
        <f t="shared" si="604"/>
        <v>83.7</v>
      </c>
      <c r="FC331" s="167">
        <v>135</v>
      </c>
      <c r="FD331" s="168">
        <f t="shared" si="605"/>
        <v>70.7</v>
      </c>
      <c r="FE331" s="168">
        <f t="shared" si="606"/>
        <v>82</v>
      </c>
      <c r="FF331" s="168">
        <f t="shared" si="607"/>
        <v>89.3</v>
      </c>
      <c r="FG331" s="168">
        <f t="shared" si="608"/>
        <v>93.3</v>
      </c>
      <c r="FH331" s="168">
        <f t="shared" si="609"/>
        <v>95.5</v>
      </c>
      <c r="FI331" s="168">
        <f t="shared" si="610"/>
        <v>93</v>
      </c>
      <c r="FJ331" s="168">
        <f t="shared" si="611"/>
        <v>90.1</v>
      </c>
      <c r="FK331" s="168">
        <f t="shared" si="612"/>
        <v>83</v>
      </c>
      <c r="FL331" s="167">
        <v>136</v>
      </c>
      <c r="FM331" s="168">
        <f t="shared" si="613"/>
        <v>75.599999999999994</v>
      </c>
      <c r="FN331" s="168">
        <f t="shared" si="614"/>
        <v>84.2</v>
      </c>
      <c r="FO331" s="168">
        <f t="shared" si="615"/>
        <v>90.1</v>
      </c>
      <c r="FP331" s="168">
        <f t="shared" si="616"/>
        <v>93.6</v>
      </c>
      <c r="FQ331" s="168">
        <f t="shared" si="617"/>
        <v>96.2</v>
      </c>
      <c r="FR331" s="168">
        <f t="shared" si="618"/>
        <v>91.3</v>
      </c>
      <c r="FS331" s="168">
        <f t="shared" si="619"/>
        <v>87.9</v>
      </c>
      <c r="FT331" s="168">
        <f t="shared" si="620"/>
        <v>81.900000000000006</v>
      </c>
      <c r="FU331" s="167">
        <v>137</v>
      </c>
      <c r="FV331" s="168">
        <f t="shared" si="621"/>
        <v>77.599999999999994</v>
      </c>
      <c r="FW331" s="168">
        <f t="shared" si="622"/>
        <v>88</v>
      </c>
      <c r="FX331" s="168">
        <f t="shared" si="623"/>
        <v>93.4</v>
      </c>
      <c r="FY331" s="168">
        <f t="shared" si="624"/>
        <v>93.8</v>
      </c>
      <c r="FZ331" s="168">
        <f t="shared" si="625"/>
        <v>94.2</v>
      </c>
      <c r="GA331" s="168">
        <f t="shared" si="626"/>
        <v>91.4</v>
      </c>
      <c r="GB331" s="168">
        <f t="shared" si="627"/>
        <v>87.9</v>
      </c>
      <c r="GC331" s="168">
        <f t="shared" si="628"/>
        <v>79.900000000000006</v>
      </c>
      <c r="GD331" s="167">
        <v>130</v>
      </c>
      <c r="GE331" s="168">
        <f t="shared" si="629"/>
        <v>-2.3603849250278586E-2</v>
      </c>
      <c r="GF331" s="168">
        <f t="shared" si="630"/>
        <v>-2.3544224454084883E-2</v>
      </c>
      <c r="GG331" s="167">
        <v>131</v>
      </c>
      <c r="GH331" s="168">
        <f t="shared" si="631"/>
        <v>-1.2384835451356935E-2</v>
      </c>
      <c r="GI331" s="168">
        <f t="shared" si="632"/>
        <v>-1.1998855162644873E-2</v>
      </c>
      <c r="GJ331" s="167">
        <v>132</v>
      </c>
      <c r="GK331" s="168">
        <f t="shared" si="633"/>
        <v>-2.0040529691527809E-2</v>
      </c>
      <c r="GL331" s="168">
        <f t="shared" si="634"/>
        <v>-1.9627671504537147E-2</v>
      </c>
      <c r="GM331" s="167">
        <v>133</v>
      </c>
      <c r="GN331" s="168">
        <f t="shared" si="635"/>
        <v>-2.9994818512207644E-2</v>
      </c>
      <c r="GO331" s="168">
        <f t="shared" si="636"/>
        <v>-2.8499066434065412E-2</v>
      </c>
      <c r="GP331" s="167">
        <v>134</v>
      </c>
      <c r="GQ331" s="168">
        <f t="shared" si="637"/>
        <v>1.1033250097071345E-2</v>
      </c>
      <c r="GR331" s="168">
        <f t="shared" si="638"/>
        <v>1.2508825519844891E-2</v>
      </c>
      <c r="GS331" s="167">
        <v>135</v>
      </c>
      <c r="GT331" s="168">
        <f t="shared" si="639"/>
        <v>3.2452499206684138E-2</v>
      </c>
      <c r="GU331" s="168">
        <f t="shared" si="640"/>
        <v>3.7596330632538866E-2</v>
      </c>
      <c r="GV331" s="167">
        <v>136</v>
      </c>
      <c r="GW331" s="168">
        <f t="shared" si="641"/>
        <v>4.2495075939370963E-2</v>
      </c>
      <c r="GX331" s="168">
        <f t="shared" si="642"/>
        <v>5.8447665967733542E-2</v>
      </c>
      <c r="GY331" s="167">
        <v>137</v>
      </c>
      <c r="GZ331" s="168">
        <f t="shared" si="643"/>
        <v>-2.9037543498589002E-5</v>
      </c>
      <c r="HA331" s="168">
        <f t="shared" si="644"/>
        <v>2.5034014590687548E-2</v>
      </c>
      <c r="HB331" s="167">
        <v>-1.2</v>
      </c>
      <c r="HC331" s="167">
        <v>-0.49</v>
      </c>
      <c r="HD331" s="167">
        <v>0.14000000000000001</v>
      </c>
      <c r="HE331" s="167">
        <v>1.56</v>
      </c>
      <c r="HF331" s="167">
        <v>-2.98</v>
      </c>
      <c r="HG331" s="167">
        <v>-1.01</v>
      </c>
      <c r="HH331" s="167">
        <v>0.85</v>
      </c>
      <c r="HI331" s="167">
        <v>3.14</v>
      </c>
    </row>
    <row r="332" spans="1:217" ht="15" x14ac:dyDescent="0.2">
      <c r="A332" s="153">
        <v>322</v>
      </c>
      <c r="B332" s="212"/>
      <c r="V332" s="163">
        <f t="shared" si="545"/>
        <v>0</v>
      </c>
      <c r="W332" s="163">
        <f t="shared" si="546"/>
        <v>0</v>
      </c>
      <c r="X332" s="163">
        <f t="shared" si="547"/>
        <v>0</v>
      </c>
      <c r="Y332" s="163">
        <f t="shared" si="548"/>
        <v>0</v>
      </c>
      <c r="Z332" s="163">
        <f t="shared" si="549"/>
        <v>0</v>
      </c>
      <c r="AA332" s="163">
        <f t="shared" si="550"/>
        <v>0</v>
      </c>
      <c r="AB332" s="163">
        <f t="shared" si="551"/>
        <v>0</v>
      </c>
      <c r="AC332" s="163">
        <f t="shared" si="552"/>
        <v>0</v>
      </c>
      <c r="AD332" s="164">
        <f t="shared" si="553"/>
        <v>-1.4641977937706968E-2</v>
      </c>
      <c r="AE332" s="164">
        <f t="shared" si="554"/>
        <v>2.4910512713808348E-2</v>
      </c>
      <c r="AF332" s="164">
        <f t="shared" si="555"/>
        <v>4.5595616594547202E-2</v>
      </c>
      <c r="AG332" s="165">
        <f t="shared" si="556"/>
        <v>65.3</v>
      </c>
      <c r="AH332" s="165">
        <f t="shared" si="557"/>
        <v>75.400000000000006</v>
      </c>
      <c r="AI332" s="165">
        <f t="shared" si="558"/>
        <v>82.9</v>
      </c>
      <c r="AJ332" s="165">
        <f t="shared" si="559"/>
        <v>88.3</v>
      </c>
      <c r="AK332" s="165">
        <f t="shared" si="560"/>
        <v>91.5</v>
      </c>
      <c r="AL332" s="165">
        <f t="shared" si="561"/>
        <v>92.7</v>
      </c>
      <c r="AM332" s="165">
        <f t="shared" si="562"/>
        <v>92.5</v>
      </c>
      <c r="AN332" s="165">
        <f t="shared" si="563"/>
        <v>90.4</v>
      </c>
      <c r="AO332" s="164">
        <f t="shared" si="564"/>
        <v>1.5128685188023212</v>
      </c>
      <c r="AP332" s="166">
        <v>1</v>
      </c>
      <c r="AQ332" s="167">
        <v>51.4</v>
      </c>
      <c r="AR332" s="167">
        <v>62.6</v>
      </c>
      <c r="AS332" s="167">
        <v>70.8</v>
      </c>
      <c r="AT332" s="167">
        <v>81</v>
      </c>
      <c r="AU332" s="167">
        <v>90.4</v>
      </c>
      <c r="AV332" s="167">
        <v>96.2</v>
      </c>
      <c r="AW332" s="167">
        <v>94.7</v>
      </c>
      <c r="AX332" s="167">
        <v>92.3</v>
      </c>
      <c r="AY332" s="166">
        <v>2</v>
      </c>
      <c r="AZ332" s="167">
        <v>59.5</v>
      </c>
      <c r="BA332" s="167">
        <v>68.900000000000006</v>
      </c>
      <c r="BB332" s="167">
        <v>78.3</v>
      </c>
      <c r="BC332" s="167">
        <v>84.3</v>
      </c>
      <c r="BD332" s="167">
        <v>92.8</v>
      </c>
      <c r="BE332" s="167">
        <v>96.3</v>
      </c>
      <c r="BF332" s="167">
        <v>94</v>
      </c>
      <c r="BG332" s="167">
        <v>90</v>
      </c>
      <c r="BH332" s="166">
        <v>3</v>
      </c>
      <c r="BI332" s="167">
        <v>59.8</v>
      </c>
      <c r="BJ332" s="167">
        <v>71.099999999999994</v>
      </c>
      <c r="BK332" s="167">
        <v>80.8</v>
      </c>
      <c r="BL332" s="167">
        <v>88</v>
      </c>
      <c r="BM332" s="167">
        <v>95</v>
      </c>
      <c r="BN332" s="167">
        <v>94.4</v>
      </c>
      <c r="BO332" s="167">
        <v>94.1</v>
      </c>
      <c r="BP332" s="167">
        <v>89</v>
      </c>
      <c r="BQ332" s="166">
        <v>4</v>
      </c>
      <c r="BR332" s="167">
        <v>65.400000000000006</v>
      </c>
      <c r="BS332" s="167">
        <v>77.2</v>
      </c>
      <c r="BT332" s="167">
        <v>84.5</v>
      </c>
      <c r="BU332" s="167">
        <v>89.8</v>
      </c>
      <c r="BV332" s="167">
        <v>95.5</v>
      </c>
      <c r="BW332" s="167">
        <v>94.3</v>
      </c>
      <c r="BX332" s="167">
        <v>92.5</v>
      </c>
      <c r="BY332" s="167">
        <v>88.8</v>
      </c>
      <c r="BZ332" s="166">
        <v>5</v>
      </c>
      <c r="CA332" s="167">
        <v>65.3</v>
      </c>
      <c r="CB332" s="167">
        <v>77.400000000000006</v>
      </c>
      <c r="CC332" s="167">
        <v>86.5</v>
      </c>
      <c r="CD332" s="167">
        <v>92.5</v>
      </c>
      <c r="CE332" s="167">
        <v>96.4</v>
      </c>
      <c r="CF332" s="167">
        <v>93</v>
      </c>
      <c r="CG332" s="167">
        <v>90.4</v>
      </c>
      <c r="CH332" s="167">
        <v>83.7</v>
      </c>
      <c r="CI332" s="166">
        <v>6</v>
      </c>
      <c r="CJ332" s="167">
        <v>70.7</v>
      </c>
      <c r="CK332" s="167">
        <v>82</v>
      </c>
      <c r="CL332" s="167">
        <v>89.3</v>
      </c>
      <c r="CM332" s="167">
        <v>93.3</v>
      </c>
      <c r="CN332" s="167">
        <v>95.5</v>
      </c>
      <c r="CO332" s="167">
        <v>93</v>
      </c>
      <c r="CP332" s="167">
        <v>90.1</v>
      </c>
      <c r="CQ332" s="167">
        <v>83</v>
      </c>
      <c r="CR332" s="166">
        <v>7</v>
      </c>
      <c r="CS332" s="167">
        <v>75.599999999999994</v>
      </c>
      <c r="CT332" s="167">
        <v>84.2</v>
      </c>
      <c r="CU332" s="167">
        <v>90.1</v>
      </c>
      <c r="CV332" s="167">
        <v>93.6</v>
      </c>
      <c r="CW332" s="167">
        <v>96.2</v>
      </c>
      <c r="CX332" s="167">
        <v>91.3</v>
      </c>
      <c r="CY332" s="167">
        <v>87.9</v>
      </c>
      <c r="CZ332" s="167">
        <v>81.900000000000006</v>
      </c>
      <c r="DA332" s="166">
        <v>8</v>
      </c>
      <c r="DB332" s="167">
        <v>77.599999999999994</v>
      </c>
      <c r="DC332" s="167">
        <v>88</v>
      </c>
      <c r="DD332" s="167">
        <v>93.4</v>
      </c>
      <c r="DE332" s="167">
        <v>93.8</v>
      </c>
      <c r="DF332" s="167">
        <v>94.2</v>
      </c>
      <c r="DG332" s="167">
        <v>91.4</v>
      </c>
      <c r="DH332" s="167">
        <v>87.9</v>
      </c>
      <c r="DI332" s="167">
        <v>79.900000000000006</v>
      </c>
      <c r="DJ332" s="167">
        <v>1</v>
      </c>
      <c r="DK332" s="168">
        <f t="shared" si="565"/>
        <v>51.4</v>
      </c>
      <c r="DL332" s="168">
        <f t="shared" si="566"/>
        <v>62.6</v>
      </c>
      <c r="DM332" s="168">
        <f t="shared" si="567"/>
        <v>70.8</v>
      </c>
      <c r="DN332" s="168">
        <f t="shared" si="568"/>
        <v>81</v>
      </c>
      <c r="DO332" s="168">
        <f t="shared" si="569"/>
        <v>90.4</v>
      </c>
      <c r="DP332" s="168">
        <f t="shared" si="570"/>
        <v>96.2</v>
      </c>
      <c r="DQ332" s="168">
        <f t="shared" si="571"/>
        <v>94.7</v>
      </c>
      <c r="DR332" s="168">
        <f t="shared" si="572"/>
        <v>92.3</v>
      </c>
      <c r="DS332" s="167">
        <v>131</v>
      </c>
      <c r="DT332" s="168">
        <f t="shared" si="573"/>
        <v>59.5</v>
      </c>
      <c r="DU332" s="168">
        <f t="shared" si="574"/>
        <v>68.900000000000006</v>
      </c>
      <c r="DV332" s="168">
        <f t="shared" si="575"/>
        <v>78.3</v>
      </c>
      <c r="DW332" s="168">
        <f t="shared" si="576"/>
        <v>84.3</v>
      </c>
      <c r="DX332" s="168">
        <f t="shared" si="577"/>
        <v>92.8</v>
      </c>
      <c r="DY332" s="168">
        <f t="shared" si="578"/>
        <v>96.3</v>
      </c>
      <c r="DZ332" s="168">
        <f t="shared" si="579"/>
        <v>94</v>
      </c>
      <c r="EA332" s="168">
        <f t="shared" si="580"/>
        <v>90</v>
      </c>
      <c r="EB332" s="167">
        <v>132</v>
      </c>
      <c r="EC332" s="168">
        <f t="shared" si="581"/>
        <v>59.8</v>
      </c>
      <c r="ED332" s="168">
        <f t="shared" si="582"/>
        <v>71.099999999999994</v>
      </c>
      <c r="EE332" s="168">
        <f t="shared" si="583"/>
        <v>80.8</v>
      </c>
      <c r="EF332" s="168">
        <f t="shared" si="584"/>
        <v>88</v>
      </c>
      <c r="EG332" s="168">
        <f t="shared" si="585"/>
        <v>95</v>
      </c>
      <c r="EH332" s="168">
        <f t="shared" si="586"/>
        <v>94.4</v>
      </c>
      <c r="EI332" s="168">
        <f t="shared" si="587"/>
        <v>94.1</v>
      </c>
      <c r="EJ332" s="168">
        <f t="shared" si="588"/>
        <v>89</v>
      </c>
      <c r="EK332" s="167">
        <v>133</v>
      </c>
      <c r="EL332" s="168">
        <f t="shared" si="589"/>
        <v>65.400000000000006</v>
      </c>
      <c r="EM332" s="168">
        <f t="shared" si="590"/>
        <v>77.2</v>
      </c>
      <c r="EN332" s="168">
        <f t="shared" si="591"/>
        <v>84.5</v>
      </c>
      <c r="EO332" s="168">
        <f t="shared" si="592"/>
        <v>89.8</v>
      </c>
      <c r="EP332" s="168">
        <f t="shared" si="593"/>
        <v>95.5</v>
      </c>
      <c r="EQ332" s="168">
        <f t="shared" si="594"/>
        <v>94.3</v>
      </c>
      <c r="ER332" s="168">
        <f t="shared" si="595"/>
        <v>92.5</v>
      </c>
      <c r="ES332" s="168">
        <f t="shared" si="596"/>
        <v>88.8</v>
      </c>
      <c r="ET332" s="167">
        <v>134</v>
      </c>
      <c r="EU332" s="168">
        <f t="shared" si="597"/>
        <v>65.3</v>
      </c>
      <c r="EV332" s="168">
        <f t="shared" si="598"/>
        <v>77.400000000000006</v>
      </c>
      <c r="EW332" s="168">
        <f t="shared" si="599"/>
        <v>86.5</v>
      </c>
      <c r="EX332" s="168">
        <f t="shared" si="600"/>
        <v>92.5</v>
      </c>
      <c r="EY332" s="168">
        <f t="shared" si="601"/>
        <v>96.4</v>
      </c>
      <c r="EZ332" s="168">
        <f t="shared" si="602"/>
        <v>93</v>
      </c>
      <c r="FA332" s="168">
        <f t="shared" si="603"/>
        <v>90.4</v>
      </c>
      <c r="FB332" s="168">
        <f t="shared" si="604"/>
        <v>83.7</v>
      </c>
      <c r="FC332" s="167">
        <v>135</v>
      </c>
      <c r="FD332" s="168">
        <f t="shared" si="605"/>
        <v>70.7</v>
      </c>
      <c r="FE332" s="168">
        <f t="shared" si="606"/>
        <v>82</v>
      </c>
      <c r="FF332" s="168">
        <f t="shared" si="607"/>
        <v>89.3</v>
      </c>
      <c r="FG332" s="168">
        <f t="shared" si="608"/>
        <v>93.3</v>
      </c>
      <c r="FH332" s="168">
        <f t="shared" si="609"/>
        <v>95.5</v>
      </c>
      <c r="FI332" s="168">
        <f t="shared" si="610"/>
        <v>93</v>
      </c>
      <c r="FJ332" s="168">
        <f t="shared" si="611"/>
        <v>90.1</v>
      </c>
      <c r="FK332" s="168">
        <f t="shared" si="612"/>
        <v>83</v>
      </c>
      <c r="FL332" s="167">
        <v>136</v>
      </c>
      <c r="FM332" s="168">
        <f t="shared" si="613"/>
        <v>75.599999999999994</v>
      </c>
      <c r="FN332" s="168">
        <f t="shared" si="614"/>
        <v>84.2</v>
      </c>
      <c r="FO332" s="168">
        <f t="shared" si="615"/>
        <v>90.1</v>
      </c>
      <c r="FP332" s="168">
        <f t="shared" si="616"/>
        <v>93.6</v>
      </c>
      <c r="FQ332" s="168">
        <f t="shared" si="617"/>
        <v>96.2</v>
      </c>
      <c r="FR332" s="168">
        <f t="shared" si="618"/>
        <v>91.3</v>
      </c>
      <c r="FS332" s="168">
        <f t="shared" si="619"/>
        <v>87.9</v>
      </c>
      <c r="FT332" s="168">
        <f t="shared" si="620"/>
        <v>81.900000000000006</v>
      </c>
      <c r="FU332" s="167">
        <v>137</v>
      </c>
      <c r="FV332" s="168">
        <f t="shared" si="621"/>
        <v>77.599999999999994</v>
      </c>
      <c r="FW332" s="168">
        <f t="shared" si="622"/>
        <v>88</v>
      </c>
      <c r="FX332" s="168">
        <f t="shared" si="623"/>
        <v>93.4</v>
      </c>
      <c r="FY332" s="168">
        <f t="shared" si="624"/>
        <v>93.8</v>
      </c>
      <c r="FZ332" s="168">
        <f t="shared" si="625"/>
        <v>94.2</v>
      </c>
      <c r="GA332" s="168">
        <f t="shared" si="626"/>
        <v>91.4</v>
      </c>
      <c r="GB332" s="168">
        <f t="shared" si="627"/>
        <v>87.9</v>
      </c>
      <c r="GC332" s="168">
        <f t="shared" si="628"/>
        <v>79.900000000000006</v>
      </c>
      <c r="GD332" s="167">
        <v>130</v>
      </c>
      <c r="GE332" s="168">
        <f t="shared" si="629"/>
        <v>-2.3603849250278586E-2</v>
      </c>
      <c r="GF332" s="168">
        <f t="shared" si="630"/>
        <v>-2.3544224454084883E-2</v>
      </c>
      <c r="GG332" s="167">
        <v>131</v>
      </c>
      <c r="GH332" s="168">
        <f t="shared" si="631"/>
        <v>-1.2384835451356935E-2</v>
      </c>
      <c r="GI332" s="168">
        <f t="shared" si="632"/>
        <v>-1.1998855162644873E-2</v>
      </c>
      <c r="GJ332" s="167">
        <v>132</v>
      </c>
      <c r="GK332" s="168">
        <f t="shared" si="633"/>
        <v>-2.0040529691527809E-2</v>
      </c>
      <c r="GL332" s="168">
        <f t="shared" si="634"/>
        <v>-1.9627671504537147E-2</v>
      </c>
      <c r="GM332" s="167">
        <v>133</v>
      </c>
      <c r="GN332" s="168">
        <f t="shared" si="635"/>
        <v>-2.9994818512207644E-2</v>
      </c>
      <c r="GO332" s="168">
        <f t="shared" si="636"/>
        <v>-2.8499066434065412E-2</v>
      </c>
      <c r="GP332" s="167">
        <v>134</v>
      </c>
      <c r="GQ332" s="168">
        <f t="shared" si="637"/>
        <v>1.1033250097071345E-2</v>
      </c>
      <c r="GR332" s="168">
        <f t="shared" si="638"/>
        <v>1.2508825519844891E-2</v>
      </c>
      <c r="GS332" s="167">
        <v>135</v>
      </c>
      <c r="GT332" s="168">
        <f t="shared" si="639"/>
        <v>3.2452499206684138E-2</v>
      </c>
      <c r="GU332" s="168">
        <f t="shared" si="640"/>
        <v>3.7596330632538866E-2</v>
      </c>
      <c r="GV332" s="167">
        <v>136</v>
      </c>
      <c r="GW332" s="168">
        <f t="shared" si="641"/>
        <v>4.2495075939370963E-2</v>
      </c>
      <c r="GX332" s="168">
        <f t="shared" si="642"/>
        <v>5.8447665967733542E-2</v>
      </c>
      <c r="GY332" s="167">
        <v>137</v>
      </c>
      <c r="GZ332" s="168">
        <f t="shared" si="643"/>
        <v>-2.9037543498589002E-5</v>
      </c>
      <c r="HA332" s="168">
        <f t="shared" si="644"/>
        <v>2.5034014590687548E-2</v>
      </c>
      <c r="HB332" s="167">
        <v>-1.2</v>
      </c>
      <c r="HC332" s="167">
        <v>-0.49</v>
      </c>
      <c r="HD332" s="167">
        <v>0.14000000000000001</v>
      </c>
      <c r="HE332" s="167">
        <v>1.56</v>
      </c>
      <c r="HF332" s="167">
        <v>-2.98</v>
      </c>
      <c r="HG332" s="167">
        <v>-1.01</v>
      </c>
      <c r="HH332" s="167">
        <v>0.85</v>
      </c>
      <c r="HI332" s="167">
        <v>3.14</v>
      </c>
    </row>
    <row r="333" spans="1:217" ht="15" x14ac:dyDescent="0.2">
      <c r="A333" s="153">
        <v>323</v>
      </c>
      <c r="B333" s="212"/>
      <c r="V333" s="163">
        <f t="shared" si="545"/>
        <v>0</v>
      </c>
      <c r="W333" s="163">
        <f t="shared" si="546"/>
        <v>0</v>
      </c>
      <c r="X333" s="163">
        <f t="shared" si="547"/>
        <v>0</v>
      </c>
      <c r="Y333" s="163">
        <f t="shared" si="548"/>
        <v>0</v>
      </c>
      <c r="Z333" s="163">
        <f t="shared" si="549"/>
        <v>0</v>
      </c>
      <c r="AA333" s="163">
        <f t="shared" si="550"/>
        <v>0</v>
      </c>
      <c r="AB333" s="163">
        <f t="shared" si="551"/>
        <v>0</v>
      </c>
      <c r="AC333" s="163">
        <f t="shared" si="552"/>
        <v>0</v>
      </c>
      <c r="AD333" s="164">
        <f t="shared" si="553"/>
        <v>-1.4641977937706968E-2</v>
      </c>
      <c r="AE333" s="164">
        <f t="shared" si="554"/>
        <v>2.4910512713808348E-2</v>
      </c>
      <c r="AF333" s="164">
        <f t="shared" si="555"/>
        <v>4.5595616594547202E-2</v>
      </c>
      <c r="AG333" s="165">
        <f t="shared" si="556"/>
        <v>65.3</v>
      </c>
      <c r="AH333" s="165">
        <f t="shared" si="557"/>
        <v>75.400000000000006</v>
      </c>
      <c r="AI333" s="165">
        <f t="shared" si="558"/>
        <v>82.9</v>
      </c>
      <c r="AJ333" s="165">
        <f t="shared" si="559"/>
        <v>88.3</v>
      </c>
      <c r="AK333" s="165">
        <f t="shared" si="560"/>
        <v>91.5</v>
      </c>
      <c r="AL333" s="165">
        <f t="shared" si="561"/>
        <v>92.7</v>
      </c>
      <c r="AM333" s="165">
        <f t="shared" si="562"/>
        <v>92.5</v>
      </c>
      <c r="AN333" s="165">
        <f t="shared" si="563"/>
        <v>90.4</v>
      </c>
      <c r="AO333" s="164">
        <f t="shared" si="564"/>
        <v>1.5128685188023212</v>
      </c>
      <c r="AP333" s="166">
        <v>1</v>
      </c>
      <c r="AQ333" s="167">
        <v>51.4</v>
      </c>
      <c r="AR333" s="167">
        <v>62.6</v>
      </c>
      <c r="AS333" s="167">
        <v>70.8</v>
      </c>
      <c r="AT333" s="167">
        <v>81</v>
      </c>
      <c r="AU333" s="167">
        <v>90.4</v>
      </c>
      <c r="AV333" s="167">
        <v>96.2</v>
      </c>
      <c r="AW333" s="167">
        <v>94.7</v>
      </c>
      <c r="AX333" s="167">
        <v>92.3</v>
      </c>
      <c r="AY333" s="166">
        <v>2</v>
      </c>
      <c r="AZ333" s="167">
        <v>59.5</v>
      </c>
      <c r="BA333" s="167">
        <v>68.900000000000006</v>
      </c>
      <c r="BB333" s="167">
        <v>78.3</v>
      </c>
      <c r="BC333" s="167">
        <v>84.3</v>
      </c>
      <c r="BD333" s="167">
        <v>92.8</v>
      </c>
      <c r="BE333" s="167">
        <v>96.3</v>
      </c>
      <c r="BF333" s="167">
        <v>94</v>
      </c>
      <c r="BG333" s="167">
        <v>90</v>
      </c>
      <c r="BH333" s="166">
        <v>3</v>
      </c>
      <c r="BI333" s="167">
        <v>59.8</v>
      </c>
      <c r="BJ333" s="167">
        <v>71.099999999999994</v>
      </c>
      <c r="BK333" s="167">
        <v>80.8</v>
      </c>
      <c r="BL333" s="167">
        <v>88</v>
      </c>
      <c r="BM333" s="167">
        <v>95</v>
      </c>
      <c r="BN333" s="167">
        <v>94.4</v>
      </c>
      <c r="BO333" s="167">
        <v>94.1</v>
      </c>
      <c r="BP333" s="167">
        <v>89</v>
      </c>
      <c r="BQ333" s="166">
        <v>4</v>
      </c>
      <c r="BR333" s="167">
        <v>65.400000000000006</v>
      </c>
      <c r="BS333" s="167">
        <v>77.2</v>
      </c>
      <c r="BT333" s="167">
        <v>84.5</v>
      </c>
      <c r="BU333" s="167">
        <v>89.8</v>
      </c>
      <c r="BV333" s="167">
        <v>95.5</v>
      </c>
      <c r="BW333" s="167">
        <v>94.3</v>
      </c>
      <c r="BX333" s="167">
        <v>92.5</v>
      </c>
      <c r="BY333" s="167">
        <v>88.8</v>
      </c>
      <c r="BZ333" s="166">
        <v>5</v>
      </c>
      <c r="CA333" s="167">
        <v>65.3</v>
      </c>
      <c r="CB333" s="167">
        <v>77.400000000000006</v>
      </c>
      <c r="CC333" s="167">
        <v>86.5</v>
      </c>
      <c r="CD333" s="167">
        <v>92.5</v>
      </c>
      <c r="CE333" s="167">
        <v>96.4</v>
      </c>
      <c r="CF333" s="167">
        <v>93</v>
      </c>
      <c r="CG333" s="167">
        <v>90.4</v>
      </c>
      <c r="CH333" s="167">
        <v>83.7</v>
      </c>
      <c r="CI333" s="166">
        <v>6</v>
      </c>
      <c r="CJ333" s="167">
        <v>70.7</v>
      </c>
      <c r="CK333" s="167">
        <v>82</v>
      </c>
      <c r="CL333" s="167">
        <v>89.3</v>
      </c>
      <c r="CM333" s="167">
        <v>93.3</v>
      </c>
      <c r="CN333" s="167">
        <v>95.5</v>
      </c>
      <c r="CO333" s="167">
        <v>93</v>
      </c>
      <c r="CP333" s="167">
        <v>90.1</v>
      </c>
      <c r="CQ333" s="167">
        <v>83</v>
      </c>
      <c r="CR333" s="166">
        <v>7</v>
      </c>
      <c r="CS333" s="167">
        <v>75.599999999999994</v>
      </c>
      <c r="CT333" s="167">
        <v>84.2</v>
      </c>
      <c r="CU333" s="167">
        <v>90.1</v>
      </c>
      <c r="CV333" s="167">
        <v>93.6</v>
      </c>
      <c r="CW333" s="167">
        <v>96.2</v>
      </c>
      <c r="CX333" s="167">
        <v>91.3</v>
      </c>
      <c r="CY333" s="167">
        <v>87.9</v>
      </c>
      <c r="CZ333" s="167">
        <v>81.900000000000006</v>
      </c>
      <c r="DA333" s="166">
        <v>8</v>
      </c>
      <c r="DB333" s="167">
        <v>77.599999999999994</v>
      </c>
      <c r="DC333" s="167">
        <v>88</v>
      </c>
      <c r="DD333" s="167">
        <v>93.4</v>
      </c>
      <c r="DE333" s="167">
        <v>93.8</v>
      </c>
      <c r="DF333" s="167">
        <v>94.2</v>
      </c>
      <c r="DG333" s="167">
        <v>91.4</v>
      </c>
      <c r="DH333" s="167">
        <v>87.9</v>
      </c>
      <c r="DI333" s="167">
        <v>79.900000000000006</v>
      </c>
      <c r="DJ333" s="167">
        <v>1</v>
      </c>
      <c r="DK333" s="168">
        <f t="shared" si="565"/>
        <v>51.4</v>
      </c>
      <c r="DL333" s="168">
        <f t="shared" si="566"/>
        <v>62.6</v>
      </c>
      <c r="DM333" s="168">
        <f t="shared" si="567"/>
        <v>70.8</v>
      </c>
      <c r="DN333" s="168">
        <f t="shared" si="568"/>
        <v>81</v>
      </c>
      <c r="DO333" s="168">
        <f t="shared" si="569"/>
        <v>90.4</v>
      </c>
      <c r="DP333" s="168">
        <f t="shared" si="570"/>
        <v>96.2</v>
      </c>
      <c r="DQ333" s="168">
        <f t="shared" si="571"/>
        <v>94.7</v>
      </c>
      <c r="DR333" s="168">
        <f t="shared" si="572"/>
        <v>92.3</v>
      </c>
      <c r="DS333" s="167">
        <v>131</v>
      </c>
      <c r="DT333" s="168">
        <f t="shared" si="573"/>
        <v>59.5</v>
      </c>
      <c r="DU333" s="168">
        <f t="shared" si="574"/>
        <v>68.900000000000006</v>
      </c>
      <c r="DV333" s="168">
        <f t="shared" si="575"/>
        <v>78.3</v>
      </c>
      <c r="DW333" s="168">
        <f t="shared" si="576"/>
        <v>84.3</v>
      </c>
      <c r="DX333" s="168">
        <f t="shared" si="577"/>
        <v>92.8</v>
      </c>
      <c r="DY333" s="168">
        <f t="shared" si="578"/>
        <v>96.3</v>
      </c>
      <c r="DZ333" s="168">
        <f t="shared" si="579"/>
        <v>94</v>
      </c>
      <c r="EA333" s="168">
        <f t="shared" si="580"/>
        <v>90</v>
      </c>
      <c r="EB333" s="167">
        <v>132</v>
      </c>
      <c r="EC333" s="168">
        <f t="shared" si="581"/>
        <v>59.8</v>
      </c>
      <c r="ED333" s="168">
        <f t="shared" si="582"/>
        <v>71.099999999999994</v>
      </c>
      <c r="EE333" s="168">
        <f t="shared" si="583"/>
        <v>80.8</v>
      </c>
      <c r="EF333" s="168">
        <f t="shared" si="584"/>
        <v>88</v>
      </c>
      <c r="EG333" s="168">
        <f t="shared" si="585"/>
        <v>95</v>
      </c>
      <c r="EH333" s="168">
        <f t="shared" si="586"/>
        <v>94.4</v>
      </c>
      <c r="EI333" s="168">
        <f t="shared" si="587"/>
        <v>94.1</v>
      </c>
      <c r="EJ333" s="168">
        <f t="shared" si="588"/>
        <v>89</v>
      </c>
      <c r="EK333" s="167">
        <v>133</v>
      </c>
      <c r="EL333" s="168">
        <f t="shared" si="589"/>
        <v>65.400000000000006</v>
      </c>
      <c r="EM333" s="168">
        <f t="shared" si="590"/>
        <v>77.2</v>
      </c>
      <c r="EN333" s="168">
        <f t="shared" si="591"/>
        <v>84.5</v>
      </c>
      <c r="EO333" s="168">
        <f t="shared" si="592"/>
        <v>89.8</v>
      </c>
      <c r="EP333" s="168">
        <f t="shared" si="593"/>
        <v>95.5</v>
      </c>
      <c r="EQ333" s="168">
        <f t="shared" si="594"/>
        <v>94.3</v>
      </c>
      <c r="ER333" s="168">
        <f t="shared" si="595"/>
        <v>92.5</v>
      </c>
      <c r="ES333" s="168">
        <f t="shared" si="596"/>
        <v>88.8</v>
      </c>
      <c r="ET333" s="167">
        <v>134</v>
      </c>
      <c r="EU333" s="168">
        <f t="shared" si="597"/>
        <v>65.3</v>
      </c>
      <c r="EV333" s="168">
        <f t="shared" si="598"/>
        <v>77.400000000000006</v>
      </c>
      <c r="EW333" s="168">
        <f t="shared" si="599"/>
        <v>86.5</v>
      </c>
      <c r="EX333" s="168">
        <f t="shared" si="600"/>
        <v>92.5</v>
      </c>
      <c r="EY333" s="168">
        <f t="shared" si="601"/>
        <v>96.4</v>
      </c>
      <c r="EZ333" s="168">
        <f t="shared" si="602"/>
        <v>93</v>
      </c>
      <c r="FA333" s="168">
        <f t="shared" si="603"/>
        <v>90.4</v>
      </c>
      <c r="FB333" s="168">
        <f t="shared" si="604"/>
        <v>83.7</v>
      </c>
      <c r="FC333" s="167">
        <v>135</v>
      </c>
      <c r="FD333" s="168">
        <f t="shared" si="605"/>
        <v>70.7</v>
      </c>
      <c r="FE333" s="168">
        <f t="shared" si="606"/>
        <v>82</v>
      </c>
      <c r="FF333" s="168">
        <f t="shared" si="607"/>
        <v>89.3</v>
      </c>
      <c r="FG333" s="168">
        <f t="shared" si="608"/>
        <v>93.3</v>
      </c>
      <c r="FH333" s="168">
        <f t="shared" si="609"/>
        <v>95.5</v>
      </c>
      <c r="FI333" s="168">
        <f t="shared" si="610"/>
        <v>93</v>
      </c>
      <c r="FJ333" s="168">
        <f t="shared" si="611"/>
        <v>90.1</v>
      </c>
      <c r="FK333" s="168">
        <f t="shared" si="612"/>
        <v>83</v>
      </c>
      <c r="FL333" s="167">
        <v>136</v>
      </c>
      <c r="FM333" s="168">
        <f t="shared" si="613"/>
        <v>75.599999999999994</v>
      </c>
      <c r="FN333" s="168">
        <f t="shared" si="614"/>
        <v>84.2</v>
      </c>
      <c r="FO333" s="168">
        <f t="shared" si="615"/>
        <v>90.1</v>
      </c>
      <c r="FP333" s="168">
        <f t="shared" si="616"/>
        <v>93.6</v>
      </c>
      <c r="FQ333" s="168">
        <f t="shared" si="617"/>
        <v>96.2</v>
      </c>
      <c r="FR333" s="168">
        <f t="shared" si="618"/>
        <v>91.3</v>
      </c>
      <c r="FS333" s="168">
        <f t="shared" si="619"/>
        <v>87.9</v>
      </c>
      <c r="FT333" s="168">
        <f t="shared" si="620"/>
        <v>81.900000000000006</v>
      </c>
      <c r="FU333" s="167">
        <v>137</v>
      </c>
      <c r="FV333" s="168">
        <f t="shared" si="621"/>
        <v>77.599999999999994</v>
      </c>
      <c r="FW333" s="168">
        <f t="shared" si="622"/>
        <v>88</v>
      </c>
      <c r="FX333" s="168">
        <f t="shared" si="623"/>
        <v>93.4</v>
      </c>
      <c r="FY333" s="168">
        <f t="shared" si="624"/>
        <v>93.8</v>
      </c>
      <c r="FZ333" s="168">
        <f t="shared" si="625"/>
        <v>94.2</v>
      </c>
      <c r="GA333" s="168">
        <f t="shared" si="626"/>
        <v>91.4</v>
      </c>
      <c r="GB333" s="168">
        <f t="shared" si="627"/>
        <v>87.9</v>
      </c>
      <c r="GC333" s="168">
        <f t="shared" si="628"/>
        <v>79.900000000000006</v>
      </c>
      <c r="GD333" s="167">
        <v>130</v>
      </c>
      <c r="GE333" s="168">
        <f t="shared" si="629"/>
        <v>-2.3603849250278586E-2</v>
      </c>
      <c r="GF333" s="168">
        <f t="shared" si="630"/>
        <v>-2.3544224454084883E-2</v>
      </c>
      <c r="GG333" s="167">
        <v>131</v>
      </c>
      <c r="GH333" s="168">
        <f t="shared" si="631"/>
        <v>-1.2384835451356935E-2</v>
      </c>
      <c r="GI333" s="168">
        <f t="shared" si="632"/>
        <v>-1.1998855162644873E-2</v>
      </c>
      <c r="GJ333" s="167">
        <v>132</v>
      </c>
      <c r="GK333" s="168">
        <f t="shared" si="633"/>
        <v>-2.0040529691527809E-2</v>
      </c>
      <c r="GL333" s="168">
        <f t="shared" si="634"/>
        <v>-1.9627671504537147E-2</v>
      </c>
      <c r="GM333" s="167">
        <v>133</v>
      </c>
      <c r="GN333" s="168">
        <f t="shared" si="635"/>
        <v>-2.9994818512207644E-2</v>
      </c>
      <c r="GO333" s="168">
        <f t="shared" si="636"/>
        <v>-2.8499066434065412E-2</v>
      </c>
      <c r="GP333" s="167">
        <v>134</v>
      </c>
      <c r="GQ333" s="168">
        <f t="shared" si="637"/>
        <v>1.1033250097071345E-2</v>
      </c>
      <c r="GR333" s="168">
        <f t="shared" si="638"/>
        <v>1.2508825519844891E-2</v>
      </c>
      <c r="GS333" s="167">
        <v>135</v>
      </c>
      <c r="GT333" s="168">
        <f t="shared" si="639"/>
        <v>3.2452499206684138E-2</v>
      </c>
      <c r="GU333" s="168">
        <f t="shared" si="640"/>
        <v>3.7596330632538866E-2</v>
      </c>
      <c r="GV333" s="167">
        <v>136</v>
      </c>
      <c r="GW333" s="168">
        <f t="shared" si="641"/>
        <v>4.2495075939370963E-2</v>
      </c>
      <c r="GX333" s="168">
        <f t="shared" si="642"/>
        <v>5.8447665967733542E-2</v>
      </c>
      <c r="GY333" s="167">
        <v>137</v>
      </c>
      <c r="GZ333" s="168">
        <f t="shared" si="643"/>
        <v>-2.9037543498589002E-5</v>
      </c>
      <c r="HA333" s="168">
        <f t="shared" si="644"/>
        <v>2.5034014590687548E-2</v>
      </c>
      <c r="HB333" s="167">
        <v>-1.2</v>
      </c>
      <c r="HC333" s="167">
        <v>-0.49</v>
      </c>
      <c r="HD333" s="167">
        <v>0.14000000000000001</v>
      </c>
      <c r="HE333" s="167">
        <v>1.56</v>
      </c>
      <c r="HF333" s="167">
        <v>-2.98</v>
      </c>
      <c r="HG333" s="167">
        <v>-1.01</v>
      </c>
      <c r="HH333" s="167">
        <v>0.85</v>
      </c>
      <c r="HI333" s="167">
        <v>3.14</v>
      </c>
    </row>
    <row r="334" spans="1:217" ht="15" x14ac:dyDescent="0.2">
      <c r="A334" s="153">
        <v>324</v>
      </c>
      <c r="B334" s="212"/>
      <c r="V334" s="163">
        <f t="shared" si="545"/>
        <v>0</v>
      </c>
      <c r="W334" s="163">
        <f t="shared" si="546"/>
        <v>0</v>
      </c>
      <c r="X334" s="163">
        <f t="shared" si="547"/>
        <v>0</v>
      </c>
      <c r="Y334" s="163">
        <f t="shared" si="548"/>
        <v>0</v>
      </c>
      <c r="Z334" s="163">
        <f t="shared" si="549"/>
        <v>0</v>
      </c>
      <c r="AA334" s="163">
        <f t="shared" si="550"/>
        <v>0</v>
      </c>
      <c r="AB334" s="163">
        <f t="shared" si="551"/>
        <v>0</v>
      </c>
      <c r="AC334" s="163">
        <f t="shared" si="552"/>
        <v>0</v>
      </c>
      <c r="AD334" s="164">
        <f t="shared" si="553"/>
        <v>-1.4641977937706968E-2</v>
      </c>
      <c r="AE334" s="164">
        <f t="shared" si="554"/>
        <v>2.4910512713808348E-2</v>
      </c>
      <c r="AF334" s="164">
        <f t="shared" si="555"/>
        <v>4.5595616594547202E-2</v>
      </c>
      <c r="AG334" s="165">
        <f t="shared" si="556"/>
        <v>65.3</v>
      </c>
      <c r="AH334" s="165">
        <f t="shared" si="557"/>
        <v>75.400000000000006</v>
      </c>
      <c r="AI334" s="165">
        <f t="shared" si="558"/>
        <v>82.9</v>
      </c>
      <c r="AJ334" s="165">
        <f t="shared" si="559"/>
        <v>88.3</v>
      </c>
      <c r="AK334" s="165">
        <f t="shared" si="560"/>
        <v>91.5</v>
      </c>
      <c r="AL334" s="165">
        <f t="shared" si="561"/>
        <v>92.7</v>
      </c>
      <c r="AM334" s="165">
        <f t="shared" si="562"/>
        <v>92.5</v>
      </c>
      <c r="AN334" s="165">
        <f t="shared" si="563"/>
        <v>90.4</v>
      </c>
      <c r="AO334" s="164">
        <f t="shared" si="564"/>
        <v>1.5128685188023212</v>
      </c>
      <c r="AP334" s="166">
        <v>1</v>
      </c>
      <c r="AQ334" s="167">
        <v>51.4</v>
      </c>
      <c r="AR334" s="167">
        <v>62.6</v>
      </c>
      <c r="AS334" s="167">
        <v>70.8</v>
      </c>
      <c r="AT334" s="167">
        <v>81</v>
      </c>
      <c r="AU334" s="167">
        <v>90.4</v>
      </c>
      <c r="AV334" s="167">
        <v>96.2</v>
      </c>
      <c r="AW334" s="167">
        <v>94.7</v>
      </c>
      <c r="AX334" s="167">
        <v>92.3</v>
      </c>
      <c r="AY334" s="166">
        <v>2</v>
      </c>
      <c r="AZ334" s="167">
        <v>59.5</v>
      </c>
      <c r="BA334" s="167">
        <v>68.900000000000006</v>
      </c>
      <c r="BB334" s="167">
        <v>78.3</v>
      </c>
      <c r="BC334" s="167">
        <v>84.3</v>
      </c>
      <c r="BD334" s="167">
        <v>92.8</v>
      </c>
      <c r="BE334" s="167">
        <v>96.3</v>
      </c>
      <c r="BF334" s="167">
        <v>94</v>
      </c>
      <c r="BG334" s="167">
        <v>90</v>
      </c>
      <c r="BH334" s="166">
        <v>3</v>
      </c>
      <c r="BI334" s="167">
        <v>59.8</v>
      </c>
      <c r="BJ334" s="167">
        <v>71.099999999999994</v>
      </c>
      <c r="BK334" s="167">
        <v>80.8</v>
      </c>
      <c r="BL334" s="167">
        <v>88</v>
      </c>
      <c r="BM334" s="167">
        <v>95</v>
      </c>
      <c r="BN334" s="167">
        <v>94.4</v>
      </c>
      <c r="BO334" s="167">
        <v>94.1</v>
      </c>
      <c r="BP334" s="167">
        <v>89</v>
      </c>
      <c r="BQ334" s="166">
        <v>4</v>
      </c>
      <c r="BR334" s="167">
        <v>65.400000000000006</v>
      </c>
      <c r="BS334" s="167">
        <v>77.2</v>
      </c>
      <c r="BT334" s="167">
        <v>84.5</v>
      </c>
      <c r="BU334" s="167">
        <v>89.8</v>
      </c>
      <c r="BV334" s="167">
        <v>95.5</v>
      </c>
      <c r="BW334" s="167">
        <v>94.3</v>
      </c>
      <c r="BX334" s="167">
        <v>92.5</v>
      </c>
      <c r="BY334" s="167">
        <v>88.8</v>
      </c>
      <c r="BZ334" s="166">
        <v>5</v>
      </c>
      <c r="CA334" s="167">
        <v>65.3</v>
      </c>
      <c r="CB334" s="167">
        <v>77.400000000000006</v>
      </c>
      <c r="CC334" s="167">
        <v>86.5</v>
      </c>
      <c r="CD334" s="167">
        <v>92.5</v>
      </c>
      <c r="CE334" s="167">
        <v>96.4</v>
      </c>
      <c r="CF334" s="167">
        <v>93</v>
      </c>
      <c r="CG334" s="167">
        <v>90.4</v>
      </c>
      <c r="CH334" s="167">
        <v>83.7</v>
      </c>
      <c r="CI334" s="166">
        <v>6</v>
      </c>
      <c r="CJ334" s="167">
        <v>70.7</v>
      </c>
      <c r="CK334" s="167">
        <v>82</v>
      </c>
      <c r="CL334" s="167">
        <v>89.3</v>
      </c>
      <c r="CM334" s="167">
        <v>93.3</v>
      </c>
      <c r="CN334" s="167">
        <v>95.5</v>
      </c>
      <c r="CO334" s="167">
        <v>93</v>
      </c>
      <c r="CP334" s="167">
        <v>90.1</v>
      </c>
      <c r="CQ334" s="167">
        <v>83</v>
      </c>
      <c r="CR334" s="166">
        <v>7</v>
      </c>
      <c r="CS334" s="167">
        <v>75.599999999999994</v>
      </c>
      <c r="CT334" s="167">
        <v>84.2</v>
      </c>
      <c r="CU334" s="167">
        <v>90.1</v>
      </c>
      <c r="CV334" s="167">
        <v>93.6</v>
      </c>
      <c r="CW334" s="167">
        <v>96.2</v>
      </c>
      <c r="CX334" s="167">
        <v>91.3</v>
      </c>
      <c r="CY334" s="167">
        <v>87.9</v>
      </c>
      <c r="CZ334" s="167">
        <v>81.900000000000006</v>
      </c>
      <c r="DA334" s="166">
        <v>8</v>
      </c>
      <c r="DB334" s="167">
        <v>77.599999999999994</v>
      </c>
      <c r="DC334" s="167">
        <v>88</v>
      </c>
      <c r="DD334" s="167">
        <v>93.4</v>
      </c>
      <c r="DE334" s="167">
        <v>93.8</v>
      </c>
      <c r="DF334" s="167">
        <v>94.2</v>
      </c>
      <c r="DG334" s="167">
        <v>91.4</v>
      </c>
      <c r="DH334" s="167">
        <v>87.9</v>
      </c>
      <c r="DI334" s="167">
        <v>79.900000000000006</v>
      </c>
      <c r="DJ334" s="167">
        <v>1</v>
      </c>
      <c r="DK334" s="168">
        <f t="shared" si="565"/>
        <v>51.4</v>
      </c>
      <c r="DL334" s="168">
        <f t="shared" si="566"/>
        <v>62.6</v>
      </c>
      <c r="DM334" s="168">
        <f t="shared" si="567"/>
        <v>70.8</v>
      </c>
      <c r="DN334" s="168">
        <f t="shared" si="568"/>
        <v>81</v>
      </c>
      <c r="DO334" s="168">
        <f t="shared" si="569"/>
        <v>90.4</v>
      </c>
      <c r="DP334" s="168">
        <f t="shared" si="570"/>
        <v>96.2</v>
      </c>
      <c r="DQ334" s="168">
        <f t="shared" si="571"/>
        <v>94.7</v>
      </c>
      <c r="DR334" s="168">
        <f t="shared" si="572"/>
        <v>92.3</v>
      </c>
      <c r="DS334" s="167">
        <v>131</v>
      </c>
      <c r="DT334" s="168">
        <f t="shared" si="573"/>
        <v>59.5</v>
      </c>
      <c r="DU334" s="168">
        <f t="shared" si="574"/>
        <v>68.900000000000006</v>
      </c>
      <c r="DV334" s="168">
        <f t="shared" si="575"/>
        <v>78.3</v>
      </c>
      <c r="DW334" s="168">
        <f t="shared" si="576"/>
        <v>84.3</v>
      </c>
      <c r="DX334" s="168">
        <f t="shared" si="577"/>
        <v>92.8</v>
      </c>
      <c r="DY334" s="168">
        <f t="shared" si="578"/>
        <v>96.3</v>
      </c>
      <c r="DZ334" s="168">
        <f t="shared" si="579"/>
        <v>94</v>
      </c>
      <c r="EA334" s="168">
        <f t="shared" si="580"/>
        <v>90</v>
      </c>
      <c r="EB334" s="167">
        <v>132</v>
      </c>
      <c r="EC334" s="168">
        <f t="shared" si="581"/>
        <v>59.8</v>
      </c>
      <c r="ED334" s="168">
        <f t="shared" si="582"/>
        <v>71.099999999999994</v>
      </c>
      <c r="EE334" s="168">
        <f t="shared" si="583"/>
        <v>80.8</v>
      </c>
      <c r="EF334" s="168">
        <f t="shared" si="584"/>
        <v>88</v>
      </c>
      <c r="EG334" s="168">
        <f t="shared" si="585"/>
        <v>95</v>
      </c>
      <c r="EH334" s="168">
        <f t="shared" si="586"/>
        <v>94.4</v>
      </c>
      <c r="EI334" s="168">
        <f t="shared" si="587"/>
        <v>94.1</v>
      </c>
      <c r="EJ334" s="168">
        <f t="shared" si="588"/>
        <v>89</v>
      </c>
      <c r="EK334" s="167">
        <v>133</v>
      </c>
      <c r="EL334" s="168">
        <f t="shared" si="589"/>
        <v>65.400000000000006</v>
      </c>
      <c r="EM334" s="168">
        <f t="shared" si="590"/>
        <v>77.2</v>
      </c>
      <c r="EN334" s="168">
        <f t="shared" si="591"/>
        <v>84.5</v>
      </c>
      <c r="EO334" s="168">
        <f t="shared" si="592"/>
        <v>89.8</v>
      </c>
      <c r="EP334" s="168">
        <f t="shared" si="593"/>
        <v>95.5</v>
      </c>
      <c r="EQ334" s="168">
        <f t="shared" si="594"/>
        <v>94.3</v>
      </c>
      <c r="ER334" s="168">
        <f t="shared" si="595"/>
        <v>92.5</v>
      </c>
      <c r="ES334" s="168">
        <f t="shared" si="596"/>
        <v>88.8</v>
      </c>
      <c r="ET334" s="167">
        <v>134</v>
      </c>
      <c r="EU334" s="168">
        <f t="shared" si="597"/>
        <v>65.3</v>
      </c>
      <c r="EV334" s="168">
        <f t="shared" si="598"/>
        <v>77.400000000000006</v>
      </c>
      <c r="EW334" s="168">
        <f t="shared" si="599"/>
        <v>86.5</v>
      </c>
      <c r="EX334" s="168">
        <f t="shared" si="600"/>
        <v>92.5</v>
      </c>
      <c r="EY334" s="168">
        <f t="shared" si="601"/>
        <v>96.4</v>
      </c>
      <c r="EZ334" s="168">
        <f t="shared" si="602"/>
        <v>93</v>
      </c>
      <c r="FA334" s="168">
        <f t="shared" si="603"/>
        <v>90.4</v>
      </c>
      <c r="FB334" s="168">
        <f t="shared" si="604"/>
        <v>83.7</v>
      </c>
      <c r="FC334" s="167">
        <v>135</v>
      </c>
      <c r="FD334" s="168">
        <f t="shared" si="605"/>
        <v>70.7</v>
      </c>
      <c r="FE334" s="168">
        <f t="shared" si="606"/>
        <v>82</v>
      </c>
      <c r="FF334" s="168">
        <f t="shared" si="607"/>
        <v>89.3</v>
      </c>
      <c r="FG334" s="168">
        <f t="shared" si="608"/>
        <v>93.3</v>
      </c>
      <c r="FH334" s="168">
        <f t="shared" si="609"/>
        <v>95.5</v>
      </c>
      <c r="FI334" s="168">
        <f t="shared" si="610"/>
        <v>93</v>
      </c>
      <c r="FJ334" s="168">
        <f t="shared" si="611"/>
        <v>90.1</v>
      </c>
      <c r="FK334" s="168">
        <f t="shared" si="612"/>
        <v>83</v>
      </c>
      <c r="FL334" s="167">
        <v>136</v>
      </c>
      <c r="FM334" s="168">
        <f t="shared" si="613"/>
        <v>75.599999999999994</v>
      </c>
      <c r="FN334" s="168">
        <f t="shared" si="614"/>
        <v>84.2</v>
      </c>
      <c r="FO334" s="168">
        <f t="shared" si="615"/>
        <v>90.1</v>
      </c>
      <c r="FP334" s="168">
        <f t="shared" si="616"/>
        <v>93.6</v>
      </c>
      <c r="FQ334" s="168">
        <f t="shared" si="617"/>
        <v>96.2</v>
      </c>
      <c r="FR334" s="168">
        <f t="shared" si="618"/>
        <v>91.3</v>
      </c>
      <c r="FS334" s="168">
        <f t="shared" si="619"/>
        <v>87.9</v>
      </c>
      <c r="FT334" s="168">
        <f t="shared" si="620"/>
        <v>81.900000000000006</v>
      </c>
      <c r="FU334" s="167">
        <v>137</v>
      </c>
      <c r="FV334" s="168">
        <f t="shared" si="621"/>
        <v>77.599999999999994</v>
      </c>
      <c r="FW334" s="168">
        <f t="shared" si="622"/>
        <v>88</v>
      </c>
      <c r="FX334" s="168">
        <f t="shared" si="623"/>
        <v>93.4</v>
      </c>
      <c r="FY334" s="168">
        <f t="shared" si="624"/>
        <v>93.8</v>
      </c>
      <c r="FZ334" s="168">
        <f t="shared" si="625"/>
        <v>94.2</v>
      </c>
      <c r="GA334" s="168">
        <f t="shared" si="626"/>
        <v>91.4</v>
      </c>
      <c r="GB334" s="168">
        <f t="shared" si="627"/>
        <v>87.9</v>
      </c>
      <c r="GC334" s="168">
        <f t="shared" si="628"/>
        <v>79.900000000000006</v>
      </c>
      <c r="GD334" s="167">
        <v>130</v>
      </c>
      <c r="GE334" s="168">
        <f t="shared" si="629"/>
        <v>-2.3603849250278586E-2</v>
      </c>
      <c r="GF334" s="168">
        <f t="shared" si="630"/>
        <v>-2.3544224454084883E-2</v>
      </c>
      <c r="GG334" s="167">
        <v>131</v>
      </c>
      <c r="GH334" s="168">
        <f t="shared" si="631"/>
        <v>-1.2384835451356935E-2</v>
      </c>
      <c r="GI334" s="168">
        <f t="shared" si="632"/>
        <v>-1.1998855162644873E-2</v>
      </c>
      <c r="GJ334" s="167">
        <v>132</v>
      </c>
      <c r="GK334" s="168">
        <f t="shared" si="633"/>
        <v>-2.0040529691527809E-2</v>
      </c>
      <c r="GL334" s="168">
        <f t="shared" si="634"/>
        <v>-1.9627671504537147E-2</v>
      </c>
      <c r="GM334" s="167">
        <v>133</v>
      </c>
      <c r="GN334" s="168">
        <f t="shared" si="635"/>
        <v>-2.9994818512207644E-2</v>
      </c>
      <c r="GO334" s="168">
        <f t="shared" si="636"/>
        <v>-2.8499066434065412E-2</v>
      </c>
      <c r="GP334" s="167">
        <v>134</v>
      </c>
      <c r="GQ334" s="168">
        <f t="shared" si="637"/>
        <v>1.1033250097071345E-2</v>
      </c>
      <c r="GR334" s="168">
        <f t="shared" si="638"/>
        <v>1.2508825519844891E-2</v>
      </c>
      <c r="GS334" s="167">
        <v>135</v>
      </c>
      <c r="GT334" s="168">
        <f t="shared" si="639"/>
        <v>3.2452499206684138E-2</v>
      </c>
      <c r="GU334" s="168">
        <f t="shared" si="640"/>
        <v>3.7596330632538866E-2</v>
      </c>
      <c r="GV334" s="167">
        <v>136</v>
      </c>
      <c r="GW334" s="168">
        <f t="shared" si="641"/>
        <v>4.2495075939370963E-2</v>
      </c>
      <c r="GX334" s="168">
        <f t="shared" si="642"/>
        <v>5.8447665967733542E-2</v>
      </c>
      <c r="GY334" s="167">
        <v>137</v>
      </c>
      <c r="GZ334" s="168">
        <f t="shared" si="643"/>
        <v>-2.9037543498589002E-5</v>
      </c>
      <c r="HA334" s="168">
        <f t="shared" si="644"/>
        <v>2.5034014590687548E-2</v>
      </c>
      <c r="HB334" s="167">
        <v>-1.2</v>
      </c>
      <c r="HC334" s="167">
        <v>-0.49</v>
      </c>
      <c r="HD334" s="167">
        <v>0.14000000000000001</v>
      </c>
      <c r="HE334" s="167">
        <v>1.56</v>
      </c>
      <c r="HF334" s="167">
        <v>-2.98</v>
      </c>
      <c r="HG334" s="167">
        <v>-1.01</v>
      </c>
      <c r="HH334" s="167">
        <v>0.85</v>
      </c>
      <c r="HI334" s="167">
        <v>3.14</v>
      </c>
    </row>
    <row r="335" spans="1:217" ht="15" x14ac:dyDescent="0.2">
      <c r="A335" s="153">
        <v>325</v>
      </c>
      <c r="B335" s="212"/>
      <c r="V335" s="163">
        <f t="shared" si="545"/>
        <v>0</v>
      </c>
      <c r="W335" s="163">
        <f t="shared" si="546"/>
        <v>0</v>
      </c>
      <c r="X335" s="163">
        <f t="shared" si="547"/>
        <v>0</v>
      </c>
      <c r="Y335" s="163">
        <f t="shared" si="548"/>
        <v>0</v>
      </c>
      <c r="Z335" s="163">
        <f t="shared" si="549"/>
        <v>0</v>
      </c>
      <c r="AA335" s="163">
        <f t="shared" si="550"/>
        <v>0</v>
      </c>
      <c r="AB335" s="163">
        <f t="shared" si="551"/>
        <v>0</v>
      </c>
      <c r="AC335" s="163">
        <f t="shared" si="552"/>
        <v>0</v>
      </c>
      <c r="AD335" s="164">
        <f t="shared" si="553"/>
        <v>-1.4641977937706968E-2</v>
      </c>
      <c r="AE335" s="164">
        <f t="shared" si="554"/>
        <v>2.4910512713808348E-2</v>
      </c>
      <c r="AF335" s="164">
        <f t="shared" si="555"/>
        <v>4.5595616594547202E-2</v>
      </c>
      <c r="AG335" s="165">
        <f t="shared" si="556"/>
        <v>65.3</v>
      </c>
      <c r="AH335" s="165">
        <f t="shared" si="557"/>
        <v>75.400000000000006</v>
      </c>
      <c r="AI335" s="165">
        <f t="shared" si="558"/>
        <v>82.9</v>
      </c>
      <c r="AJ335" s="165">
        <f t="shared" si="559"/>
        <v>88.3</v>
      </c>
      <c r="AK335" s="165">
        <f t="shared" si="560"/>
        <v>91.5</v>
      </c>
      <c r="AL335" s="165">
        <f t="shared" si="561"/>
        <v>92.7</v>
      </c>
      <c r="AM335" s="165">
        <f t="shared" si="562"/>
        <v>92.5</v>
      </c>
      <c r="AN335" s="165">
        <f t="shared" si="563"/>
        <v>90.4</v>
      </c>
      <c r="AO335" s="164">
        <f t="shared" si="564"/>
        <v>1.5128685188023212</v>
      </c>
      <c r="AP335" s="166">
        <v>1</v>
      </c>
      <c r="AQ335" s="167">
        <v>51.4</v>
      </c>
      <c r="AR335" s="167">
        <v>62.6</v>
      </c>
      <c r="AS335" s="167">
        <v>70.8</v>
      </c>
      <c r="AT335" s="167">
        <v>81</v>
      </c>
      <c r="AU335" s="167">
        <v>90.4</v>
      </c>
      <c r="AV335" s="167">
        <v>96.2</v>
      </c>
      <c r="AW335" s="167">
        <v>94.7</v>
      </c>
      <c r="AX335" s="167">
        <v>92.3</v>
      </c>
      <c r="AY335" s="166">
        <v>2</v>
      </c>
      <c r="AZ335" s="167">
        <v>59.5</v>
      </c>
      <c r="BA335" s="167">
        <v>68.900000000000006</v>
      </c>
      <c r="BB335" s="167">
        <v>78.3</v>
      </c>
      <c r="BC335" s="167">
        <v>84.3</v>
      </c>
      <c r="BD335" s="167">
        <v>92.8</v>
      </c>
      <c r="BE335" s="167">
        <v>96.3</v>
      </c>
      <c r="BF335" s="167">
        <v>94</v>
      </c>
      <c r="BG335" s="167">
        <v>90</v>
      </c>
      <c r="BH335" s="166">
        <v>3</v>
      </c>
      <c r="BI335" s="167">
        <v>59.8</v>
      </c>
      <c r="BJ335" s="167">
        <v>71.099999999999994</v>
      </c>
      <c r="BK335" s="167">
        <v>80.8</v>
      </c>
      <c r="BL335" s="167">
        <v>88</v>
      </c>
      <c r="BM335" s="167">
        <v>95</v>
      </c>
      <c r="BN335" s="167">
        <v>94.4</v>
      </c>
      <c r="BO335" s="167">
        <v>94.1</v>
      </c>
      <c r="BP335" s="167">
        <v>89</v>
      </c>
      <c r="BQ335" s="166">
        <v>4</v>
      </c>
      <c r="BR335" s="167">
        <v>65.400000000000006</v>
      </c>
      <c r="BS335" s="167">
        <v>77.2</v>
      </c>
      <c r="BT335" s="167">
        <v>84.5</v>
      </c>
      <c r="BU335" s="167">
        <v>89.8</v>
      </c>
      <c r="BV335" s="167">
        <v>95.5</v>
      </c>
      <c r="BW335" s="167">
        <v>94.3</v>
      </c>
      <c r="BX335" s="167">
        <v>92.5</v>
      </c>
      <c r="BY335" s="167">
        <v>88.8</v>
      </c>
      <c r="BZ335" s="166">
        <v>5</v>
      </c>
      <c r="CA335" s="167">
        <v>65.3</v>
      </c>
      <c r="CB335" s="167">
        <v>77.400000000000006</v>
      </c>
      <c r="CC335" s="167">
        <v>86.5</v>
      </c>
      <c r="CD335" s="167">
        <v>92.5</v>
      </c>
      <c r="CE335" s="167">
        <v>96.4</v>
      </c>
      <c r="CF335" s="167">
        <v>93</v>
      </c>
      <c r="CG335" s="167">
        <v>90.4</v>
      </c>
      <c r="CH335" s="167">
        <v>83.7</v>
      </c>
      <c r="CI335" s="166">
        <v>6</v>
      </c>
      <c r="CJ335" s="167">
        <v>70.7</v>
      </c>
      <c r="CK335" s="167">
        <v>82</v>
      </c>
      <c r="CL335" s="167">
        <v>89.3</v>
      </c>
      <c r="CM335" s="167">
        <v>93.3</v>
      </c>
      <c r="CN335" s="167">
        <v>95.5</v>
      </c>
      <c r="CO335" s="167">
        <v>93</v>
      </c>
      <c r="CP335" s="167">
        <v>90.1</v>
      </c>
      <c r="CQ335" s="167">
        <v>83</v>
      </c>
      <c r="CR335" s="166">
        <v>7</v>
      </c>
      <c r="CS335" s="167">
        <v>75.599999999999994</v>
      </c>
      <c r="CT335" s="167">
        <v>84.2</v>
      </c>
      <c r="CU335" s="167">
        <v>90.1</v>
      </c>
      <c r="CV335" s="167">
        <v>93.6</v>
      </c>
      <c r="CW335" s="167">
        <v>96.2</v>
      </c>
      <c r="CX335" s="167">
        <v>91.3</v>
      </c>
      <c r="CY335" s="167">
        <v>87.9</v>
      </c>
      <c r="CZ335" s="167">
        <v>81.900000000000006</v>
      </c>
      <c r="DA335" s="166">
        <v>8</v>
      </c>
      <c r="DB335" s="167">
        <v>77.599999999999994</v>
      </c>
      <c r="DC335" s="167">
        <v>88</v>
      </c>
      <c r="DD335" s="167">
        <v>93.4</v>
      </c>
      <c r="DE335" s="167">
        <v>93.8</v>
      </c>
      <c r="DF335" s="167">
        <v>94.2</v>
      </c>
      <c r="DG335" s="167">
        <v>91.4</v>
      </c>
      <c r="DH335" s="167">
        <v>87.9</v>
      </c>
      <c r="DI335" s="167">
        <v>79.900000000000006</v>
      </c>
      <c r="DJ335" s="167">
        <v>1</v>
      </c>
      <c r="DK335" s="168">
        <f t="shared" si="565"/>
        <v>51.4</v>
      </c>
      <c r="DL335" s="168">
        <f t="shared" si="566"/>
        <v>62.6</v>
      </c>
      <c r="DM335" s="168">
        <f t="shared" si="567"/>
        <v>70.8</v>
      </c>
      <c r="DN335" s="168">
        <f t="shared" si="568"/>
        <v>81</v>
      </c>
      <c r="DO335" s="168">
        <f t="shared" si="569"/>
        <v>90.4</v>
      </c>
      <c r="DP335" s="168">
        <f t="shared" si="570"/>
        <v>96.2</v>
      </c>
      <c r="DQ335" s="168">
        <f t="shared" si="571"/>
        <v>94.7</v>
      </c>
      <c r="DR335" s="168">
        <f t="shared" si="572"/>
        <v>92.3</v>
      </c>
      <c r="DS335" s="167">
        <v>131</v>
      </c>
      <c r="DT335" s="168">
        <f t="shared" si="573"/>
        <v>59.5</v>
      </c>
      <c r="DU335" s="168">
        <f t="shared" si="574"/>
        <v>68.900000000000006</v>
      </c>
      <c r="DV335" s="168">
        <f t="shared" si="575"/>
        <v>78.3</v>
      </c>
      <c r="DW335" s="168">
        <f t="shared" si="576"/>
        <v>84.3</v>
      </c>
      <c r="DX335" s="168">
        <f t="shared" si="577"/>
        <v>92.8</v>
      </c>
      <c r="DY335" s="168">
        <f t="shared" si="578"/>
        <v>96.3</v>
      </c>
      <c r="DZ335" s="168">
        <f t="shared" si="579"/>
        <v>94</v>
      </c>
      <c r="EA335" s="168">
        <f t="shared" si="580"/>
        <v>90</v>
      </c>
      <c r="EB335" s="167">
        <v>132</v>
      </c>
      <c r="EC335" s="168">
        <f t="shared" si="581"/>
        <v>59.8</v>
      </c>
      <c r="ED335" s="168">
        <f t="shared" si="582"/>
        <v>71.099999999999994</v>
      </c>
      <c r="EE335" s="168">
        <f t="shared" si="583"/>
        <v>80.8</v>
      </c>
      <c r="EF335" s="168">
        <f t="shared" si="584"/>
        <v>88</v>
      </c>
      <c r="EG335" s="168">
        <f t="shared" si="585"/>
        <v>95</v>
      </c>
      <c r="EH335" s="168">
        <f t="shared" si="586"/>
        <v>94.4</v>
      </c>
      <c r="EI335" s="168">
        <f t="shared" si="587"/>
        <v>94.1</v>
      </c>
      <c r="EJ335" s="168">
        <f t="shared" si="588"/>
        <v>89</v>
      </c>
      <c r="EK335" s="167">
        <v>133</v>
      </c>
      <c r="EL335" s="168">
        <f t="shared" si="589"/>
        <v>65.400000000000006</v>
      </c>
      <c r="EM335" s="168">
        <f t="shared" si="590"/>
        <v>77.2</v>
      </c>
      <c r="EN335" s="168">
        <f t="shared" si="591"/>
        <v>84.5</v>
      </c>
      <c r="EO335" s="168">
        <f t="shared" si="592"/>
        <v>89.8</v>
      </c>
      <c r="EP335" s="168">
        <f t="shared" si="593"/>
        <v>95.5</v>
      </c>
      <c r="EQ335" s="168">
        <f t="shared" si="594"/>
        <v>94.3</v>
      </c>
      <c r="ER335" s="168">
        <f t="shared" si="595"/>
        <v>92.5</v>
      </c>
      <c r="ES335" s="168">
        <f t="shared" si="596"/>
        <v>88.8</v>
      </c>
      <c r="ET335" s="167">
        <v>134</v>
      </c>
      <c r="EU335" s="168">
        <f t="shared" si="597"/>
        <v>65.3</v>
      </c>
      <c r="EV335" s="168">
        <f t="shared" si="598"/>
        <v>77.400000000000006</v>
      </c>
      <c r="EW335" s="168">
        <f t="shared" si="599"/>
        <v>86.5</v>
      </c>
      <c r="EX335" s="168">
        <f t="shared" si="600"/>
        <v>92.5</v>
      </c>
      <c r="EY335" s="168">
        <f t="shared" si="601"/>
        <v>96.4</v>
      </c>
      <c r="EZ335" s="168">
        <f t="shared" si="602"/>
        <v>93</v>
      </c>
      <c r="FA335" s="168">
        <f t="shared" si="603"/>
        <v>90.4</v>
      </c>
      <c r="FB335" s="168">
        <f t="shared" si="604"/>
        <v>83.7</v>
      </c>
      <c r="FC335" s="167">
        <v>135</v>
      </c>
      <c r="FD335" s="168">
        <f t="shared" si="605"/>
        <v>70.7</v>
      </c>
      <c r="FE335" s="168">
        <f t="shared" si="606"/>
        <v>82</v>
      </c>
      <c r="FF335" s="168">
        <f t="shared" si="607"/>
        <v>89.3</v>
      </c>
      <c r="FG335" s="168">
        <f t="shared" si="608"/>
        <v>93.3</v>
      </c>
      <c r="FH335" s="168">
        <f t="shared" si="609"/>
        <v>95.5</v>
      </c>
      <c r="FI335" s="168">
        <f t="shared" si="610"/>
        <v>93</v>
      </c>
      <c r="FJ335" s="168">
        <f t="shared" si="611"/>
        <v>90.1</v>
      </c>
      <c r="FK335" s="168">
        <f t="shared" si="612"/>
        <v>83</v>
      </c>
      <c r="FL335" s="167">
        <v>136</v>
      </c>
      <c r="FM335" s="168">
        <f t="shared" si="613"/>
        <v>75.599999999999994</v>
      </c>
      <c r="FN335" s="168">
        <f t="shared" si="614"/>
        <v>84.2</v>
      </c>
      <c r="FO335" s="168">
        <f t="shared" si="615"/>
        <v>90.1</v>
      </c>
      <c r="FP335" s="168">
        <f t="shared" si="616"/>
        <v>93.6</v>
      </c>
      <c r="FQ335" s="168">
        <f t="shared" si="617"/>
        <v>96.2</v>
      </c>
      <c r="FR335" s="168">
        <f t="shared" si="618"/>
        <v>91.3</v>
      </c>
      <c r="FS335" s="168">
        <f t="shared" si="619"/>
        <v>87.9</v>
      </c>
      <c r="FT335" s="168">
        <f t="shared" si="620"/>
        <v>81.900000000000006</v>
      </c>
      <c r="FU335" s="167">
        <v>137</v>
      </c>
      <c r="FV335" s="168">
        <f t="shared" si="621"/>
        <v>77.599999999999994</v>
      </c>
      <c r="FW335" s="168">
        <f t="shared" si="622"/>
        <v>88</v>
      </c>
      <c r="FX335" s="168">
        <f t="shared" si="623"/>
        <v>93.4</v>
      </c>
      <c r="FY335" s="168">
        <f t="shared" si="624"/>
        <v>93.8</v>
      </c>
      <c r="FZ335" s="168">
        <f t="shared" si="625"/>
        <v>94.2</v>
      </c>
      <c r="GA335" s="168">
        <f t="shared" si="626"/>
        <v>91.4</v>
      </c>
      <c r="GB335" s="168">
        <f t="shared" si="627"/>
        <v>87.9</v>
      </c>
      <c r="GC335" s="168">
        <f t="shared" si="628"/>
        <v>79.900000000000006</v>
      </c>
      <c r="GD335" s="167">
        <v>130</v>
      </c>
      <c r="GE335" s="168">
        <f t="shared" si="629"/>
        <v>-2.3603849250278586E-2</v>
      </c>
      <c r="GF335" s="168">
        <f t="shared" si="630"/>
        <v>-2.3544224454084883E-2</v>
      </c>
      <c r="GG335" s="167">
        <v>131</v>
      </c>
      <c r="GH335" s="168">
        <f t="shared" si="631"/>
        <v>-1.2384835451356935E-2</v>
      </c>
      <c r="GI335" s="168">
        <f t="shared" si="632"/>
        <v>-1.1998855162644873E-2</v>
      </c>
      <c r="GJ335" s="167">
        <v>132</v>
      </c>
      <c r="GK335" s="168">
        <f t="shared" si="633"/>
        <v>-2.0040529691527809E-2</v>
      </c>
      <c r="GL335" s="168">
        <f t="shared" si="634"/>
        <v>-1.9627671504537147E-2</v>
      </c>
      <c r="GM335" s="167">
        <v>133</v>
      </c>
      <c r="GN335" s="168">
        <f t="shared" si="635"/>
        <v>-2.9994818512207644E-2</v>
      </c>
      <c r="GO335" s="168">
        <f t="shared" si="636"/>
        <v>-2.8499066434065412E-2</v>
      </c>
      <c r="GP335" s="167">
        <v>134</v>
      </c>
      <c r="GQ335" s="168">
        <f t="shared" si="637"/>
        <v>1.1033250097071345E-2</v>
      </c>
      <c r="GR335" s="168">
        <f t="shared" si="638"/>
        <v>1.2508825519844891E-2</v>
      </c>
      <c r="GS335" s="167">
        <v>135</v>
      </c>
      <c r="GT335" s="168">
        <f t="shared" si="639"/>
        <v>3.2452499206684138E-2</v>
      </c>
      <c r="GU335" s="168">
        <f t="shared" si="640"/>
        <v>3.7596330632538866E-2</v>
      </c>
      <c r="GV335" s="167">
        <v>136</v>
      </c>
      <c r="GW335" s="168">
        <f t="shared" si="641"/>
        <v>4.2495075939370963E-2</v>
      </c>
      <c r="GX335" s="168">
        <f t="shared" si="642"/>
        <v>5.8447665967733542E-2</v>
      </c>
      <c r="GY335" s="167">
        <v>137</v>
      </c>
      <c r="GZ335" s="168">
        <f t="shared" si="643"/>
        <v>-2.9037543498589002E-5</v>
      </c>
      <c r="HA335" s="168">
        <f t="shared" si="644"/>
        <v>2.5034014590687548E-2</v>
      </c>
      <c r="HB335" s="167">
        <v>-1.2</v>
      </c>
      <c r="HC335" s="167">
        <v>-0.49</v>
      </c>
      <c r="HD335" s="167">
        <v>0.14000000000000001</v>
      </c>
      <c r="HE335" s="167">
        <v>1.56</v>
      </c>
      <c r="HF335" s="167">
        <v>-2.98</v>
      </c>
      <c r="HG335" s="167">
        <v>-1.01</v>
      </c>
      <c r="HH335" s="167">
        <v>0.85</v>
      </c>
      <c r="HI335" s="167">
        <v>3.14</v>
      </c>
    </row>
    <row r="336" spans="1:217" ht="15" x14ac:dyDescent="0.2">
      <c r="A336" s="153">
        <v>326</v>
      </c>
      <c r="B336" s="212"/>
      <c r="V336" s="163">
        <f t="shared" si="545"/>
        <v>0</v>
      </c>
      <c r="W336" s="163">
        <f t="shared" si="546"/>
        <v>0</v>
      </c>
      <c r="X336" s="163">
        <f t="shared" si="547"/>
        <v>0</v>
      </c>
      <c r="Y336" s="163">
        <f t="shared" si="548"/>
        <v>0</v>
      </c>
      <c r="Z336" s="163">
        <f t="shared" si="549"/>
        <v>0</v>
      </c>
      <c r="AA336" s="163">
        <f t="shared" si="550"/>
        <v>0</v>
      </c>
      <c r="AB336" s="163">
        <f t="shared" si="551"/>
        <v>0</v>
      </c>
      <c r="AC336" s="163">
        <f t="shared" si="552"/>
        <v>0</v>
      </c>
      <c r="AD336" s="164">
        <f t="shared" si="553"/>
        <v>-1.4641977937706968E-2</v>
      </c>
      <c r="AE336" s="164">
        <f t="shared" si="554"/>
        <v>2.4910512713808348E-2</v>
      </c>
      <c r="AF336" s="164">
        <f t="shared" si="555"/>
        <v>4.5595616594547202E-2</v>
      </c>
      <c r="AG336" s="165">
        <f t="shared" si="556"/>
        <v>65.3</v>
      </c>
      <c r="AH336" s="165">
        <f t="shared" si="557"/>
        <v>75.400000000000006</v>
      </c>
      <c r="AI336" s="165">
        <f t="shared" si="558"/>
        <v>82.9</v>
      </c>
      <c r="AJ336" s="165">
        <f t="shared" si="559"/>
        <v>88.3</v>
      </c>
      <c r="AK336" s="165">
        <f t="shared" si="560"/>
        <v>91.5</v>
      </c>
      <c r="AL336" s="165">
        <f t="shared" si="561"/>
        <v>92.7</v>
      </c>
      <c r="AM336" s="165">
        <f t="shared" si="562"/>
        <v>92.5</v>
      </c>
      <c r="AN336" s="165">
        <f t="shared" si="563"/>
        <v>90.4</v>
      </c>
      <c r="AO336" s="164">
        <f t="shared" si="564"/>
        <v>1.5128685188023212</v>
      </c>
      <c r="AP336" s="166">
        <v>1</v>
      </c>
      <c r="AQ336" s="167">
        <v>51.4</v>
      </c>
      <c r="AR336" s="167">
        <v>62.6</v>
      </c>
      <c r="AS336" s="167">
        <v>70.8</v>
      </c>
      <c r="AT336" s="167">
        <v>81</v>
      </c>
      <c r="AU336" s="167">
        <v>90.4</v>
      </c>
      <c r="AV336" s="167">
        <v>96.2</v>
      </c>
      <c r="AW336" s="167">
        <v>94.7</v>
      </c>
      <c r="AX336" s="167">
        <v>92.3</v>
      </c>
      <c r="AY336" s="166">
        <v>2</v>
      </c>
      <c r="AZ336" s="167">
        <v>59.5</v>
      </c>
      <c r="BA336" s="167">
        <v>68.900000000000006</v>
      </c>
      <c r="BB336" s="167">
        <v>78.3</v>
      </c>
      <c r="BC336" s="167">
        <v>84.3</v>
      </c>
      <c r="BD336" s="167">
        <v>92.8</v>
      </c>
      <c r="BE336" s="167">
        <v>96.3</v>
      </c>
      <c r="BF336" s="167">
        <v>94</v>
      </c>
      <c r="BG336" s="167">
        <v>90</v>
      </c>
      <c r="BH336" s="166">
        <v>3</v>
      </c>
      <c r="BI336" s="167">
        <v>59.8</v>
      </c>
      <c r="BJ336" s="167">
        <v>71.099999999999994</v>
      </c>
      <c r="BK336" s="167">
        <v>80.8</v>
      </c>
      <c r="BL336" s="167">
        <v>88</v>
      </c>
      <c r="BM336" s="167">
        <v>95</v>
      </c>
      <c r="BN336" s="167">
        <v>94.4</v>
      </c>
      <c r="BO336" s="167">
        <v>94.1</v>
      </c>
      <c r="BP336" s="167">
        <v>89</v>
      </c>
      <c r="BQ336" s="166">
        <v>4</v>
      </c>
      <c r="BR336" s="167">
        <v>65.400000000000006</v>
      </c>
      <c r="BS336" s="167">
        <v>77.2</v>
      </c>
      <c r="BT336" s="167">
        <v>84.5</v>
      </c>
      <c r="BU336" s="167">
        <v>89.8</v>
      </c>
      <c r="BV336" s="167">
        <v>95.5</v>
      </c>
      <c r="BW336" s="167">
        <v>94.3</v>
      </c>
      <c r="BX336" s="167">
        <v>92.5</v>
      </c>
      <c r="BY336" s="167">
        <v>88.8</v>
      </c>
      <c r="BZ336" s="166">
        <v>5</v>
      </c>
      <c r="CA336" s="167">
        <v>65.3</v>
      </c>
      <c r="CB336" s="167">
        <v>77.400000000000006</v>
      </c>
      <c r="CC336" s="167">
        <v>86.5</v>
      </c>
      <c r="CD336" s="167">
        <v>92.5</v>
      </c>
      <c r="CE336" s="167">
        <v>96.4</v>
      </c>
      <c r="CF336" s="167">
        <v>93</v>
      </c>
      <c r="CG336" s="167">
        <v>90.4</v>
      </c>
      <c r="CH336" s="167">
        <v>83.7</v>
      </c>
      <c r="CI336" s="166">
        <v>6</v>
      </c>
      <c r="CJ336" s="167">
        <v>70.7</v>
      </c>
      <c r="CK336" s="167">
        <v>82</v>
      </c>
      <c r="CL336" s="167">
        <v>89.3</v>
      </c>
      <c r="CM336" s="167">
        <v>93.3</v>
      </c>
      <c r="CN336" s="167">
        <v>95.5</v>
      </c>
      <c r="CO336" s="167">
        <v>93</v>
      </c>
      <c r="CP336" s="167">
        <v>90.1</v>
      </c>
      <c r="CQ336" s="167">
        <v>83</v>
      </c>
      <c r="CR336" s="166">
        <v>7</v>
      </c>
      <c r="CS336" s="167">
        <v>75.599999999999994</v>
      </c>
      <c r="CT336" s="167">
        <v>84.2</v>
      </c>
      <c r="CU336" s="167">
        <v>90.1</v>
      </c>
      <c r="CV336" s="167">
        <v>93.6</v>
      </c>
      <c r="CW336" s="167">
        <v>96.2</v>
      </c>
      <c r="CX336" s="167">
        <v>91.3</v>
      </c>
      <c r="CY336" s="167">
        <v>87.9</v>
      </c>
      <c r="CZ336" s="167">
        <v>81.900000000000006</v>
      </c>
      <c r="DA336" s="166">
        <v>8</v>
      </c>
      <c r="DB336" s="167">
        <v>77.599999999999994</v>
      </c>
      <c r="DC336" s="167">
        <v>88</v>
      </c>
      <c r="DD336" s="167">
        <v>93.4</v>
      </c>
      <c r="DE336" s="167">
        <v>93.8</v>
      </c>
      <c r="DF336" s="167">
        <v>94.2</v>
      </c>
      <c r="DG336" s="167">
        <v>91.4</v>
      </c>
      <c r="DH336" s="167">
        <v>87.9</v>
      </c>
      <c r="DI336" s="167">
        <v>79.900000000000006</v>
      </c>
      <c r="DJ336" s="167">
        <v>1</v>
      </c>
      <c r="DK336" s="168">
        <f t="shared" si="565"/>
        <v>51.4</v>
      </c>
      <c r="DL336" s="168">
        <f t="shared" si="566"/>
        <v>62.6</v>
      </c>
      <c r="DM336" s="168">
        <f t="shared" si="567"/>
        <v>70.8</v>
      </c>
      <c r="DN336" s="168">
        <f t="shared" si="568"/>
        <v>81</v>
      </c>
      <c r="DO336" s="168">
        <f t="shared" si="569"/>
        <v>90.4</v>
      </c>
      <c r="DP336" s="168">
        <f t="shared" si="570"/>
        <v>96.2</v>
      </c>
      <c r="DQ336" s="168">
        <f t="shared" si="571"/>
        <v>94.7</v>
      </c>
      <c r="DR336" s="168">
        <f t="shared" si="572"/>
        <v>92.3</v>
      </c>
      <c r="DS336" s="167">
        <v>131</v>
      </c>
      <c r="DT336" s="168">
        <f t="shared" si="573"/>
        <v>59.5</v>
      </c>
      <c r="DU336" s="168">
        <f t="shared" si="574"/>
        <v>68.900000000000006</v>
      </c>
      <c r="DV336" s="168">
        <f t="shared" si="575"/>
        <v>78.3</v>
      </c>
      <c r="DW336" s="168">
        <f t="shared" si="576"/>
        <v>84.3</v>
      </c>
      <c r="DX336" s="168">
        <f t="shared" si="577"/>
        <v>92.8</v>
      </c>
      <c r="DY336" s="168">
        <f t="shared" si="578"/>
        <v>96.3</v>
      </c>
      <c r="DZ336" s="168">
        <f t="shared" si="579"/>
        <v>94</v>
      </c>
      <c r="EA336" s="168">
        <f t="shared" si="580"/>
        <v>90</v>
      </c>
      <c r="EB336" s="167">
        <v>132</v>
      </c>
      <c r="EC336" s="168">
        <f t="shared" si="581"/>
        <v>59.8</v>
      </c>
      <c r="ED336" s="168">
        <f t="shared" si="582"/>
        <v>71.099999999999994</v>
      </c>
      <c r="EE336" s="168">
        <f t="shared" si="583"/>
        <v>80.8</v>
      </c>
      <c r="EF336" s="168">
        <f t="shared" si="584"/>
        <v>88</v>
      </c>
      <c r="EG336" s="168">
        <f t="shared" si="585"/>
        <v>95</v>
      </c>
      <c r="EH336" s="168">
        <f t="shared" si="586"/>
        <v>94.4</v>
      </c>
      <c r="EI336" s="168">
        <f t="shared" si="587"/>
        <v>94.1</v>
      </c>
      <c r="EJ336" s="168">
        <f t="shared" si="588"/>
        <v>89</v>
      </c>
      <c r="EK336" s="167">
        <v>133</v>
      </c>
      <c r="EL336" s="168">
        <f t="shared" si="589"/>
        <v>65.400000000000006</v>
      </c>
      <c r="EM336" s="168">
        <f t="shared" si="590"/>
        <v>77.2</v>
      </c>
      <c r="EN336" s="168">
        <f t="shared" si="591"/>
        <v>84.5</v>
      </c>
      <c r="EO336" s="168">
        <f t="shared" si="592"/>
        <v>89.8</v>
      </c>
      <c r="EP336" s="168">
        <f t="shared" si="593"/>
        <v>95.5</v>
      </c>
      <c r="EQ336" s="168">
        <f t="shared" si="594"/>
        <v>94.3</v>
      </c>
      <c r="ER336" s="168">
        <f t="shared" si="595"/>
        <v>92.5</v>
      </c>
      <c r="ES336" s="168">
        <f t="shared" si="596"/>
        <v>88.8</v>
      </c>
      <c r="ET336" s="167">
        <v>134</v>
      </c>
      <c r="EU336" s="168">
        <f t="shared" si="597"/>
        <v>65.3</v>
      </c>
      <c r="EV336" s="168">
        <f t="shared" si="598"/>
        <v>77.400000000000006</v>
      </c>
      <c r="EW336" s="168">
        <f t="shared" si="599"/>
        <v>86.5</v>
      </c>
      <c r="EX336" s="168">
        <f t="shared" si="600"/>
        <v>92.5</v>
      </c>
      <c r="EY336" s="168">
        <f t="shared" si="601"/>
        <v>96.4</v>
      </c>
      <c r="EZ336" s="168">
        <f t="shared" si="602"/>
        <v>93</v>
      </c>
      <c r="FA336" s="168">
        <f t="shared" si="603"/>
        <v>90.4</v>
      </c>
      <c r="FB336" s="168">
        <f t="shared" si="604"/>
        <v>83.7</v>
      </c>
      <c r="FC336" s="167">
        <v>135</v>
      </c>
      <c r="FD336" s="168">
        <f t="shared" si="605"/>
        <v>70.7</v>
      </c>
      <c r="FE336" s="168">
        <f t="shared" si="606"/>
        <v>82</v>
      </c>
      <c r="FF336" s="168">
        <f t="shared" si="607"/>
        <v>89.3</v>
      </c>
      <c r="FG336" s="168">
        <f t="shared" si="608"/>
        <v>93.3</v>
      </c>
      <c r="FH336" s="168">
        <f t="shared" si="609"/>
        <v>95.5</v>
      </c>
      <c r="FI336" s="168">
        <f t="shared" si="610"/>
        <v>93</v>
      </c>
      <c r="FJ336" s="168">
        <f t="shared" si="611"/>
        <v>90.1</v>
      </c>
      <c r="FK336" s="168">
        <f t="shared" si="612"/>
        <v>83</v>
      </c>
      <c r="FL336" s="167">
        <v>136</v>
      </c>
      <c r="FM336" s="168">
        <f t="shared" si="613"/>
        <v>75.599999999999994</v>
      </c>
      <c r="FN336" s="168">
        <f t="shared" si="614"/>
        <v>84.2</v>
      </c>
      <c r="FO336" s="168">
        <f t="shared" si="615"/>
        <v>90.1</v>
      </c>
      <c r="FP336" s="168">
        <f t="shared" si="616"/>
        <v>93.6</v>
      </c>
      <c r="FQ336" s="168">
        <f t="shared" si="617"/>
        <v>96.2</v>
      </c>
      <c r="FR336" s="168">
        <f t="shared" si="618"/>
        <v>91.3</v>
      </c>
      <c r="FS336" s="168">
        <f t="shared" si="619"/>
        <v>87.9</v>
      </c>
      <c r="FT336" s="168">
        <f t="shared" si="620"/>
        <v>81.900000000000006</v>
      </c>
      <c r="FU336" s="167">
        <v>137</v>
      </c>
      <c r="FV336" s="168">
        <f t="shared" si="621"/>
        <v>77.599999999999994</v>
      </c>
      <c r="FW336" s="168">
        <f t="shared" si="622"/>
        <v>88</v>
      </c>
      <c r="FX336" s="168">
        <f t="shared" si="623"/>
        <v>93.4</v>
      </c>
      <c r="FY336" s="168">
        <f t="shared" si="624"/>
        <v>93.8</v>
      </c>
      <c r="FZ336" s="168">
        <f t="shared" si="625"/>
        <v>94.2</v>
      </c>
      <c r="GA336" s="168">
        <f t="shared" si="626"/>
        <v>91.4</v>
      </c>
      <c r="GB336" s="168">
        <f t="shared" si="627"/>
        <v>87.9</v>
      </c>
      <c r="GC336" s="168">
        <f t="shared" si="628"/>
        <v>79.900000000000006</v>
      </c>
      <c r="GD336" s="167">
        <v>130</v>
      </c>
      <c r="GE336" s="168">
        <f t="shared" si="629"/>
        <v>-2.3603849250278586E-2</v>
      </c>
      <c r="GF336" s="168">
        <f t="shared" si="630"/>
        <v>-2.3544224454084883E-2</v>
      </c>
      <c r="GG336" s="167">
        <v>131</v>
      </c>
      <c r="GH336" s="168">
        <f t="shared" si="631"/>
        <v>-1.2384835451356935E-2</v>
      </c>
      <c r="GI336" s="168">
        <f t="shared" si="632"/>
        <v>-1.1998855162644873E-2</v>
      </c>
      <c r="GJ336" s="167">
        <v>132</v>
      </c>
      <c r="GK336" s="168">
        <f t="shared" si="633"/>
        <v>-2.0040529691527809E-2</v>
      </c>
      <c r="GL336" s="168">
        <f t="shared" si="634"/>
        <v>-1.9627671504537147E-2</v>
      </c>
      <c r="GM336" s="167">
        <v>133</v>
      </c>
      <c r="GN336" s="168">
        <f t="shared" si="635"/>
        <v>-2.9994818512207644E-2</v>
      </c>
      <c r="GO336" s="168">
        <f t="shared" si="636"/>
        <v>-2.8499066434065412E-2</v>
      </c>
      <c r="GP336" s="167">
        <v>134</v>
      </c>
      <c r="GQ336" s="168">
        <f t="shared" si="637"/>
        <v>1.1033250097071345E-2</v>
      </c>
      <c r="GR336" s="168">
        <f t="shared" si="638"/>
        <v>1.2508825519844891E-2</v>
      </c>
      <c r="GS336" s="167">
        <v>135</v>
      </c>
      <c r="GT336" s="168">
        <f t="shared" si="639"/>
        <v>3.2452499206684138E-2</v>
      </c>
      <c r="GU336" s="168">
        <f t="shared" si="640"/>
        <v>3.7596330632538866E-2</v>
      </c>
      <c r="GV336" s="167">
        <v>136</v>
      </c>
      <c r="GW336" s="168">
        <f t="shared" si="641"/>
        <v>4.2495075939370963E-2</v>
      </c>
      <c r="GX336" s="168">
        <f t="shared" si="642"/>
        <v>5.8447665967733542E-2</v>
      </c>
      <c r="GY336" s="167">
        <v>137</v>
      </c>
      <c r="GZ336" s="168">
        <f t="shared" si="643"/>
        <v>-2.9037543498589002E-5</v>
      </c>
      <c r="HA336" s="168">
        <f t="shared" si="644"/>
        <v>2.5034014590687548E-2</v>
      </c>
      <c r="HB336" s="167">
        <v>-1.2</v>
      </c>
      <c r="HC336" s="167">
        <v>-0.49</v>
      </c>
      <c r="HD336" s="167">
        <v>0.14000000000000001</v>
      </c>
      <c r="HE336" s="167">
        <v>1.56</v>
      </c>
      <c r="HF336" s="167">
        <v>-2.98</v>
      </c>
      <c r="HG336" s="167">
        <v>-1.01</v>
      </c>
      <c r="HH336" s="167">
        <v>0.85</v>
      </c>
      <c r="HI336" s="167">
        <v>3.14</v>
      </c>
    </row>
    <row r="337" spans="1:217" ht="15" x14ac:dyDescent="0.2">
      <c r="A337" s="153">
        <v>327</v>
      </c>
      <c r="B337" s="212"/>
      <c r="V337" s="163">
        <f t="shared" si="545"/>
        <v>0</v>
      </c>
      <c r="W337" s="163">
        <f t="shared" si="546"/>
        <v>0</v>
      </c>
      <c r="X337" s="163">
        <f t="shared" si="547"/>
        <v>0</v>
      </c>
      <c r="Y337" s="163">
        <f t="shared" si="548"/>
        <v>0</v>
      </c>
      <c r="Z337" s="163">
        <f t="shared" si="549"/>
        <v>0</v>
      </c>
      <c r="AA337" s="163">
        <f t="shared" si="550"/>
        <v>0</v>
      </c>
      <c r="AB337" s="163">
        <f t="shared" si="551"/>
        <v>0</v>
      </c>
      <c r="AC337" s="163">
        <f t="shared" si="552"/>
        <v>0</v>
      </c>
      <c r="AD337" s="164">
        <f t="shared" si="553"/>
        <v>-1.4641977937706968E-2</v>
      </c>
      <c r="AE337" s="164">
        <f t="shared" si="554"/>
        <v>2.4910512713808348E-2</v>
      </c>
      <c r="AF337" s="164">
        <f t="shared" si="555"/>
        <v>4.5595616594547202E-2</v>
      </c>
      <c r="AG337" s="165">
        <f t="shared" si="556"/>
        <v>65.3</v>
      </c>
      <c r="AH337" s="165">
        <f t="shared" si="557"/>
        <v>75.400000000000006</v>
      </c>
      <c r="AI337" s="165">
        <f t="shared" si="558"/>
        <v>82.9</v>
      </c>
      <c r="AJ337" s="165">
        <f t="shared" si="559"/>
        <v>88.3</v>
      </c>
      <c r="AK337" s="165">
        <f t="shared" si="560"/>
        <v>91.5</v>
      </c>
      <c r="AL337" s="165">
        <f t="shared" si="561"/>
        <v>92.7</v>
      </c>
      <c r="AM337" s="165">
        <f t="shared" si="562"/>
        <v>92.5</v>
      </c>
      <c r="AN337" s="165">
        <f t="shared" si="563"/>
        <v>90.4</v>
      </c>
      <c r="AO337" s="164">
        <f t="shared" si="564"/>
        <v>1.5128685188023212</v>
      </c>
      <c r="AP337" s="166">
        <v>1</v>
      </c>
      <c r="AQ337" s="167">
        <v>51.4</v>
      </c>
      <c r="AR337" s="167">
        <v>62.6</v>
      </c>
      <c r="AS337" s="167">
        <v>70.8</v>
      </c>
      <c r="AT337" s="167">
        <v>81</v>
      </c>
      <c r="AU337" s="167">
        <v>90.4</v>
      </c>
      <c r="AV337" s="167">
        <v>96.2</v>
      </c>
      <c r="AW337" s="167">
        <v>94.7</v>
      </c>
      <c r="AX337" s="167">
        <v>92.3</v>
      </c>
      <c r="AY337" s="166">
        <v>2</v>
      </c>
      <c r="AZ337" s="167">
        <v>59.5</v>
      </c>
      <c r="BA337" s="167">
        <v>68.900000000000006</v>
      </c>
      <c r="BB337" s="167">
        <v>78.3</v>
      </c>
      <c r="BC337" s="167">
        <v>84.3</v>
      </c>
      <c r="BD337" s="167">
        <v>92.8</v>
      </c>
      <c r="BE337" s="167">
        <v>96.3</v>
      </c>
      <c r="BF337" s="167">
        <v>94</v>
      </c>
      <c r="BG337" s="167">
        <v>90</v>
      </c>
      <c r="BH337" s="166">
        <v>3</v>
      </c>
      <c r="BI337" s="167">
        <v>59.8</v>
      </c>
      <c r="BJ337" s="167">
        <v>71.099999999999994</v>
      </c>
      <c r="BK337" s="167">
        <v>80.8</v>
      </c>
      <c r="BL337" s="167">
        <v>88</v>
      </c>
      <c r="BM337" s="167">
        <v>95</v>
      </c>
      <c r="BN337" s="167">
        <v>94.4</v>
      </c>
      <c r="BO337" s="167">
        <v>94.1</v>
      </c>
      <c r="BP337" s="167">
        <v>89</v>
      </c>
      <c r="BQ337" s="166">
        <v>4</v>
      </c>
      <c r="BR337" s="167">
        <v>65.400000000000006</v>
      </c>
      <c r="BS337" s="167">
        <v>77.2</v>
      </c>
      <c r="BT337" s="167">
        <v>84.5</v>
      </c>
      <c r="BU337" s="167">
        <v>89.8</v>
      </c>
      <c r="BV337" s="167">
        <v>95.5</v>
      </c>
      <c r="BW337" s="167">
        <v>94.3</v>
      </c>
      <c r="BX337" s="167">
        <v>92.5</v>
      </c>
      <c r="BY337" s="167">
        <v>88.8</v>
      </c>
      <c r="BZ337" s="166">
        <v>5</v>
      </c>
      <c r="CA337" s="167">
        <v>65.3</v>
      </c>
      <c r="CB337" s="167">
        <v>77.400000000000006</v>
      </c>
      <c r="CC337" s="167">
        <v>86.5</v>
      </c>
      <c r="CD337" s="167">
        <v>92.5</v>
      </c>
      <c r="CE337" s="167">
        <v>96.4</v>
      </c>
      <c r="CF337" s="167">
        <v>93</v>
      </c>
      <c r="CG337" s="167">
        <v>90.4</v>
      </c>
      <c r="CH337" s="167">
        <v>83.7</v>
      </c>
      <c r="CI337" s="166">
        <v>6</v>
      </c>
      <c r="CJ337" s="167">
        <v>70.7</v>
      </c>
      <c r="CK337" s="167">
        <v>82</v>
      </c>
      <c r="CL337" s="167">
        <v>89.3</v>
      </c>
      <c r="CM337" s="167">
        <v>93.3</v>
      </c>
      <c r="CN337" s="167">
        <v>95.5</v>
      </c>
      <c r="CO337" s="167">
        <v>93</v>
      </c>
      <c r="CP337" s="167">
        <v>90.1</v>
      </c>
      <c r="CQ337" s="167">
        <v>83</v>
      </c>
      <c r="CR337" s="166">
        <v>7</v>
      </c>
      <c r="CS337" s="167">
        <v>75.599999999999994</v>
      </c>
      <c r="CT337" s="167">
        <v>84.2</v>
      </c>
      <c r="CU337" s="167">
        <v>90.1</v>
      </c>
      <c r="CV337" s="167">
        <v>93.6</v>
      </c>
      <c r="CW337" s="167">
        <v>96.2</v>
      </c>
      <c r="CX337" s="167">
        <v>91.3</v>
      </c>
      <c r="CY337" s="167">
        <v>87.9</v>
      </c>
      <c r="CZ337" s="167">
        <v>81.900000000000006</v>
      </c>
      <c r="DA337" s="166">
        <v>8</v>
      </c>
      <c r="DB337" s="167">
        <v>77.599999999999994</v>
      </c>
      <c r="DC337" s="167">
        <v>88</v>
      </c>
      <c r="DD337" s="167">
        <v>93.4</v>
      </c>
      <c r="DE337" s="167">
        <v>93.8</v>
      </c>
      <c r="DF337" s="167">
        <v>94.2</v>
      </c>
      <c r="DG337" s="167">
        <v>91.4</v>
      </c>
      <c r="DH337" s="167">
        <v>87.9</v>
      </c>
      <c r="DI337" s="167">
        <v>79.900000000000006</v>
      </c>
      <c r="DJ337" s="167">
        <v>1</v>
      </c>
      <c r="DK337" s="168">
        <f t="shared" si="565"/>
        <v>51.4</v>
      </c>
      <c r="DL337" s="168">
        <f t="shared" si="566"/>
        <v>62.6</v>
      </c>
      <c r="DM337" s="168">
        <f t="shared" si="567"/>
        <v>70.8</v>
      </c>
      <c r="DN337" s="168">
        <f t="shared" si="568"/>
        <v>81</v>
      </c>
      <c r="DO337" s="168">
        <f t="shared" si="569"/>
        <v>90.4</v>
      </c>
      <c r="DP337" s="168">
        <f t="shared" si="570"/>
        <v>96.2</v>
      </c>
      <c r="DQ337" s="168">
        <f t="shared" si="571"/>
        <v>94.7</v>
      </c>
      <c r="DR337" s="168">
        <f t="shared" si="572"/>
        <v>92.3</v>
      </c>
      <c r="DS337" s="167">
        <v>131</v>
      </c>
      <c r="DT337" s="168">
        <f t="shared" si="573"/>
        <v>59.5</v>
      </c>
      <c r="DU337" s="168">
        <f t="shared" si="574"/>
        <v>68.900000000000006</v>
      </c>
      <c r="DV337" s="168">
        <f t="shared" si="575"/>
        <v>78.3</v>
      </c>
      <c r="DW337" s="168">
        <f t="shared" si="576"/>
        <v>84.3</v>
      </c>
      <c r="DX337" s="168">
        <f t="shared" si="577"/>
        <v>92.8</v>
      </c>
      <c r="DY337" s="168">
        <f t="shared" si="578"/>
        <v>96.3</v>
      </c>
      <c r="DZ337" s="168">
        <f t="shared" si="579"/>
        <v>94</v>
      </c>
      <c r="EA337" s="168">
        <f t="shared" si="580"/>
        <v>90</v>
      </c>
      <c r="EB337" s="167">
        <v>132</v>
      </c>
      <c r="EC337" s="168">
        <f t="shared" si="581"/>
        <v>59.8</v>
      </c>
      <c r="ED337" s="168">
        <f t="shared" si="582"/>
        <v>71.099999999999994</v>
      </c>
      <c r="EE337" s="168">
        <f t="shared" si="583"/>
        <v>80.8</v>
      </c>
      <c r="EF337" s="168">
        <f t="shared" si="584"/>
        <v>88</v>
      </c>
      <c r="EG337" s="168">
        <f t="shared" si="585"/>
        <v>95</v>
      </c>
      <c r="EH337" s="168">
        <f t="shared" si="586"/>
        <v>94.4</v>
      </c>
      <c r="EI337" s="168">
        <f t="shared" si="587"/>
        <v>94.1</v>
      </c>
      <c r="EJ337" s="168">
        <f t="shared" si="588"/>
        <v>89</v>
      </c>
      <c r="EK337" s="167">
        <v>133</v>
      </c>
      <c r="EL337" s="168">
        <f t="shared" si="589"/>
        <v>65.400000000000006</v>
      </c>
      <c r="EM337" s="168">
        <f t="shared" si="590"/>
        <v>77.2</v>
      </c>
      <c r="EN337" s="168">
        <f t="shared" si="591"/>
        <v>84.5</v>
      </c>
      <c r="EO337" s="168">
        <f t="shared" si="592"/>
        <v>89.8</v>
      </c>
      <c r="EP337" s="168">
        <f t="shared" si="593"/>
        <v>95.5</v>
      </c>
      <c r="EQ337" s="168">
        <f t="shared" si="594"/>
        <v>94.3</v>
      </c>
      <c r="ER337" s="168">
        <f t="shared" si="595"/>
        <v>92.5</v>
      </c>
      <c r="ES337" s="168">
        <f t="shared" si="596"/>
        <v>88.8</v>
      </c>
      <c r="ET337" s="167">
        <v>134</v>
      </c>
      <c r="EU337" s="168">
        <f t="shared" si="597"/>
        <v>65.3</v>
      </c>
      <c r="EV337" s="168">
        <f t="shared" si="598"/>
        <v>77.400000000000006</v>
      </c>
      <c r="EW337" s="168">
        <f t="shared" si="599"/>
        <v>86.5</v>
      </c>
      <c r="EX337" s="168">
        <f t="shared" si="600"/>
        <v>92.5</v>
      </c>
      <c r="EY337" s="168">
        <f t="shared" si="601"/>
        <v>96.4</v>
      </c>
      <c r="EZ337" s="168">
        <f t="shared" si="602"/>
        <v>93</v>
      </c>
      <c r="FA337" s="168">
        <f t="shared" si="603"/>
        <v>90.4</v>
      </c>
      <c r="FB337" s="168">
        <f t="shared" si="604"/>
        <v>83.7</v>
      </c>
      <c r="FC337" s="167">
        <v>135</v>
      </c>
      <c r="FD337" s="168">
        <f t="shared" si="605"/>
        <v>70.7</v>
      </c>
      <c r="FE337" s="168">
        <f t="shared" si="606"/>
        <v>82</v>
      </c>
      <c r="FF337" s="168">
        <f t="shared" si="607"/>
        <v>89.3</v>
      </c>
      <c r="FG337" s="168">
        <f t="shared" si="608"/>
        <v>93.3</v>
      </c>
      <c r="FH337" s="168">
        <f t="shared" si="609"/>
        <v>95.5</v>
      </c>
      <c r="FI337" s="168">
        <f t="shared" si="610"/>
        <v>93</v>
      </c>
      <c r="FJ337" s="168">
        <f t="shared" si="611"/>
        <v>90.1</v>
      </c>
      <c r="FK337" s="168">
        <f t="shared" si="612"/>
        <v>83</v>
      </c>
      <c r="FL337" s="167">
        <v>136</v>
      </c>
      <c r="FM337" s="168">
        <f t="shared" si="613"/>
        <v>75.599999999999994</v>
      </c>
      <c r="FN337" s="168">
        <f t="shared" si="614"/>
        <v>84.2</v>
      </c>
      <c r="FO337" s="168">
        <f t="shared" si="615"/>
        <v>90.1</v>
      </c>
      <c r="FP337" s="168">
        <f t="shared" si="616"/>
        <v>93.6</v>
      </c>
      <c r="FQ337" s="168">
        <f t="shared" si="617"/>
        <v>96.2</v>
      </c>
      <c r="FR337" s="168">
        <f t="shared" si="618"/>
        <v>91.3</v>
      </c>
      <c r="FS337" s="168">
        <f t="shared" si="619"/>
        <v>87.9</v>
      </c>
      <c r="FT337" s="168">
        <f t="shared" si="620"/>
        <v>81.900000000000006</v>
      </c>
      <c r="FU337" s="167">
        <v>137</v>
      </c>
      <c r="FV337" s="168">
        <f t="shared" si="621"/>
        <v>77.599999999999994</v>
      </c>
      <c r="FW337" s="168">
        <f t="shared" si="622"/>
        <v>88</v>
      </c>
      <c r="FX337" s="168">
        <f t="shared" si="623"/>
        <v>93.4</v>
      </c>
      <c r="FY337" s="168">
        <f t="shared" si="624"/>
        <v>93.8</v>
      </c>
      <c r="FZ337" s="168">
        <f t="shared" si="625"/>
        <v>94.2</v>
      </c>
      <c r="GA337" s="168">
        <f t="shared" si="626"/>
        <v>91.4</v>
      </c>
      <c r="GB337" s="168">
        <f t="shared" si="627"/>
        <v>87.9</v>
      </c>
      <c r="GC337" s="168">
        <f t="shared" si="628"/>
        <v>79.900000000000006</v>
      </c>
      <c r="GD337" s="167">
        <v>130</v>
      </c>
      <c r="GE337" s="168">
        <f t="shared" si="629"/>
        <v>-2.3603849250278586E-2</v>
      </c>
      <c r="GF337" s="168">
        <f t="shared" si="630"/>
        <v>-2.3544224454084883E-2</v>
      </c>
      <c r="GG337" s="167">
        <v>131</v>
      </c>
      <c r="GH337" s="168">
        <f t="shared" si="631"/>
        <v>-1.2384835451356935E-2</v>
      </c>
      <c r="GI337" s="168">
        <f t="shared" si="632"/>
        <v>-1.1998855162644873E-2</v>
      </c>
      <c r="GJ337" s="167">
        <v>132</v>
      </c>
      <c r="GK337" s="168">
        <f t="shared" si="633"/>
        <v>-2.0040529691527809E-2</v>
      </c>
      <c r="GL337" s="168">
        <f t="shared" si="634"/>
        <v>-1.9627671504537147E-2</v>
      </c>
      <c r="GM337" s="167">
        <v>133</v>
      </c>
      <c r="GN337" s="168">
        <f t="shared" si="635"/>
        <v>-2.9994818512207644E-2</v>
      </c>
      <c r="GO337" s="168">
        <f t="shared" si="636"/>
        <v>-2.8499066434065412E-2</v>
      </c>
      <c r="GP337" s="167">
        <v>134</v>
      </c>
      <c r="GQ337" s="168">
        <f t="shared" si="637"/>
        <v>1.1033250097071345E-2</v>
      </c>
      <c r="GR337" s="168">
        <f t="shared" si="638"/>
        <v>1.2508825519844891E-2</v>
      </c>
      <c r="GS337" s="167">
        <v>135</v>
      </c>
      <c r="GT337" s="168">
        <f t="shared" si="639"/>
        <v>3.2452499206684138E-2</v>
      </c>
      <c r="GU337" s="168">
        <f t="shared" si="640"/>
        <v>3.7596330632538866E-2</v>
      </c>
      <c r="GV337" s="167">
        <v>136</v>
      </c>
      <c r="GW337" s="168">
        <f t="shared" si="641"/>
        <v>4.2495075939370963E-2</v>
      </c>
      <c r="GX337" s="168">
        <f t="shared" si="642"/>
        <v>5.8447665967733542E-2</v>
      </c>
      <c r="GY337" s="167">
        <v>137</v>
      </c>
      <c r="GZ337" s="168">
        <f t="shared" si="643"/>
        <v>-2.9037543498589002E-5</v>
      </c>
      <c r="HA337" s="168">
        <f t="shared" si="644"/>
        <v>2.5034014590687548E-2</v>
      </c>
      <c r="HB337" s="167">
        <v>-1.2</v>
      </c>
      <c r="HC337" s="167">
        <v>-0.49</v>
      </c>
      <c r="HD337" s="167">
        <v>0.14000000000000001</v>
      </c>
      <c r="HE337" s="167">
        <v>1.56</v>
      </c>
      <c r="HF337" s="167">
        <v>-2.98</v>
      </c>
      <c r="HG337" s="167">
        <v>-1.01</v>
      </c>
      <c r="HH337" s="167">
        <v>0.85</v>
      </c>
      <c r="HI337" s="167">
        <v>3.14</v>
      </c>
    </row>
    <row r="338" spans="1:217" ht="15" x14ac:dyDescent="0.2">
      <c r="A338" s="153">
        <v>328</v>
      </c>
      <c r="B338" s="212"/>
      <c r="V338" s="163">
        <f t="shared" si="545"/>
        <v>0</v>
      </c>
      <c r="W338" s="163">
        <f t="shared" si="546"/>
        <v>0</v>
      </c>
      <c r="X338" s="163">
        <f t="shared" si="547"/>
        <v>0</v>
      </c>
      <c r="Y338" s="163">
        <f t="shared" si="548"/>
        <v>0</v>
      </c>
      <c r="Z338" s="163">
        <f t="shared" si="549"/>
        <v>0</v>
      </c>
      <c r="AA338" s="163">
        <f t="shared" si="550"/>
        <v>0</v>
      </c>
      <c r="AB338" s="163">
        <f t="shared" si="551"/>
        <v>0</v>
      </c>
      <c r="AC338" s="163">
        <f t="shared" si="552"/>
        <v>0</v>
      </c>
      <c r="AD338" s="164">
        <f t="shared" si="553"/>
        <v>-1.4641977937706968E-2</v>
      </c>
      <c r="AE338" s="164">
        <f t="shared" si="554"/>
        <v>2.4910512713808348E-2</v>
      </c>
      <c r="AF338" s="164">
        <f t="shared" si="555"/>
        <v>4.5595616594547202E-2</v>
      </c>
      <c r="AG338" s="165">
        <f t="shared" si="556"/>
        <v>65.3</v>
      </c>
      <c r="AH338" s="165">
        <f t="shared" si="557"/>
        <v>75.400000000000006</v>
      </c>
      <c r="AI338" s="165">
        <f t="shared" si="558"/>
        <v>82.9</v>
      </c>
      <c r="AJ338" s="165">
        <f t="shared" si="559"/>
        <v>88.3</v>
      </c>
      <c r="AK338" s="165">
        <f t="shared" si="560"/>
        <v>91.5</v>
      </c>
      <c r="AL338" s="165">
        <f t="shared" si="561"/>
        <v>92.7</v>
      </c>
      <c r="AM338" s="165">
        <f t="shared" si="562"/>
        <v>92.5</v>
      </c>
      <c r="AN338" s="165">
        <f t="shared" si="563"/>
        <v>90.4</v>
      </c>
      <c r="AO338" s="164">
        <f t="shared" si="564"/>
        <v>1.5128685188023212</v>
      </c>
      <c r="AP338" s="166">
        <v>1</v>
      </c>
      <c r="AQ338" s="167">
        <v>51.4</v>
      </c>
      <c r="AR338" s="167">
        <v>62.6</v>
      </c>
      <c r="AS338" s="167">
        <v>70.8</v>
      </c>
      <c r="AT338" s="167">
        <v>81</v>
      </c>
      <c r="AU338" s="167">
        <v>90.4</v>
      </c>
      <c r="AV338" s="167">
        <v>96.2</v>
      </c>
      <c r="AW338" s="167">
        <v>94.7</v>
      </c>
      <c r="AX338" s="167">
        <v>92.3</v>
      </c>
      <c r="AY338" s="166">
        <v>2</v>
      </c>
      <c r="AZ338" s="167">
        <v>59.5</v>
      </c>
      <c r="BA338" s="167">
        <v>68.900000000000006</v>
      </c>
      <c r="BB338" s="167">
        <v>78.3</v>
      </c>
      <c r="BC338" s="167">
        <v>84.3</v>
      </c>
      <c r="BD338" s="167">
        <v>92.8</v>
      </c>
      <c r="BE338" s="167">
        <v>96.3</v>
      </c>
      <c r="BF338" s="167">
        <v>94</v>
      </c>
      <c r="BG338" s="167">
        <v>90</v>
      </c>
      <c r="BH338" s="166">
        <v>3</v>
      </c>
      <c r="BI338" s="167">
        <v>59.8</v>
      </c>
      <c r="BJ338" s="167">
        <v>71.099999999999994</v>
      </c>
      <c r="BK338" s="167">
        <v>80.8</v>
      </c>
      <c r="BL338" s="167">
        <v>88</v>
      </c>
      <c r="BM338" s="167">
        <v>95</v>
      </c>
      <c r="BN338" s="167">
        <v>94.4</v>
      </c>
      <c r="BO338" s="167">
        <v>94.1</v>
      </c>
      <c r="BP338" s="167">
        <v>89</v>
      </c>
      <c r="BQ338" s="166">
        <v>4</v>
      </c>
      <c r="BR338" s="167">
        <v>65.400000000000006</v>
      </c>
      <c r="BS338" s="167">
        <v>77.2</v>
      </c>
      <c r="BT338" s="167">
        <v>84.5</v>
      </c>
      <c r="BU338" s="167">
        <v>89.8</v>
      </c>
      <c r="BV338" s="167">
        <v>95.5</v>
      </c>
      <c r="BW338" s="167">
        <v>94.3</v>
      </c>
      <c r="BX338" s="167">
        <v>92.5</v>
      </c>
      <c r="BY338" s="167">
        <v>88.8</v>
      </c>
      <c r="BZ338" s="166">
        <v>5</v>
      </c>
      <c r="CA338" s="167">
        <v>65.3</v>
      </c>
      <c r="CB338" s="167">
        <v>77.400000000000006</v>
      </c>
      <c r="CC338" s="167">
        <v>86.5</v>
      </c>
      <c r="CD338" s="167">
        <v>92.5</v>
      </c>
      <c r="CE338" s="167">
        <v>96.4</v>
      </c>
      <c r="CF338" s="167">
        <v>93</v>
      </c>
      <c r="CG338" s="167">
        <v>90.4</v>
      </c>
      <c r="CH338" s="167">
        <v>83.7</v>
      </c>
      <c r="CI338" s="166">
        <v>6</v>
      </c>
      <c r="CJ338" s="167">
        <v>70.7</v>
      </c>
      <c r="CK338" s="167">
        <v>82</v>
      </c>
      <c r="CL338" s="167">
        <v>89.3</v>
      </c>
      <c r="CM338" s="167">
        <v>93.3</v>
      </c>
      <c r="CN338" s="167">
        <v>95.5</v>
      </c>
      <c r="CO338" s="167">
        <v>93</v>
      </c>
      <c r="CP338" s="167">
        <v>90.1</v>
      </c>
      <c r="CQ338" s="167">
        <v>83</v>
      </c>
      <c r="CR338" s="166">
        <v>7</v>
      </c>
      <c r="CS338" s="167">
        <v>75.599999999999994</v>
      </c>
      <c r="CT338" s="167">
        <v>84.2</v>
      </c>
      <c r="CU338" s="167">
        <v>90.1</v>
      </c>
      <c r="CV338" s="167">
        <v>93.6</v>
      </c>
      <c r="CW338" s="167">
        <v>96.2</v>
      </c>
      <c r="CX338" s="167">
        <v>91.3</v>
      </c>
      <c r="CY338" s="167">
        <v>87.9</v>
      </c>
      <c r="CZ338" s="167">
        <v>81.900000000000006</v>
      </c>
      <c r="DA338" s="166">
        <v>8</v>
      </c>
      <c r="DB338" s="167">
        <v>77.599999999999994</v>
      </c>
      <c r="DC338" s="167">
        <v>88</v>
      </c>
      <c r="DD338" s="167">
        <v>93.4</v>
      </c>
      <c r="DE338" s="167">
        <v>93.8</v>
      </c>
      <c r="DF338" s="167">
        <v>94.2</v>
      </c>
      <c r="DG338" s="167">
        <v>91.4</v>
      </c>
      <c r="DH338" s="167">
        <v>87.9</v>
      </c>
      <c r="DI338" s="167">
        <v>79.900000000000006</v>
      </c>
      <c r="DJ338" s="167">
        <v>1</v>
      </c>
      <c r="DK338" s="168">
        <f t="shared" si="565"/>
        <v>51.4</v>
      </c>
      <c r="DL338" s="168">
        <f t="shared" si="566"/>
        <v>62.6</v>
      </c>
      <c r="DM338" s="168">
        <f t="shared" si="567"/>
        <v>70.8</v>
      </c>
      <c r="DN338" s="168">
        <f t="shared" si="568"/>
        <v>81</v>
      </c>
      <c r="DO338" s="168">
        <f t="shared" si="569"/>
        <v>90.4</v>
      </c>
      <c r="DP338" s="168">
        <f t="shared" si="570"/>
        <v>96.2</v>
      </c>
      <c r="DQ338" s="168">
        <f t="shared" si="571"/>
        <v>94.7</v>
      </c>
      <c r="DR338" s="168">
        <f t="shared" si="572"/>
        <v>92.3</v>
      </c>
      <c r="DS338" s="167">
        <v>131</v>
      </c>
      <c r="DT338" s="168">
        <f t="shared" si="573"/>
        <v>59.5</v>
      </c>
      <c r="DU338" s="168">
        <f t="shared" si="574"/>
        <v>68.900000000000006</v>
      </c>
      <c r="DV338" s="168">
        <f t="shared" si="575"/>
        <v>78.3</v>
      </c>
      <c r="DW338" s="168">
        <f t="shared" si="576"/>
        <v>84.3</v>
      </c>
      <c r="DX338" s="168">
        <f t="shared" si="577"/>
        <v>92.8</v>
      </c>
      <c r="DY338" s="168">
        <f t="shared" si="578"/>
        <v>96.3</v>
      </c>
      <c r="DZ338" s="168">
        <f t="shared" si="579"/>
        <v>94</v>
      </c>
      <c r="EA338" s="168">
        <f t="shared" si="580"/>
        <v>90</v>
      </c>
      <c r="EB338" s="167">
        <v>132</v>
      </c>
      <c r="EC338" s="168">
        <f t="shared" si="581"/>
        <v>59.8</v>
      </c>
      <c r="ED338" s="168">
        <f t="shared" si="582"/>
        <v>71.099999999999994</v>
      </c>
      <c r="EE338" s="168">
        <f t="shared" si="583"/>
        <v>80.8</v>
      </c>
      <c r="EF338" s="168">
        <f t="shared" si="584"/>
        <v>88</v>
      </c>
      <c r="EG338" s="168">
        <f t="shared" si="585"/>
        <v>95</v>
      </c>
      <c r="EH338" s="168">
        <f t="shared" si="586"/>
        <v>94.4</v>
      </c>
      <c r="EI338" s="168">
        <f t="shared" si="587"/>
        <v>94.1</v>
      </c>
      <c r="EJ338" s="168">
        <f t="shared" si="588"/>
        <v>89</v>
      </c>
      <c r="EK338" s="167">
        <v>133</v>
      </c>
      <c r="EL338" s="168">
        <f t="shared" si="589"/>
        <v>65.400000000000006</v>
      </c>
      <c r="EM338" s="168">
        <f t="shared" si="590"/>
        <v>77.2</v>
      </c>
      <c r="EN338" s="168">
        <f t="shared" si="591"/>
        <v>84.5</v>
      </c>
      <c r="EO338" s="168">
        <f t="shared" si="592"/>
        <v>89.8</v>
      </c>
      <c r="EP338" s="168">
        <f t="shared" si="593"/>
        <v>95.5</v>
      </c>
      <c r="EQ338" s="168">
        <f t="shared" si="594"/>
        <v>94.3</v>
      </c>
      <c r="ER338" s="168">
        <f t="shared" si="595"/>
        <v>92.5</v>
      </c>
      <c r="ES338" s="168">
        <f t="shared" si="596"/>
        <v>88.8</v>
      </c>
      <c r="ET338" s="167">
        <v>134</v>
      </c>
      <c r="EU338" s="168">
        <f t="shared" si="597"/>
        <v>65.3</v>
      </c>
      <c r="EV338" s="168">
        <f t="shared" si="598"/>
        <v>77.400000000000006</v>
      </c>
      <c r="EW338" s="168">
        <f t="shared" si="599"/>
        <v>86.5</v>
      </c>
      <c r="EX338" s="168">
        <f t="shared" si="600"/>
        <v>92.5</v>
      </c>
      <c r="EY338" s="168">
        <f t="shared" si="601"/>
        <v>96.4</v>
      </c>
      <c r="EZ338" s="168">
        <f t="shared" si="602"/>
        <v>93</v>
      </c>
      <c r="FA338" s="168">
        <f t="shared" si="603"/>
        <v>90.4</v>
      </c>
      <c r="FB338" s="168">
        <f t="shared" si="604"/>
        <v>83.7</v>
      </c>
      <c r="FC338" s="167">
        <v>135</v>
      </c>
      <c r="FD338" s="168">
        <f t="shared" si="605"/>
        <v>70.7</v>
      </c>
      <c r="FE338" s="168">
        <f t="shared" si="606"/>
        <v>82</v>
      </c>
      <c r="FF338" s="168">
        <f t="shared" si="607"/>
        <v>89.3</v>
      </c>
      <c r="FG338" s="168">
        <f t="shared" si="608"/>
        <v>93.3</v>
      </c>
      <c r="FH338" s="168">
        <f t="shared" si="609"/>
        <v>95.5</v>
      </c>
      <c r="FI338" s="168">
        <f t="shared" si="610"/>
        <v>93</v>
      </c>
      <c r="FJ338" s="168">
        <f t="shared" si="611"/>
        <v>90.1</v>
      </c>
      <c r="FK338" s="168">
        <f t="shared" si="612"/>
        <v>83</v>
      </c>
      <c r="FL338" s="167">
        <v>136</v>
      </c>
      <c r="FM338" s="168">
        <f t="shared" si="613"/>
        <v>75.599999999999994</v>
      </c>
      <c r="FN338" s="168">
        <f t="shared" si="614"/>
        <v>84.2</v>
      </c>
      <c r="FO338" s="168">
        <f t="shared" si="615"/>
        <v>90.1</v>
      </c>
      <c r="FP338" s="168">
        <f t="shared" si="616"/>
        <v>93.6</v>
      </c>
      <c r="FQ338" s="168">
        <f t="shared" si="617"/>
        <v>96.2</v>
      </c>
      <c r="FR338" s="168">
        <f t="shared" si="618"/>
        <v>91.3</v>
      </c>
      <c r="FS338" s="168">
        <f t="shared" si="619"/>
        <v>87.9</v>
      </c>
      <c r="FT338" s="168">
        <f t="shared" si="620"/>
        <v>81.900000000000006</v>
      </c>
      <c r="FU338" s="167">
        <v>137</v>
      </c>
      <c r="FV338" s="168">
        <f t="shared" si="621"/>
        <v>77.599999999999994</v>
      </c>
      <c r="FW338" s="168">
        <f t="shared" si="622"/>
        <v>88</v>
      </c>
      <c r="FX338" s="168">
        <f t="shared" si="623"/>
        <v>93.4</v>
      </c>
      <c r="FY338" s="168">
        <f t="shared" si="624"/>
        <v>93.8</v>
      </c>
      <c r="FZ338" s="168">
        <f t="shared" si="625"/>
        <v>94.2</v>
      </c>
      <c r="GA338" s="168">
        <f t="shared" si="626"/>
        <v>91.4</v>
      </c>
      <c r="GB338" s="168">
        <f t="shared" si="627"/>
        <v>87.9</v>
      </c>
      <c r="GC338" s="168">
        <f t="shared" si="628"/>
        <v>79.900000000000006</v>
      </c>
      <c r="GD338" s="167">
        <v>130</v>
      </c>
      <c r="GE338" s="168">
        <f t="shared" si="629"/>
        <v>-2.3603849250278586E-2</v>
      </c>
      <c r="GF338" s="168">
        <f t="shared" si="630"/>
        <v>-2.3544224454084883E-2</v>
      </c>
      <c r="GG338" s="167">
        <v>131</v>
      </c>
      <c r="GH338" s="168">
        <f t="shared" si="631"/>
        <v>-1.2384835451356935E-2</v>
      </c>
      <c r="GI338" s="168">
        <f t="shared" si="632"/>
        <v>-1.1998855162644873E-2</v>
      </c>
      <c r="GJ338" s="167">
        <v>132</v>
      </c>
      <c r="GK338" s="168">
        <f t="shared" si="633"/>
        <v>-2.0040529691527809E-2</v>
      </c>
      <c r="GL338" s="168">
        <f t="shared" si="634"/>
        <v>-1.9627671504537147E-2</v>
      </c>
      <c r="GM338" s="167">
        <v>133</v>
      </c>
      <c r="GN338" s="168">
        <f t="shared" si="635"/>
        <v>-2.9994818512207644E-2</v>
      </c>
      <c r="GO338" s="168">
        <f t="shared" si="636"/>
        <v>-2.8499066434065412E-2</v>
      </c>
      <c r="GP338" s="167">
        <v>134</v>
      </c>
      <c r="GQ338" s="168">
        <f t="shared" si="637"/>
        <v>1.1033250097071345E-2</v>
      </c>
      <c r="GR338" s="168">
        <f t="shared" si="638"/>
        <v>1.2508825519844891E-2</v>
      </c>
      <c r="GS338" s="167">
        <v>135</v>
      </c>
      <c r="GT338" s="168">
        <f t="shared" si="639"/>
        <v>3.2452499206684138E-2</v>
      </c>
      <c r="GU338" s="168">
        <f t="shared" si="640"/>
        <v>3.7596330632538866E-2</v>
      </c>
      <c r="GV338" s="167">
        <v>136</v>
      </c>
      <c r="GW338" s="168">
        <f t="shared" si="641"/>
        <v>4.2495075939370963E-2</v>
      </c>
      <c r="GX338" s="168">
        <f t="shared" si="642"/>
        <v>5.8447665967733542E-2</v>
      </c>
      <c r="GY338" s="167">
        <v>137</v>
      </c>
      <c r="GZ338" s="168">
        <f t="shared" si="643"/>
        <v>-2.9037543498589002E-5</v>
      </c>
      <c r="HA338" s="168">
        <f t="shared" si="644"/>
        <v>2.5034014590687548E-2</v>
      </c>
      <c r="HB338" s="167">
        <v>-1.2</v>
      </c>
      <c r="HC338" s="167">
        <v>-0.49</v>
      </c>
      <c r="HD338" s="167">
        <v>0.14000000000000001</v>
      </c>
      <c r="HE338" s="167">
        <v>1.56</v>
      </c>
      <c r="HF338" s="167">
        <v>-2.98</v>
      </c>
      <c r="HG338" s="167">
        <v>-1.01</v>
      </c>
      <c r="HH338" s="167">
        <v>0.85</v>
      </c>
      <c r="HI338" s="167">
        <v>3.14</v>
      </c>
    </row>
    <row r="339" spans="1:217" ht="15" x14ac:dyDescent="0.2">
      <c r="A339" s="153">
        <v>329</v>
      </c>
      <c r="B339" s="212"/>
      <c r="V339" s="163">
        <f t="shared" si="545"/>
        <v>0</v>
      </c>
      <c r="W339" s="163">
        <f t="shared" si="546"/>
        <v>0</v>
      </c>
      <c r="X339" s="163">
        <f t="shared" si="547"/>
        <v>0</v>
      </c>
      <c r="Y339" s="163">
        <f t="shared" si="548"/>
        <v>0</v>
      </c>
      <c r="Z339" s="163">
        <f t="shared" si="549"/>
        <v>0</v>
      </c>
      <c r="AA339" s="163">
        <f t="shared" si="550"/>
        <v>0</v>
      </c>
      <c r="AB339" s="163">
        <f t="shared" si="551"/>
        <v>0</v>
      </c>
      <c r="AC339" s="163">
        <f t="shared" si="552"/>
        <v>0</v>
      </c>
      <c r="AD339" s="164">
        <f t="shared" si="553"/>
        <v>-1.4641977937706968E-2</v>
      </c>
      <c r="AE339" s="164">
        <f t="shared" si="554"/>
        <v>2.4910512713808348E-2</v>
      </c>
      <c r="AF339" s="164">
        <f t="shared" si="555"/>
        <v>4.5595616594547202E-2</v>
      </c>
      <c r="AG339" s="165">
        <f t="shared" si="556"/>
        <v>65.3</v>
      </c>
      <c r="AH339" s="165">
        <f t="shared" si="557"/>
        <v>75.400000000000006</v>
      </c>
      <c r="AI339" s="165">
        <f t="shared" si="558"/>
        <v>82.9</v>
      </c>
      <c r="AJ339" s="165">
        <f t="shared" si="559"/>
        <v>88.3</v>
      </c>
      <c r="AK339" s="165">
        <f t="shared" si="560"/>
        <v>91.5</v>
      </c>
      <c r="AL339" s="165">
        <f t="shared" si="561"/>
        <v>92.7</v>
      </c>
      <c r="AM339" s="165">
        <f t="shared" si="562"/>
        <v>92.5</v>
      </c>
      <c r="AN339" s="165">
        <f t="shared" si="563"/>
        <v>90.4</v>
      </c>
      <c r="AO339" s="164">
        <f t="shared" si="564"/>
        <v>1.5128685188023212</v>
      </c>
      <c r="AP339" s="166">
        <v>1</v>
      </c>
      <c r="AQ339" s="167">
        <v>51.4</v>
      </c>
      <c r="AR339" s="167">
        <v>62.6</v>
      </c>
      <c r="AS339" s="167">
        <v>70.8</v>
      </c>
      <c r="AT339" s="167">
        <v>81</v>
      </c>
      <c r="AU339" s="167">
        <v>90.4</v>
      </c>
      <c r="AV339" s="167">
        <v>96.2</v>
      </c>
      <c r="AW339" s="167">
        <v>94.7</v>
      </c>
      <c r="AX339" s="167">
        <v>92.3</v>
      </c>
      <c r="AY339" s="166">
        <v>2</v>
      </c>
      <c r="AZ339" s="167">
        <v>59.5</v>
      </c>
      <c r="BA339" s="167">
        <v>68.900000000000006</v>
      </c>
      <c r="BB339" s="167">
        <v>78.3</v>
      </c>
      <c r="BC339" s="167">
        <v>84.3</v>
      </c>
      <c r="BD339" s="167">
        <v>92.8</v>
      </c>
      <c r="BE339" s="167">
        <v>96.3</v>
      </c>
      <c r="BF339" s="167">
        <v>94</v>
      </c>
      <c r="BG339" s="167">
        <v>90</v>
      </c>
      <c r="BH339" s="166">
        <v>3</v>
      </c>
      <c r="BI339" s="167">
        <v>59.8</v>
      </c>
      <c r="BJ339" s="167">
        <v>71.099999999999994</v>
      </c>
      <c r="BK339" s="167">
        <v>80.8</v>
      </c>
      <c r="BL339" s="167">
        <v>88</v>
      </c>
      <c r="BM339" s="167">
        <v>95</v>
      </c>
      <c r="BN339" s="167">
        <v>94.4</v>
      </c>
      <c r="BO339" s="167">
        <v>94.1</v>
      </c>
      <c r="BP339" s="167">
        <v>89</v>
      </c>
      <c r="BQ339" s="166">
        <v>4</v>
      </c>
      <c r="BR339" s="167">
        <v>65.400000000000006</v>
      </c>
      <c r="BS339" s="167">
        <v>77.2</v>
      </c>
      <c r="BT339" s="167">
        <v>84.5</v>
      </c>
      <c r="BU339" s="167">
        <v>89.8</v>
      </c>
      <c r="BV339" s="167">
        <v>95.5</v>
      </c>
      <c r="BW339" s="167">
        <v>94.3</v>
      </c>
      <c r="BX339" s="167">
        <v>92.5</v>
      </c>
      <c r="BY339" s="167">
        <v>88.8</v>
      </c>
      <c r="BZ339" s="166">
        <v>5</v>
      </c>
      <c r="CA339" s="167">
        <v>65.3</v>
      </c>
      <c r="CB339" s="167">
        <v>77.400000000000006</v>
      </c>
      <c r="CC339" s="167">
        <v>86.5</v>
      </c>
      <c r="CD339" s="167">
        <v>92.5</v>
      </c>
      <c r="CE339" s="167">
        <v>96.4</v>
      </c>
      <c r="CF339" s="167">
        <v>93</v>
      </c>
      <c r="CG339" s="167">
        <v>90.4</v>
      </c>
      <c r="CH339" s="167">
        <v>83.7</v>
      </c>
      <c r="CI339" s="166">
        <v>6</v>
      </c>
      <c r="CJ339" s="167">
        <v>70.7</v>
      </c>
      <c r="CK339" s="167">
        <v>82</v>
      </c>
      <c r="CL339" s="167">
        <v>89.3</v>
      </c>
      <c r="CM339" s="167">
        <v>93.3</v>
      </c>
      <c r="CN339" s="167">
        <v>95.5</v>
      </c>
      <c r="CO339" s="167">
        <v>93</v>
      </c>
      <c r="CP339" s="167">
        <v>90.1</v>
      </c>
      <c r="CQ339" s="167">
        <v>83</v>
      </c>
      <c r="CR339" s="166">
        <v>7</v>
      </c>
      <c r="CS339" s="167">
        <v>75.599999999999994</v>
      </c>
      <c r="CT339" s="167">
        <v>84.2</v>
      </c>
      <c r="CU339" s="167">
        <v>90.1</v>
      </c>
      <c r="CV339" s="167">
        <v>93.6</v>
      </c>
      <c r="CW339" s="167">
        <v>96.2</v>
      </c>
      <c r="CX339" s="167">
        <v>91.3</v>
      </c>
      <c r="CY339" s="167">
        <v>87.9</v>
      </c>
      <c r="CZ339" s="167">
        <v>81.900000000000006</v>
      </c>
      <c r="DA339" s="166">
        <v>8</v>
      </c>
      <c r="DB339" s="167">
        <v>77.599999999999994</v>
      </c>
      <c r="DC339" s="167">
        <v>88</v>
      </c>
      <c r="DD339" s="167">
        <v>93.4</v>
      </c>
      <c r="DE339" s="167">
        <v>93.8</v>
      </c>
      <c r="DF339" s="167">
        <v>94.2</v>
      </c>
      <c r="DG339" s="167">
        <v>91.4</v>
      </c>
      <c r="DH339" s="167">
        <v>87.9</v>
      </c>
      <c r="DI339" s="167">
        <v>79.900000000000006</v>
      </c>
      <c r="DJ339" s="167">
        <v>1</v>
      </c>
      <c r="DK339" s="168">
        <f t="shared" si="565"/>
        <v>51.4</v>
      </c>
      <c r="DL339" s="168">
        <f t="shared" si="566"/>
        <v>62.6</v>
      </c>
      <c r="DM339" s="168">
        <f t="shared" si="567"/>
        <v>70.8</v>
      </c>
      <c r="DN339" s="168">
        <f t="shared" si="568"/>
        <v>81</v>
      </c>
      <c r="DO339" s="168">
        <f t="shared" si="569"/>
        <v>90.4</v>
      </c>
      <c r="DP339" s="168">
        <f t="shared" si="570"/>
        <v>96.2</v>
      </c>
      <c r="DQ339" s="168">
        <f t="shared" si="571"/>
        <v>94.7</v>
      </c>
      <c r="DR339" s="168">
        <f t="shared" si="572"/>
        <v>92.3</v>
      </c>
      <c r="DS339" s="167">
        <v>131</v>
      </c>
      <c r="DT339" s="168">
        <f t="shared" si="573"/>
        <v>59.5</v>
      </c>
      <c r="DU339" s="168">
        <f t="shared" si="574"/>
        <v>68.900000000000006</v>
      </c>
      <c r="DV339" s="168">
        <f t="shared" si="575"/>
        <v>78.3</v>
      </c>
      <c r="DW339" s="168">
        <f t="shared" si="576"/>
        <v>84.3</v>
      </c>
      <c r="DX339" s="168">
        <f t="shared" si="577"/>
        <v>92.8</v>
      </c>
      <c r="DY339" s="168">
        <f t="shared" si="578"/>
        <v>96.3</v>
      </c>
      <c r="DZ339" s="168">
        <f t="shared" si="579"/>
        <v>94</v>
      </c>
      <c r="EA339" s="168">
        <f t="shared" si="580"/>
        <v>90</v>
      </c>
      <c r="EB339" s="167">
        <v>132</v>
      </c>
      <c r="EC339" s="168">
        <f t="shared" si="581"/>
        <v>59.8</v>
      </c>
      <c r="ED339" s="168">
        <f t="shared" si="582"/>
        <v>71.099999999999994</v>
      </c>
      <c r="EE339" s="168">
        <f t="shared" si="583"/>
        <v>80.8</v>
      </c>
      <c r="EF339" s="168">
        <f t="shared" si="584"/>
        <v>88</v>
      </c>
      <c r="EG339" s="168">
        <f t="shared" si="585"/>
        <v>95</v>
      </c>
      <c r="EH339" s="168">
        <f t="shared" si="586"/>
        <v>94.4</v>
      </c>
      <c r="EI339" s="168">
        <f t="shared" si="587"/>
        <v>94.1</v>
      </c>
      <c r="EJ339" s="168">
        <f t="shared" si="588"/>
        <v>89</v>
      </c>
      <c r="EK339" s="167">
        <v>133</v>
      </c>
      <c r="EL339" s="168">
        <f t="shared" si="589"/>
        <v>65.400000000000006</v>
      </c>
      <c r="EM339" s="168">
        <f t="shared" si="590"/>
        <v>77.2</v>
      </c>
      <c r="EN339" s="168">
        <f t="shared" si="591"/>
        <v>84.5</v>
      </c>
      <c r="EO339" s="168">
        <f t="shared" si="592"/>
        <v>89.8</v>
      </c>
      <c r="EP339" s="168">
        <f t="shared" si="593"/>
        <v>95.5</v>
      </c>
      <c r="EQ339" s="168">
        <f t="shared" si="594"/>
        <v>94.3</v>
      </c>
      <c r="ER339" s="168">
        <f t="shared" si="595"/>
        <v>92.5</v>
      </c>
      <c r="ES339" s="168">
        <f t="shared" si="596"/>
        <v>88.8</v>
      </c>
      <c r="ET339" s="167">
        <v>134</v>
      </c>
      <c r="EU339" s="168">
        <f t="shared" si="597"/>
        <v>65.3</v>
      </c>
      <c r="EV339" s="168">
        <f t="shared" si="598"/>
        <v>77.400000000000006</v>
      </c>
      <c r="EW339" s="168">
        <f t="shared" si="599"/>
        <v>86.5</v>
      </c>
      <c r="EX339" s="168">
        <f t="shared" si="600"/>
        <v>92.5</v>
      </c>
      <c r="EY339" s="168">
        <f t="shared" si="601"/>
        <v>96.4</v>
      </c>
      <c r="EZ339" s="168">
        <f t="shared" si="602"/>
        <v>93</v>
      </c>
      <c r="FA339" s="168">
        <f t="shared" si="603"/>
        <v>90.4</v>
      </c>
      <c r="FB339" s="168">
        <f t="shared" si="604"/>
        <v>83.7</v>
      </c>
      <c r="FC339" s="167">
        <v>135</v>
      </c>
      <c r="FD339" s="168">
        <f t="shared" si="605"/>
        <v>70.7</v>
      </c>
      <c r="FE339" s="168">
        <f t="shared" si="606"/>
        <v>82</v>
      </c>
      <c r="FF339" s="168">
        <f t="shared" si="607"/>
        <v>89.3</v>
      </c>
      <c r="FG339" s="168">
        <f t="shared" si="608"/>
        <v>93.3</v>
      </c>
      <c r="FH339" s="168">
        <f t="shared" si="609"/>
        <v>95.5</v>
      </c>
      <c r="FI339" s="168">
        <f t="shared" si="610"/>
        <v>93</v>
      </c>
      <c r="FJ339" s="168">
        <f t="shared" si="611"/>
        <v>90.1</v>
      </c>
      <c r="FK339" s="168">
        <f t="shared" si="612"/>
        <v>83</v>
      </c>
      <c r="FL339" s="167">
        <v>136</v>
      </c>
      <c r="FM339" s="168">
        <f t="shared" si="613"/>
        <v>75.599999999999994</v>
      </c>
      <c r="FN339" s="168">
        <f t="shared" si="614"/>
        <v>84.2</v>
      </c>
      <c r="FO339" s="168">
        <f t="shared" si="615"/>
        <v>90.1</v>
      </c>
      <c r="FP339" s="168">
        <f t="shared" si="616"/>
        <v>93.6</v>
      </c>
      <c r="FQ339" s="168">
        <f t="shared" si="617"/>
        <v>96.2</v>
      </c>
      <c r="FR339" s="168">
        <f t="shared" si="618"/>
        <v>91.3</v>
      </c>
      <c r="FS339" s="168">
        <f t="shared" si="619"/>
        <v>87.9</v>
      </c>
      <c r="FT339" s="168">
        <f t="shared" si="620"/>
        <v>81.900000000000006</v>
      </c>
      <c r="FU339" s="167">
        <v>137</v>
      </c>
      <c r="FV339" s="168">
        <f t="shared" si="621"/>
        <v>77.599999999999994</v>
      </c>
      <c r="FW339" s="168">
        <f t="shared" si="622"/>
        <v>88</v>
      </c>
      <c r="FX339" s="168">
        <f t="shared" si="623"/>
        <v>93.4</v>
      </c>
      <c r="FY339" s="168">
        <f t="shared" si="624"/>
        <v>93.8</v>
      </c>
      <c r="FZ339" s="168">
        <f t="shared" si="625"/>
        <v>94.2</v>
      </c>
      <c r="GA339" s="168">
        <f t="shared" si="626"/>
        <v>91.4</v>
      </c>
      <c r="GB339" s="168">
        <f t="shared" si="627"/>
        <v>87.9</v>
      </c>
      <c r="GC339" s="168">
        <f t="shared" si="628"/>
        <v>79.900000000000006</v>
      </c>
      <c r="GD339" s="167">
        <v>130</v>
      </c>
      <c r="GE339" s="168">
        <f t="shared" si="629"/>
        <v>-2.3603849250278586E-2</v>
      </c>
      <c r="GF339" s="168">
        <f t="shared" si="630"/>
        <v>-2.3544224454084883E-2</v>
      </c>
      <c r="GG339" s="167">
        <v>131</v>
      </c>
      <c r="GH339" s="168">
        <f t="shared" si="631"/>
        <v>-1.2384835451356935E-2</v>
      </c>
      <c r="GI339" s="168">
        <f t="shared" si="632"/>
        <v>-1.1998855162644873E-2</v>
      </c>
      <c r="GJ339" s="167">
        <v>132</v>
      </c>
      <c r="GK339" s="168">
        <f t="shared" si="633"/>
        <v>-2.0040529691527809E-2</v>
      </c>
      <c r="GL339" s="168">
        <f t="shared" si="634"/>
        <v>-1.9627671504537147E-2</v>
      </c>
      <c r="GM339" s="167">
        <v>133</v>
      </c>
      <c r="GN339" s="168">
        <f t="shared" si="635"/>
        <v>-2.9994818512207644E-2</v>
      </c>
      <c r="GO339" s="168">
        <f t="shared" si="636"/>
        <v>-2.8499066434065412E-2</v>
      </c>
      <c r="GP339" s="167">
        <v>134</v>
      </c>
      <c r="GQ339" s="168">
        <f t="shared" si="637"/>
        <v>1.1033250097071345E-2</v>
      </c>
      <c r="GR339" s="168">
        <f t="shared" si="638"/>
        <v>1.2508825519844891E-2</v>
      </c>
      <c r="GS339" s="167">
        <v>135</v>
      </c>
      <c r="GT339" s="168">
        <f t="shared" si="639"/>
        <v>3.2452499206684138E-2</v>
      </c>
      <c r="GU339" s="168">
        <f t="shared" si="640"/>
        <v>3.7596330632538866E-2</v>
      </c>
      <c r="GV339" s="167">
        <v>136</v>
      </c>
      <c r="GW339" s="168">
        <f t="shared" si="641"/>
        <v>4.2495075939370963E-2</v>
      </c>
      <c r="GX339" s="168">
        <f t="shared" si="642"/>
        <v>5.8447665967733542E-2</v>
      </c>
      <c r="GY339" s="167">
        <v>137</v>
      </c>
      <c r="GZ339" s="168">
        <f t="shared" si="643"/>
        <v>-2.9037543498589002E-5</v>
      </c>
      <c r="HA339" s="168">
        <f t="shared" si="644"/>
        <v>2.5034014590687548E-2</v>
      </c>
      <c r="HB339" s="167">
        <v>-1.2</v>
      </c>
      <c r="HC339" s="167">
        <v>-0.49</v>
      </c>
      <c r="HD339" s="167">
        <v>0.14000000000000001</v>
      </c>
      <c r="HE339" s="167">
        <v>1.56</v>
      </c>
      <c r="HF339" s="167">
        <v>-2.98</v>
      </c>
      <c r="HG339" s="167">
        <v>-1.01</v>
      </c>
      <c r="HH339" s="167">
        <v>0.85</v>
      </c>
      <c r="HI339" s="167">
        <v>3.14</v>
      </c>
    </row>
    <row r="340" spans="1:217" ht="15" x14ac:dyDescent="0.2">
      <c r="A340" s="153">
        <v>330</v>
      </c>
      <c r="B340" s="212"/>
      <c r="V340" s="163">
        <f t="shared" si="545"/>
        <v>0</v>
      </c>
      <c r="W340" s="163">
        <f t="shared" si="546"/>
        <v>0</v>
      </c>
      <c r="X340" s="163">
        <f t="shared" si="547"/>
        <v>0</v>
      </c>
      <c r="Y340" s="163">
        <f t="shared" si="548"/>
        <v>0</v>
      </c>
      <c r="Z340" s="163">
        <f t="shared" si="549"/>
        <v>0</v>
      </c>
      <c r="AA340" s="163">
        <f t="shared" si="550"/>
        <v>0</v>
      </c>
      <c r="AB340" s="163">
        <f t="shared" si="551"/>
        <v>0</v>
      </c>
      <c r="AC340" s="163">
        <f t="shared" si="552"/>
        <v>0</v>
      </c>
      <c r="AD340" s="164">
        <f t="shared" si="553"/>
        <v>-1.4641977937706968E-2</v>
      </c>
      <c r="AE340" s="164">
        <f t="shared" si="554"/>
        <v>2.4910512713808348E-2</v>
      </c>
      <c r="AF340" s="164">
        <f t="shared" si="555"/>
        <v>4.5595616594547202E-2</v>
      </c>
      <c r="AG340" s="165">
        <f t="shared" si="556"/>
        <v>65.3</v>
      </c>
      <c r="AH340" s="165">
        <f t="shared" si="557"/>
        <v>75.400000000000006</v>
      </c>
      <c r="AI340" s="165">
        <f t="shared" si="558"/>
        <v>82.9</v>
      </c>
      <c r="AJ340" s="165">
        <f t="shared" si="559"/>
        <v>88.3</v>
      </c>
      <c r="AK340" s="165">
        <f t="shared" si="560"/>
        <v>91.5</v>
      </c>
      <c r="AL340" s="165">
        <f t="shared" si="561"/>
        <v>92.7</v>
      </c>
      <c r="AM340" s="165">
        <f t="shared" si="562"/>
        <v>92.5</v>
      </c>
      <c r="AN340" s="165">
        <f t="shared" si="563"/>
        <v>90.4</v>
      </c>
      <c r="AO340" s="164">
        <f t="shared" si="564"/>
        <v>1.5128685188023212</v>
      </c>
      <c r="AP340" s="166">
        <v>1</v>
      </c>
      <c r="AQ340" s="167">
        <v>51.4</v>
      </c>
      <c r="AR340" s="167">
        <v>62.6</v>
      </c>
      <c r="AS340" s="167">
        <v>70.8</v>
      </c>
      <c r="AT340" s="167">
        <v>81</v>
      </c>
      <c r="AU340" s="167">
        <v>90.4</v>
      </c>
      <c r="AV340" s="167">
        <v>96.2</v>
      </c>
      <c r="AW340" s="167">
        <v>94.7</v>
      </c>
      <c r="AX340" s="167">
        <v>92.3</v>
      </c>
      <c r="AY340" s="166">
        <v>2</v>
      </c>
      <c r="AZ340" s="167">
        <v>59.5</v>
      </c>
      <c r="BA340" s="167">
        <v>68.900000000000006</v>
      </c>
      <c r="BB340" s="167">
        <v>78.3</v>
      </c>
      <c r="BC340" s="167">
        <v>84.3</v>
      </c>
      <c r="BD340" s="167">
        <v>92.8</v>
      </c>
      <c r="BE340" s="167">
        <v>96.3</v>
      </c>
      <c r="BF340" s="167">
        <v>94</v>
      </c>
      <c r="BG340" s="167">
        <v>90</v>
      </c>
      <c r="BH340" s="166">
        <v>3</v>
      </c>
      <c r="BI340" s="167">
        <v>59.8</v>
      </c>
      <c r="BJ340" s="167">
        <v>71.099999999999994</v>
      </c>
      <c r="BK340" s="167">
        <v>80.8</v>
      </c>
      <c r="BL340" s="167">
        <v>88</v>
      </c>
      <c r="BM340" s="167">
        <v>95</v>
      </c>
      <c r="BN340" s="167">
        <v>94.4</v>
      </c>
      <c r="BO340" s="167">
        <v>94.1</v>
      </c>
      <c r="BP340" s="167">
        <v>89</v>
      </c>
      <c r="BQ340" s="166">
        <v>4</v>
      </c>
      <c r="BR340" s="167">
        <v>65.400000000000006</v>
      </c>
      <c r="BS340" s="167">
        <v>77.2</v>
      </c>
      <c r="BT340" s="167">
        <v>84.5</v>
      </c>
      <c r="BU340" s="167">
        <v>89.8</v>
      </c>
      <c r="BV340" s="167">
        <v>95.5</v>
      </c>
      <c r="BW340" s="167">
        <v>94.3</v>
      </c>
      <c r="BX340" s="167">
        <v>92.5</v>
      </c>
      <c r="BY340" s="167">
        <v>88.8</v>
      </c>
      <c r="BZ340" s="166">
        <v>5</v>
      </c>
      <c r="CA340" s="167">
        <v>65.3</v>
      </c>
      <c r="CB340" s="167">
        <v>77.400000000000006</v>
      </c>
      <c r="CC340" s="167">
        <v>86.5</v>
      </c>
      <c r="CD340" s="167">
        <v>92.5</v>
      </c>
      <c r="CE340" s="167">
        <v>96.4</v>
      </c>
      <c r="CF340" s="167">
        <v>93</v>
      </c>
      <c r="CG340" s="167">
        <v>90.4</v>
      </c>
      <c r="CH340" s="167">
        <v>83.7</v>
      </c>
      <c r="CI340" s="166">
        <v>6</v>
      </c>
      <c r="CJ340" s="167">
        <v>70.7</v>
      </c>
      <c r="CK340" s="167">
        <v>82</v>
      </c>
      <c r="CL340" s="167">
        <v>89.3</v>
      </c>
      <c r="CM340" s="167">
        <v>93.3</v>
      </c>
      <c r="CN340" s="167">
        <v>95.5</v>
      </c>
      <c r="CO340" s="167">
        <v>93</v>
      </c>
      <c r="CP340" s="167">
        <v>90.1</v>
      </c>
      <c r="CQ340" s="167">
        <v>83</v>
      </c>
      <c r="CR340" s="166">
        <v>7</v>
      </c>
      <c r="CS340" s="167">
        <v>75.599999999999994</v>
      </c>
      <c r="CT340" s="167">
        <v>84.2</v>
      </c>
      <c r="CU340" s="167">
        <v>90.1</v>
      </c>
      <c r="CV340" s="167">
        <v>93.6</v>
      </c>
      <c r="CW340" s="167">
        <v>96.2</v>
      </c>
      <c r="CX340" s="167">
        <v>91.3</v>
      </c>
      <c r="CY340" s="167">
        <v>87.9</v>
      </c>
      <c r="CZ340" s="167">
        <v>81.900000000000006</v>
      </c>
      <c r="DA340" s="166">
        <v>8</v>
      </c>
      <c r="DB340" s="167">
        <v>77.599999999999994</v>
      </c>
      <c r="DC340" s="167">
        <v>88</v>
      </c>
      <c r="DD340" s="167">
        <v>93.4</v>
      </c>
      <c r="DE340" s="167">
        <v>93.8</v>
      </c>
      <c r="DF340" s="167">
        <v>94.2</v>
      </c>
      <c r="DG340" s="167">
        <v>91.4</v>
      </c>
      <c r="DH340" s="167">
        <v>87.9</v>
      </c>
      <c r="DI340" s="167">
        <v>79.900000000000006</v>
      </c>
      <c r="DJ340" s="167">
        <v>1</v>
      </c>
      <c r="DK340" s="168">
        <f t="shared" si="565"/>
        <v>51.4</v>
      </c>
      <c r="DL340" s="168">
        <f t="shared" si="566"/>
        <v>62.6</v>
      </c>
      <c r="DM340" s="168">
        <f t="shared" si="567"/>
        <v>70.8</v>
      </c>
      <c r="DN340" s="168">
        <f t="shared" si="568"/>
        <v>81</v>
      </c>
      <c r="DO340" s="168">
        <f t="shared" si="569"/>
        <v>90.4</v>
      </c>
      <c r="DP340" s="168">
        <f t="shared" si="570"/>
        <v>96.2</v>
      </c>
      <c r="DQ340" s="168">
        <f t="shared" si="571"/>
        <v>94.7</v>
      </c>
      <c r="DR340" s="168">
        <f t="shared" si="572"/>
        <v>92.3</v>
      </c>
      <c r="DS340" s="167">
        <v>131</v>
      </c>
      <c r="DT340" s="168">
        <f t="shared" si="573"/>
        <v>59.5</v>
      </c>
      <c r="DU340" s="168">
        <f t="shared" si="574"/>
        <v>68.900000000000006</v>
      </c>
      <c r="DV340" s="168">
        <f t="shared" si="575"/>
        <v>78.3</v>
      </c>
      <c r="DW340" s="168">
        <f t="shared" si="576"/>
        <v>84.3</v>
      </c>
      <c r="DX340" s="168">
        <f t="shared" si="577"/>
        <v>92.8</v>
      </c>
      <c r="DY340" s="168">
        <f t="shared" si="578"/>
        <v>96.3</v>
      </c>
      <c r="DZ340" s="168">
        <f t="shared" si="579"/>
        <v>94</v>
      </c>
      <c r="EA340" s="168">
        <f t="shared" si="580"/>
        <v>90</v>
      </c>
      <c r="EB340" s="167">
        <v>132</v>
      </c>
      <c r="EC340" s="168">
        <f t="shared" si="581"/>
        <v>59.8</v>
      </c>
      <c r="ED340" s="168">
        <f t="shared" si="582"/>
        <v>71.099999999999994</v>
      </c>
      <c r="EE340" s="168">
        <f t="shared" si="583"/>
        <v>80.8</v>
      </c>
      <c r="EF340" s="168">
        <f t="shared" si="584"/>
        <v>88</v>
      </c>
      <c r="EG340" s="168">
        <f t="shared" si="585"/>
        <v>95</v>
      </c>
      <c r="EH340" s="168">
        <f t="shared" si="586"/>
        <v>94.4</v>
      </c>
      <c r="EI340" s="168">
        <f t="shared" si="587"/>
        <v>94.1</v>
      </c>
      <c r="EJ340" s="168">
        <f t="shared" si="588"/>
        <v>89</v>
      </c>
      <c r="EK340" s="167">
        <v>133</v>
      </c>
      <c r="EL340" s="168">
        <f t="shared" si="589"/>
        <v>65.400000000000006</v>
      </c>
      <c r="EM340" s="168">
        <f t="shared" si="590"/>
        <v>77.2</v>
      </c>
      <c r="EN340" s="168">
        <f t="shared" si="591"/>
        <v>84.5</v>
      </c>
      <c r="EO340" s="168">
        <f t="shared" si="592"/>
        <v>89.8</v>
      </c>
      <c r="EP340" s="168">
        <f t="shared" si="593"/>
        <v>95.5</v>
      </c>
      <c r="EQ340" s="168">
        <f t="shared" si="594"/>
        <v>94.3</v>
      </c>
      <c r="ER340" s="168">
        <f t="shared" si="595"/>
        <v>92.5</v>
      </c>
      <c r="ES340" s="168">
        <f t="shared" si="596"/>
        <v>88.8</v>
      </c>
      <c r="ET340" s="167">
        <v>134</v>
      </c>
      <c r="EU340" s="168">
        <f t="shared" si="597"/>
        <v>65.3</v>
      </c>
      <c r="EV340" s="168">
        <f t="shared" si="598"/>
        <v>77.400000000000006</v>
      </c>
      <c r="EW340" s="168">
        <f t="shared" si="599"/>
        <v>86.5</v>
      </c>
      <c r="EX340" s="168">
        <f t="shared" si="600"/>
        <v>92.5</v>
      </c>
      <c r="EY340" s="168">
        <f t="shared" si="601"/>
        <v>96.4</v>
      </c>
      <c r="EZ340" s="168">
        <f t="shared" si="602"/>
        <v>93</v>
      </c>
      <c r="FA340" s="168">
        <f t="shared" si="603"/>
        <v>90.4</v>
      </c>
      <c r="FB340" s="168">
        <f t="shared" si="604"/>
        <v>83.7</v>
      </c>
      <c r="FC340" s="167">
        <v>135</v>
      </c>
      <c r="FD340" s="168">
        <f t="shared" si="605"/>
        <v>70.7</v>
      </c>
      <c r="FE340" s="168">
        <f t="shared" si="606"/>
        <v>82</v>
      </c>
      <c r="FF340" s="168">
        <f t="shared" si="607"/>
        <v>89.3</v>
      </c>
      <c r="FG340" s="168">
        <f t="shared" si="608"/>
        <v>93.3</v>
      </c>
      <c r="FH340" s="168">
        <f t="shared" si="609"/>
        <v>95.5</v>
      </c>
      <c r="FI340" s="168">
        <f t="shared" si="610"/>
        <v>93</v>
      </c>
      <c r="FJ340" s="168">
        <f t="shared" si="611"/>
        <v>90.1</v>
      </c>
      <c r="FK340" s="168">
        <f t="shared" si="612"/>
        <v>83</v>
      </c>
      <c r="FL340" s="167">
        <v>136</v>
      </c>
      <c r="FM340" s="168">
        <f t="shared" si="613"/>
        <v>75.599999999999994</v>
      </c>
      <c r="FN340" s="168">
        <f t="shared" si="614"/>
        <v>84.2</v>
      </c>
      <c r="FO340" s="168">
        <f t="shared" si="615"/>
        <v>90.1</v>
      </c>
      <c r="FP340" s="168">
        <f t="shared" si="616"/>
        <v>93.6</v>
      </c>
      <c r="FQ340" s="168">
        <f t="shared" si="617"/>
        <v>96.2</v>
      </c>
      <c r="FR340" s="168">
        <f t="shared" si="618"/>
        <v>91.3</v>
      </c>
      <c r="FS340" s="168">
        <f t="shared" si="619"/>
        <v>87.9</v>
      </c>
      <c r="FT340" s="168">
        <f t="shared" si="620"/>
        <v>81.900000000000006</v>
      </c>
      <c r="FU340" s="167">
        <v>137</v>
      </c>
      <c r="FV340" s="168">
        <f t="shared" si="621"/>
        <v>77.599999999999994</v>
      </c>
      <c r="FW340" s="168">
        <f t="shared" si="622"/>
        <v>88</v>
      </c>
      <c r="FX340" s="168">
        <f t="shared" si="623"/>
        <v>93.4</v>
      </c>
      <c r="FY340" s="168">
        <f t="shared" si="624"/>
        <v>93.8</v>
      </c>
      <c r="FZ340" s="168">
        <f t="shared" si="625"/>
        <v>94.2</v>
      </c>
      <c r="GA340" s="168">
        <f t="shared" si="626"/>
        <v>91.4</v>
      </c>
      <c r="GB340" s="168">
        <f t="shared" si="627"/>
        <v>87.9</v>
      </c>
      <c r="GC340" s="168">
        <f t="shared" si="628"/>
        <v>79.900000000000006</v>
      </c>
      <c r="GD340" s="167">
        <v>130</v>
      </c>
      <c r="GE340" s="168">
        <f t="shared" si="629"/>
        <v>-2.3603849250278586E-2</v>
      </c>
      <c r="GF340" s="168">
        <f t="shared" si="630"/>
        <v>-2.3544224454084883E-2</v>
      </c>
      <c r="GG340" s="167">
        <v>131</v>
      </c>
      <c r="GH340" s="168">
        <f t="shared" si="631"/>
        <v>-1.2384835451356935E-2</v>
      </c>
      <c r="GI340" s="168">
        <f t="shared" si="632"/>
        <v>-1.1998855162644873E-2</v>
      </c>
      <c r="GJ340" s="167">
        <v>132</v>
      </c>
      <c r="GK340" s="168">
        <f t="shared" si="633"/>
        <v>-2.0040529691527809E-2</v>
      </c>
      <c r="GL340" s="168">
        <f t="shared" si="634"/>
        <v>-1.9627671504537147E-2</v>
      </c>
      <c r="GM340" s="167">
        <v>133</v>
      </c>
      <c r="GN340" s="168">
        <f t="shared" si="635"/>
        <v>-2.9994818512207644E-2</v>
      </c>
      <c r="GO340" s="168">
        <f t="shared" si="636"/>
        <v>-2.8499066434065412E-2</v>
      </c>
      <c r="GP340" s="167">
        <v>134</v>
      </c>
      <c r="GQ340" s="168">
        <f t="shared" si="637"/>
        <v>1.1033250097071345E-2</v>
      </c>
      <c r="GR340" s="168">
        <f t="shared" si="638"/>
        <v>1.2508825519844891E-2</v>
      </c>
      <c r="GS340" s="167">
        <v>135</v>
      </c>
      <c r="GT340" s="168">
        <f t="shared" si="639"/>
        <v>3.2452499206684138E-2</v>
      </c>
      <c r="GU340" s="168">
        <f t="shared" si="640"/>
        <v>3.7596330632538866E-2</v>
      </c>
      <c r="GV340" s="167">
        <v>136</v>
      </c>
      <c r="GW340" s="168">
        <f t="shared" si="641"/>
        <v>4.2495075939370963E-2</v>
      </c>
      <c r="GX340" s="168">
        <f t="shared" si="642"/>
        <v>5.8447665967733542E-2</v>
      </c>
      <c r="GY340" s="167">
        <v>137</v>
      </c>
      <c r="GZ340" s="168">
        <f t="shared" si="643"/>
        <v>-2.9037543498589002E-5</v>
      </c>
      <c r="HA340" s="168">
        <f t="shared" si="644"/>
        <v>2.5034014590687548E-2</v>
      </c>
      <c r="HB340" s="167">
        <v>-1.2</v>
      </c>
      <c r="HC340" s="167">
        <v>-0.49</v>
      </c>
      <c r="HD340" s="167">
        <v>0.14000000000000001</v>
      </c>
      <c r="HE340" s="167">
        <v>1.56</v>
      </c>
      <c r="HF340" s="167">
        <v>-2.98</v>
      </c>
      <c r="HG340" s="167">
        <v>-1.01</v>
      </c>
      <c r="HH340" s="167">
        <v>0.85</v>
      </c>
      <c r="HI340" s="167">
        <v>3.14</v>
      </c>
    </row>
    <row r="341" spans="1:217" ht="15" x14ac:dyDescent="0.2">
      <c r="A341" s="153">
        <v>331</v>
      </c>
      <c r="B341" s="212"/>
      <c r="V341" s="163">
        <f t="shared" si="545"/>
        <v>0</v>
      </c>
      <c r="W341" s="163">
        <f t="shared" si="546"/>
        <v>0</v>
      </c>
      <c r="X341" s="163">
        <f t="shared" si="547"/>
        <v>0</v>
      </c>
      <c r="Y341" s="163">
        <f t="shared" si="548"/>
        <v>0</v>
      </c>
      <c r="Z341" s="163">
        <f t="shared" si="549"/>
        <v>0</v>
      </c>
      <c r="AA341" s="163">
        <f t="shared" si="550"/>
        <v>0</v>
      </c>
      <c r="AB341" s="163">
        <f t="shared" si="551"/>
        <v>0</v>
      </c>
      <c r="AC341" s="163">
        <f t="shared" si="552"/>
        <v>0</v>
      </c>
      <c r="AD341" s="164">
        <f t="shared" si="553"/>
        <v>-1.4641977937706968E-2</v>
      </c>
      <c r="AE341" s="164">
        <f t="shared" si="554"/>
        <v>2.4910512713808348E-2</v>
      </c>
      <c r="AF341" s="164">
        <f t="shared" si="555"/>
        <v>4.5595616594547202E-2</v>
      </c>
      <c r="AG341" s="165">
        <f t="shared" si="556"/>
        <v>65.3</v>
      </c>
      <c r="AH341" s="165">
        <f t="shared" si="557"/>
        <v>75.400000000000006</v>
      </c>
      <c r="AI341" s="165">
        <f t="shared" si="558"/>
        <v>82.9</v>
      </c>
      <c r="AJ341" s="165">
        <f t="shared" si="559"/>
        <v>88.3</v>
      </c>
      <c r="AK341" s="165">
        <f t="shared" si="560"/>
        <v>91.5</v>
      </c>
      <c r="AL341" s="165">
        <f t="shared" si="561"/>
        <v>92.7</v>
      </c>
      <c r="AM341" s="165">
        <f t="shared" si="562"/>
        <v>92.5</v>
      </c>
      <c r="AN341" s="165">
        <f t="shared" si="563"/>
        <v>90.4</v>
      </c>
      <c r="AO341" s="164">
        <f t="shared" si="564"/>
        <v>1.5128685188023212</v>
      </c>
      <c r="AP341" s="166">
        <v>1</v>
      </c>
      <c r="AQ341" s="167">
        <v>51.4</v>
      </c>
      <c r="AR341" s="167">
        <v>62.6</v>
      </c>
      <c r="AS341" s="167">
        <v>70.8</v>
      </c>
      <c r="AT341" s="167">
        <v>81</v>
      </c>
      <c r="AU341" s="167">
        <v>90.4</v>
      </c>
      <c r="AV341" s="167">
        <v>96.2</v>
      </c>
      <c r="AW341" s="167">
        <v>94.7</v>
      </c>
      <c r="AX341" s="167">
        <v>92.3</v>
      </c>
      <c r="AY341" s="166">
        <v>2</v>
      </c>
      <c r="AZ341" s="167">
        <v>59.5</v>
      </c>
      <c r="BA341" s="167">
        <v>68.900000000000006</v>
      </c>
      <c r="BB341" s="167">
        <v>78.3</v>
      </c>
      <c r="BC341" s="167">
        <v>84.3</v>
      </c>
      <c r="BD341" s="167">
        <v>92.8</v>
      </c>
      <c r="BE341" s="167">
        <v>96.3</v>
      </c>
      <c r="BF341" s="167">
        <v>94</v>
      </c>
      <c r="BG341" s="167">
        <v>90</v>
      </c>
      <c r="BH341" s="166">
        <v>3</v>
      </c>
      <c r="BI341" s="167">
        <v>59.8</v>
      </c>
      <c r="BJ341" s="167">
        <v>71.099999999999994</v>
      </c>
      <c r="BK341" s="167">
        <v>80.8</v>
      </c>
      <c r="BL341" s="167">
        <v>88</v>
      </c>
      <c r="BM341" s="167">
        <v>95</v>
      </c>
      <c r="BN341" s="167">
        <v>94.4</v>
      </c>
      <c r="BO341" s="167">
        <v>94.1</v>
      </c>
      <c r="BP341" s="167">
        <v>89</v>
      </c>
      <c r="BQ341" s="166">
        <v>4</v>
      </c>
      <c r="BR341" s="167">
        <v>65.400000000000006</v>
      </c>
      <c r="BS341" s="167">
        <v>77.2</v>
      </c>
      <c r="BT341" s="167">
        <v>84.5</v>
      </c>
      <c r="BU341" s="167">
        <v>89.8</v>
      </c>
      <c r="BV341" s="167">
        <v>95.5</v>
      </c>
      <c r="BW341" s="167">
        <v>94.3</v>
      </c>
      <c r="BX341" s="167">
        <v>92.5</v>
      </c>
      <c r="BY341" s="167">
        <v>88.8</v>
      </c>
      <c r="BZ341" s="166">
        <v>5</v>
      </c>
      <c r="CA341" s="167">
        <v>65.3</v>
      </c>
      <c r="CB341" s="167">
        <v>77.400000000000006</v>
      </c>
      <c r="CC341" s="167">
        <v>86.5</v>
      </c>
      <c r="CD341" s="167">
        <v>92.5</v>
      </c>
      <c r="CE341" s="167">
        <v>96.4</v>
      </c>
      <c r="CF341" s="167">
        <v>93</v>
      </c>
      <c r="CG341" s="167">
        <v>90.4</v>
      </c>
      <c r="CH341" s="167">
        <v>83.7</v>
      </c>
      <c r="CI341" s="166">
        <v>6</v>
      </c>
      <c r="CJ341" s="167">
        <v>70.7</v>
      </c>
      <c r="CK341" s="167">
        <v>82</v>
      </c>
      <c r="CL341" s="167">
        <v>89.3</v>
      </c>
      <c r="CM341" s="167">
        <v>93.3</v>
      </c>
      <c r="CN341" s="167">
        <v>95.5</v>
      </c>
      <c r="CO341" s="167">
        <v>93</v>
      </c>
      <c r="CP341" s="167">
        <v>90.1</v>
      </c>
      <c r="CQ341" s="167">
        <v>83</v>
      </c>
      <c r="CR341" s="166">
        <v>7</v>
      </c>
      <c r="CS341" s="167">
        <v>75.599999999999994</v>
      </c>
      <c r="CT341" s="167">
        <v>84.2</v>
      </c>
      <c r="CU341" s="167">
        <v>90.1</v>
      </c>
      <c r="CV341" s="167">
        <v>93.6</v>
      </c>
      <c r="CW341" s="167">
        <v>96.2</v>
      </c>
      <c r="CX341" s="167">
        <v>91.3</v>
      </c>
      <c r="CY341" s="167">
        <v>87.9</v>
      </c>
      <c r="CZ341" s="167">
        <v>81.900000000000006</v>
      </c>
      <c r="DA341" s="166">
        <v>8</v>
      </c>
      <c r="DB341" s="167">
        <v>77.599999999999994</v>
      </c>
      <c r="DC341" s="167">
        <v>88</v>
      </c>
      <c r="DD341" s="167">
        <v>93.4</v>
      </c>
      <c r="DE341" s="167">
        <v>93.8</v>
      </c>
      <c r="DF341" s="167">
        <v>94.2</v>
      </c>
      <c r="DG341" s="167">
        <v>91.4</v>
      </c>
      <c r="DH341" s="167">
        <v>87.9</v>
      </c>
      <c r="DI341" s="167">
        <v>79.900000000000006</v>
      </c>
      <c r="DJ341" s="167">
        <v>1</v>
      </c>
      <c r="DK341" s="168">
        <f t="shared" si="565"/>
        <v>51.4</v>
      </c>
      <c r="DL341" s="168">
        <f t="shared" si="566"/>
        <v>62.6</v>
      </c>
      <c r="DM341" s="168">
        <f t="shared" si="567"/>
        <v>70.8</v>
      </c>
      <c r="DN341" s="168">
        <f t="shared" si="568"/>
        <v>81</v>
      </c>
      <c r="DO341" s="168">
        <f t="shared" si="569"/>
        <v>90.4</v>
      </c>
      <c r="DP341" s="168">
        <f t="shared" si="570"/>
        <v>96.2</v>
      </c>
      <c r="DQ341" s="168">
        <f t="shared" si="571"/>
        <v>94.7</v>
      </c>
      <c r="DR341" s="168">
        <f t="shared" si="572"/>
        <v>92.3</v>
      </c>
      <c r="DS341" s="167">
        <v>131</v>
      </c>
      <c r="DT341" s="168">
        <f t="shared" si="573"/>
        <v>59.5</v>
      </c>
      <c r="DU341" s="168">
        <f t="shared" si="574"/>
        <v>68.900000000000006</v>
      </c>
      <c r="DV341" s="168">
        <f t="shared" si="575"/>
        <v>78.3</v>
      </c>
      <c r="DW341" s="168">
        <f t="shared" si="576"/>
        <v>84.3</v>
      </c>
      <c r="DX341" s="168">
        <f t="shared" si="577"/>
        <v>92.8</v>
      </c>
      <c r="DY341" s="168">
        <f t="shared" si="578"/>
        <v>96.3</v>
      </c>
      <c r="DZ341" s="168">
        <f t="shared" si="579"/>
        <v>94</v>
      </c>
      <c r="EA341" s="168">
        <f t="shared" si="580"/>
        <v>90</v>
      </c>
      <c r="EB341" s="167">
        <v>132</v>
      </c>
      <c r="EC341" s="168">
        <f t="shared" si="581"/>
        <v>59.8</v>
      </c>
      <c r="ED341" s="168">
        <f t="shared" si="582"/>
        <v>71.099999999999994</v>
      </c>
      <c r="EE341" s="168">
        <f t="shared" si="583"/>
        <v>80.8</v>
      </c>
      <c r="EF341" s="168">
        <f t="shared" si="584"/>
        <v>88</v>
      </c>
      <c r="EG341" s="168">
        <f t="shared" si="585"/>
        <v>95</v>
      </c>
      <c r="EH341" s="168">
        <f t="shared" si="586"/>
        <v>94.4</v>
      </c>
      <c r="EI341" s="168">
        <f t="shared" si="587"/>
        <v>94.1</v>
      </c>
      <c r="EJ341" s="168">
        <f t="shared" si="588"/>
        <v>89</v>
      </c>
      <c r="EK341" s="167">
        <v>133</v>
      </c>
      <c r="EL341" s="168">
        <f t="shared" si="589"/>
        <v>65.400000000000006</v>
      </c>
      <c r="EM341" s="168">
        <f t="shared" si="590"/>
        <v>77.2</v>
      </c>
      <c r="EN341" s="168">
        <f t="shared" si="591"/>
        <v>84.5</v>
      </c>
      <c r="EO341" s="168">
        <f t="shared" si="592"/>
        <v>89.8</v>
      </c>
      <c r="EP341" s="168">
        <f t="shared" si="593"/>
        <v>95.5</v>
      </c>
      <c r="EQ341" s="168">
        <f t="shared" si="594"/>
        <v>94.3</v>
      </c>
      <c r="ER341" s="168">
        <f t="shared" si="595"/>
        <v>92.5</v>
      </c>
      <c r="ES341" s="168">
        <f t="shared" si="596"/>
        <v>88.8</v>
      </c>
      <c r="ET341" s="167">
        <v>134</v>
      </c>
      <c r="EU341" s="168">
        <f t="shared" si="597"/>
        <v>65.3</v>
      </c>
      <c r="EV341" s="168">
        <f t="shared" si="598"/>
        <v>77.400000000000006</v>
      </c>
      <c r="EW341" s="168">
        <f t="shared" si="599"/>
        <v>86.5</v>
      </c>
      <c r="EX341" s="168">
        <f t="shared" si="600"/>
        <v>92.5</v>
      </c>
      <c r="EY341" s="168">
        <f t="shared" si="601"/>
        <v>96.4</v>
      </c>
      <c r="EZ341" s="168">
        <f t="shared" si="602"/>
        <v>93</v>
      </c>
      <c r="FA341" s="168">
        <f t="shared" si="603"/>
        <v>90.4</v>
      </c>
      <c r="FB341" s="168">
        <f t="shared" si="604"/>
        <v>83.7</v>
      </c>
      <c r="FC341" s="167">
        <v>135</v>
      </c>
      <c r="FD341" s="168">
        <f t="shared" si="605"/>
        <v>70.7</v>
      </c>
      <c r="FE341" s="168">
        <f t="shared" si="606"/>
        <v>82</v>
      </c>
      <c r="FF341" s="168">
        <f t="shared" si="607"/>
        <v>89.3</v>
      </c>
      <c r="FG341" s="168">
        <f t="shared" si="608"/>
        <v>93.3</v>
      </c>
      <c r="FH341" s="168">
        <f t="shared" si="609"/>
        <v>95.5</v>
      </c>
      <c r="FI341" s="168">
        <f t="shared" si="610"/>
        <v>93</v>
      </c>
      <c r="FJ341" s="168">
        <f t="shared" si="611"/>
        <v>90.1</v>
      </c>
      <c r="FK341" s="168">
        <f t="shared" si="612"/>
        <v>83</v>
      </c>
      <c r="FL341" s="167">
        <v>136</v>
      </c>
      <c r="FM341" s="168">
        <f t="shared" si="613"/>
        <v>75.599999999999994</v>
      </c>
      <c r="FN341" s="168">
        <f t="shared" si="614"/>
        <v>84.2</v>
      </c>
      <c r="FO341" s="168">
        <f t="shared" si="615"/>
        <v>90.1</v>
      </c>
      <c r="FP341" s="168">
        <f t="shared" si="616"/>
        <v>93.6</v>
      </c>
      <c r="FQ341" s="168">
        <f t="shared" si="617"/>
        <v>96.2</v>
      </c>
      <c r="FR341" s="168">
        <f t="shared" si="618"/>
        <v>91.3</v>
      </c>
      <c r="FS341" s="168">
        <f t="shared" si="619"/>
        <v>87.9</v>
      </c>
      <c r="FT341" s="168">
        <f t="shared" si="620"/>
        <v>81.900000000000006</v>
      </c>
      <c r="FU341" s="167">
        <v>137</v>
      </c>
      <c r="FV341" s="168">
        <f t="shared" si="621"/>
        <v>77.599999999999994</v>
      </c>
      <c r="FW341" s="168">
        <f t="shared" si="622"/>
        <v>88</v>
      </c>
      <c r="FX341" s="168">
        <f t="shared" si="623"/>
        <v>93.4</v>
      </c>
      <c r="FY341" s="168">
        <f t="shared" si="624"/>
        <v>93.8</v>
      </c>
      <c r="FZ341" s="168">
        <f t="shared" si="625"/>
        <v>94.2</v>
      </c>
      <c r="GA341" s="168">
        <f t="shared" si="626"/>
        <v>91.4</v>
      </c>
      <c r="GB341" s="168">
        <f t="shared" si="627"/>
        <v>87.9</v>
      </c>
      <c r="GC341" s="168">
        <f t="shared" si="628"/>
        <v>79.900000000000006</v>
      </c>
      <c r="GD341" s="167">
        <v>130</v>
      </c>
      <c r="GE341" s="168">
        <f t="shared" si="629"/>
        <v>-2.3603849250278586E-2</v>
      </c>
      <c r="GF341" s="168">
        <f t="shared" si="630"/>
        <v>-2.3544224454084883E-2</v>
      </c>
      <c r="GG341" s="167">
        <v>131</v>
      </c>
      <c r="GH341" s="168">
        <f t="shared" si="631"/>
        <v>-1.2384835451356935E-2</v>
      </c>
      <c r="GI341" s="168">
        <f t="shared" si="632"/>
        <v>-1.1998855162644873E-2</v>
      </c>
      <c r="GJ341" s="167">
        <v>132</v>
      </c>
      <c r="GK341" s="168">
        <f t="shared" si="633"/>
        <v>-2.0040529691527809E-2</v>
      </c>
      <c r="GL341" s="168">
        <f t="shared" si="634"/>
        <v>-1.9627671504537147E-2</v>
      </c>
      <c r="GM341" s="167">
        <v>133</v>
      </c>
      <c r="GN341" s="168">
        <f t="shared" si="635"/>
        <v>-2.9994818512207644E-2</v>
      </c>
      <c r="GO341" s="168">
        <f t="shared" si="636"/>
        <v>-2.8499066434065412E-2</v>
      </c>
      <c r="GP341" s="167">
        <v>134</v>
      </c>
      <c r="GQ341" s="168">
        <f t="shared" si="637"/>
        <v>1.1033250097071345E-2</v>
      </c>
      <c r="GR341" s="168">
        <f t="shared" si="638"/>
        <v>1.2508825519844891E-2</v>
      </c>
      <c r="GS341" s="167">
        <v>135</v>
      </c>
      <c r="GT341" s="168">
        <f t="shared" si="639"/>
        <v>3.2452499206684138E-2</v>
      </c>
      <c r="GU341" s="168">
        <f t="shared" si="640"/>
        <v>3.7596330632538866E-2</v>
      </c>
      <c r="GV341" s="167">
        <v>136</v>
      </c>
      <c r="GW341" s="168">
        <f t="shared" si="641"/>
        <v>4.2495075939370963E-2</v>
      </c>
      <c r="GX341" s="168">
        <f t="shared" si="642"/>
        <v>5.8447665967733542E-2</v>
      </c>
      <c r="GY341" s="167">
        <v>137</v>
      </c>
      <c r="GZ341" s="168">
        <f t="shared" si="643"/>
        <v>-2.9037543498589002E-5</v>
      </c>
      <c r="HA341" s="168">
        <f t="shared" si="644"/>
        <v>2.5034014590687548E-2</v>
      </c>
      <c r="HB341" s="167">
        <v>-1.2</v>
      </c>
      <c r="HC341" s="167">
        <v>-0.49</v>
      </c>
      <c r="HD341" s="167">
        <v>0.14000000000000001</v>
      </c>
      <c r="HE341" s="167">
        <v>1.56</v>
      </c>
      <c r="HF341" s="167">
        <v>-2.98</v>
      </c>
      <c r="HG341" s="167">
        <v>-1.01</v>
      </c>
      <c r="HH341" s="167">
        <v>0.85</v>
      </c>
      <c r="HI341" s="167">
        <v>3.14</v>
      </c>
    </row>
    <row r="342" spans="1:217" ht="15" x14ac:dyDescent="0.2">
      <c r="A342" s="153">
        <v>332</v>
      </c>
      <c r="B342" s="212"/>
      <c r="V342" s="163">
        <f t="shared" si="545"/>
        <v>0</v>
      </c>
      <c r="W342" s="163">
        <f t="shared" si="546"/>
        <v>0</v>
      </c>
      <c r="X342" s="163">
        <f t="shared" si="547"/>
        <v>0</v>
      </c>
      <c r="Y342" s="163">
        <f t="shared" si="548"/>
        <v>0</v>
      </c>
      <c r="Z342" s="163">
        <f t="shared" si="549"/>
        <v>0</v>
      </c>
      <c r="AA342" s="163">
        <f t="shared" si="550"/>
        <v>0</v>
      </c>
      <c r="AB342" s="163">
        <f t="shared" si="551"/>
        <v>0</v>
      </c>
      <c r="AC342" s="163">
        <f t="shared" si="552"/>
        <v>0</v>
      </c>
      <c r="AD342" s="164">
        <f t="shared" si="553"/>
        <v>-1.4641977937706968E-2</v>
      </c>
      <c r="AE342" s="164">
        <f t="shared" si="554"/>
        <v>2.4910512713808348E-2</v>
      </c>
      <c r="AF342" s="164">
        <f t="shared" si="555"/>
        <v>4.5595616594547202E-2</v>
      </c>
      <c r="AG342" s="165">
        <f t="shared" si="556"/>
        <v>65.3</v>
      </c>
      <c r="AH342" s="165">
        <f t="shared" si="557"/>
        <v>75.400000000000006</v>
      </c>
      <c r="AI342" s="165">
        <f t="shared" si="558"/>
        <v>82.9</v>
      </c>
      <c r="AJ342" s="165">
        <f t="shared" si="559"/>
        <v>88.3</v>
      </c>
      <c r="AK342" s="165">
        <f t="shared" si="560"/>
        <v>91.5</v>
      </c>
      <c r="AL342" s="165">
        <f t="shared" si="561"/>
        <v>92.7</v>
      </c>
      <c r="AM342" s="165">
        <f t="shared" si="562"/>
        <v>92.5</v>
      </c>
      <c r="AN342" s="165">
        <f t="shared" si="563"/>
        <v>90.4</v>
      </c>
      <c r="AO342" s="164">
        <f t="shared" si="564"/>
        <v>1.5128685188023212</v>
      </c>
      <c r="AP342" s="166">
        <v>1</v>
      </c>
      <c r="AQ342" s="167">
        <v>51.4</v>
      </c>
      <c r="AR342" s="167">
        <v>62.6</v>
      </c>
      <c r="AS342" s="167">
        <v>70.8</v>
      </c>
      <c r="AT342" s="167">
        <v>81</v>
      </c>
      <c r="AU342" s="167">
        <v>90.4</v>
      </c>
      <c r="AV342" s="167">
        <v>96.2</v>
      </c>
      <c r="AW342" s="167">
        <v>94.7</v>
      </c>
      <c r="AX342" s="167">
        <v>92.3</v>
      </c>
      <c r="AY342" s="166">
        <v>2</v>
      </c>
      <c r="AZ342" s="167">
        <v>59.5</v>
      </c>
      <c r="BA342" s="167">
        <v>68.900000000000006</v>
      </c>
      <c r="BB342" s="167">
        <v>78.3</v>
      </c>
      <c r="BC342" s="167">
        <v>84.3</v>
      </c>
      <c r="BD342" s="167">
        <v>92.8</v>
      </c>
      <c r="BE342" s="167">
        <v>96.3</v>
      </c>
      <c r="BF342" s="167">
        <v>94</v>
      </c>
      <c r="BG342" s="167">
        <v>90</v>
      </c>
      <c r="BH342" s="166">
        <v>3</v>
      </c>
      <c r="BI342" s="167">
        <v>59.8</v>
      </c>
      <c r="BJ342" s="167">
        <v>71.099999999999994</v>
      </c>
      <c r="BK342" s="167">
        <v>80.8</v>
      </c>
      <c r="BL342" s="167">
        <v>88</v>
      </c>
      <c r="BM342" s="167">
        <v>95</v>
      </c>
      <c r="BN342" s="167">
        <v>94.4</v>
      </c>
      <c r="BO342" s="167">
        <v>94.1</v>
      </c>
      <c r="BP342" s="167">
        <v>89</v>
      </c>
      <c r="BQ342" s="166">
        <v>4</v>
      </c>
      <c r="BR342" s="167">
        <v>65.400000000000006</v>
      </c>
      <c r="BS342" s="167">
        <v>77.2</v>
      </c>
      <c r="BT342" s="167">
        <v>84.5</v>
      </c>
      <c r="BU342" s="167">
        <v>89.8</v>
      </c>
      <c r="BV342" s="167">
        <v>95.5</v>
      </c>
      <c r="BW342" s="167">
        <v>94.3</v>
      </c>
      <c r="BX342" s="167">
        <v>92.5</v>
      </c>
      <c r="BY342" s="167">
        <v>88.8</v>
      </c>
      <c r="BZ342" s="166">
        <v>5</v>
      </c>
      <c r="CA342" s="167">
        <v>65.3</v>
      </c>
      <c r="CB342" s="167">
        <v>77.400000000000006</v>
      </c>
      <c r="CC342" s="167">
        <v>86.5</v>
      </c>
      <c r="CD342" s="167">
        <v>92.5</v>
      </c>
      <c r="CE342" s="167">
        <v>96.4</v>
      </c>
      <c r="CF342" s="167">
        <v>93</v>
      </c>
      <c r="CG342" s="167">
        <v>90.4</v>
      </c>
      <c r="CH342" s="167">
        <v>83.7</v>
      </c>
      <c r="CI342" s="166">
        <v>6</v>
      </c>
      <c r="CJ342" s="167">
        <v>70.7</v>
      </c>
      <c r="CK342" s="167">
        <v>82</v>
      </c>
      <c r="CL342" s="167">
        <v>89.3</v>
      </c>
      <c r="CM342" s="167">
        <v>93.3</v>
      </c>
      <c r="CN342" s="167">
        <v>95.5</v>
      </c>
      <c r="CO342" s="167">
        <v>93</v>
      </c>
      <c r="CP342" s="167">
        <v>90.1</v>
      </c>
      <c r="CQ342" s="167">
        <v>83</v>
      </c>
      <c r="CR342" s="166">
        <v>7</v>
      </c>
      <c r="CS342" s="167">
        <v>75.599999999999994</v>
      </c>
      <c r="CT342" s="167">
        <v>84.2</v>
      </c>
      <c r="CU342" s="167">
        <v>90.1</v>
      </c>
      <c r="CV342" s="167">
        <v>93.6</v>
      </c>
      <c r="CW342" s="167">
        <v>96.2</v>
      </c>
      <c r="CX342" s="167">
        <v>91.3</v>
      </c>
      <c r="CY342" s="167">
        <v>87.9</v>
      </c>
      <c r="CZ342" s="167">
        <v>81.900000000000006</v>
      </c>
      <c r="DA342" s="166">
        <v>8</v>
      </c>
      <c r="DB342" s="167">
        <v>77.599999999999994</v>
      </c>
      <c r="DC342" s="167">
        <v>88</v>
      </c>
      <c r="DD342" s="167">
        <v>93.4</v>
      </c>
      <c r="DE342" s="167">
        <v>93.8</v>
      </c>
      <c r="DF342" s="167">
        <v>94.2</v>
      </c>
      <c r="DG342" s="167">
        <v>91.4</v>
      </c>
      <c r="DH342" s="167">
        <v>87.9</v>
      </c>
      <c r="DI342" s="167">
        <v>79.900000000000006</v>
      </c>
      <c r="DJ342" s="167">
        <v>1</v>
      </c>
      <c r="DK342" s="168">
        <f t="shared" si="565"/>
        <v>51.4</v>
      </c>
      <c r="DL342" s="168">
        <f t="shared" si="566"/>
        <v>62.6</v>
      </c>
      <c r="DM342" s="168">
        <f t="shared" si="567"/>
        <v>70.8</v>
      </c>
      <c r="DN342" s="168">
        <f t="shared" si="568"/>
        <v>81</v>
      </c>
      <c r="DO342" s="168">
        <f t="shared" si="569"/>
        <v>90.4</v>
      </c>
      <c r="DP342" s="168">
        <f t="shared" si="570"/>
        <v>96.2</v>
      </c>
      <c r="DQ342" s="168">
        <f t="shared" si="571"/>
        <v>94.7</v>
      </c>
      <c r="DR342" s="168">
        <f t="shared" si="572"/>
        <v>92.3</v>
      </c>
      <c r="DS342" s="167">
        <v>131</v>
      </c>
      <c r="DT342" s="168">
        <f t="shared" si="573"/>
        <v>59.5</v>
      </c>
      <c r="DU342" s="168">
        <f t="shared" si="574"/>
        <v>68.900000000000006</v>
      </c>
      <c r="DV342" s="168">
        <f t="shared" si="575"/>
        <v>78.3</v>
      </c>
      <c r="DW342" s="168">
        <f t="shared" si="576"/>
        <v>84.3</v>
      </c>
      <c r="DX342" s="168">
        <f t="shared" si="577"/>
        <v>92.8</v>
      </c>
      <c r="DY342" s="168">
        <f t="shared" si="578"/>
        <v>96.3</v>
      </c>
      <c r="DZ342" s="168">
        <f t="shared" si="579"/>
        <v>94</v>
      </c>
      <c r="EA342" s="168">
        <f t="shared" si="580"/>
        <v>90</v>
      </c>
      <c r="EB342" s="167">
        <v>132</v>
      </c>
      <c r="EC342" s="168">
        <f t="shared" si="581"/>
        <v>59.8</v>
      </c>
      <c r="ED342" s="168">
        <f t="shared" si="582"/>
        <v>71.099999999999994</v>
      </c>
      <c r="EE342" s="168">
        <f t="shared" si="583"/>
        <v>80.8</v>
      </c>
      <c r="EF342" s="168">
        <f t="shared" si="584"/>
        <v>88</v>
      </c>
      <c r="EG342" s="168">
        <f t="shared" si="585"/>
        <v>95</v>
      </c>
      <c r="EH342" s="168">
        <f t="shared" si="586"/>
        <v>94.4</v>
      </c>
      <c r="EI342" s="168">
        <f t="shared" si="587"/>
        <v>94.1</v>
      </c>
      <c r="EJ342" s="168">
        <f t="shared" si="588"/>
        <v>89</v>
      </c>
      <c r="EK342" s="167">
        <v>133</v>
      </c>
      <c r="EL342" s="168">
        <f t="shared" si="589"/>
        <v>65.400000000000006</v>
      </c>
      <c r="EM342" s="168">
        <f t="shared" si="590"/>
        <v>77.2</v>
      </c>
      <c r="EN342" s="168">
        <f t="shared" si="591"/>
        <v>84.5</v>
      </c>
      <c r="EO342" s="168">
        <f t="shared" si="592"/>
        <v>89.8</v>
      </c>
      <c r="EP342" s="168">
        <f t="shared" si="593"/>
        <v>95.5</v>
      </c>
      <c r="EQ342" s="168">
        <f t="shared" si="594"/>
        <v>94.3</v>
      </c>
      <c r="ER342" s="168">
        <f t="shared" si="595"/>
        <v>92.5</v>
      </c>
      <c r="ES342" s="168">
        <f t="shared" si="596"/>
        <v>88.8</v>
      </c>
      <c r="ET342" s="167">
        <v>134</v>
      </c>
      <c r="EU342" s="168">
        <f t="shared" si="597"/>
        <v>65.3</v>
      </c>
      <c r="EV342" s="168">
        <f t="shared" si="598"/>
        <v>77.400000000000006</v>
      </c>
      <c r="EW342" s="168">
        <f t="shared" si="599"/>
        <v>86.5</v>
      </c>
      <c r="EX342" s="168">
        <f t="shared" si="600"/>
        <v>92.5</v>
      </c>
      <c r="EY342" s="168">
        <f t="shared" si="601"/>
        <v>96.4</v>
      </c>
      <c r="EZ342" s="168">
        <f t="shared" si="602"/>
        <v>93</v>
      </c>
      <c r="FA342" s="168">
        <f t="shared" si="603"/>
        <v>90.4</v>
      </c>
      <c r="FB342" s="168">
        <f t="shared" si="604"/>
        <v>83.7</v>
      </c>
      <c r="FC342" s="167">
        <v>135</v>
      </c>
      <c r="FD342" s="168">
        <f t="shared" si="605"/>
        <v>70.7</v>
      </c>
      <c r="FE342" s="168">
        <f t="shared" si="606"/>
        <v>82</v>
      </c>
      <c r="FF342" s="168">
        <f t="shared" si="607"/>
        <v>89.3</v>
      </c>
      <c r="FG342" s="168">
        <f t="shared" si="608"/>
        <v>93.3</v>
      </c>
      <c r="FH342" s="168">
        <f t="shared" si="609"/>
        <v>95.5</v>
      </c>
      <c r="FI342" s="168">
        <f t="shared" si="610"/>
        <v>93</v>
      </c>
      <c r="FJ342" s="168">
        <f t="shared" si="611"/>
        <v>90.1</v>
      </c>
      <c r="FK342" s="168">
        <f t="shared" si="612"/>
        <v>83</v>
      </c>
      <c r="FL342" s="167">
        <v>136</v>
      </c>
      <c r="FM342" s="168">
        <f t="shared" si="613"/>
        <v>75.599999999999994</v>
      </c>
      <c r="FN342" s="168">
        <f t="shared" si="614"/>
        <v>84.2</v>
      </c>
      <c r="FO342" s="168">
        <f t="shared" si="615"/>
        <v>90.1</v>
      </c>
      <c r="FP342" s="168">
        <f t="shared" si="616"/>
        <v>93.6</v>
      </c>
      <c r="FQ342" s="168">
        <f t="shared" si="617"/>
        <v>96.2</v>
      </c>
      <c r="FR342" s="168">
        <f t="shared" si="618"/>
        <v>91.3</v>
      </c>
      <c r="FS342" s="168">
        <f t="shared" si="619"/>
        <v>87.9</v>
      </c>
      <c r="FT342" s="168">
        <f t="shared" si="620"/>
        <v>81.900000000000006</v>
      </c>
      <c r="FU342" s="167">
        <v>137</v>
      </c>
      <c r="FV342" s="168">
        <f t="shared" si="621"/>
        <v>77.599999999999994</v>
      </c>
      <c r="FW342" s="168">
        <f t="shared" si="622"/>
        <v>88</v>
      </c>
      <c r="FX342" s="168">
        <f t="shared" si="623"/>
        <v>93.4</v>
      </c>
      <c r="FY342" s="168">
        <f t="shared" si="624"/>
        <v>93.8</v>
      </c>
      <c r="FZ342" s="168">
        <f t="shared" si="625"/>
        <v>94.2</v>
      </c>
      <c r="GA342" s="168">
        <f t="shared" si="626"/>
        <v>91.4</v>
      </c>
      <c r="GB342" s="168">
        <f t="shared" si="627"/>
        <v>87.9</v>
      </c>
      <c r="GC342" s="168">
        <f t="shared" si="628"/>
        <v>79.900000000000006</v>
      </c>
      <c r="GD342" s="167">
        <v>130</v>
      </c>
      <c r="GE342" s="168">
        <f t="shared" si="629"/>
        <v>-2.3603849250278586E-2</v>
      </c>
      <c r="GF342" s="168">
        <f t="shared" si="630"/>
        <v>-2.3544224454084883E-2</v>
      </c>
      <c r="GG342" s="167">
        <v>131</v>
      </c>
      <c r="GH342" s="168">
        <f t="shared" si="631"/>
        <v>-1.2384835451356935E-2</v>
      </c>
      <c r="GI342" s="168">
        <f t="shared" si="632"/>
        <v>-1.1998855162644873E-2</v>
      </c>
      <c r="GJ342" s="167">
        <v>132</v>
      </c>
      <c r="GK342" s="168">
        <f t="shared" si="633"/>
        <v>-2.0040529691527809E-2</v>
      </c>
      <c r="GL342" s="168">
        <f t="shared" si="634"/>
        <v>-1.9627671504537147E-2</v>
      </c>
      <c r="GM342" s="167">
        <v>133</v>
      </c>
      <c r="GN342" s="168">
        <f t="shared" si="635"/>
        <v>-2.9994818512207644E-2</v>
      </c>
      <c r="GO342" s="168">
        <f t="shared" si="636"/>
        <v>-2.8499066434065412E-2</v>
      </c>
      <c r="GP342" s="167">
        <v>134</v>
      </c>
      <c r="GQ342" s="168">
        <f t="shared" si="637"/>
        <v>1.1033250097071345E-2</v>
      </c>
      <c r="GR342" s="168">
        <f t="shared" si="638"/>
        <v>1.2508825519844891E-2</v>
      </c>
      <c r="GS342" s="167">
        <v>135</v>
      </c>
      <c r="GT342" s="168">
        <f t="shared" si="639"/>
        <v>3.2452499206684138E-2</v>
      </c>
      <c r="GU342" s="168">
        <f t="shared" si="640"/>
        <v>3.7596330632538866E-2</v>
      </c>
      <c r="GV342" s="167">
        <v>136</v>
      </c>
      <c r="GW342" s="168">
        <f t="shared" si="641"/>
        <v>4.2495075939370963E-2</v>
      </c>
      <c r="GX342" s="168">
        <f t="shared" si="642"/>
        <v>5.8447665967733542E-2</v>
      </c>
      <c r="GY342" s="167">
        <v>137</v>
      </c>
      <c r="GZ342" s="168">
        <f t="shared" si="643"/>
        <v>-2.9037543498589002E-5</v>
      </c>
      <c r="HA342" s="168">
        <f t="shared" si="644"/>
        <v>2.5034014590687548E-2</v>
      </c>
      <c r="HB342" s="167">
        <v>-1.2</v>
      </c>
      <c r="HC342" s="167">
        <v>-0.49</v>
      </c>
      <c r="HD342" s="167">
        <v>0.14000000000000001</v>
      </c>
      <c r="HE342" s="167">
        <v>1.56</v>
      </c>
      <c r="HF342" s="167">
        <v>-2.98</v>
      </c>
      <c r="HG342" s="167">
        <v>-1.01</v>
      </c>
      <c r="HH342" s="167">
        <v>0.85</v>
      </c>
      <c r="HI342" s="167">
        <v>3.14</v>
      </c>
    </row>
    <row r="343" spans="1:217" ht="15" x14ac:dyDescent="0.2">
      <c r="A343" s="153">
        <v>333</v>
      </c>
      <c r="B343" s="212"/>
      <c r="V343" s="163">
        <f t="shared" si="545"/>
        <v>0</v>
      </c>
      <c r="W343" s="163">
        <f t="shared" si="546"/>
        <v>0</v>
      </c>
      <c r="X343" s="163">
        <f t="shared" si="547"/>
        <v>0</v>
      </c>
      <c r="Y343" s="163">
        <f t="shared" si="548"/>
        <v>0</v>
      </c>
      <c r="Z343" s="163">
        <f t="shared" si="549"/>
        <v>0</v>
      </c>
      <c r="AA343" s="163">
        <f t="shared" si="550"/>
        <v>0</v>
      </c>
      <c r="AB343" s="163">
        <f t="shared" si="551"/>
        <v>0</v>
      </c>
      <c r="AC343" s="163">
        <f t="shared" si="552"/>
        <v>0</v>
      </c>
      <c r="AD343" s="164">
        <f t="shared" si="553"/>
        <v>-1.4641977937706968E-2</v>
      </c>
      <c r="AE343" s="164">
        <f t="shared" si="554"/>
        <v>2.4910512713808348E-2</v>
      </c>
      <c r="AF343" s="164">
        <f t="shared" si="555"/>
        <v>4.5595616594547202E-2</v>
      </c>
      <c r="AG343" s="165">
        <f t="shared" si="556"/>
        <v>65.3</v>
      </c>
      <c r="AH343" s="165">
        <f t="shared" si="557"/>
        <v>75.400000000000006</v>
      </c>
      <c r="AI343" s="165">
        <f t="shared" si="558"/>
        <v>82.9</v>
      </c>
      <c r="AJ343" s="165">
        <f t="shared" si="559"/>
        <v>88.3</v>
      </c>
      <c r="AK343" s="165">
        <f t="shared" si="560"/>
        <v>91.5</v>
      </c>
      <c r="AL343" s="165">
        <f t="shared" si="561"/>
        <v>92.7</v>
      </c>
      <c r="AM343" s="165">
        <f t="shared" si="562"/>
        <v>92.5</v>
      </c>
      <c r="AN343" s="165">
        <f t="shared" si="563"/>
        <v>90.4</v>
      </c>
      <c r="AO343" s="164">
        <f t="shared" si="564"/>
        <v>1.5128685188023212</v>
      </c>
      <c r="AP343" s="166">
        <v>1</v>
      </c>
      <c r="AQ343" s="167">
        <v>51.4</v>
      </c>
      <c r="AR343" s="167">
        <v>62.6</v>
      </c>
      <c r="AS343" s="167">
        <v>70.8</v>
      </c>
      <c r="AT343" s="167">
        <v>81</v>
      </c>
      <c r="AU343" s="167">
        <v>90.4</v>
      </c>
      <c r="AV343" s="167">
        <v>96.2</v>
      </c>
      <c r="AW343" s="167">
        <v>94.7</v>
      </c>
      <c r="AX343" s="167">
        <v>92.3</v>
      </c>
      <c r="AY343" s="166">
        <v>2</v>
      </c>
      <c r="AZ343" s="167">
        <v>59.5</v>
      </c>
      <c r="BA343" s="167">
        <v>68.900000000000006</v>
      </c>
      <c r="BB343" s="167">
        <v>78.3</v>
      </c>
      <c r="BC343" s="167">
        <v>84.3</v>
      </c>
      <c r="BD343" s="167">
        <v>92.8</v>
      </c>
      <c r="BE343" s="167">
        <v>96.3</v>
      </c>
      <c r="BF343" s="167">
        <v>94</v>
      </c>
      <c r="BG343" s="167">
        <v>90</v>
      </c>
      <c r="BH343" s="166">
        <v>3</v>
      </c>
      <c r="BI343" s="167">
        <v>59.8</v>
      </c>
      <c r="BJ343" s="167">
        <v>71.099999999999994</v>
      </c>
      <c r="BK343" s="167">
        <v>80.8</v>
      </c>
      <c r="BL343" s="167">
        <v>88</v>
      </c>
      <c r="BM343" s="167">
        <v>95</v>
      </c>
      <c r="BN343" s="167">
        <v>94.4</v>
      </c>
      <c r="BO343" s="167">
        <v>94.1</v>
      </c>
      <c r="BP343" s="167">
        <v>89</v>
      </c>
      <c r="BQ343" s="166">
        <v>4</v>
      </c>
      <c r="BR343" s="167">
        <v>65.400000000000006</v>
      </c>
      <c r="BS343" s="167">
        <v>77.2</v>
      </c>
      <c r="BT343" s="167">
        <v>84.5</v>
      </c>
      <c r="BU343" s="167">
        <v>89.8</v>
      </c>
      <c r="BV343" s="167">
        <v>95.5</v>
      </c>
      <c r="BW343" s="167">
        <v>94.3</v>
      </c>
      <c r="BX343" s="167">
        <v>92.5</v>
      </c>
      <c r="BY343" s="167">
        <v>88.8</v>
      </c>
      <c r="BZ343" s="166">
        <v>5</v>
      </c>
      <c r="CA343" s="167">
        <v>65.3</v>
      </c>
      <c r="CB343" s="167">
        <v>77.400000000000006</v>
      </c>
      <c r="CC343" s="167">
        <v>86.5</v>
      </c>
      <c r="CD343" s="167">
        <v>92.5</v>
      </c>
      <c r="CE343" s="167">
        <v>96.4</v>
      </c>
      <c r="CF343" s="167">
        <v>93</v>
      </c>
      <c r="CG343" s="167">
        <v>90.4</v>
      </c>
      <c r="CH343" s="167">
        <v>83.7</v>
      </c>
      <c r="CI343" s="166">
        <v>6</v>
      </c>
      <c r="CJ343" s="167">
        <v>70.7</v>
      </c>
      <c r="CK343" s="167">
        <v>82</v>
      </c>
      <c r="CL343" s="167">
        <v>89.3</v>
      </c>
      <c r="CM343" s="167">
        <v>93.3</v>
      </c>
      <c r="CN343" s="167">
        <v>95.5</v>
      </c>
      <c r="CO343" s="167">
        <v>93</v>
      </c>
      <c r="CP343" s="167">
        <v>90.1</v>
      </c>
      <c r="CQ343" s="167">
        <v>83</v>
      </c>
      <c r="CR343" s="166">
        <v>7</v>
      </c>
      <c r="CS343" s="167">
        <v>75.599999999999994</v>
      </c>
      <c r="CT343" s="167">
        <v>84.2</v>
      </c>
      <c r="CU343" s="167">
        <v>90.1</v>
      </c>
      <c r="CV343" s="167">
        <v>93.6</v>
      </c>
      <c r="CW343" s="167">
        <v>96.2</v>
      </c>
      <c r="CX343" s="167">
        <v>91.3</v>
      </c>
      <c r="CY343" s="167">
        <v>87.9</v>
      </c>
      <c r="CZ343" s="167">
        <v>81.900000000000006</v>
      </c>
      <c r="DA343" s="166">
        <v>8</v>
      </c>
      <c r="DB343" s="167">
        <v>77.599999999999994</v>
      </c>
      <c r="DC343" s="167">
        <v>88</v>
      </c>
      <c r="DD343" s="167">
        <v>93.4</v>
      </c>
      <c r="DE343" s="167">
        <v>93.8</v>
      </c>
      <c r="DF343" s="167">
        <v>94.2</v>
      </c>
      <c r="DG343" s="167">
        <v>91.4</v>
      </c>
      <c r="DH343" s="167">
        <v>87.9</v>
      </c>
      <c r="DI343" s="167">
        <v>79.900000000000006</v>
      </c>
      <c r="DJ343" s="167">
        <v>1</v>
      </c>
      <c r="DK343" s="168">
        <f t="shared" si="565"/>
        <v>51.4</v>
      </c>
      <c r="DL343" s="168">
        <f t="shared" si="566"/>
        <v>62.6</v>
      </c>
      <c r="DM343" s="168">
        <f t="shared" si="567"/>
        <v>70.8</v>
      </c>
      <c r="DN343" s="168">
        <f t="shared" si="568"/>
        <v>81</v>
      </c>
      <c r="DO343" s="168">
        <f t="shared" si="569"/>
        <v>90.4</v>
      </c>
      <c r="DP343" s="168">
        <f t="shared" si="570"/>
        <v>96.2</v>
      </c>
      <c r="DQ343" s="168">
        <f t="shared" si="571"/>
        <v>94.7</v>
      </c>
      <c r="DR343" s="168">
        <f t="shared" si="572"/>
        <v>92.3</v>
      </c>
      <c r="DS343" s="167">
        <v>131</v>
      </c>
      <c r="DT343" s="168">
        <f t="shared" si="573"/>
        <v>59.5</v>
      </c>
      <c r="DU343" s="168">
        <f t="shared" si="574"/>
        <v>68.900000000000006</v>
      </c>
      <c r="DV343" s="168">
        <f t="shared" si="575"/>
        <v>78.3</v>
      </c>
      <c r="DW343" s="168">
        <f t="shared" si="576"/>
        <v>84.3</v>
      </c>
      <c r="DX343" s="168">
        <f t="shared" si="577"/>
        <v>92.8</v>
      </c>
      <c r="DY343" s="168">
        <f t="shared" si="578"/>
        <v>96.3</v>
      </c>
      <c r="DZ343" s="168">
        <f t="shared" si="579"/>
        <v>94</v>
      </c>
      <c r="EA343" s="168">
        <f t="shared" si="580"/>
        <v>90</v>
      </c>
      <c r="EB343" s="167">
        <v>132</v>
      </c>
      <c r="EC343" s="168">
        <f t="shared" si="581"/>
        <v>59.8</v>
      </c>
      <c r="ED343" s="168">
        <f t="shared" si="582"/>
        <v>71.099999999999994</v>
      </c>
      <c r="EE343" s="168">
        <f t="shared" si="583"/>
        <v>80.8</v>
      </c>
      <c r="EF343" s="168">
        <f t="shared" si="584"/>
        <v>88</v>
      </c>
      <c r="EG343" s="168">
        <f t="shared" si="585"/>
        <v>95</v>
      </c>
      <c r="EH343" s="168">
        <f t="shared" si="586"/>
        <v>94.4</v>
      </c>
      <c r="EI343" s="168">
        <f t="shared" si="587"/>
        <v>94.1</v>
      </c>
      <c r="EJ343" s="168">
        <f t="shared" si="588"/>
        <v>89</v>
      </c>
      <c r="EK343" s="167">
        <v>133</v>
      </c>
      <c r="EL343" s="168">
        <f t="shared" si="589"/>
        <v>65.400000000000006</v>
      </c>
      <c r="EM343" s="168">
        <f t="shared" si="590"/>
        <v>77.2</v>
      </c>
      <c r="EN343" s="168">
        <f t="shared" si="591"/>
        <v>84.5</v>
      </c>
      <c r="EO343" s="168">
        <f t="shared" si="592"/>
        <v>89.8</v>
      </c>
      <c r="EP343" s="168">
        <f t="shared" si="593"/>
        <v>95.5</v>
      </c>
      <c r="EQ343" s="168">
        <f t="shared" si="594"/>
        <v>94.3</v>
      </c>
      <c r="ER343" s="168">
        <f t="shared" si="595"/>
        <v>92.5</v>
      </c>
      <c r="ES343" s="168">
        <f t="shared" si="596"/>
        <v>88.8</v>
      </c>
      <c r="ET343" s="167">
        <v>134</v>
      </c>
      <c r="EU343" s="168">
        <f t="shared" si="597"/>
        <v>65.3</v>
      </c>
      <c r="EV343" s="168">
        <f t="shared" si="598"/>
        <v>77.400000000000006</v>
      </c>
      <c r="EW343" s="168">
        <f t="shared" si="599"/>
        <v>86.5</v>
      </c>
      <c r="EX343" s="168">
        <f t="shared" si="600"/>
        <v>92.5</v>
      </c>
      <c r="EY343" s="168">
        <f t="shared" si="601"/>
        <v>96.4</v>
      </c>
      <c r="EZ343" s="168">
        <f t="shared" si="602"/>
        <v>93</v>
      </c>
      <c r="FA343" s="168">
        <f t="shared" si="603"/>
        <v>90.4</v>
      </c>
      <c r="FB343" s="168">
        <f t="shared" si="604"/>
        <v>83.7</v>
      </c>
      <c r="FC343" s="167">
        <v>135</v>
      </c>
      <c r="FD343" s="168">
        <f t="shared" si="605"/>
        <v>70.7</v>
      </c>
      <c r="FE343" s="168">
        <f t="shared" si="606"/>
        <v>82</v>
      </c>
      <c r="FF343" s="168">
        <f t="shared" si="607"/>
        <v>89.3</v>
      </c>
      <c r="FG343" s="168">
        <f t="shared" si="608"/>
        <v>93.3</v>
      </c>
      <c r="FH343" s="168">
        <f t="shared" si="609"/>
        <v>95.5</v>
      </c>
      <c r="FI343" s="168">
        <f t="shared" si="610"/>
        <v>93</v>
      </c>
      <c r="FJ343" s="168">
        <f t="shared" si="611"/>
        <v>90.1</v>
      </c>
      <c r="FK343" s="168">
        <f t="shared" si="612"/>
        <v>83</v>
      </c>
      <c r="FL343" s="167">
        <v>136</v>
      </c>
      <c r="FM343" s="168">
        <f t="shared" si="613"/>
        <v>75.599999999999994</v>
      </c>
      <c r="FN343" s="168">
        <f t="shared" si="614"/>
        <v>84.2</v>
      </c>
      <c r="FO343" s="168">
        <f t="shared" si="615"/>
        <v>90.1</v>
      </c>
      <c r="FP343" s="168">
        <f t="shared" si="616"/>
        <v>93.6</v>
      </c>
      <c r="FQ343" s="168">
        <f t="shared" si="617"/>
        <v>96.2</v>
      </c>
      <c r="FR343" s="168">
        <f t="shared" si="618"/>
        <v>91.3</v>
      </c>
      <c r="FS343" s="168">
        <f t="shared" si="619"/>
        <v>87.9</v>
      </c>
      <c r="FT343" s="168">
        <f t="shared" si="620"/>
        <v>81.900000000000006</v>
      </c>
      <c r="FU343" s="167">
        <v>137</v>
      </c>
      <c r="FV343" s="168">
        <f t="shared" si="621"/>
        <v>77.599999999999994</v>
      </c>
      <c r="FW343" s="168">
        <f t="shared" si="622"/>
        <v>88</v>
      </c>
      <c r="FX343" s="168">
        <f t="shared" si="623"/>
        <v>93.4</v>
      </c>
      <c r="FY343" s="168">
        <f t="shared" si="624"/>
        <v>93.8</v>
      </c>
      <c r="FZ343" s="168">
        <f t="shared" si="625"/>
        <v>94.2</v>
      </c>
      <c r="GA343" s="168">
        <f t="shared" si="626"/>
        <v>91.4</v>
      </c>
      <c r="GB343" s="168">
        <f t="shared" si="627"/>
        <v>87.9</v>
      </c>
      <c r="GC343" s="168">
        <f t="shared" si="628"/>
        <v>79.900000000000006</v>
      </c>
      <c r="GD343" s="167">
        <v>130</v>
      </c>
      <c r="GE343" s="168">
        <f t="shared" si="629"/>
        <v>-2.3603849250278586E-2</v>
      </c>
      <c r="GF343" s="168">
        <f t="shared" si="630"/>
        <v>-2.3544224454084883E-2</v>
      </c>
      <c r="GG343" s="167">
        <v>131</v>
      </c>
      <c r="GH343" s="168">
        <f t="shared" si="631"/>
        <v>-1.2384835451356935E-2</v>
      </c>
      <c r="GI343" s="168">
        <f t="shared" si="632"/>
        <v>-1.1998855162644873E-2</v>
      </c>
      <c r="GJ343" s="167">
        <v>132</v>
      </c>
      <c r="GK343" s="168">
        <f t="shared" si="633"/>
        <v>-2.0040529691527809E-2</v>
      </c>
      <c r="GL343" s="168">
        <f t="shared" si="634"/>
        <v>-1.9627671504537147E-2</v>
      </c>
      <c r="GM343" s="167">
        <v>133</v>
      </c>
      <c r="GN343" s="168">
        <f t="shared" si="635"/>
        <v>-2.9994818512207644E-2</v>
      </c>
      <c r="GO343" s="168">
        <f t="shared" si="636"/>
        <v>-2.8499066434065412E-2</v>
      </c>
      <c r="GP343" s="167">
        <v>134</v>
      </c>
      <c r="GQ343" s="168">
        <f t="shared" si="637"/>
        <v>1.1033250097071345E-2</v>
      </c>
      <c r="GR343" s="168">
        <f t="shared" si="638"/>
        <v>1.2508825519844891E-2</v>
      </c>
      <c r="GS343" s="167">
        <v>135</v>
      </c>
      <c r="GT343" s="168">
        <f t="shared" si="639"/>
        <v>3.2452499206684138E-2</v>
      </c>
      <c r="GU343" s="168">
        <f t="shared" si="640"/>
        <v>3.7596330632538866E-2</v>
      </c>
      <c r="GV343" s="167">
        <v>136</v>
      </c>
      <c r="GW343" s="168">
        <f t="shared" si="641"/>
        <v>4.2495075939370963E-2</v>
      </c>
      <c r="GX343" s="168">
        <f t="shared" si="642"/>
        <v>5.8447665967733542E-2</v>
      </c>
      <c r="GY343" s="167">
        <v>137</v>
      </c>
      <c r="GZ343" s="168">
        <f t="shared" si="643"/>
        <v>-2.9037543498589002E-5</v>
      </c>
      <c r="HA343" s="168">
        <f t="shared" si="644"/>
        <v>2.5034014590687548E-2</v>
      </c>
      <c r="HB343" s="167">
        <v>-1.2</v>
      </c>
      <c r="HC343" s="167">
        <v>-0.49</v>
      </c>
      <c r="HD343" s="167">
        <v>0.14000000000000001</v>
      </c>
      <c r="HE343" s="167">
        <v>1.56</v>
      </c>
      <c r="HF343" s="167">
        <v>-2.98</v>
      </c>
      <c r="HG343" s="167">
        <v>-1.01</v>
      </c>
      <c r="HH343" s="167">
        <v>0.85</v>
      </c>
      <c r="HI343" s="167">
        <v>3.14</v>
      </c>
    </row>
    <row r="344" spans="1:217" ht="15" x14ac:dyDescent="0.2">
      <c r="A344" s="153">
        <v>334</v>
      </c>
      <c r="B344" s="212"/>
      <c r="V344" s="163">
        <f t="shared" si="545"/>
        <v>0</v>
      </c>
      <c r="W344" s="163">
        <f t="shared" si="546"/>
        <v>0</v>
      </c>
      <c r="X344" s="163">
        <f t="shared" si="547"/>
        <v>0</v>
      </c>
      <c r="Y344" s="163">
        <f t="shared" si="548"/>
        <v>0</v>
      </c>
      <c r="Z344" s="163">
        <f t="shared" si="549"/>
        <v>0</v>
      </c>
      <c r="AA344" s="163">
        <f t="shared" si="550"/>
        <v>0</v>
      </c>
      <c r="AB344" s="163">
        <f t="shared" si="551"/>
        <v>0</v>
      </c>
      <c r="AC344" s="163">
        <f t="shared" si="552"/>
        <v>0</v>
      </c>
      <c r="AD344" s="164">
        <f t="shared" si="553"/>
        <v>-1.4641977937706968E-2</v>
      </c>
      <c r="AE344" s="164">
        <f t="shared" si="554"/>
        <v>2.4910512713808348E-2</v>
      </c>
      <c r="AF344" s="164">
        <f t="shared" si="555"/>
        <v>4.5595616594547202E-2</v>
      </c>
      <c r="AG344" s="165">
        <f t="shared" si="556"/>
        <v>65.3</v>
      </c>
      <c r="AH344" s="165">
        <f t="shared" si="557"/>
        <v>75.400000000000006</v>
      </c>
      <c r="AI344" s="165">
        <f t="shared" si="558"/>
        <v>82.9</v>
      </c>
      <c r="AJ344" s="165">
        <f t="shared" si="559"/>
        <v>88.3</v>
      </c>
      <c r="AK344" s="165">
        <f t="shared" si="560"/>
        <v>91.5</v>
      </c>
      <c r="AL344" s="165">
        <f t="shared" si="561"/>
        <v>92.7</v>
      </c>
      <c r="AM344" s="165">
        <f t="shared" si="562"/>
        <v>92.5</v>
      </c>
      <c r="AN344" s="165">
        <f t="shared" si="563"/>
        <v>90.4</v>
      </c>
      <c r="AO344" s="164">
        <f t="shared" si="564"/>
        <v>1.5128685188023212</v>
      </c>
      <c r="AP344" s="166">
        <v>1</v>
      </c>
      <c r="AQ344" s="167">
        <v>51.4</v>
      </c>
      <c r="AR344" s="167">
        <v>62.6</v>
      </c>
      <c r="AS344" s="167">
        <v>70.8</v>
      </c>
      <c r="AT344" s="167">
        <v>81</v>
      </c>
      <c r="AU344" s="167">
        <v>90.4</v>
      </c>
      <c r="AV344" s="167">
        <v>96.2</v>
      </c>
      <c r="AW344" s="167">
        <v>94.7</v>
      </c>
      <c r="AX344" s="167">
        <v>92.3</v>
      </c>
      <c r="AY344" s="166">
        <v>2</v>
      </c>
      <c r="AZ344" s="167">
        <v>59.5</v>
      </c>
      <c r="BA344" s="167">
        <v>68.900000000000006</v>
      </c>
      <c r="BB344" s="167">
        <v>78.3</v>
      </c>
      <c r="BC344" s="167">
        <v>84.3</v>
      </c>
      <c r="BD344" s="167">
        <v>92.8</v>
      </c>
      <c r="BE344" s="167">
        <v>96.3</v>
      </c>
      <c r="BF344" s="167">
        <v>94</v>
      </c>
      <c r="BG344" s="167">
        <v>90</v>
      </c>
      <c r="BH344" s="166">
        <v>3</v>
      </c>
      <c r="BI344" s="167">
        <v>59.8</v>
      </c>
      <c r="BJ344" s="167">
        <v>71.099999999999994</v>
      </c>
      <c r="BK344" s="167">
        <v>80.8</v>
      </c>
      <c r="BL344" s="167">
        <v>88</v>
      </c>
      <c r="BM344" s="167">
        <v>95</v>
      </c>
      <c r="BN344" s="167">
        <v>94.4</v>
      </c>
      <c r="BO344" s="167">
        <v>94.1</v>
      </c>
      <c r="BP344" s="167">
        <v>89</v>
      </c>
      <c r="BQ344" s="166">
        <v>4</v>
      </c>
      <c r="BR344" s="167">
        <v>65.400000000000006</v>
      </c>
      <c r="BS344" s="167">
        <v>77.2</v>
      </c>
      <c r="BT344" s="167">
        <v>84.5</v>
      </c>
      <c r="BU344" s="167">
        <v>89.8</v>
      </c>
      <c r="BV344" s="167">
        <v>95.5</v>
      </c>
      <c r="BW344" s="167">
        <v>94.3</v>
      </c>
      <c r="BX344" s="167">
        <v>92.5</v>
      </c>
      <c r="BY344" s="167">
        <v>88.8</v>
      </c>
      <c r="BZ344" s="166">
        <v>5</v>
      </c>
      <c r="CA344" s="167">
        <v>65.3</v>
      </c>
      <c r="CB344" s="167">
        <v>77.400000000000006</v>
      </c>
      <c r="CC344" s="167">
        <v>86.5</v>
      </c>
      <c r="CD344" s="167">
        <v>92.5</v>
      </c>
      <c r="CE344" s="167">
        <v>96.4</v>
      </c>
      <c r="CF344" s="167">
        <v>93</v>
      </c>
      <c r="CG344" s="167">
        <v>90.4</v>
      </c>
      <c r="CH344" s="167">
        <v>83.7</v>
      </c>
      <c r="CI344" s="166">
        <v>6</v>
      </c>
      <c r="CJ344" s="167">
        <v>70.7</v>
      </c>
      <c r="CK344" s="167">
        <v>82</v>
      </c>
      <c r="CL344" s="167">
        <v>89.3</v>
      </c>
      <c r="CM344" s="167">
        <v>93.3</v>
      </c>
      <c r="CN344" s="167">
        <v>95.5</v>
      </c>
      <c r="CO344" s="167">
        <v>93</v>
      </c>
      <c r="CP344" s="167">
        <v>90.1</v>
      </c>
      <c r="CQ344" s="167">
        <v>83</v>
      </c>
      <c r="CR344" s="166">
        <v>7</v>
      </c>
      <c r="CS344" s="167">
        <v>75.599999999999994</v>
      </c>
      <c r="CT344" s="167">
        <v>84.2</v>
      </c>
      <c r="CU344" s="167">
        <v>90.1</v>
      </c>
      <c r="CV344" s="167">
        <v>93.6</v>
      </c>
      <c r="CW344" s="167">
        <v>96.2</v>
      </c>
      <c r="CX344" s="167">
        <v>91.3</v>
      </c>
      <c r="CY344" s="167">
        <v>87.9</v>
      </c>
      <c r="CZ344" s="167">
        <v>81.900000000000006</v>
      </c>
      <c r="DA344" s="166">
        <v>8</v>
      </c>
      <c r="DB344" s="167">
        <v>77.599999999999994</v>
      </c>
      <c r="DC344" s="167">
        <v>88</v>
      </c>
      <c r="DD344" s="167">
        <v>93.4</v>
      </c>
      <c r="DE344" s="167">
        <v>93.8</v>
      </c>
      <c r="DF344" s="167">
        <v>94.2</v>
      </c>
      <c r="DG344" s="167">
        <v>91.4</v>
      </c>
      <c r="DH344" s="167">
        <v>87.9</v>
      </c>
      <c r="DI344" s="167">
        <v>79.900000000000006</v>
      </c>
      <c r="DJ344" s="167">
        <v>1</v>
      </c>
      <c r="DK344" s="168">
        <f t="shared" si="565"/>
        <v>51.4</v>
      </c>
      <c r="DL344" s="168">
        <f t="shared" si="566"/>
        <v>62.6</v>
      </c>
      <c r="DM344" s="168">
        <f t="shared" si="567"/>
        <v>70.8</v>
      </c>
      <c r="DN344" s="168">
        <f t="shared" si="568"/>
        <v>81</v>
      </c>
      <c r="DO344" s="168">
        <f t="shared" si="569"/>
        <v>90.4</v>
      </c>
      <c r="DP344" s="168">
        <f t="shared" si="570"/>
        <v>96.2</v>
      </c>
      <c r="DQ344" s="168">
        <f t="shared" si="571"/>
        <v>94.7</v>
      </c>
      <c r="DR344" s="168">
        <f t="shared" si="572"/>
        <v>92.3</v>
      </c>
      <c r="DS344" s="167">
        <v>131</v>
      </c>
      <c r="DT344" s="168">
        <f t="shared" si="573"/>
        <v>59.5</v>
      </c>
      <c r="DU344" s="168">
        <f t="shared" si="574"/>
        <v>68.900000000000006</v>
      </c>
      <c r="DV344" s="168">
        <f t="shared" si="575"/>
        <v>78.3</v>
      </c>
      <c r="DW344" s="168">
        <f t="shared" si="576"/>
        <v>84.3</v>
      </c>
      <c r="DX344" s="168">
        <f t="shared" si="577"/>
        <v>92.8</v>
      </c>
      <c r="DY344" s="168">
        <f t="shared" si="578"/>
        <v>96.3</v>
      </c>
      <c r="DZ344" s="168">
        <f t="shared" si="579"/>
        <v>94</v>
      </c>
      <c r="EA344" s="168">
        <f t="shared" si="580"/>
        <v>90</v>
      </c>
      <c r="EB344" s="167">
        <v>132</v>
      </c>
      <c r="EC344" s="168">
        <f t="shared" si="581"/>
        <v>59.8</v>
      </c>
      <c r="ED344" s="168">
        <f t="shared" si="582"/>
        <v>71.099999999999994</v>
      </c>
      <c r="EE344" s="168">
        <f t="shared" si="583"/>
        <v>80.8</v>
      </c>
      <c r="EF344" s="168">
        <f t="shared" si="584"/>
        <v>88</v>
      </c>
      <c r="EG344" s="168">
        <f t="shared" si="585"/>
        <v>95</v>
      </c>
      <c r="EH344" s="168">
        <f t="shared" si="586"/>
        <v>94.4</v>
      </c>
      <c r="EI344" s="168">
        <f t="shared" si="587"/>
        <v>94.1</v>
      </c>
      <c r="EJ344" s="168">
        <f t="shared" si="588"/>
        <v>89</v>
      </c>
      <c r="EK344" s="167">
        <v>133</v>
      </c>
      <c r="EL344" s="168">
        <f t="shared" si="589"/>
        <v>65.400000000000006</v>
      </c>
      <c r="EM344" s="168">
        <f t="shared" si="590"/>
        <v>77.2</v>
      </c>
      <c r="EN344" s="168">
        <f t="shared" si="591"/>
        <v>84.5</v>
      </c>
      <c r="EO344" s="168">
        <f t="shared" si="592"/>
        <v>89.8</v>
      </c>
      <c r="EP344" s="168">
        <f t="shared" si="593"/>
        <v>95.5</v>
      </c>
      <c r="EQ344" s="168">
        <f t="shared" si="594"/>
        <v>94.3</v>
      </c>
      <c r="ER344" s="168">
        <f t="shared" si="595"/>
        <v>92.5</v>
      </c>
      <c r="ES344" s="168">
        <f t="shared" si="596"/>
        <v>88.8</v>
      </c>
      <c r="ET344" s="167">
        <v>134</v>
      </c>
      <c r="EU344" s="168">
        <f t="shared" si="597"/>
        <v>65.3</v>
      </c>
      <c r="EV344" s="168">
        <f t="shared" si="598"/>
        <v>77.400000000000006</v>
      </c>
      <c r="EW344" s="168">
        <f t="shared" si="599"/>
        <v>86.5</v>
      </c>
      <c r="EX344" s="168">
        <f t="shared" si="600"/>
        <v>92.5</v>
      </c>
      <c r="EY344" s="168">
        <f t="shared" si="601"/>
        <v>96.4</v>
      </c>
      <c r="EZ344" s="168">
        <f t="shared" si="602"/>
        <v>93</v>
      </c>
      <c r="FA344" s="168">
        <f t="shared" si="603"/>
        <v>90.4</v>
      </c>
      <c r="FB344" s="168">
        <f t="shared" si="604"/>
        <v>83.7</v>
      </c>
      <c r="FC344" s="167">
        <v>135</v>
      </c>
      <c r="FD344" s="168">
        <f t="shared" si="605"/>
        <v>70.7</v>
      </c>
      <c r="FE344" s="168">
        <f t="shared" si="606"/>
        <v>82</v>
      </c>
      <c r="FF344" s="168">
        <f t="shared" si="607"/>
        <v>89.3</v>
      </c>
      <c r="FG344" s="168">
        <f t="shared" si="608"/>
        <v>93.3</v>
      </c>
      <c r="FH344" s="168">
        <f t="shared" si="609"/>
        <v>95.5</v>
      </c>
      <c r="FI344" s="168">
        <f t="shared" si="610"/>
        <v>93</v>
      </c>
      <c r="FJ344" s="168">
        <f t="shared" si="611"/>
        <v>90.1</v>
      </c>
      <c r="FK344" s="168">
        <f t="shared" si="612"/>
        <v>83</v>
      </c>
      <c r="FL344" s="167">
        <v>136</v>
      </c>
      <c r="FM344" s="168">
        <f t="shared" si="613"/>
        <v>75.599999999999994</v>
      </c>
      <c r="FN344" s="168">
        <f t="shared" si="614"/>
        <v>84.2</v>
      </c>
      <c r="FO344" s="168">
        <f t="shared" si="615"/>
        <v>90.1</v>
      </c>
      <c r="FP344" s="168">
        <f t="shared" si="616"/>
        <v>93.6</v>
      </c>
      <c r="FQ344" s="168">
        <f t="shared" si="617"/>
        <v>96.2</v>
      </c>
      <c r="FR344" s="168">
        <f t="shared" si="618"/>
        <v>91.3</v>
      </c>
      <c r="FS344" s="168">
        <f t="shared" si="619"/>
        <v>87.9</v>
      </c>
      <c r="FT344" s="168">
        <f t="shared" si="620"/>
        <v>81.900000000000006</v>
      </c>
      <c r="FU344" s="167">
        <v>137</v>
      </c>
      <c r="FV344" s="168">
        <f t="shared" si="621"/>
        <v>77.599999999999994</v>
      </c>
      <c r="FW344" s="168">
        <f t="shared" si="622"/>
        <v>88</v>
      </c>
      <c r="FX344" s="168">
        <f t="shared" si="623"/>
        <v>93.4</v>
      </c>
      <c r="FY344" s="168">
        <f t="shared" si="624"/>
        <v>93.8</v>
      </c>
      <c r="FZ344" s="168">
        <f t="shared" si="625"/>
        <v>94.2</v>
      </c>
      <c r="GA344" s="168">
        <f t="shared" si="626"/>
        <v>91.4</v>
      </c>
      <c r="GB344" s="168">
        <f t="shared" si="627"/>
        <v>87.9</v>
      </c>
      <c r="GC344" s="168">
        <f t="shared" si="628"/>
        <v>79.900000000000006</v>
      </c>
      <c r="GD344" s="167">
        <v>130</v>
      </c>
      <c r="GE344" s="168">
        <f t="shared" si="629"/>
        <v>-2.3603849250278586E-2</v>
      </c>
      <c r="GF344" s="168">
        <f t="shared" si="630"/>
        <v>-2.3544224454084883E-2</v>
      </c>
      <c r="GG344" s="167">
        <v>131</v>
      </c>
      <c r="GH344" s="168">
        <f t="shared" si="631"/>
        <v>-1.2384835451356935E-2</v>
      </c>
      <c r="GI344" s="168">
        <f t="shared" si="632"/>
        <v>-1.1998855162644873E-2</v>
      </c>
      <c r="GJ344" s="167">
        <v>132</v>
      </c>
      <c r="GK344" s="168">
        <f t="shared" si="633"/>
        <v>-2.0040529691527809E-2</v>
      </c>
      <c r="GL344" s="168">
        <f t="shared" si="634"/>
        <v>-1.9627671504537147E-2</v>
      </c>
      <c r="GM344" s="167">
        <v>133</v>
      </c>
      <c r="GN344" s="168">
        <f t="shared" si="635"/>
        <v>-2.9994818512207644E-2</v>
      </c>
      <c r="GO344" s="168">
        <f t="shared" si="636"/>
        <v>-2.8499066434065412E-2</v>
      </c>
      <c r="GP344" s="167">
        <v>134</v>
      </c>
      <c r="GQ344" s="168">
        <f t="shared" si="637"/>
        <v>1.1033250097071345E-2</v>
      </c>
      <c r="GR344" s="168">
        <f t="shared" si="638"/>
        <v>1.2508825519844891E-2</v>
      </c>
      <c r="GS344" s="167">
        <v>135</v>
      </c>
      <c r="GT344" s="168">
        <f t="shared" si="639"/>
        <v>3.2452499206684138E-2</v>
      </c>
      <c r="GU344" s="168">
        <f t="shared" si="640"/>
        <v>3.7596330632538866E-2</v>
      </c>
      <c r="GV344" s="167">
        <v>136</v>
      </c>
      <c r="GW344" s="168">
        <f t="shared" si="641"/>
        <v>4.2495075939370963E-2</v>
      </c>
      <c r="GX344" s="168">
        <f t="shared" si="642"/>
        <v>5.8447665967733542E-2</v>
      </c>
      <c r="GY344" s="167">
        <v>137</v>
      </c>
      <c r="GZ344" s="168">
        <f t="shared" si="643"/>
        <v>-2.9037543498589002E-5</v>
      </c>
      <c r="HA344" s="168">
        <f t="shared" si="644"/>
        <v>2.5034014590687548E-2</v>
      </c>
      <c r="HB344" s="167">
        <v>-1.2</v>
      </c>
      <c r="HC344" s="167">
        <v>-0.49</v>
      </c>
      <c r="HD344" s="167">
        <v>0.14000000000000001</v>
      </c>
      <c r="HE344" s="167">
        <v>1.56</v>
      </c>
      <c r="HF344" s="167">
        <v>-2.98</v>
      </c>
      <c r="HG344" s="167">
        <v>-1.01</v>
      </c>
      <c r="HH344" s="167">
        <v>0.85</v>
      </c>
      <c r="HI344" s="167">
        <v>3.14</v>
      </c>
    </row>
    <row r="345" spans="1:217" ht="15" x14ac:dyDescent="0.2">
      <c r="A345" s="153">
        <v>335</v>
      </c>
      <c r="B345" s="212"/>
      <c r="V345" s="163">
        <f t="shared" si="545"/>
        <v>0</v>
      </c>
      <c r="W345" s="163">
        <f t="shared" si="546"/>
        <v>0</v>
      </c>
      <c r="X345" s="163">
        <f t="shared" si="547"/>
        <v>0</v>
      </c>
      <c r="Y345" s="163">
        <f t="shared" si="548"/>
        <v>0</v>
      </c>
      <c r="Z345" s="163">
        <f t="shared" si="549"/>
        <v>0</v>
      </c>
      <c r="AA345" s="163">
        <f t="shared" si="550"/>
        <v>0</v>
      </c>
      <c r="AB345" s="163">
        <f t="shared" si="551"/>
        <v>0</v>
      </c>
      <c r="AC345" s="163">
        <f t="shared" si="552"/>
        <v>0</v>
      </c>
      <c r="AD345" s="164">
        <f t="shared" si="553"/>
        <v>-1.4641977937706968E-2</v>
      </c>
      <c r="AE345" s="164">
        <f t="shared" si="554"/>
        <v>2.4910512713808348E-2</v>
      </c>
      <c r="AF345" s="164">
        <f t="shared" si="555"/>
        <v>4.5595616594547202E-2</v>
      </c>
      <c r="AG345" s="165">
        <f t="shared" si="556"/>
        <v>65.3</v>
      </c>
      <c r="AH345" s="165">
        <f t="shared" si="557"/>
        <v>75.400000000000006</v>
      </c>
      <c r="AI345" s="165">
        <f t="shared" si="558"/>
        <v>82.9</v>
      </c>
      <c r="AJ345" s="165">
        <f t="shared" si="559"/>
        <v>88.3</v>
      </c>
      <c r="AK345" s="165">
        <f t="shared" si="560"/>
        <v>91.5</v>
      </c>
      <c r="AL345" s="165">
        <f t="shared" si="561"/>
        <v>92.7</v>
      </c>
      <c r="AM345" s="165">
        <f t="shared" si="562"/>
        <v>92.5</v>
      </c>
      <c r="AN345" s="165">
        <f t="shared" si="563"/>
        <v>90.4</v>
      </c>
      <c r="AO345" s="164">
        <f t="shared" si="564"/>
        <v>1.5128685188023212</v>
      </c>
      <c r="AP345" s="166">
        <v>1</v>
      </c>
      <c r="AQ345" s="167">
        <v>51.4</v>
      </c>
      <c r="AR345" s="167">
        <v>62.6</v>
      </c>
      <c r="AS345" s="167">
        <v>70.8</v>
      </c>
      <c r="AT345" s="167">
        <v>81</v>
      </c>
      <c r="AU345" s="167">
        <v>90.4</v>
      </c>
      <c r="AV345" s="167">
        <v>96.2</v>
      </c>
      <c r="AW345" s="167">
        <v>94.7</v>
      </c>
      <c r="AX345" s="167">
        <v>92.3</v>
      </c>
      <c r="AY345" s="166">
        <v>2</v>
      </c>
      <c r="AZ345" s="167">
        <v>59.5</v>
      </c>
      <c r="BA345" s="167">
        <v>68.900000000000006</v>
      </c>
      <c r="BB345" s="167">
        <v>78.3</v>
      </c>
      <c r="BC345" s="167">
        <v>84.3</v>
      </c>
      <c r="BD345" s="167">
        <v>92.8</v>
      </c>
      <c r="BE345" s="167">
        <v>96.3</v>
      </c>
      <c r="BF345" s="167">
        <v>94</v>
      </c>
      <c r="BG345" s="167">
        <v>90</v>
      </c>
      <c r="BH345" s="166">
        <v>3</v>
      </c>
      <c r="BI345" s="167">
        <v>59.8</v>
      </c>
      <c r="BJ345" s="167">
        <v>71.099999999999994</v>
      </c>
      <c r="BK345" s="167">
        <v>80.8</v>
      </c>
      <c r="BL345" s="167">
        <v>88</v>
      </c>
      <c r="BM345" s="167">
        <v>95</v>
      </c>
      <c r="BN345" s="167">
        <v>94.4</v>
      </c>
      <c r="BO345" s="167">
        <v>94.1</v>
      </c>
      <c r="BP345" s="167">
        <v>89</v>
      </c>
      <c r="BQ345" s="166">
        <v>4</v>
      </c>
      <c r="BR345" s="167">
        <v>65.400000000000006</v>
      </c>
      <c r="BS345" s="167">
        <v>77.2</v>
      </c>
      <c r="BT345" s="167">
        <v>84.5</v>
      </c>
      <c r="BU345" s="167">
        <v>89.8</v>
      </c>
      <c r="BV345" s="167">
        <v>95.5</v>
      </c>
      <c r="BW345" s="167">
        <v>94.3</v>
      </c>
      <c r="BX345" s="167">
        <v>92.5</v>
      </c>
      <c r="BY345" s="167">
        <v>88.8</v>
      </c>
      <c r="BZ345" s="166">
        <v>5</v>
      </c>
      <c r="CA345" s="167">
        <v>65.3</v>
      </c>
      <c r="CB345" s="167">
        <v>77.400000000000006</v>
      </c>
      <c r="CC345" s="167">
        <v>86.5</v>
      </c>
      <c r="CD345" s="167">
        <v>92.5</v>
      </c>
      <c r="CE345" s="167">
        <v>96.4</v>
      </c>
      <c r="CF345" s="167">
        <v>93</v>
      </c>
      <c r="CG345" s="167">
        <v>90.4</v>
      </c>
      <c r="CH345" s="167">
        <v>83.7</v>
      </c>
      <c r="CI345" s="166">
        <v>6</v>
      </c>
      <c r="CJ345" s="167">
        <v>70.7</v>
      </c>
      <c r="CK345" s="167">
        <v>82</v>
      </c>
      <c r="CL345" s="167">
        <v>89.3</v>
      </c>
      <c r="CM345" s="167">
        <v>93.3</v>
      </c>
      <c r="CN345" s="167">
        <v>95.5</v>
      </c>
      <c r="CO345" s="167">
        <v>93</v>
      </c>
      <c r="CP345" s="167">
        <v>90.1</v>
      </c>
      <c r="CQ345" s="167">
        <v>83</v>
      </c>
      <c r="CR345" s="166">
        <v>7</v>
      </c>
      <c r="CS345" s="167">
        <v>75.599999999999994</v>
      </c>
      <c r="CT345" s="167">
        <v>84.2</v>
      </c>
      <c r="CU345" s="167">
        <v>90.1</v>
      </c>
      <c r="CV345" s="167">
        <v>93.6</v>
      </c>
      <c r="CW345" s="167">
        <v>96.2</v>
      </c>
      <c r="CX345" s="167">
        <v>91.3</v>
      </c>
      <c r="CY345" s="167">
        <v>87.9</v>
      </c>
      <c r="CZ345" s="167">
        <v>81.900000000000006</v>
      </c>
      <c r="DA345" s="166">
        <v>8</v>
      </c>
      <c r="DB345" s="167">
        <v>77.599999999999994</v>
      </c>
      <c r="DC345" s="167">
        <v>88</v>
      </c>
      <c r="DD345" s="167">
        <v>93.4</v>
      </c>
      <c r="DE345" s="167">
        <v>93.8</v>
      </c>
      <c r="DF345" s="167">
        <v>94.2</v>
      </c>
      <c r="DG345" s="167">
        <v>91.4</v>
      </c>
      <c r="DH345" s="167">
        <v>87.9</v>
      </c>
      <c r="DI345" s="167">
        <v>79.900000000000006</v>
      </c>
      <c r="DJ345" s="167">
        <v>1</v>
      </c>
      <c r="DK345" s="168">
        <f t="shared" si="565"/>
        <v>51.4</v>
      </c>
      <c r="DL345" s="168">
        <f t="shared" si="566"/>
        <v>62.6</v>
      </c>
      <c r="DM345" s="168">
        <f t="shared" si="567"/>
        <v>70.8</v>
      </c>
      <c r="DN345" s="168">
        <f t="shared" si="568"/>
        <v>81</v>
      </c>
      <c r="DO345" s="168">
        <f t="shared" si="569"/>
        <v>90.4</v>
      </c>
      <c r="DP345" s="168">
        <f t="shared" si="570"/>
        <v>96.2</v>
      </c>
      <c r="DQ345" s="168">
        <f t="shared" si="571"/>
        <v>94.7</v>
      </c>
      <c r="DR345" s="168">
        <f t="shared" si="572"/>
        <v>92.3</v>
      </c>
      <c r="DS345" s="167">
        <v>131</v>
      </c>
      <c r="DT345" s="168">
        <f t="shared" si="573"/>
        <v>59.5</v>
      </c>
      <c r="DU345" s="168">
        <f t="shared" si="574"/>
        <v>68.900000000000006</v>
      </c>
      <c r="DV345" s="168">
        <f t="shared" si="575"/>
        <v>78.3</v>
      </c>
      <c r="DW345" s="168">
        <f t="shared" si="576"/>
        <v>84.3</v>
      </c>
      <c r="DX345" s="168">
        <f t="shared" si="577"/>
        <v>92.8</v>
      </c>
      <c r="DY345" s="168">
        <f t="shared" si="578"/>
        <v>96.3</v>
      </c>
      <c r="DZ345" s="168">
        <f t="shared" si="579"/>
        <v>94</v>
      </c>
      <c r="EA345" s="168">
        <f t="shared" si="580"/>
        <v>90</v>
      </c>
      <c r="EB345" s="167">
        <v>132</v>
      </c>
      <c r="EC345" s="168">
        <f t="shared" si="581"/>
        <v>59.8</v>
      </c>
      <c r="ED345" s="168">
        <f t="shared" si="582"/>
        <v>71.099999999999994</v>
      </c>
      <c r="EE345" s="168">
        <f t="shared" si="583"/>
        <v>80.8</v>
      </c>
      <c r="EF345" s="168">
        <f t="shared" si="584"/>
        <v>88</v>
      </c>
      <c r="EG345" s="168">
        <f t="shared" si="585"/>
        <v>95</v>
      </c>
      <c r="EH345" s="168">
        <f t="shared" si="586"/>
        <v>94.4</v>
      </c>
      <c r="EI345" s="168">
        <f t="shared" si="587"/>
        <v>94.1</v>
      </c>
      <c r="EJ345" s="168">
        <f t="shared" si="588"/>
        <v>89</v>
      </c>
      <c r="EK345" s="167">
        <v>133</v>
      </c>
      <c r="EL345" s="168">
        <f t="shared" si="589"/>
        <v>65.400000000000006</v>
      </c>
      <c r="EM345" s="168">
        <f t="shared" si="590"/>
        <v>77.2</v>
      </c>
      <c r="EN345" s="168">
        <f t="shared" si="591"/>
        <v>84.5</v>
      </c>
      <c r="EO345" s="168">
        <f t="shared" si="592"/>
        <v>89.8</v>
      </c>
      <c r="EP345" s="168">
        <f t="shared" si="593"/>
        <v>95.5</v>
      </c>
      <c r="EQ345" s="168">
        <f t="shared" si="594"/>
        <v>94.3</v>
      </c>
      <c r="ER345" s="168">
        <f t="shared" si="595"/>
        <v>92.5</v>
      </c>
      <c r="ES345" s="168">
        <f t="shared" si="596"/>
        <v>88.8</v>
      </c>
      <c r="ET345" s="167">
        <v>134</v>
      </c>
      <c r="EU345" s="168">
        <f t="shared" si="597"/>
        <v>65.3</v>
      </c>
      <c r="EV345" s="168">
        <f t="shared" si="598"/>
        <v>77.400000000000006</v>
      </c>
      <c r="EW345" s="168">
        <f t="shared" si="599"/>
        <v>86.5</v>
      </c>
      <c r="EX345" s="168">
        <f t="shared" si="600"/>
        <v>92.5</v>
      </c>
      <c r="EY345" s="168">
        <f t="shared" si="601"/>
        <v>96.4</v>
      </c>
      <c r="EZ345" s="168">
        <f t="shared" si="602"/>
        <v>93</v>
      </c>
      <c r="FA345" s="168">
        <f t="shared" si="603"/>
        <v>90.4</v>
      </c>
      <c r="FB345" s="168">
        <f t="shared" si="604"/>
        <v>83.7</v>
      </c>
      <c r="FC345" s="167">
        <v>135</v>
      </c>
      <c r="FD345" s="168">
        <f t="shared" si="605"/>
        <v>70.7</v>
      </c>
      <c r="FE345" s="168">
        <f t="shared" si="606"/>
        <v>82</v>
      </c>
      <c r="FF345" s="168">
        <f t="shared" si="607"/>
        <v>89.3</v>
      </c>
      <c r="FG345" s="168">
        <f t="shared" si="608"/>
        <v>93.3</v>
      </c>
      <c r="FH345" s="168">
        <f t="shared" si="609"/>
        <v>95.5</v>
      </c>
      <c r="FI345" s="168">
        <f t="shared" si="610"/>
        <v>93</v>
      </c>
      <c r="FJ345" s="168">
        <f t="shared" si="611"/>
        <v>90.1</v>
      </c>
      <c r="FK345" s="168">
        <f t="shared" si="612"/>
        <v>83</v>
      </c>
      <c r="FL345" s="167">
        <v>136</v>
      </c>
      <c r="FM345" s="168">
        <f t="shared" si="613"/>
        <v>75.599999999999994</v>
      </c>
      <c r="FN345" s="168">
        <f t="shared" si="614"/>
        <v>84.2</v>
      </c>
      <c r="FO345" s="168">
        <f t="shared" si="615"/>
        <v>90.1</v>
      </c>
      <c r="FP345" s="168">
        <f t="shared" si="616"/>
        <v>93.6</v>
      </c>
      <c r="FQ345" s="168">
        <f t="shared" si="617"/>
        <v>96.2</v>
      </c>
      <c r="FR345" s="168">
        <f t="shared" si="618"/>
        <v>91.3</v>
      </c>
      <c r="FS345" s="168">
        <f t="shared" si="619"/>
        <v>87.9</v>
      </c>
      <c r="FT345" s="168">
        <f t="shared" si="620"/>
        <v>81.900000000000006</v>
      </c>
      <c r="FU345" s="167">
        <v>137</v>
      </c>
      <c r="FV345" s="168">
        <f t="shared" si="621"/>
        <v>77.599999999999994</v>
      </c>
      <c r="FW345" s="168">
        <f t="shared" si="622"/>
        <v>88</v>
      </c>
      <c r="FX345" s="168">
        <f t="shared" si="623"/>
        <v>93.4</v>
      </c>
      <c r="FY345" s="168">
        <f t="shared" si="624"/>
        <v>93.8</v>
      </c>
      <c r="FZ345" s="168">
        <f t="shared" si="625"/>
        <v>94.2</v>
      </c>
      <c r="GA345" s="168">
        <f t="shared" si="626"/>
        <v>91.4</v>
      </c>
      <c r="GB345" s="168">
        <f t="shared" si="627"/>
        <v>87.9</v>
      </c>
      <c r="GC345" s="168">
        <f t="shared" si="628"/>
        <v>79.900000000000006</v>
      </c>
      <c r="GD345" s="167">
        <v>130</v>
      </c>
      <c r="GE345" s="168">
        <f t="shared" si="629"/>
        <v>-2.3603849250278586E-2</v>
      </c>
      <c r="GF345" s="168">
        <f t="shared" si="630"/>
        <v>-2.3544224454084883E-2</v>
      </c>
      <c r="GG345" s="167">
        <v>131</v>
      </c>
      <c r="GH345" s="168">
        <f t="shared" si="631"/>
        <v>-1.2384835451356935E-2</v>
      </c>
      <c r="GI345" s="168">
        <f t="shared" si="632"/>
        <v>-1.1998855162644873E-2</v>
      </c>
      <c r="GJ345" s="167">
        <v>132</v>
      </c>
      <c r="GK345" s="168">
        <f t="shared" si="633"/>
        <v>-2.0040529691527809E-2</v>
      </c>
      <c r="GL345" s="168">
        <f t="shared" si="634"/>
        <v>-1.9627671504537147E-2</v>
      </c>
      <c r="GM345" s="167">
        <v>133</v>
      </c>
      <c r="GN345" s="168">
        <f t="shared" si="635"/>
        <v>-2.9994818512207644E-2</v>
      </c>
      <c r="GO345" s="168">
        <f t="shared" si="636"/>
        <v>-2.8499066434065412E-2</v>
      </c>
      <c r="GP345" s="167">
        <v>134</v>
      </c>
      <c r="GQ345" s="168">
        <f t="shared" si="637"/>
        <v>1.1033250097071345E-2</v>
      </c>
      <c r="GR345" s="168">
        <f t="shared" si="638"/>
        <v>1.2508825519844891E-2</v>
      </c>
      <c r="GS345" s="167">
        <v>135</v>
      </c>
      <c r="GT345" s="168">
        <f t="shared" si="639"/>
        <v>3.2452499206684138E-2</v>
      </c>
      <c r="GU345" s="168">
        <f t="shared" si="640"/>
        <v>3.7596330632538866E-2</v>
      </c>
      <c r="GV345" s="167">
        <v>136</v>
      </c>
      <c r="GW345" s="168">
        <f t="shared" si="641"/>
        <v>4.2495075939370963E-2</v>
      </c>
      <c r="GX345" s="168">
        <f t="shared" si="642"/>
        <v>5.8447665967733542E-2</v>
      </c>
      <c r="GY345" s="167">
        <v>137</v>
      </c>
      <c r="GZ345" s="168">
        <f t="shared" si="643"/>
        <v>-2.9037543498589002E-5</v>
      </c>
      <c r="HA345" s="168">
        <f t="shared" si="644"/>
        <v>2.5034014590687548E-2</v>
      </c>
      <c r="HB345" s="167">
        <v>-1.2</v>
      </c>
      <c r="HC345" s="167">
        <v>-0.49</v>
      </c>
      <c r="HD345" s="167">
        <v>0.14000000000000001</v>
      </c>
      <c r="HE345" s="167">
        <v>1.56</v>
      </c>
      <c r="HF345" s="167">
        <v>-2.98</v>
      </c>
      <c r="HG345" s="167">
        <v>-1.01</v>
      </c>
      <c r="HH345" s="167">
        <v>0.85</v>
      </c>
      <c r="HI345" s="167">
        <v>3.14</v>
      </c>
    </row>
    <row r="346" spans="1:217" ht="15" x14ac:dyDescent="0.2">
      <c r="A346" s="153">
        <v>336</v>
      </c>
      <c r="B346" s="212"/>
      <c r="V346" s="163">
        <f t="shared" si="545"/>
        <v>0</v>
      </c>
      <c r="W346" s="163">
        <f t="shared" si="546"/>
        <v>0</v>
      </c>
      <c r="X346" s="163">
        <f t="shared" si="547"/>
        <v>0</v>
      </c>
      <c r="Y346" s="163">
        <f t="shared" si="548"/>
        <v>0</v>
      </c>
      <c r="Z346" s="163">
        <f t="shared" si="549"/>
        <v>0</v>
      </c>
      <c r="AA346" s="163">
        <f t="shared" si="550"/>
        <v>0</v>
      </c>
      <c r="AB346" s="163">
        <f t="shared" si="551"/>
        <v>0</v>
      </c>
      <c r="AC346" s="163">
        <f t="shared" si="552"/>
        <v>0</v>
      </c>
      <c r="AD346" s="164">
        <f t="shared" si="553"/>
        <v>-1.4641977937706968E-2</v>
      </c>
      <c r="AE346" s="164">
        <f t="shared" si="554"/>
        <v>2.4910512713808348E-2</v>
      </c>
      <c r="AF346" s="164">
        <f t="shared" si="555"/>
        <v>4.5595616594547202E-2</v>
      </c>
      <c r="AG346" s="165">
        <f t="shared" si="556"/>
        <v>65.3</v>
      </c>
      <c r="AH346" s="165">
        <f t="shared" si="557"/>
        <v>75.400000000000006</v>
      </c>
      <c r="AI346" s="165">
        <f t="shared" si="558"/>
        <v>82.9</v>
      </c>
      <c r="AJ346" s="165">
        <f t="shared" si="559"/>
        <v>88.3</v>
      </c>
      <c r="AK346" s="165">
        <f t="shared" si="560"/>
        <v>91.5</v>
      </c>
      <c r="AL346" s="165">
        <f t="shared" si="561"/>
        <v>92.7</v>
      </c>
      <c r="AM346" s="165">
        <f t="shared" si="562"/>
        <v>92.5</v>
      </c>
      <c r="AN346" s="165">
        <f t="shared" si="563"/>
        <v>90.4</v>
      </c>
      <c r="AO346" s="164">
        <f t="shared" si="564"/>
        <v>1.5128685188023212</v>
      </c>
      <c r="AP346" s="166">
        <v>1</v>
      </c>
      <c r="AQ346" s="167">
        <v>51.4</v>
      </c>
      <c r="AR346" s="167">
        <v>62.6</v>
      </c>
      <c r="AS346" s="167">
        <v>70.8</v>
      </c>
      <c r="AT346" s="167">
        <v>81</v>
      </c>
      <c r="AU346" s="167">
        <v>90.4</v>
      </c>
      <c r="AV346" s="167">
        <v>96.2</v>
      </c>
      <c r="AW346" s="167">
        <v>94.7</v>
      </c>
      <c r="AX346" s="167">
        <v>92.3</v>
      </c>
      <c r="AY346" s="166">
        <v>2</v>
      </c>
      <c r="AZ346" s="167">
        <v>59.5</v>
      </c>
      <c r="BA346" s="167">
        <v>68.900000000000006</v>
      </c>
      <c r="BB346" s="167">
        <v>78.3</v>
      </c>
      <c r="BC346" s="167">
        <v>84.3</v>
      </c>
      <c r="BD346" s="167">
        <v>92.8</v>
      </c>
      <c r="BE346" s="167">
        <v>96.3</v>
      </c>
      <c r="BF346" s="167">
        <v>94</v>
      </c>
      <c r="BG346" s="167">
        <v>90</v>
      </c>
      <c r="BH346" s="166">
        <v>3</v>
      </c>
      <c r="BI346" s="167">
        <v>59.8</v>
      </c>
      <c r="BJ346" s="167">
        <v>71.099999999999994</v>
      </c>
      <c r="BK346" s="167">
        <v>80.8</v>
      </c>
      <c r="BL346" s="167">
        <v>88</v>
      </c>
      <c r="BM346" s="167">
        <v>95</v>
      </c>
      <c r="BN346" s="167">
        <v>94.4</v>
      </c>
      <c r="BO346" s="167">
        <v>94.1</v>
      </c>
      <c r="BP346" s="167">
        <v>89</v>
      </c>
      <c r="BQ346" s="166">
        <v>4</v>
      </c>
      <c r="BR346" s="167">
        <v>65.400000000000006</v>
      </c>
      <c r="BS346" s="167">
        <v>77.2</v>
      </c>
      <c r="BT346" s="167">
        <v>84.5</v>
      </c>
      <c r="BU346" s="167">
        <v>89.8</v>
      </c>
      <c r="BV346" s="167">
        <v>95.5</v>
      </c>
      <c r="BW346" s="167">
        <v>94.3</v>
      </c>
      <c r="BX346" s="167">
        <v>92.5</v>
      </c>
      <c r="BY346" s="167">
        <v>88.8</v>
      </c>
      <c r="BZ346" s="166">
        <v>5</v>
      </c>
      <c r="CA346" s="167">
        <v>65.3</v>
      </c>
      <c r="CB346" s="167">
        <v>77.400000000000006</v>
      </c>
      <c r="CC346" s="167">
        <v>86.5</v>
      </c>
      <c r="CD346" s="167">
        <v>92.5</v>
      </c>
      <c r="CE346" s="167">
        <v>96.4</v>
      </c>
      <c r="CF346" s="167">
        <v>93</v>
      </c>
      <c r="CG346" s="167">
        <v>90.4</v>
      </c>
      <c r="CH346" s="167">
        <v>83.7</v>
      </c>
      <c r="CI346" s="166">
        <v>6</v>
      </c>
      <c r="CJ346" s="167">
        <v>70.7</v>
      </c>
      <c r="CK346" s="167">
        <v>82</v>
      </c>
      <c r="CL346" s="167">
        <v>89.3</v>
      </c>
      <c r="CM346" s="167">
        <v>93.3</v>
      </c>
      <c r="CN346" s="167">
        <v>95.5</v>
      </c>
      <c r="CO346" s="167">
        <v>93</v>
      </c>
      <c r="CP346" s="167">
        <v>90.1</v>
      </c>
      <c r="CQ346" s="167">
        <v>83</v>
      </c>
      <c r="CR346" s="166">
        <v>7</v>
      </c>
      <c r="CS346" s="167">
        <v>75.599999999999994</v>
      </c>
      <c r="CT346" s="167">
        <v>84.2</v>
      </c>
      <c r="CU346" s="167">
        <v>90.1</v>
      </c>
      <c r="CV346" s="167">
        <v>93.6</v>
      </c>
      <c r="CW346" s="167">
        <v>96.2</v>
      </c>
      <c r="CX346" s="167">
        <v>91.3</v>
      </c>
      <c r="CY346" s="167">
        <v>87.9</v>
      </c>
      <c r="CZ346" s="167">
        <v>81.900000000000006</v>
      </c>
      <c r="DA346" s="166">
        <v>8</v>
      </c>
      <c r="DB346" s="167">
        <v>77.599999999999994</v>
      </c>
      <c r="DC346" s="167">
        <v>88</v>
      </c>
      <c r="DD346" s="167">
        <v>93.4</v>
      </c>
      <c r="DE346" s="167">
        <v>93.8</v>
      </c>
      <c r="DF346" s="167">
        <v>94.2</v>
      </c>
      <c r="DG346" s="167">
        <v>91.4</v>
      </c>
      <c r="DH346" s="167">
        <v>87.9</v>
      </c>
      <c r="DI346" s="167">
        <v>79.900000000000006</v>
      </c>
      <c r="DJ346" s="167">
        <v>1</v>
      </c>
      <c r="DK346" s="168">
        <f t="shared" si="565"/>
        <v>51.4</v>
      </c>
      <c r="DL346" s="168">
        <f t="shared" si="566"/>
        <v>62.6</v>
      </c>
      <c r="DM346" s="168">
        <f t="shared" si="567"/>
        <v>70.8</v>
      </c>
      <c r="DN346" s="168">
        <f t="shared" si="568"/>
        <v>81</v>
      </c>
      <c r="DO346" s="168">
        <f t="shared" si="569"/>
        <v>90.4</v>
      </c>
      <c r="DP346" s="168">
        <f t="shared" si="570"/>
        <v>96.2</v>
      </c>
      <c r="DQ346" s="168">
        <f t="shared" si="571"/>
        <v>94.7</v>
      </c>
      <c r="DR346" s="168">
        <f t="shared" si="572"/>
        <v>92.3</v>
      </c>
      <c r="DS346" s="167">
        <v>131</v>
      </c>
      <c r="DT346" s="168">
        <f t="shared" si="573"/>
        <v>59.5</v>
      </c>
      <c r="DU346" s="168">
        <f t="shared" si="574"/>
        <v>68.900000000000006</v>
      </c>
      <c r="DV346" s="168">
        <f t="shared" si="575"/>
        <v>78.3</v>
      </c>
      <c r="DW346" s="168">
        <f t="shared" si="576"/>
        <v>84.3</v>
      </c>
      <c r="DX346" s="168">
        <f t="shared" si="577"/>
        <v>92.8</v>
      </c>
      <c r="DY346" s="168">
        <f t="shared" si="578"/>
        <v>96.3</v>
      </c>
      <c r="DZ346" s="168">
        <f t="shared" si="579"/>
        <v>94</v>
      </c>
      <c r="EA346" s="168">
        <f t="shared" si="580"/>
        <v>90</v>
      </c>
      <c r="EB346" s="167">
        <v>132</v>
      </c>
      <c r="EC346" s="168">
        <f t="shared" si="581"/>
        <v>59.8</v>
      </c>
      <c r="ED346" s="168">
        <f t="shared" si="582"/>
        <v>71.099999999999994</v>
      </c>
      <c r="EE346" s="168">
        <f t="shared" si="583"/>
        <v>80.8</v>
      </c>
      <c r="EF346" s="168">
        <f t="shared" si="584"/>
        <v>88</v>
      </c>
      <c r="EG346" s="168">
        <f t="shared" si="585"/>
        <v>95</v>
      </c>
      <c r="EH346" s="168">
        <f t="shared" si="586"/>
        <v>94.4</v>
      </c>
      <c r="EI346" s="168">
        <f t="shared" si="587"/>
        <v>94.1</v>
      </c>
      <c r="EJ346" s="168">
        <f t="shared" si="588"/>
        <v>89</v>
      </c>
      <c r="EK346" s="167">
        <v>133</v>
      </c>
      <c r="EL346" s="168">
        <f t="shared" si="589"/>
        <v>65.400000000000006</v>
      </c>
      <c r="EM346" s="168">
        <f t="shared" si="590"/>
        <v>77.2</v>
      </c>
      <c r="EN346" s="168">
        <f t="shared" si="591"/>
        <v>84.5</v>
      </c>
      <c r="EO346" s="168">
        <f t="shared" si="592"/>
        <v>89.8</v>
      </c>
      <c r="EP346" s="168">
        <f t="shared" si="593"/>
        <v>95.5</v>
      </c>
      <c r="EQ346" s="168">
        <f t="shared" si="594"/>
        <v>94.3</v>
      </c>
      <c r="ER346" s="168">
        <f t="shared" si="595"/>
        <v>92.5</v>
      </c>
      <c r="ES346" s="168">
        <f t="shared" si="596"/>
        <v>88.8</v>
      </c>
      <c r="ET346" s="167">
        <v>134</v>
      </c>
      <c r="EU346" s="168">
        <f t="shared" si="597"/>
        <v>65.3</v>
      </c>
      <c r="EV346" s="168">
        <f t="shared" si="598"/>
        <v>77.400000000000006</v>
      </c>
      <c r="EW346" s="168">
        <f t="shared" si="599"/>
        <v>86.5</v>
      </c>
      <c r="EX346" s="168">
        <f t="shared" si="600"/>
        <v>92.5</v>
      </c>
      <c r="EY346" s="168">
        <f t="shared" si="601"/>
        <v>96.4</v>
      </c>
      <c r="EZ346" s="168">
        <f t="shared" si="602"/>
        <v>93</v>
      </c>
      <c r="FA346" s="168">
        <f t="shared" si="603"/>
        <v>90.4</v>
      </c>
      <c r="FB346" s="168">
        <f t="shared" si="604"/>
        <v>83.7</v>
      </c>
      <c r="FC346" s="167">
        <v>135</v>
      </c>
      <c r="FD346" s="168">
        <f t="shared" si="605"/>
        <v>70.7</v>
      </c>
      <c r="FE346" s="168">
        <f t="shared" si="606"/>
        <v>82</v>
      </c>
      <c r="FF346" s="168">
        <f t="shared" si="607"/>
        <v>89.3</v>
      </c>
      <c r="FG346" s="168">
        <f t="shared" si="608"/>
        <v>93.3</v>
      </c>
      <c r="FH346" s="168">
        <f t="shared" si="609"/>
        <v>95.5</v>
      </c>
      <c r="FI346" s="168">
        <f t="shared" si="610"/>
        <v>93</v>
      </c>
      <c r="FJ346" s="168">
        <f t="shared" si="611"/>
        <v>90.1</v>
      </c>
      <c r="FK346" s="168">
        <f t="shared" si="612"/>
        <v>83</v>
      </c>
      <c r="FL346" s="167">
        <v>136</v>
      </c>
      <c r="FM346" s="168">
        <f t="shared" si="613"/>
        <v>75.599999999999994</v>
      </c>
      <c r="FN346" s="168">
        <f t="shared" si="614"/>
        <v>84.2</v>
      </c>
      <c r="FO346" s="168">
        <f t="shared" si="615"/>
        <v>90.1</v>
      </c>
      <c r="FP346" s="168">
        <f t="shared" si="616"/>
        <v>93.6</v>
      </c>
      <c r="FQ346" s="168">
        <f t="shared" si="617"/>
        <v>96.2</v>
      </c>
      <c r="FR346" s="168">
        <f t="shared" si="618"/>
        <v>91.3</v>
      </c>
      <c r="FS346" s="168">
        <f t="shared" si="619"/>
        <v>87.9</v>
      </c>
      <c r="FT346" s="168">
        <f t="shared" si="620"/>
        <v>81.900000000000006</v>
      </c>
      <c r="FU346" s="167">
        <v>137</v>
      </c>
      <c r="FV346" s="168">
        <f t="shared" si="621"/>
        <v>77.599999999999994</v>
      </c>
      <c r="FW346" s="168">
        <f t="shared" si="622"/>
        <v>88</v>
      </c>
      <c r="FX346" s="168">
        <f t="shared" si="623"/>
        <v>93.4</v>
      </c>
      <c r="FY346" s="168">
        <f t="shared" si="624"/>
        <v>93.8</v>
      </c>
      <c r="FZ346" s="168">
        <f t="shared" si="625"/>
        <v>94.2</v>
      </c>
      <c r="GA346" s="168">
        <f t="shared" si="626"/>
        <v>91.4</v>
      </c>
      <c r="GB346" s="168">
        <f t="shared" si="627"/>
        <v>87.9</v>
      </c>
      <c r="GC346" s="168">
        <f t="shared" si="628"/>
        <v>79.900000000000006</v>
      </c>
      <c r="GD346" s="167">
        <v>130</v>
      </c>
      <c r="GE346" s="168">
        <f t="shared" si="629"/>
        <v>-2.3603849250278586E-2</v>
      </c>
      <c r="GF346" s="168">
        <f t="shared" si="630"/>
        <v>-2.3544224454084883E-2</v>
      </c>
      <c r="GG346" s="167">
        <v>131</v>
      </c>
      <c r="GH346" s="168">
        <f t="shared" si="631"/>
        <v>-1.2384835451356935E-2</v>
      </c>
      <c r="GI346" s="168">
        <f t="shared" si="632"/>
        <v>-1.1998855162644873E-2</v>
      </c>
      <c r="GJ346" s="167">
        <v>132</v>
      </c>
      <c r="GK346" s="168">
        <f t="shared" si="633"/>
        <v>-2.0040529691527809E-2</v>
      </c>
      <c r="GL346" s="168">
        <f t="shared" si="634"/>
        <v>-1.9627671504537147E-2</v>
      </c>
      <c r="GM346" s="167">
        <v>133</v>
      </c>
      <c r="GN346" s="168">
        <f t="shared" si="635"/>
        <v>-2.9994818512207644E-2</v>
      </c>
      <c r="GO346" s="168">
        <f t="shared" si="636"/>
        <v>-2.8499066434065412E-2</v>
      </c>
      <c r="GP346" s="167">
        <v>134</v>
      </c>
      <c r="GQ346" s="168">
        <f t="shared" si="637"/>
        <v>1.1033250097071345E-2</v>
      </c>
      <c r="GR346" s="168">
        <f t="shared" si="638"/>
        <v>1.2508825519844891E-2</v>
      </c>
      <c r="GS346" s="167">
        <v>135</v>
      </c>
      <c r="GT346" s="168">
        <f t="shared" si="639"/>
        <v>3.2452499206684138E-2</v>
      </c>
      <c r="GU346" s="168">
        <f t="shared" si="640"/>
        <v>3.7596330632538866E-2</v>
      </c>
      <c r="GV346" s="167">
        <v>136</v>
      </c>
      <c r="GW346" s="168">
        <f t="shared" si="641"/>
        <v>4.2495075939370963E-2</v>
      </c>
      <c r="GX346" s="168">
        <f t="shared" si="642"/>
        <v>5.8447665967733542E-2</v>
      </c>
      <c r="GY346" s="167">
        <v>137</v>
      </c>
      <c r="GZ346" s="168">
        <f t="shared" si="643"/>
        <v>-2.9037543498589002E-5</v>
      </c>
      <c r="HA346" s="168">
        <f t="shared" si="644"/>
        <v>2.5034014590687548E-2</v>
      </c>
      <c r="HB346" s="167">
        <v>-1.2</v>
      </c>
      <c r="HC346" s="167">
        <v>-0.49</v>
      </c>
      <c r="HD346" s="167">
        <v>0.14000000000000001</v>
      </c>
      <c r="HE346" s="167">
        <v>1.56</v>
      </c>
      <c r="HF346" s="167">
        <v>-2.98</v>
      </c>
      <c r="HG346" s="167">
        <v>-1.01</v>
      </c>
      <c r="HH346" s="167">
        <v>0.85</v>
      </c>
      <c r="HI346" s="167">
        <v>3.14</v>
      </c>
    </row>
    <row r="347" spans="1:217" ht="15" x14ac:dyDescent="0.2">
      <c r="A347" s="153">
        <v>337</v>
      </c>
      <c r="B347" s="212"/>
      <c r="V347" s="163">
        <f t="shared" si="545"/>
        <v>0</v>
      </c>
      <c r="W347" s="163">
        <f t="shared" si="546"/>
        <v>0</v>
      </c>
      <c r="X347" s="163">
        <f t="shared" si="547"/>
        <v>0</v>
      </c>
      <c r="Y347" s="163">
        <f t="shared" si="548"/>
        <v>0</v>
      </c>
      <c r="Z347" s="163">
        <f t="shared" si="549"/>
        <v>0</v>
      </c>
      <c r="AA347" s="163">
        <f t="shared" si="550"/>
        <v>0</v>
      </c>
      <c r="AB347" s="163">
        <f t="shared" si="551"/>
        <v>0</v>
      </c>
      <c r="AC347" s="163">
        <f t="shared" si="552"/>
        <v>0</v>
      </c>
      <c r="AD347" s="164">
        <f t="shared" si="553"/>
        <v>-1.4641977937706968E-2</v>
      </c>
      <c r="AE347" s="164">
        <f t="shared" si="554"/>
        <v>2.4910512713808348E-2</v>
      </c>
      <c r="AF347" s="164">
        <f t="shared" si="555"/>
        <v>4.5595616594547202E-2</v>
      </c>
      <c r="AG347" s="165">
        <f t="shared" si="556"/>
        <v>65.3</v>
      </c>
      <c r="AH347" s="165">
        <f t="shared" si="557"/>
        <v>75.400000000000006</v>
      </c>
      <c r="AI347" s="165">
        <f t="shared" si="558"/>
        <v>82.9</v>
      </c>
      <c r="AJ347" s="165">
        <f t="shared" si="559"/>
        <v>88.3</v>
      </c>
      <c r="AK347" s="165">
        <f t="shared" si="560"/>
        <v>91.5</v>
      </c>
      <c r="AL347" s="165">
        <f t="shared" si="561"/>
        <v>92.7</v>
      </c>
      <c r="AM347" s="165">
        <f t="shared" si="562"/>
        <v>92.5</v>
      </c>
      <c r="AN347" s="165">
        <f t="shared" si="563"/>
        <v>90.4</v>
      </c>
      <c r="AO347" s="164">
        <f t="shared" si="564"/>
        <v>1.5128685188023212</v>
      </c>
      <c r="AP347" s="166">
        <v>1</v>
      </c>
      <c r="AQ347" s="167">
        <v>51.4</v>
      </c>
      <c r="AR347" s="167">
        <v>62.6</v>
      </c>
      <c r="AS347" s="167">
        <v>70.8</v>
      </c>
      <c r="AT347" s="167">
        <v>81</v>
      </c>
      <c r="AU347" s="167">
        <v>90.4</v>
      </c>
      <c r="AV347" s="167">
        <v>96.2</v>
      </c>
      <c r="AW347" s="167">
        <v>94.7</v>
      </c>
      <c r="AX347" s="167">
        <v>92.3</v>
      </c>
      <c r="AY347" s="166">
        <v>2</v>
      </c>
      <c r="AZ347" s="167">
        <v>59.5</v>
      </c>
      <c r="BA347" s="167">
        <v>68.900000000000006</v>
      </c>
      <c r="BB347" s="167">
        <v>78.3</v>
      </c>
      <c r="BC347" s="167">
        <v>84.3</v>
      </c>
      <c r="BD347" s="167">
        <v>92.8</v>
      </c>
      <c r="BE347" s="167">
        <v>96.3</v>
      </c>
      <c r="BF347" s="167">
        <v>94</v>
      </c>
      <c r="BG347" s="167">
        <v>90</v>
      </c>
      <c r="BH347" s="166">
        <v>3</v>
      </c>
      <c r="BI347" s="167">
        <v>59.8</v>
      </c>
      <c r="BJ347" s="167">
        <v>71.099999999999994</v>
      </c>
      <c r="BK347" s="167">
        <v>80.8</v>
      </c>
      <c r="BL347" s="167">
        <v>88</v>
      </c>
      <c r="BM347" s="167">
        <v>95</v>
      </c>
      <c r="BN347" s="167">
        <v>94.4</v>
      </c>
      <c r="BO347" s="167">
        <v>94.1</v>
      </c>
      <c r="BP347" s="167">
        <v>89</v>
      </c>
      <c r="BQ347" s="166">
        <v>4</v>
      </c>
      <c r="BR347" s="167">
        <v>65.400000000000006</v>
      </c>
      <c r="BS347" s="167">
        <v>77.2</v>
      </c>
      <c r="BT347" s="167">
        <v>84.5</v>
      </c>
      <c r="BU347" s="167">
        <v>89.8</v>
      </c>
      <c r="BV347" s="167">
        <v>95.5</v>
      </c>
      <c r="BW347" s="167">
        <v>94.3</v>
      </c>
      <c r="BX347" s="167">
        <v>92.5</v>
      </c>
      <c r="BY347" s="167">
        <v>88.8</v>
      </c>
      <c r="BZ347" s="166">
        <v>5</v>
      </c>
      <c r="CA347" s="167">
        <v>65.3</v>
      </c>
      <c r="CB347" s="167">
        <v>77.400000000000006</v>
      </c>
      <c r="CC347" s="167">
        <v>86.5</v>
      </c>
      <c r="CD347" s="167">
        <v>92.5</v>
      </c>
      <c r="CE347" s="167">
        <v>96.4</v>
      </c>
      <c r="CF347" s="167">
        <v>93</v>
      </c>
      <c r="CG347" s="167">
        <v>90.4</v>
      </c>
      <c r="CH347" s="167">
        <v>83.7</v>
      </c>
      <c r="CI347" s="166">
        <v>6</v>
      </c>
      <c r="CJ347" s="167">
        <v>70.7</v>
      </c>
      <c r="CK347" s="167">
        <v>82</v>
      </c>
      <c r="CL347" s="167">
        <v>89.3</v>
      </c>
      <c r="CM347" s="167">
        <v>93.3</v>
      </c>
      <c r="CN347" s="167">
        <v>95.5</v>
      </c>
      <c r="CO347" s="167">
        <v>93</v>
      </c>
      <c r="CP347" s="167">
        <v>90.1</v>
      </c>
      <c r="CQ347" s="167">
        <v>83</v>
      </c>
      <c r="CR347" s="166">
        <v>7</v>
      </c>
      <c r="CS347" s="167">
        <v>75.599999999999994</v>
      </c>
      <c r="CT347" s="167">
        <v>84.2</v>
      </c>
      <c r="CU347" s="167">
        <v>90.1</v>
      </c>
      <c r="CV347" s="167">
        <v>93.6</v>
      </c>
      <c r="CW347" s="167">
        <v>96.2</v>
      </c>
      <c r="CX347" s="167">
        <v>91.3</v>
      </c>
      <c r="CY347" s="167">
        <v>87.9</v>
      </c>
      <c r="CZ347" s="167">
        <v>81.900000000000006</v>
      </c>
      <c r="DA347" s="166">
        <v>8</v>
      </c>
      <c r="DB347" s="167">
        <v>77.599999999999994</v>
      </c>
      <c r="DC347" s="167">
        <v>88</v>
      </c>
      <c r="DD347" s="167">
        <v>93.4</v>
      </c>
      <c r="DE347" s="167">
        <v>93.8</v>
      </c>
      <c r="DF347" s="167">
        <v>94.2</v>
      </c>
      <c r="DG347" s="167">
        <v>91.4</v>
      </c>
      <c r="DH347" s="167">
        <v>87.9</v>
      </c>
      <c r="DI347" s="167">
        <v>79.900000000000006</v>
      </c>
      <c r="DJ347" s="167">
        <v>1</v>
      </c>
      <c r="DK347" s="168">
        <f t="shared" si="565"/>
        <v>51.4</v>
      </c>
      <c r="DL347" s="168">
        <f t="shared" si="566"/>
        <v>62.6</v>
      </c>
      <c r="DM347" s="168">
        <f t="shared" si="567"/>
        <v>70.8</v>
      </c>
      <c r="DN347" s="168">
        <f t="shared" si="568"/>
        <v>81</v>
      </c>
      <c r="DO347" s="168">
        <f t="shared" si="569"/>
        <v>90.4</v>
      </c>
      <c r="DP347" s="168">
        <f t="shared" si="570"/>
        <v>96.2</v>
      </c>
      <c r="DQ347" s="168">
        <f t="shared" si="571"/>
        <v>94.7</v>
      </c>
      <c r="DR347" s="168">
        <f t="shared" si="572"/>
        <v>92.3</v>
      </c>
      <c r="DS347" s="167">
        <v>131</v>
      </c>
      <c r="DT347" s="168">
        <f t="shared" si="573"/>
        <v>59.5</v>
      </c>
      <c r="DU347" s="168">
        <f t="shared" si="574"/>
        <v>68.900000000000006</v>
      </c>
      <c r="DV347" s="168">
        <f t="shared" si="575"/>
        <v>78.3</v>
      </c>
      <c r="DW347" s="168">
        <f t="shared" si="576"/>
        <v>84.3</v>
      </c>
      <c r="DX347" s="168">
        <f t="shared" si="577"/>
        <v>92.8</v>
      </c>
      <c r="DY347" s="168">
        <f t="shared" si="578"/>
        <v>96.3</v>
      </c>
      <c r="DZ347" s="168">
        <f t="shared" si="579"/>
        <v>94</v>
      </c>
      <c r="EA347" s="168">
        <f t="shared" si="580"/>
        <v>90</v>
      </c>
      <c r="EB347" s="167">
        <v>132</v>
      </c>
      <c r="EC347" s="168">
        <f t="shared" si="581"/>
        <v>59.8</v>
      </c>
      <c r="ED347" s="168">
        <f t="shared" si="582"/>
        <v>71.099999999999994</v>
      </c>
      <c r="EE347" s="168">
        <f t="shared" si="583"/>
        <v>80.8</v>
      </c>
      <c r="EF347" s="168">
        <f t="shared" si="584"/>
        <v>88</v>
      </c>
      <c r="EG347" s="168">
        <f t="shared" si="585"/>
        <v>95</v>
      </c>
      <c r="EH347" s="168">
        <f t="shared" si="586"/>
        <v>94.4</v>
      </c>
      <c r="EI347" s="168">
        <f t="shared" si="587"/>
        <v>94.1</v>
      </c>
      <c r="EJ347" s="168">
        <f t="shared" si="588"/>
        <v>89</v>
      </c>
      <c r="EK347" s="167">
        <v>133</v>
      </c>
      <c r="EL347" s="168">
        <f t="shared" si="589"/>
        <v>65.400000000000006</v>
      </c>
      <c r="EM347" s="168">
        <f t="shared" si="590"/>
        <v>77.2</v>
      </c>
      <c r="EN347" s="168">
        <f t="shared" si="591"/>
        <v>84.5</v>
      </c>
      <c r="EO347" s="168">
        <f t="shared" si="592"/>
        <v>89.8</v>
      </c>
      <c r="EP347" s="168">
        <f t="shared" si="593"/>
        <v>95.5</v>
      </c>
      <c r="EQ347" s="168">
        <f t="shared" si="594"/>
        <v>94.3</v>
      </c>
      <c r="ER347" s="168">
        <f t="shared" si="595"/>
        <v>92.5</v>
      </c>
      <c r="ES347" s="168">
        <f t="shared" si="596"/>
        <v>88.8</v>
      </c>
      <c r="ET347" s="167">
        <v>134</v>
      </c>
      <c r="EU347" s="168">
        <f t="shared" si="597"/>
        <v>65.3</v>
      </c>
      <c r="EV347" s="168">
        <f t="shared" si="598"/>
        <v>77.400000000000006</v>
      </c>
      <c r="EW347" s="168">
        <f t="shared" si="599"/>
        <v>86.5</v>
      </c>
      <c r="EX347" s="168">
        <f t="shared" si="600"/>
        <v>92.5</v>
      </c>
      <c r="EY347" s="168">
        <f t="shared" si="601"/>
        <v>96.4</v>
      </c>
      <c r="EZ347" s="168">
        <f t="shared" si="602"/>
        <v>93</v>
      </c>
      <c r="FA347" s="168">
        <f t="shared" si="603"/>
        <v>90.4</v>
      </c>
      <c r="FB347" s="168">
        <f t="shared" si="604"/>
        <v>83.7</v>
      </c>
      <c r="FC347" s="167">
        <v>135</v>
      </c>
      <c r="FD347" s="168">
        <f t="shared" si="605"/>
        <v>70.7</v>
      </c>
      <c r="FE347" s="168">
        <f t="shared" si="606"/>
        <v>82</v>
      </c>
      <c r="FF347" s="168">
        <f t="shared" si="607"/>
        <v>89.3</v>
      </c>
      <c r="FG347" s="168">
        <f t="shared" si="608"/>
        <v>93.3</v>
      </c>
      <c r="FH347" s="168">
        <f t="shared" si="609"/>
        <v>95.5</v>
      </c>
      <c r="FI347" s="168">
        <f t="shared" si="610"/>
        <v>93</v>
      </c>
      <c r="FJ347" s="168">
        <f t="shared" si="611"/>
        <v>90.1</v>
      </c>
      <c r="FK347" s="168">
        <f t="shared" si="612"/>
        <v>83</v>
      </c>
      <c r="FL347" s="167">
        <v>136</v>
      </c>
      <c r="FM347" s="168">
        <f t="shared" si="613"/>
        <v>75.599999999999994</v>
      </c>
      <c r="FN347" s="168">
        <f t="shared" si="614"/>
        <v>84.2</v>
      </c>
      <c r="FO347" s="168">
        <f t="shared" si="615"/>
        <v>90.1</v>
      </c>
      <c r="FP347" s="168">
        <f t="shared" si="616"/>
        <v>93.6</v>
      </c>
      <c r="FQ347" s="168">
        <f t="shared" si="617"/>
        <v>96.2</v>
      </c>
      <c r="FR347" s="168">
        <f t="shared" si="618"/>
        <v>91.3</v>
      </c>
      <c r="FS347" s="168">
        <f t="shared" si="619"/>
        <v>87.9</v>
      </c>
      <c r="FT347" s="168">
        <f t="shared" si="620"/>
        <v>81.900000000000006</v>
      </c>
      <c r="FU347" s="167">
        <v>137</v>
      </c>
      <c r="FV347" s="168">
        <f t="shared" si="621"/>
        <v>77.599999999999994</v>
      </c>
      <c r="FW347" s="168">
        <f t="shared" si="622"/>
        <v>88</v>
      </c>
      <c r="FX347" s="168">
        <f t="shared" si="623"/>
        <v>93.4</v>
      </c>
      <c r="FY347" s="168">
        <f t="shared" si="624"/>
        <v>93.8</v>
      </c>
      <c r="FZ347" s="168">
        <f t="shared" si="625"/>
        <v>94.2</v>
      </c>
      <c r="GA347" s="168">
        <f t="shared" si="626"/>
        <v>91.4</v>
      </c>
      <c r="GB347" s="168">
        <f t="shared" si="627"/>
        <v>87.9</v>
      </c>
      <c r="GC347" s="168">
        <f t="shared" si="628"/>
        <v>79.900000000000006</v>
      </c>
      <c r="GD347" s="167">
        <v>130</v>
      </c>
      <c r="GE347" s="168">
        <f t="shared" si="629"/>
        <v>-2.3603849250278586E-2</v>
      </c>
      <c r="GF347" s="168">
        <f t="shared" si="630"/>
        <v>-2.3544224454084883E-2</v>
      </c>
      <c r="GG347" s="167">
        <v>131</v>
      </c>
      <c r="GH347" s="168">
        <f t="shared" si="631"/>
        <v>-1.2384835451356935E-2</v>
      </c>
      <c r="GI347" s="168">
        <f t="shared" si="632"/>
        <v>-1.1998855162644873E-2</v>
      </c>
      <c r="GJ347" s="167">
        <v>132</v>
      </c>
      <c r="GK347" s="168">
        <f t="shared" si="633"/>
        <v>-2.0040529691527809E-2</v>
      </c>
      <c r="GL347" s="168">
        <f t="shared" si="634"/>
        <v>-1.9627671504537147E-2</v>
      </c>
      <c r="GM347" s="167">
        <v>133</v>
      </c>
      <c r="GN347" s="168">
        <f t="shared" si="635"/>
        <v>-2.9994818512207644E-2</v>
      </c>
      <c r="GO347" s="168">
        <f t="shared" si="636"/>
        <v>-2.8499066434065412E-2</v>
      </c>
      <c r="GP347" s="167">
        <v>134</v>
      </c>
      <c r="GQ347" s="168">
        <f t="shared" si="637"/>
        <v>1.1033250097071345E-2</v>
      </c>
      <c r="GR347" s="168">
        <f t="shared" si="638"/>
        <v>1.2508825519844891E-2</v>
      </c>
      <c r="GS347" s="167">
        <v>135</v>
      </c>
      <c r="GT347" s="168">
        <f t="shared" si="639"/>
        <v>3.2452499206684138E-2</v>
      </c>
      <c r="GU347" s="168">
        <f t="shared" si="640"/>
        <v>3.7596330632538866E-2</v>
      </c>
      <c r="GV347" s="167">
        <v>136</v>
      </c>
      <c r="GW347" s="168">
        <f t="shared" si="641"/>
        <v>4.2495075939370963E-2</v>
      </c>
      <c r="GX347" s="168">
        <f t="shared" si="642"/>
        <v>5.8447665967733542E-2</v>
      </c>
      <c r="GY347" s="167">
        <v>137</v>
      </c>
      <c r="GZ347" s="168">
        <f t="shared" si="643"/>
        <v>-2.9037543498589002E-5</v>
      </c>
      <c r="HA347" s="168">
        <f t="shared" si="644"/>
        <v>2.5034014590687548E-2</v>
      </c>
      <c r="HB347" s="167">
        <v>-1.2</v>
      </c>
      <c r="HC347" s="167">
        <v>-0.49</v>
      </c>
      <c r="HD347" s="167">
        <v>0.14000000000000001</v>
      </c>
      <c r="HE347" s="167">
        <v>1.56</v>
      </c>
      <c r="HF347" s="167">
        <v>-2.98</v>
      </c>
      <c r="HG347" s="167">
        <v>-1.01</v>
      </c>
      <c r="HH347" s="167">
        <v>0.85</v>
      </c>
      <c r="HI347" s="167">
        <v>3.14</v>
      </c>
    </row>
    <row r="348" spans="1:217" ht="15" x14ac:dyDescent="0.2">
      <c r="A348" s="153">
        <v>338</v>
      </c>
      <c r="B348" s="212"/>
      <c r="V348" s="163">
        <f t="shared" si="545"/>
        <v>0</v>
      </c>
      <c r="W348" s="163">
        <f t="shared" si="546"/>
        <v>0</v>
      </c>
      <c r="X348" s="163">
        <f t="shared" si="547"/>
        <v>0</v>
      </c>
      <c r="Y348" s="163">
        <f t="shared" si="548"/>
        <v>0</v>
      </c>
      <c r="Z348" s="163">
        <f t="shared" si="549"/>
        <v>0</v>
      </c>
      <c r="AA348" s="163">
        <f t="shared" si="550"/>
        <v>0</v>
      </c>
      <c r="AB348" s="163">
        <f t="shared" si="551"/>
        <v>0</v>
      </c>
      <c r="AC348" s="163">
        <f t="shared" si="552"/>
        <v>0</v>
      </c>
      <c r="AD348" s="164">
        <f t="shared" si="553"/>
        <v>-1.4641977937706968E-2</v>
      </c>
      <c r="AE348" s="164">
        <f t="shared" si="554"/>
        <v>2.4910512713808348E-2</v>
      </c>
      <c r="AF348" s="164">
        <f t="shared" si="555"/>
        <v>4.5595616594547202E-2</v>
      </c>
      <c r="AG348" s="165">
        <f t="shared" si="556"/>
        <v>65.3</v>
      </c>
      <c r="AH348" s="165">
        <f t="shared" si="557"/>
        <v>75.400000000000006</v>
      </c>
      <c r="AI348" s="165">
        <f t="shared" si="558"/>
        <v>82.9</v>
      </c>
      <c r="AJ348" s="165">
        <f t="shared" si="559"/>
        <v>88.3</v>
      </c>
      <c r="AK348" s="165">
        <f t="shared" si="560"/>
        <v>91.5</v>
      </c>
      <c r="AL348" s="165">
        <f t="shared" si="561"/>
        <v>92.7</v>
      </c>
      <c r="AM348" s="165">
        <f t="shared" si="562"/>
        <v>92.5</v>
      </c>
      <c r="AN348" s="165">
        <f t="shared" si="563"/>
        <v>90.4</v>
      </c>
      <c r="AO348" s="164">
        <f t="shared" si="564"/>
        <v>1.5128685188023212</v>
      </c>
      <c r="AP348" s="166">
        <v>1</v>
      </c>
      <c r="AQ348" s="167">
        <v>51.4</v>
      </c>
      <c r="AR348" s="167">
        <v>62.6</v>
      </c>
      <c r="AS348" s="167">
        <v>70.8</v>
      </c>
      <c r="AT348" s="167">
        <v>81</v>
      </c>
      <c r="AU348" s="167">
        <v>90.4</v>
      </c>
      <c r="AV348" s="167">
        <v>96.2</v>
      </c>
      <c r="AW348" s="167">
        <v>94.7</v>
      </c>
      <c r="AX348" s="167">
        <v>92.3</v>
      </c>
      <c r="AY348" s="166">
        <v>2</v>
      </c>
      <c r="AZ348" s="167">
        <v>59.5</v>
      </c>
      <c r="BA348" s="167">
        <v>68.900000000000006</v>
      </c>
      <c r="BB348" s="167">
        <v>78.3</v>
      </c>
      <c r="BC348" s="167">
        <v>84.3</v>
      </c>
      <c r="BD348" s="167">
        <v>92.8</v>
      </c>
      <c r="BE348" s="167">
        <v>96.3</v>
      </c>
      <c r="BF348" s="167">
        <v>94</v>
      </c>
      <c r="BG348" s="167">
        <v>90</v>
      </c>
      <c r="BH348" s="166">
        <v>3</v>
      </c>
      <c r="BI348" s="167">
        <v>59.8</v>
      </c>
      <c r="BJ348" s="167">
        <v>71.099999999999994</v>
      </c>
      <c r="BK348" s="167">
        <v>80.8</v>
      </c>
      <c r="BL348" s="167">
        <v>88</v>
      </c>
      <c r="BM348" s="167">
        <v>95</v>
      </c>
      <c r="BN348" s="167">
        <v>94.4</v>
      </c>
      <c r="BO348" s="167">
        <v>94.1</v>
      </c>
      <c r="BP348" s="167">
        <v>89</v>
      </c>
      <c r="BQ348" s="166">
        <v>4</v>
      </c>
      <c r="BR348" s="167">
        <v>65.400000000000006</v>
      </c>
      <c r="BS348" s="167">
        <v>77.2</v>
      </c>
      <c r="BT348" s="167">
        <v>84.5</v>
      </c>
      <c r="BU348" s="167">
        <v>89.8</v>
      </c>
      <c r="BV348" s="167">
        <v>95.5</v>
      </c>
      <c r="BW348" s="167">
        <v>94.3</v>
      </c>
      <c r="BX348" s="167">
        <v>92.5</v>
      </c>
      <c r="BY348" s="167">
        <v>88.8</v>
      </c>
      <c r="BZ348" s="166">
        <v>5</v>
      </c>
      <c r="CA348" s="167">
        <v>65.3</v>
      </c>
      <c r="CB348" s="167">
        <v>77.400000000000006</v>
      </c>
      <c r="CC348" s="167">
        <v>86.5</v>
      </c>
      <c r="CD348" s="167">
        <v>92.5</v>
      </c>
      <c r="CE348" s="167">
        <v>96.4</v>
      </c>
      <c r="CF348" s="167">
        <v>93</v>
      </c>
      <c r="CG348" s="167">
        <v>90.4</v>
      </c>
      <c r="CH348" s="167">
        <v>83.7</v>
      </c>
      <c r="CI348" s="166">
        <v>6</v>
      </c>
      <c r="CJ348" s="167">
        <v>70.7</v>
      </c>
      <c r="CK348" s="167">
        <v>82</v>
      </c>
      <c r="CL348" s="167">
        <v>89.3</v>
      </c>
      <c r="CM348" s="167">
        <v>93.3</v>
      </c>
      <c r="CN348" s="167">
        <v>95.5</v>
      </c>
      <c r="CO348" s="167">
        <v>93</v>
      </c>
      <c r="CP348" s="167">
        <v>90.1</v>
      </c>
      <c r="CQ348" s="167">
        <v>83</v>
      </c>
      <c r="CR348" s="166">
        <v>7</v>
      </c>
      <c r="CS348" s="167">
        <v>75.599999999999994</v>
      </c>
      <c r="CT348" s="167">
        <v>84.2</v>
      </c>
      <c r="CU348" s="167">
        <v>90.1</v>
      </c>
      <c r="CV348" s="167">
        <v>93.6</v>
      </c>
      <c r="CW348" s="167">
        <v>96.2</v>
      </c>
      <c r="CX348" s="167">
        <v>91.3</v>
      </c>
      <c r="CY348" s="167">
        <v>87.9</v>
      </c>
      <c r="CZ348" s="167">
        <v>81.900000000000006</v>
      </c>
      <c r="DA348" s="166">
        <v>8</v>
      </c>
      <c r="DB348" s="167">
        <v>77.599999999999994</v>
      </c>
      <c r="DC348" s="167">
        <v>88</v>
      </c>
      <c r="DD348" s="167">
        <v>93.4</v>
      </c>
      <c r="DE348" s="167">
        <v>93.8</v>
      </c>
      <c r="DF348" s="167">
        <v>94.2</v>
      </c>
      <c r="DG348" s="167">
        <v>91.4</v>
      </c>
      <c r="DH348" s="167">
        <v>87.9</v>
      </c>
      <c r="DI348" s="167">
        <v>79.900000000000006</v>
      </c>
      <c r="DJ348" s="167">
        <v>1</v>
      </c>
      <c r="DK348" s="168">
        <f t="shared" si="565"/>
        <v>51.4</v>
      </c>
      <c r="DL348" s="168">
        <f t="shared" si="566"/>
        <v>62.6</v>
      </c>
      <c r="DM348" s="168">
        <f t="shared" si="567"/>
        <v>70.8</v>
      </c>
      <c r="DN348" s="168">
        <f t="shared" si="568"/>
        <v>81</v>
      </c>
      <c r="DO348" s="168">
        <f t="shared" si="569"/>
        <v>90.4</v>
      </c>
      <c r="DP348" s="168">
        <f t="shared" si="570"/>
        <v>96.2</v>
      </c>
      <c r="DQ348" s="168">
        <f t="shared" si="571"/>
        <v>94.7</v>
      </c>
      <c r="DR348" s="168">
        <f t="shared" si="572"/>
        <v>92.3</v>
      </c>
      <c r="DS348" s="167">
        <v>131</v>
      </c>
      <c r="DT348" s="168">
        <f t="shared" si="573"/>
        <v>59.5</v>
      </c>
      <c r="DU348" s="168">
        <f t="shared" si="574"/>
        <v>68.900000000000006</v>
      </c>
      <c r="DV348" s="168">
        <f t="shared" si="575"/>
        <v>78.3</v>
      </c>
      <c r="DW348" s="168">
        <f t="shared" si="576"/>
        <v>84.3</v>
      </c>
      <c r="DX348" s="168">
        <f t="shared" si="577"/>
        <v>92.8</v>
      </c>
      <c r="DY348" s="168">
        <f t="shared" si="578"/>
        <v>96.3</v>
      </c>
      <c r="DZ348" s="168">
        <f t="shared" si="579"/>
        <v>94</v>
      </c>
      <c r="EA348" s="168">
        <f t="shared" si="580"/>
        <v>90</v>
      </c>
      <c r="EB348" s="167">
        <v>132</v>
      </c>
      <c r="EC348" s="168">
        <f t="shared" si="581"/>
        <v>59.8</v>
      </c>
      <c r="ED348" s="168">
        <f t="shared" si="582"/>
        <v>71.099999999999994</v>
      </c>
      <c r="EE348" s="168">
        <f t="shared" si="583"/>
        <v>80.8</v>
      </c>
      <c r="EF348" s="168">
        <f t="shared" si="584"/>
        <v>88</v>
      </c>
      <c r="EG348" s="168">
        <f t="shared" si="585"/>
        <v>95</v>
      </c>
      <c r="EH348" s="168">
        <f t="shared" si="586"/>
        <v>94.4</v>
      </c>
      <c r="EI348" s="168">
        <f t="shared" si="587"/>
        <v>94.1</v>
      </c>
      <c r="EJ348" s="168">
        <f t="shared" si="588"/>
        <v>89</v>
      </c>
      <c r="EK348" s="167">
        <v>133</v>
      </c>
      <c r="EL348" s="168">
        <f t="shared" si="589"/>
        <v>65.400000000000006</v>
      </c>
      <c r="EM348" s="168">
        <f t="shared" si="590"/>
        <v>77.2</v>
      </c>
      <c r="EN348" s="168">
        <f t="shared" si="591"/>
        <v>84.5</v>
      </c>
      <c r="EO348" s="168">
        <f t="shared" si="592"/>
        <v>89.8</v>
      </c>
      <c r="EP348" s="168">
        <f t="shared" si="593"/>
        <v>95.5</v>
      </c>
      <c r="EQ348" s="168">
        <f t="shared" si="594"/>
        <v>94.3</v>
      </c>
      <c r="ER348" s="168">
        <f t="shared" si="595"/>
        <v>92.5</v>
      </c>
      <c r="ES348" s="168">
        <f t="shared" si="596"/>
        <v>88.8</v>
      </c>
      <c r="ET348" s="167">
        <v>134</v>
      </c>
      <c r="EU348" s="168">
        <f t="shared" si="597"/>
        <v>65.3</v>
      </c>
      <c r="EV348" s="168">
        <f t="shared" si="598"/>
        <v>77.400000000000006</v>
      </c>
      <c r="EW348" s="168">
        <f t="shared" si="599"/>
        <v>86.5</v>
      </c>
      <c r="EX348" s="168">
        <f t="shared" si="600"/>
        <v>92.5</v>
      </c>
      <c r="EY348" s="168">
        <f t="shared" si="601"/>
        <v>96.4</v>
      </c>
      <c r="EZ348" s="168">
        <f t="shared" si="602"/>
        <v>93</v>
      </c>
      <c r="FA348" s="168">
        <f t="shared" si="603"/>
        <v>90.4</v>
      </c>
      <c r="FB348" s="168">
        <f t="shared" si="604"/>
        <v>83.7</v>
      </c>
      <c r="FC348" s="167">
        <v>135</v>
      </c>
      <c r="FD348" s="168">
        <f t="shared" si="605"/>
        <v>70.7</v>
      </c>
      <c r="FE348" s="168">
        <f t="shared" si="606"/>
        <v>82</v>
      </c>
      <c r="FF348" s="168">
        <f t="shared" si="607"/>
        <v>89.3</v>
      </c>
      <c r="FG348" s="168">
        <f t="shared" si="608"/>
        <v>93.3</v>
      </c>
      <c r="FH348" s="168">
        <f t="shared" si="609"/>
        <v>95.5</v>
      </c>
      <c r="FI348" s="168">
        <f t="shared" si="610"/>
        <v>93</v>
      </c>
      <c r="FJ348" s="168">
        <f t="shared" si="611"/>
        <v>90.1</v>
      </c>
      <c r="FK348" s="168">
        <f t="shared" si="612"/>
        <v>83</v>
      </c>
      <c r="FL348" s="167">
        <v>136</v>
      </c>
      <c r="FM348" s="168">
        <f t="shared" si="613"/>
        <v>75.599999999999994</v>
      </c>
      <c r="FN348" s="168">
        <f t="shared" si="614"/>
        <v>84.2</v>
      </c>
      <c r="FO348" s="168">
        <f t="shared" si="615"/>
        <v>90.1</v>
      </c>
      <c r="FP348" s="168">
        <f t="shared" si="616"/>
        <v>93.6</v>
      </c>
      <c r="FQ348" s="168">
        <f t="shared" si="617"/>
        <v>96.2</v>
      </c>
      <c r="FR348" s="168">
        <f t="shared" si="618"/>
        <v>91.3</v>
      </c>
      <c r="FS348" s="168">
        <f t="shared" si="619"/>
        <v>87.9</v>
      </c>
      <c r="FT348" s="168">
        <f t="shared" si="620"/>
        <v>81.900000000000006</v>
      </c>
      <c r="FU348" s="167">
        <v>137</v>
      </c>
      <c r="FV348" s="168">
        <f t="shared" si="621"/>
        <v>77.599999999999994</v>
      </c>
      <c r="FW348" s="168">
        <f t="shared" si="622"/>
        <v>88</v>
      </c>
      <c r="FX348" s="168">
        <f t="shared" si="623"/>
        <v>93.4</v>
      </c>
      <c r="FY348" s="168">
        <f t="shared" si="624"/>
        <v>93.8</v>
      </c>
      <c r="FZ348" s="168">
        <f t="shared" si="625"/>
        <v>94.2</v>
      </c>
      <c r="GA348" s="168">
        <f t="shared" si="626"/>
        <v>91.4</v>
      </c>
      <c r="GB348" s="168">
        <f t="shared" si="627"/>
        <v>87.9</v>
      </c>
      <c r="GC348" s="168">
        <f t="shared" si="628"/>
        <v>79.900000000000006</v>
      </c>
      <c r="GD348" s="167">
        <v>130</v>
      </c>
      <c r="GE348" s="168">
        <f t="shared" si="629"/>
        <v>-2.3603849250278586E-2</v>
      </c>
      <c r="GF348" s="168">
        <f t="shared" si="630"/>
        <v>-2.3544224454084883E-2</v>
      </c>
      <c r="GG348" s="167">
        <v>131</v>
      </c>
      <c r="GH348" s="168">
        <f t="shared" si="631"/>
        <v>-1.2384835451356935E-2</v>
      </c>
      <c r="GI348" s="168">
        <f t="shared" si="632"/>
        <v>-1.1998855162644873E-2</v>
      </c>
      <c r="GJ348" s="167">
        <v>132</v>
      </c>
      <c r="GK348" s="168">
        <f t="shared" si="633"/>
        <v>-2.0040529691527809E-2</v>
      </c>
      <c r="GL348" s="168">
        <f t="shared" si="634"/>
        <v>-1.9627671504537147E-2</v>
      </c>
      <c r="GM348" s="167">
        <v>133</v>
      </c>
      <c r="GN348" s="168">
        <f t="shared" si="635"/>
        <v>-2.9994818512207644E-2</v>
      </c>
      <c r="GO348" s="168">
        <f t="shared" si="636"/>
        <v>-2.8499066434065412E-2</v>
      </c>
      <c r="GP348" s="167">
        <v>134</v>
      </c>
      <c r="GQ348" s="168">
        <f t="shared" si="637"/>
        <v>1.1033250097071345E-2</v>
      </c>
      <c r="GR348" s="168">
        <f t="shared" si="638"/>
        <v>1.2508825519844891E-2</v>
      </c>
      <c r="GS348" s="167">
        <v>135</v>
      </c>
      <c r="GT348" s="168">
        <f t="shared" si="639"/>
        <v>3.2452499206684138E-2</v>
      </c>
      <c r="GU348" s="168">
        <f t="shared" si="640"/>
        <v>3.7596330632538866E-2</v>
      </c>
      <c r="GV348" s="167">
        <v>136</v>
      </c>
      <c r="GW348" s="168">
        <f t="shared" si="641"/>
        <v>4.2495075939370963E-2</v>
      </c>
      <c r="GX348" s="168">
        <f t="shared" si="642"/>
        <v>5.8447665967733542E-2</v>
      </c>
      <c r="GY348" s="167">
        <v>137</v>
      </c>
      <c r="GZ348" s="168">
        <f t="shared" si="643"/>
        <v>-2.9037543498589002E-5</v>
      </c>
      <c r="HA348" s="168">
        <f t="shared" si="644"/>
        <v>2.5034014590687548E-2</v>
      </c>
      <c r="HB348" s="167">
        <v>-1.2</v>
      </c>
      <c r="HC348" s="167">
        <v>-0.49</v>
      </c>
      <c r="HD348" s="167">
        <v>0.14000000000000001</v>
      </c>
      <c r="HE348" s="167">
        <v>1.56</v>
      </c>
      <c r="HF348" s="167">
        <v>-2.98</v>
      </c>
      <c r="HG348" s="167">
        <v>-1.01</v>
      </c>
      <c r="HH348" s="167">
        <v>0.85</v>
      </c>
      <c r="HI348" s="167">
        <v>3.14</v>
      </c>
    </row>
    <row r="349" spans="1:217" ht="15" x14ac:dyDescent="0.2">
      <c r="A349" s="153">
        <v>339</v>
      </c>
      <c r="B349" s="212"/>
      <c r="V349" s="163">
        <f t="shared" si="545"/>
        <v>0</v>
      </c>
      <c r="W349" s="163">
        <f t="shared" si="546"/>
        <v>0</v>
      </c>
      <c r="X349" s="163">
        <f t="shared" si="547"/>
        <v>0</v>
      </c>
      <c r="Y349" s="163">
        <f t="shared" si="548"/>
        <v>0</v>
      </c>
      <c r="Z349" s="163">
        <f t="shared" si="549"/>
        <v>0</v>
      </c>
      <c r="AA349" s="163">
        <f t="shared" si="550"/>
        <v>0</v>
      </c>
      <c r="AB349" s="163">
        <f t="shared" si="551"/>
        <v>0</v>
      </c>
      <c r="AC349" s="163">
        <f t="shared" si="552"/>
        <v>0</v>
      </c>
      <c r="AD349" s="164">
        <f t="shared" si="553"/>
        <v>-1.4641977937706968E-2</v>
      </c>
      <c r="AE349" s="164">
        <f t="shared" si="554"/>
        <v>2.4910512713808348E-2</v>
      </c>
      <c r="AF349" s="164">
        <f t="shared" si="555"/>
        <v>4.5595616594547202E-2</v>
      </c>
      <c r="AG349" s="165">
        <f t="shared" si="556"/>
        <v>65.3</v>
      </c>
      <c r="AH349" s="165">
        <f t="shared" si="557"/>
        <v>75.400000000000006</v>
      </c>
      <c r="AI349" s="165">
        <f t="shared" si="558"/>
        <v>82.9</v>
      </c>
      <c r="AJ349" s="165">
        <f t="shared" si="559"/>
        <v>88.3</v>
      </c>
      <c r="AK349" s="165">
        <f t="shared" si="560"/>
        <v>91.5</v>
      </c>
      <c r="AL349" s="165">
        <f t="shared" si="561"/>
        <v>92.7</v>
      </c>
      <c r="AM349" s="165">
        <f t="shared" si="562"/>
        <v>92.5</v>
      </c>
      <c r="AN349" s="165">
        <f t="shared" si="563"/>
        <v>90.4</v>
      </c>
      <c r="AO349" s="164">
        <f t="shared" si="564"/>
        <v>1.5128685188023212</v>
      </c>
      <c r="AP349" s="166">
        <v>1</v>
      </c>
      <c r="AQ349" s="167">
        <v>51.4</v>
      </c>
      <c r="AR349" s="167">
        <v>62.6</v>
      </c>
      <c r="AS349" s="167">
        <v>70.8</v>
      </c>
      <c r="AT349" s="167">
        <v>81</v>
      </c>
      <c r="AU349" s="167">
        <v>90.4</v>
      </c>
      <c r="AV349" s="167">
        <v>96.2</v>
      </c>
      <c r="AW349" s="167">
        <v>94.7</v>
      </c>
      <c r="AX349" s="167">
        <v>92.3</v>
      </c>
      <c r="AY349" s="166">
        <v>2</v>
      </c>
      <c r="AZ349" s="167">
        <v>59.5</v>
      </c>
      <c r="BA349" s="167">
        <v>68.900000000000006</v>
      </c>
      <c r="BB349" s="167">
        <v>78.3</v>
      </c>
      <c r="BC349" s="167">
        <v>84.3</v>
      </c>
      <c r="BD349" s="167">
        <v>92.8</v>
      </c>
      <c r="BE349" s="167">
        <v>96.3</v>
      </c>
      <c r="BF349" s="167">
        <v>94</v>
      </c>
      <c r="BG349" s="167">
        <v>90</v>
      </c>
      <c r="BH349" s="166">
        <v>3</v>
      </c>
      <c r="BI349" s="167">
        <v>59.8</v>
      </c>
      <c r="BJ349" s="167">
        <v>71.099999999999994</v>
      </c>
      <c r="BK349" s="167">
        <v>80.8</v>
      </c>
      <c r="BL349" s="167">
        <v>88</v>
      </c>
      <c r="BM349" s="167">
        <v>95</v>
      </c>
      <c r="BN349" s="167">
        <v>94.4</v>
      </c>
      <c r="BO349" s="167">
        <v>94.1</v>
      </c>
      <c r="BP349" s="167">
        <v>89</v>
      </c>
      <c r="BQ349" s="166">
        <v>4</v>
      </c>
      <c r="BR349" s="167">
        <v>65.400000000000006</v>
      </c>
      <c r="BS349" s="167">
        <v>77.2</v>
      </c>
      <c r="BT349" s="167">
        <v>84.5</v>
      </c>
      <c r="BU349" s="167">
        <v>89.8</v>
      </c>
      <c r="BV349" s="167">
        <v>95.5</v>
      </c>
      <c r="BW349" s="167">
        <v>94.3</v>
      </c>
      <c r="BX349" s="167">
        <v>92.5</v>
      </c>
      <c r="BY349" s="167">
        <v>88.8</v>
      </c>
      <c r="BZ349" s="166">
        <v>5</v>
      </c>
      <c r="CA349" s="167">
        <v>65.3</v>
      </c>
      <c r="CB349" s="167">
        <v>77.400000000000006</v>
      </c>
      <c r="CC349" s="167">
        <v>86.5</v>
      </c>
      <c r="CD349" s="167">
        <v>92.5</v>
      </c>
      <c r="CE349" s="167">
        <v>96.4</v>
      </c>
      <c r="CF349" s="167">
        <v>93</v>
      </c>
      <c r="CG349" s="167">
        <v>90.4</v>
      </c>
      <c r="CH349" s="167">
        <v>83.7</v>
      </c>
      <c r="CI349" s="166">
        <v>6</v>
      </c>
      <c r="CJ349" s="167">
        <v>70.7</v>
      </c>
      <c r="CK349" s="167">
        <v>82</v>
      </c>
      <c r="CL349" s="167">
        <v>89.3</v>
      </c>
      <c r="CM349" s="167">
        <v>93.3</v>
      </c>
      <c r="CN349" s="167">
        <v>95.5</v>
      </c>
      <c r="CO349" s="167">
        <v>93</v>
      </c>
      <c r="CP349" s="167">
        <v>90.1</v>
      </c>
      <c r="CQ349" s="167">
        <v>83</v>
      </c>
      <c r="CR349" s="166">
        <v>7</v>
      </c>
      <c r="CS349" s="167">
        <v>75.599999999999994</v>
      </c>
      <c r="CT349" s="167">
        <v>84.2</v>
      </c>
      <c r="CU349" s="167">
        <v>90.1</v>
      </c>
      <c r="CV349" s="167">
        <v>93.6</v>
      </c>
      <c r="CW349" s="167">
        <v>96.2</v>
      </c>
      <c r="CX349" s="167">
        <v>91.3</v>
      </c>
      <c r="CY349" s="167">
        <v>87.9</v>
      </c>
      <c r="CZ349" s="167">
        <v>81.900000000000006</v>
      </c>
      <c r="DA349" s="166">
        <v>8</v>
      </c>
      <c r="DB349" s="167">
        <v>77.599999999999994</v>
      </c>
      <c r="DC349" s="167">
        <v>88</v>
      </c>
      <c r="DD349" s="167">
        <v>93.4</v>
      </c>
      <c r="DE349" s="167">
        <v>93.8</v>
      </c>
      <c r="DF349" s="167">
        <v>94.2</v>
      </c>
      <c r="DG349" s="167">
        <v>91.4</v>
      </c>
      <c r="DH349" s="167">
        <v>87.9</v>
      </c>
      <c r="DI349" s="167">
        <v>79.900000000000006</v>
      </c>
      <c r="DJ349" s="167">
        <v>1</v>
      </c>
      <c r="DK349" s="168">
        <f t="shared" si="565"/>
        <v>51.4</v>
      </c>
      <c r="DL349" s="168">
        <f t="shared" si="566"/>
        <v>62.6</v>
      </c>
      <c r="DM349" s="168">
        <f t="shared" si="567"/>
        <v>70.8</v>
      </c>
      <c r="DN349" s="168">
        <f t="shared" si="568"/>
        <v>81</v>
      </c>
      <c r="DO349" s="168">
        <f t="shared" si="569"/>
        <v>90.4</v>
      </c>
      <c r="DP349" s="168">
        <f t="shared" si="570"/>
        <v>96.2</v>
      </c>
      <c r="DQ349" s="168">
        <f t="shared" si="571"/>
        <v>94.7</v>
      </c>
      <c r="DR349" s="168">
        <f t="shared" si="572"/>
        <v>92.3</v>
      </c>
      <c r="DS349" s="167">
        <v>131</v>
      </c>
      <c r="DT349" s="168">
        <f t="shared" si="573"/>
        <v>59.5</v>
      </c>
      <c r="DU349" s="168">
        <f t="shared" si="574"/>
        <v>68.900000000000006</v>
      </c>
      <c r="DV349" s="168">
        <f t="shared" si="575"/>
        <v>78.3</v>
      </c>
      <c r="DW349" s="168">
        <f t="shared" si="576"/>
        <v>84.3</v>
      </c>
      <c r="DX349" s="168">
        <f t="shared" si="577"/>
        <v>92.8</v>
      </c>
      <c r="DY349" s="168">
        <f t="shared" si="578"/>
        <v>96.3</v>
      </c>
      <c r="DZ349" s="168">
        <f t="shared" si="579"/>
        <v>94</v>
      </c>
      <c r="EA349" s="168">
        <f t="shared" si="580"/>
        <v>90</v>
      </c>
      <c r="EB349" s="167">
        <v>132</v>
      </c>
      <c r="EC349" s="168">
        <f t="shared" si="581"/>
        <v>59.8</v>
      </c>
      <c r="ED349" s="168">
        <f t="shared" si="582"/>
        <v>71.099999999999994</v>
      </c>
      <c r="EE349" s="168">
        <f t="shared" si="583"/>
        <v>80.8</v>
      </c>
      <c r="EF349" s="168">
        <f t="shared" si="584"/>
        <v>88</v>
      </c>
      <c r="EG349" s="168">
        <f t="shared" si="585"/>
        <v>95</v>
      </c>
      <c r="EH349" s="168">
        <f t="shared" si="586"/>
        <v>94.4</v>
      </c>
      <c r="EI349" s="168">
        <f t="shared" si="587"/>
        <v>94.1</v>
      </c>
      <c r="EJ349" s="168">
        <f t="shared" si="588"/>
        <v>89</v>
      </c>
      <c r="EK349" s="167">
        <v>133</v>
      </c>
      <c r="EL349" s="168">
        <f t="shared" si="589"/>
        <v>65.400000000000006</v>
      </c>
      <c r="EM349" s="168">
        <f t="shared" si="590"/>
        <v>77.2</v>
      </c>
      <c r="EN349" s="168">
        <f t="shared" si="591"/>
        <v>84.5</v>
      </c>
      <c r="EO349" s="168">
        <f t="shared" si="592"/>
        <v>89.8</v>
      </c>
      <c r="EP349" s="168">
        <f t="shared" si="593"/>
        <v>95.5</v>
      </c>
      <c r="EQ349" s="168">
        <f t="shared" si="594"/>
        <v>94.3</v>
      </c>
      <c r="ER349" s="168">
        <f t="shared" si="595"/>
        <v>92.5</v>
      </c>
      <c r="ES349" s="168">
        <f t="shared" si="596"/>
        <v>88.8</v>
      </c>
      <c r="ET349" s="167">
        <v>134</v>
      </c>
      <c r="EU349" s="168">
        <f t="shared" si="597"/>
        <v>65.3</v>
      </c>
      <c r="EV349" s="168">
        <f t="shared" si="598"/>
        <v>77.400000000000006</v>
      </c>
      <c r="EW349" s="168">
        <f t="shared" si="599"/>
        <v>86.5</v>
      </c>
      <c r="EX349" s="168">
        <f t="shared" si="600"/>
        <v>92.5</v>
      </c>
      <c r="EY349" s="168">
        <f t="shared" si="601"/>
        <v>96.4</v>
      </c>
      <c r="EZ349" s="168">
        <f t="shared" si="602"/>
        <v>93</v>
      </c>
      <c r="FA349" s="168">
        <f t="shared" si="603"/>
        <v>90.4</v>
      </c>
      <c r="FB349" s="168">
        <f t="shared" si="604"/>
        <v>83.7</v>
      </c>
      <c r="FC349" s="167">
        <v>135</v>
      </c>
      <c r="FD349" s="168">
        <f t="shared" si="605"/>
        <v>70.7</v>
      </c>
      <c r="FE349" s="168">
        <f t="shared" si="606"/>
        <v>82</v>
      </c>
      <c r="FF349" s="168">
        <f t="shared" si="607"/>
        <v>89.3</v>
      </c>
      <c r="FG349" s="168">
        <f t="shared" si="608"/>
        <v>93.3</v>
      </c>
      <c r="FH349" s="168">
        <f t="shared" si="609"/>
        <v>95.5</v>
      </c>
      <c r="FI349" s="168">
        <f t="shared" si="610"/>
        <v>93</v>
      </c>
      <c r="FJ349" s="168">
        <f t="shared" si="611"/>
        <v>90.1</v>
      </c>
      <c r="FK349" s="168">
        <f t="shared" si="612"/>
        <v>83</v>
      </c>
      <c r="FL349" s="167">
        <v>136</v>
      </c>
      <c r="FM349" s="168">
        <f t="shared" si="613"/>
        <v>75.599999999999994</v>
      </c>
      <c r="FN349" s="168">
        <f t="shared" si="614"/>
        <v>84.2</v>
      </c>
      <c r="FO349" s="168">
        <f t="shared" si="615"/>
        <v>90.1</v>
      </c>
      <c r="FP349" s="168">
        <f t="shared" si="616"/>
        <v>93.6</v>
      </c>
      <c r="FQ349" s="168">
        <f t="shared" si="617"/>
        <v>96.2</v>
      </c>
      <c r="FR349" s="168">
        <f t="shared" si="618"/>
        <v>91.3</v>
      </c>
      <c r="FS349" s="168">
        <f t="shared" si="619"/>
        <v>87.9</v>
      </c>
      <c r="FT349" s="168">
        <f t="shared" si="620"/>
        <v>81.900000000000006</v>
      </c>
      <c r="FU349" s="167">
        <v>137</v>
      </c>
      <c r="FV349" s="168">
        <f t="shared" si="621"/>
        <v>77.599999999999994</v>
      </c>
      <c r="FW349" s="168">
        <f t="shared" si="622"/>
        <v>88</v>
      </c>
      <c r="FX349" s="168">
        <f t="shared" si="623"/>
        <v>93.4</v>
      </c>
      <c r="FY349" s="168">
        <f t="shared" si="624"/>
        <v>93.8</v>
      </c>
      <c r="FZ349" s="168">
        <f t="shared" si="625"/>
        <v>94.2</v>
      </c>
      <c r="GA349" s="168">
        <f t="shared" si="626"/>
        <v>91.4</v>
      </c>
      <c r="GB349" s="168">
        <f t="shared" si="627"/>
        <v>87.9</v>
      </c>
      <c r="GC349" s="168">
        <f t="shared" si="628"/>
        <v>79.900000000000006</v>
      </c>
      <c r="GD349" s="167">
        <v>130</v>
      </c>
      <c r="GE349" s="168">
        <f t="shared" si="629"/>
        <v>-2.3603849250278586E-2</v>
      </c>
      <c r="GF349" s="168">
        <f t="shared" si="630"/>
        <v>-2.3544224454084883E-2</v>
      </c>
      <c r="GG349" s="167">
        <v>131</v>
      </c>
      <c r="GH349" s="168">
        <f t="shared" si="631"/>
        <v>-1.2384835451356935E-2</v>
      </c>
      <c r="GI349" s="168">
        <f t="shared" si="632"/>
        <v>-1.1998855162644873E-2</v>
      </c>
      <c r="GJ349" s="167">
        <v>132</v>
      </c>
      <c r="GK349" s="168">
        <f t="shared" si="633"/>
        <v>-2.0040529691527809E-2</v>
      </c>
      <c r="GL349" s="168">
        <f t="shared" si="634"/>
        <v>-1.9627671504537147E-2</v>
      </c>
      <c r="GM349" s="167">
        <v>133</v>
      </c>
      <c r="GN349" s="168">
        <f t="shared" si="635"/>
        <v>-2.9994818512207644E-2</v>
      </c>
      <c r="GO349" s="168">
        <f t="shared" si="636"/>
        <v>-2.8499066434065412E-2</v>
      </c>
      <c r="GP349" s="167">
        <v>134</v>
      </c>
      <c r="GQ349" s="168">
        <f t="shared" si="637"/>
        <v>1.1033250097071345E-2</v>
      </c>
      <c r="GR349" s="168">
        <f t="shared" si="638"/>
        <v>1.2508825519844891E-2</v>
      </c>
      <c r="GS349" s="167">
        <v>135</v>
      </c>
      <c r="GT349" s="168">
        <f t="shared" si="639"/>
        <v>3.2452499206684138E-2</v>
      </c>
      <c r="GU349" s="168">
        <f t="shared" si="640"/>
        <v>3.7596330632538866E-2</v>
      </c>
      <c r="GV349" s="167">
        <v>136</v>
      </c>
      <c r="GW349" s="168">
        <f t="shared" si="641"/>
        <v>4.2495075939370963E-2</v>
      </c>
      <c r="GX349" s="168">
        <f t="shared" si="642"/>
        <v>5.8447665967733542E-2</v>
      </c>
      <c r="GY349" s="167">
        <v>137</v>
      </c>
      <c r="GZ349" s="168">
        <f t="shared" si="643"/>
        <v>-2.9037543498589002E-5</v>
      </c>
      <c r="HA349" s="168">
        <f t="shared" si="644"/>
        <v>2.5034014590687548E-2</v>
      </c>
      <c r="HB349" s="167">
        <v>-1.2</v>
      </c>
      <c r="HC349" s="167">
        <v>-0.49</v>
      </c>
      <c r="HD349" s="167">
        <v>0.14000000000000001</v>
      </c>
      <c r="HE349" s="167">
        <v>1.56</v>
      </c>
      <c r="HF349" s="167">
        <v>-2.98</v>
      </c>
      <c r="HG349" s="167">
        <v>-1.01</v>
      </c>
      <c r="HH349" s="167">
        <v>0.85</v>
      </c>
      <c r="HI349" s="167">
        <v>3.14</v>
      </c>
    </row>
    <row r="350" spans="1:217" ht="15" x14ac:dyDescent="0.2">
      <c r="A350" s="153">
        <v>340</v>
      </c>
      <c r="B350" s="212"/>
      <c r="V350" s="163">
        <f t="shared" si="545"/>
        <v>0</v>
      </c>
      <c r="W350" s="163">
        <f t="shared" si="546"/>
        <v>0</v>
      </c>
      <c r="X350" s="163">
        <f t="shared" si="547"/>
        <v>0</v>
      </c>
      <c r="Y350" s="163">
        <f t="shared" si="548"/>
        <v>0</v>
      </c>
      <c r="Z350" s="163">
        <f t="shared" si="549"/>
        <v>0</v>
      </c>
      <c r="AA350" s="163">
        <f t="shared" si="550"/>
        <v>0</v>
      </c>
      <c r="AB350" s="163">
        <f t="shared" si="551"/>
        <v>0</v>
      </c>
      <c r="AC350" s="163">
        <f t="shared" si="552"/>
        <v>0</v>
      </c>
      <c r="AD350" s="164">
        <f t="shared" si="553"/>
        <v>-1.4641977937706968E-2</v>
      </c>
      <c r="AE350" s="164">
        <f t="shared" si="554"/>
        <v>2.4910512713808348E-2</v>
      </c>
      <c r="AF350" s="164">
        <f t="shared" si="555"/>
        <v>4.5595616594547202E-2</v>
      </c>
      <c r="AG350" s="165">
        <f t="shared" si="556"/>
        <v>65.3</v>
      </c>
      <c r="AH350" s="165">
        <f t="shared" si="557"/>
        <v>75.400000000000006</v>
      </c>
      <c r="AI350" s="165">
        <f t="shared" si="558"/>
        <v>82.9</v>
      </c>
      <c r="AJ350" s="165">
        <f t="shared" si="559"/>
        <v>88.3</v>
      </c>
      <c r="AK350" s="165">
        <f t="shared" si="560"/>
        <v>91.5</v>
      </c>
      <c r="AL350" s="165">
        <f t="shared" si="561"/>
        <v>92.7</v>
      </c>
      <c r="AM350" s="165">
        <f t="shared" si="562"/>
        <v>92.5</v>
      </c>
      <c r="AN350" s="165">
        <f t="shared" si="563"/>
        <v>90.4</v>
      </c>
      <c r="AO350" s="164">
        <f t="shared" si="564"/>
        <v>1.5128685188023212</v>
      </c>
      <c r="AP350" s="166">
        <v>1</v>
      </c>
      <c r="AQ350" s="167">
        <v>51.4</v>
      </c>
      <c r="AR350" s="167">
        <v>62.6</v>
      </c>
      <c r="AS350" s="167">
        <v>70.8</v>
      </c>
      <c r="AT350" s="167">
        <v>81</v>
      </c>
      <c r="AU350" s="167">
        <v>90.4</v>
      </c>
      <c r="AV350" s="167">
        <v>96.2</v>
      </c>
      <c r="AW350" s="167">
        <v>94.7</v>
      </c>
      <c r="AX350" s="167">
        <v>92.3</v>
      </c>
      <c r="AY350" s="166">
        <v>2</v>
      </c>
      <c r="AZ350" s="167">
        <v>59.5</v>
      </c>
      <c r="BA350" s="167">
        <v>68.900000000000006</v>
      </c>
      <c r="BB350" s="167">
        <v>78.3</v>
      </c>
      <c r="BC350" s="167">
        <v>84.3</v>
      </c>
      <c r="BD350" s="167">
        <v>92.8</v>
      </c>
      <c r="BE350" s="167">
        <v>96.3</v>
      </c>
      <c r="BF350" s="167">
        <v>94</v>
      </c>
      <c r="BG350" s="167">
        <v>90</v>
      </c>
      <c r="BH350" s="166">
        <v>3</v>
      </c>
      <c r="BI350" s="167">
        <v>59.8</v>
      </c>
      <c r="BJ350" s="167">
        <v>71.099999999999994</v>
      </c>
      <c r="BK350" s="167">
        <v>80.8</v>
      </c>
      <c r="BL350" s="167">
        <v>88</v>
      </c>
      <c r="BM350" s="167">
        <v>95</v>
      </c>
      <c r="BN350" s="167">
        <v>94.4</v>
      </c>
      <c r="BO350" s="167">
        <v>94.1</v>
      </c>
      <c r="BP350" s="167">
        <v>89</v>
      </c>
      <c r="BQ350" s="166">
        <v>4</v>
      </c>
      <c r="BR350" s="167">
        <v>65.400000000000006</v>
      </c>
      <c r="BS350" s="167">
        <v>77.2</v>
      </c>
      <c r="BT350" s="167">
        <v>84.5</v>
      </c>
      <c r="BU350" s="167">
        <v>89.8</v>
      </c>
      <c r="BV350" s="167">
        <v>95.5</v>
      </c>
      <c r="BW350" s="167">
        <v>94.3</v>
      </c>
      <c r="BX350" s="167">
        <v>92.5</v>
      </c>
      <c r="BY350" s="167">
        <v>88.8</v>
      </c>
      <c r="BZ350" s="166">
        <v>5</v>
      </c>
      <c r="CA350" s="167">
        <v>65.3</v>
      </c>
      <c r="CB350" s="167">
        <v>77.400000000000006</v>
      </c>
      <c r="CC350" s="167">
        <v>86.5</v>
      </c>
      <c r="CD350" s="167">
        <v>92.5</v>
      </c>
      <c r="CE350" s="167">
        <v>96.4</v>
      </c>
      <c r="CF350" s="167">
        <v>93</v>
      </c>
      <c r="CG350" s="167">
        <v>90.4</v>
      </c>
      <c r="CH350" s="167">
        <v>83.7</v>
      </c>
      <c r="CI350" s="166">
        <v>6</v>
      </c>
      <c r="CJ350" s="167">
        <v>70.7</v>
      </c>
      <c r="CK350" s="167">
        <v>82</v>
      </c>
      <c r="CL350" s="167">
        <v>89.3</v>
      </c>
      <c r="CM350" s="167">
        <v>93.3</v>
      </c>
      <c r="CN350" s="167">
        <v>95.5</v>
      </c>
      <c r="CO350" s="167">
        <v>93</v>
      </c>
      <c r="CP350" s="167">
        <v>90.1</v>
      </c>
      <c r="CQ350" s="167">
        <v>83</v>
      </c>
      <c r="CR350" s="166">
        <v>7</v>
      </c>
      <c r="CS350" s="167">
        <v>75.599999999999994</v>
      </c>
      <c r="CT350" s="167">
        <v>84.2</v>
      </c>
      <c r="CU350" s="167">
        <v>90.1</v>
      </c>
      <c r="CV350" s="167">
        <v>93.6</v>
      </c>
      <c r="CW350" s="167">
        <v>96.2</v>
      </c>
      <c r="CX350" s="167">
        <v>91.3</v>
      </c>
      <c r="CY350" s="167">
        <v>87.9</v>
      </c>
      <c r="CZ350" s="167">
        <v>81.900000000000006</v>
      </c>
      <c r="DA350" s="166">
        <v>8</v>
      </c>
      <c r="DB350" s="167">
        <v>77.599999999999994</v>
      </c>
      <c r="DC350" s="167">
        <v>88</v>
      </c>
      <c r="DD350" s="167">
        <v>93.4</v>
      </c>
      <c r="DE350" s="167">
        <v>93.8</v>
      </c>
      <c r="DF350" s="167">
        <v>94.2</v>
      </c>
      <c r="DG350" s="167">
        <v>91.4</v>
      </c>
      <c r="DH350" s="167">
        <v>87.9</v>
      </c>
      <c r="DI350" s="167">
        <v>79.900000000000006</v>
      </c>
      <c r="DJ350" s="167">
        <v>1</v>
      </c>
      <c r="DK350" s="168">
        <f t="shared" si="565"/>
        <v>51.4</v>
      </c>
      <c r="DL350" s="168">
        <f t="shared" si="566"/>
        <v>62.6</v>
      </c>
      <c r="DM350" s="168">
        <f t="shared" si="567"/>
        <v>70.8</v>
      </c>
      <c r="DN350" s="168">
        <f t="shared" si="568"/>
        <v>81</v>
      </c>
      <c r="DO350" s="168">
        <f t="shared" si="569"/>
        <v>90.4</v>
      </c>
      <c r="DP350" s="168">
        <f t="shared" si="570"/>
        <v>96.2</v>
      </c>
      <c r="DQ350" s="168">
        <f t="shared" si="571"/>
        <v>94.7</v>
      </c>
      <c r="DR350" s="168">
        <f t="shared" si="572"/>
        <v>92.3</v>
      </c>
      <c r="DS350" s="167">
        <v>131</v>
      </c>
      <c r="DT350" s="168">
        <f t="shared" si="573"/>
        <v>59.5</v>
      </c>
      <c r="DU350" s="168">
        <f t="shared" si="574"/>
        <v>68.900000000000006</v>
      </c>
      <c r="DV350" s="168">
        <f t="shared" si="575"/>
        <v>78.3</v>
      </c>
      <c r="DW350" s="168">
        <f t="shared" si="576"/>
        <v>84.3</v>
      </c>
      <c r="DX350" s="168">
        <f t="shared" si="577"/>
        <v>92.8</v>
      </c>
      <c r="DY350" s="168">
        <f t="shared" si="578"/>
        <v>96.3</v>
      </c>
      <c r="DZ350" s="168">
        <f t="shared" si="579"/>
        <v>94</v>
      </c>
      <c r="EA350" s="168">
        <f t="shared" si="580"/>
        <v>90</v>
      </c>
      <c r="EB350" s="167">
        <v>132</v>
      </c>
      <c r="EC350" s="168">
        <f t="shared" si="581"/>
        <v>59.8</v>
      </c>
      <c r="ED350" s="168">
        <f t="shared" si="582"/>
        <v>71.099999999999994</v>
      </c>
      <c r="EE350" s="168">
        <f t="shared" si="583"/>
        <v>80.8</v>
      </c>
      <c r="EF350" s="168">
        <f t="shared" si="584"/>
        <v>88</v>
      </c>
      <c r="EG350" s="168">
        <f t="shared" si="585"/>
        <v>95</v>
      </c>
      <c r="EH350" s="168">
        <f t="shared" si="586"/>
        <v>94.4</v>
      </c>
      <c r="EI350" s="168">
        <f t="shared" si="587"/>
        <v>94.1</v>
      </c>
      <c r="EJ350" s="168">
        <f t="shared" si="588"/>
        <v>89</v>
      </c>
      <c r="EK350" s="167">
        <v>133</v>
      </c>
      <c r="EL350" s="168">
        <f t="shared" si="589"/>
        <v>65.400000000000006</v>
      </c>
      <c r="EM350" s="168">
        <f t="shared" si="590"/>
        <v>77.2</v>
      </c>
      <c r="EN350" s="168">
        <f t="shared" si="591"/>
        <v>84.5</v>
      </c>
      <c r="EO350" s="168">
        <f t="shared" si="592"/>
        <v>89.8</v>
      </c>
      <c r="EP350" s="168">
        <f t="shared" si="593"/>
        <v>95.5</v>
      </c>
      <c r="EQ350" s="168">
        <f t="shared" si="594"/>
        <v>94.3</v>
      </c>
      <c r="ER350" s="168">
        <f t="shared" si="595"/>
        <v>92.5</v>
      </c>
      <c r="ES350" s="168">
        <f t="shared" si="596"/>
        <v>88.8</v>
      </c>
      <c r="ET350" s="167">
        <v>134</v>
      </c>
      <c r="EU350" s="168">
        <f t="shared" si="597"/>
        <v>65.3</v>
      </c>
      <c r="EV350" s="168">
        <f t="shared" si="598"/>
        <v>77.400000000000006</v>
      </c>
      <c r="EW350" s="168">
        <f t="shared" si="599"/>
        <v>86.5</v>
      </c>
      <c r="EX350" s="168">
        <f t="shared" si="600"/>
        <v>92.5</v>
      </c>
      <c r="EY350" s="168">
        <f t="shared" si="601"/>
        <v>96.4</v>
      </c>
      <c r="EZ350" s="168">
        <f t="shared" si="602"/>
        <v>93</v>
      </c>
      <c r="FA350" s="168">
        <f t="shared" si="603"/>
        <v>90.4</v>
      </c>
      <c r="FB350" s="168">
        <f t="shared" si="604"/>
        <v>83.7</v>
      </c>
      <c r="FC350" s="167">
        <v>135</v>
      </c>
      <c r="FD350" s="168">
        <f t="shared" si="605"/>
        <v>70.7</v>
      </c>
      <c r="FE350" s="168">
        <f t="shared" si="606"/>
        <v>82</v>
      </c>
      <c r="FF350" s="168">
        <f t="shared" si="607"/>
        <v>89.3</v>
      </c>
      <c r="FG350" s="168">
        <f t="shared" si="608"/>
        <v>93.3</v>
      </c>
      <c r="FH350" s="168">
        <f t="shared" si="609"/>
        <v>95.5</v>
      </c>
      <c r="FI350" s="168">
        <f t="shared" si="610"/>
        <v>93</v>
      </c>
      <c r="FJ350" s="168">
        <f t="shared" si="611"/>
        <v>90.1</v>
      </c>
      <c r="FK350" s="168">
        <f t="shared" si="612"/>
        <v>83</v>
      </c>
      <c r="FL350" s="167">
        <v>136</v>
      </c>
      <c r="FM350" s="168">
        <f t="shared" si="613"/>
        <v>75.599999999999994</v>
      </c>
      <c r="FN350" s="168">
        <f t="shared" si="614"/>
        <v>84.2</v>
      </c>
      <c r="FO350" s="168">
        <f t="shared" si="615"/>
        <v>90.1</v>
      </c>
      <c r="FP350" s="168">
        <f t="shared" si="616"/>
        <v>93.6</v>
      </c>
      <c r="FQ350" s="168">
        <f t="shared" si="617"/>
        <v>96.2</v>
      </c>
      <c r="FR350" s="168">
        <f t="shared" si="618"/>
        <v>91.3</v>
      </c>
      <c r="FS350" s="168">
        <f t="shared" si="619"/>
        <v>87.9</v>
      </c>
      <c r="FT350" s="168">
        <f t="shared" si="620"/>
        <v>81.900000000000006</v>
      </c>
      <c r="FU350" s="167">
        <v>137</v>
      </c>
      <c r="FV350" s="168">
        <f t="shared" si="621"/>
        <v>77.599999999999994</v>
      </c>
      <c r="FW350" s="168">
        <f t="shared" si="622"/>
        <v>88</v>
      </c>
      <c r="FX350" s="168">
        <f t="shared" si="623"/>
        <v>93.4</v>
      </c>
      <c r="FY350" s="168">
        <f t="shared" si="624"/>
        <v>93.8</v>
      </c>
      <c r="FZ350" s="168">
        <f t="shared" si="625"/>
        <v>94.2</v>
      </c>
      <c r="GA350" s="168">
        <f t="shared" si="626"/>
        <v>91.4</v>
      </c>
      <c r="GB350" s="168">
        <f t="shared" si="627"/>
        <v>87.9</v>
      </c>
      <c r="GC350" s="168">
        <f t="shared" si="628"/>
        <v>79.900000000000006</v>
      </c>
      <c r="GD350" s="167">
        <v>130</v>
      </c>
      <c r="GE350" s="168">
        <f t="shared" si="629"/>
        <v>-2.3603849250278586E-2</v>
      </c>
      <c r="GF350" s="168">
        <f t="shared" si="630"/>
        <v>-2.3544224454084883E-2</v>
      </c>
      <c r="GG350" s="167">
        <v>131</v>
      </c>
      <c r="GH350" s="168">
        <f t="shared" si="631"/>
        <v>-1.2384835451356935E-2</v>
      </c>
      <c r="GI350" s="168">
        <f t="shared" si="632"/>
        <v>-1.1998855162644873E-2</v>
      </c>
      <c r="GJ350" s="167">
        <v>132</v>
      </c>
      <c r="GK350" s="168">
        <f t="shared" si="633"/>
        <v>-2.0040529691527809E-2</v>
      </c>
      <c r="GL350" s="168">
        <f t="shared" si="634"/>
        <v>-1.9627671504537147E-2</v>
      </c>
      <c r="GM350" s="167">
        <v>133</v>
      </c>
      <c r="GN350" s="168">
        <f t="shared" si="635"/>
        <v>-2.9994818512207644E-2</v>
      </c>
      <c r="GO350" s="168">
        <f t="shared" si="636"/>
        <v>-2.8499066434065412E-2</v>
      </c>
      <c r="GP350" s="167">
        <v>134</v>
      </c>
      <c r="GQ350" s="168">
        <f t="shared" si="637"/>
        <v>1.1033250097071345E-2</v>
      </c>
      <c r="GR350" s="168">
        <f t="shared" si="638"/>
        <v>1.2508825519844891E-2</v>
      </c>
      <c r="GS350" s="167">
        <v>135</v>
      </c>
      <c r="GT350" s="168">
        <f t="shared" si="639"/>
        <v>3.2452499206684138E-2</v>
      </c>
      <c r="GU350" s="168">
        <f t="shared" si="640"/>
        <v>3.7596330632538866E-2</v>
      </c>
      <c r="GV350" s="167">
        <v>136</v>
      </c>
      <c r="GW350" s="168">
        <f t="shared" si="641"/>
        <v>4.2495075939370963E-2</v>
      </c>
      <c r="GX350" s="168">
        <f t="shared" si="642"/>
        <v>5.8447665967733542E-2</v>
      </c>
      <c r="GY350" s="167">
        <v>137</v>
      </c>
      <c r="GZ350" s="168">
        <f t="shared" si="643"/>
        <v>-2.9037543498589002E-5</v>
      </c>
      <c r="HA350" s="168">
        <f t="shared" si="644"/>
        <v>2.5034014590687548E-2</v>
      </c>
      <c r="HB350" s="167">
        <v>-1.2</v>
      </c>
      <c r="HC350" s="167">
        <v>-0.49</v>
      </c>
      <c r="HD350" s="167">
        <v>0.14000000000000001</v>
      </c>
      <c r="HE350" s="167">
        <v>1.56</v>
      </c>
      <c r="HF350" s="167">
        <v>-2.98</v>
      </c>
      <c r="HG350" s="167">
        <v>-1.01</v>
      </c>
      <c r="HH350" s="167">
        <v>0.85</v>
      </c>
      <c r="HI350" s="167">
        <v>3.14</v>
      </c>
    </row>
    <row r="351" spans="1:217" ht="15" x14ac:dyDescent="0.2">
      <c r="A351" s="153">
        <v>341</v>
      </c>
      <c r="B351" s="212"/>
      <c r="V351" s="163">
        <f t="shared" ref="V351:V360" si="645">F351-($S$2*N351)</f>
        <v>0</v>
      </c>
      <c r="W351" s="163">
        <f t="shared" ref="W351:W360" si="646">G351-($S$2*O351)</f>
        <v>0</v>
      </c>
      <c r="X351" s="163">
        <f t="shared" ref="X351:X360" si="647">H351-($S$2*P351)</f>
        <v>0</v>
      </c>
      <c r="Y351" s="163">
        <f t="shared" ref="Y351:Y360" si="648">I351-($S$2*Q351)</f>
        <v>0</v>
      </c>
      <c r="Z351" s="163">
        <f t="shared" ref="Z351:Z360" si="649">J351-($S$2*R351)</f>
        <v>0</v>
      </c>
      <c r="AA351" s="163">
        <f t="shared" ref="AA351:AA360" si="650">K351-($S$2*S351)</f>
        <v>0</v>
      </c>
      <c r="AB351" s="163">
        <f t="shared" ref="AB351:AB360" si="651">L351-($S$2*T351)</f>
        <v>0</v>
      </c>
      <c r="AC351" s="163">
        <f t="shared" ref="AC351:AC360" si="652">M351-($S$2*U351)</f>
        <v>0</v>
      </c>
      <c r="AD351" s="164">
        <f t="shared" ref="AD351:AD360" si="653">0.25*(SUM(GF351+GI351+GL351+GO351))-0.48*(SUM(HB351*GF351,HC351*GI351,HD351*GL351,HE351*GO351))</f>
        <v>-1.4641977937706968E-2</v>
      </c>
      <c r="AE351" s="164">
        <f t="shared" ref="AE351:AE360" si="654">0.25*(SUM(GR351+GU351+GX351+HA351))-0.16*(SUM(HF351*GR351,HG351*GU351,HH351*GX351,HI351*HA351))</f>
        <v>2.4910512713808348E-2</v>
      </c>
      <c r="AF351" s="164">
        <f t="shared" ref="AF351:AF360" si="655">0.25*(SUM(GR351+GU351+GX351+HA351))+0.23*(SUM(HF351*GR351,HG351*GU351,HH351*GX351,HI351*HA351))</f>
        <v>4.5595616594547202E-2</v>
      </c>
      <c r="AG351" s="165">
        <f t="shared" ref="AG351:AG360" si="656">G$1-V351</f>
        <v>65.3</v>
      </c>
      <c r="AH351" s="165">
        <f t="shared" ref="AH351:AH360" si="657">H$1-W351</f>
        <v>75.400000000000006</v>
      </c>
      <c r="AI351" s="165">
        <f t="shared" ref="AI351:AI360" si="658">I$1-X351</f>
        <v>82.9</v>
      </c>
      <c r="AJ351" s="165">
        <f t="shared" ref="AJ351:AJ360" si="659">J$1-Y351</f>
        <v>88.3</v>
      </c>
      <c r="AK351" s="165">
        <f t="shared" ref="AK351:AK360" si="660">K$1-Z351</f>
        <v>91.5</v>
      </c>
      <c r="AL351" s="165">
        <f t="shared" ref="AL351:AL360" si="661">L$1-AA351</f>
        <v>92.7</v>
      </c>
      <c r="AM351" s="165">
        <f t="shared" ref="AM351:AM360" si="662">M$1-AB351</f>
        <v>92.5</v>
      </c>
      <c r="AN351" s="165">
        <f t="shared" ref="AN351:AN360" si="663">N$1-AC351</f>
        <v>90.4</v>
      </c>
      <c r="AO351" s="164">
        <f t="shared" ref="AO351:AO360" si="664">100-10*LOG(10^(AG351/10)+10^(AH351/10)+10^(AI351/10)+10^(AJ351/10)+10^(AK351/10)+10^(AL351/10)+10^(AM351/10)+10^(AN351/10))</f>
        <v>1.5128685188023212</v>
      </c>
      <c r="AP351" s="166">
        <v>1</v>
      </c>
      <c r="AQ351" s="167">
        <v>51.4</v>
      </c>
      <c r="AR351" s="167">
        <v>62.6</v>
      </c>
      <c r="AS351" s="167">
        <v>70.8</v>
      </c>
      <c r="AT351" s="167">
        <v>81</v>
      </c>
      <c r="AU351" s="167">
        <v>90.4</v>
      </c>
      <c r="AV351" s="167">
        <v>96.2</v>
      </c>
      <c r="AW351" s="167">
        <v>94.7</v>
      </c>
      <c r="AX351" s="167">
        <v>92.3</v>
      </c>
      <c r="AY351" s="166">
        <v>2</v>
      </c>
      <c r="AZ351" s="167">
        <v>59.5</v>
      </c>
      <c r="BA351" s="167">
        <v>68.900000000000006</v>
      </c>
      <c r="BB351" s="167">
        <v>78.3</v>
      </c>
      <c r="BC351" s="167">
        <v>84.3</v>
      </c>
      <c r="BD351" s="167">
        <v>92.8</v>
      </c>
      <c r="BE351" s="167">
        <v>96.3</v>
      </c>
      <c r="BF351" s="167">
        <v>94</v>
      </c>
      <c r="BG351" s="167">
        <v>90</v>
      </c>
      <c r="BH351" s="166">
        <v>3</v>
      </c>
      <c r="BI351" s="167">
        <v>59.8</v>
      </c>
      <c r="BJ351" s="167">
        <v>71.099999999999994</v>
      </c>
      <c r="BK351" s="167">
        <v>80.8</v>
      </c>
      <c r="BL351" s="167">
        <v>88</v>
      </c>
      <c r="BM351" s="167">
        <v>95</v>
      </c>
      <c r="BN351" s="167">
        <v>94.4</v>
      </c>
      <c r="BO351" s="167">
        <v>94.1</v>
      </c>
      <c r="BP351" s="167">
        <v>89</v>
      </c>
      <c r="BQ351" s="166">
        <v>4</v>
      </c>
      <c r="BR351" s="167">
        <v>65.400000000000006</v>
      </c>
      <c r="BS351" s="167">
        <v>77.2</v>
      </c>
      <c r="BT351" s="167">
        <v>84.5</v>
      </c>
      <c r="BU351" s="167">
        <v>89.8</v>
      </c>
      <c r="BV351" s="167">
        <v>95.5</v>
      </c>
      <c r="BW351" s="167">
        <v>94.3</v>
      </c>
      <c r="BX351" s="167">
        <v>92.5</v>
      </c>
      <c r="BY351" s="167">
        <v>88.8</v>
      </c>
      <c r="BZ351" s="166">
        <v>5</v>
      </c>
      <c r="CA351" s="167">
        <v>65.3</v>
      </c>
      <c r="CB351" s="167">
        <v>77.400000000000006</v>
      </c>
      <c r="CC351" s="167">
        <v>86.5</v>
      </c>
      <c r="CD351" s="167">
        <v>92.5</v>
      </c>
      <c r="CE351" s="167">
        <v>96.4</v>
      </c>
      <c r="CF351" s="167">
        <v>93</v>
      </c>
      <c r="CG351" s="167">
        <v>90.4</v>
      </c>
      <c r="CH351" s="167">
        <v>83.7</v>
      </c>
      <c r="CI351" s="166">
        <v>6</v>
      </c>
      <c r="CJ351" s="167">
        <v>70.7</v>
      </c>
      <c r="CK351" s="167">
        <v>82</v>
      </c>
      <c r="CL351" s="167">
        <v>89.3</v>
      </c>
      <c r="CM351" s="167">
        <v>93.3</v>
      </c>
      <c r="CN351" s="167">
        <v>95.5</v>
      </c>
      <c r="CO351" s="167">
        <v>93</v>
      </c>
      <c r="CP351" s="167">
        <v>90.1</v>
      </c>
      <c r="CQ351" s="167">
        <v>83</v>
      </c>
      <c r="CR351" s="166">
        <v>7</v>
      </c>
      <c r="CS351" s="167">
        <v>75.599999999999994</v>
      </c>
      <c r="CT351" s="167">
        <v>84.2</v>
      </c>
      <c r="CU351" s="167">
        <v>90.1</v>
      </c>
      <c r="CV351" s="167">
        <v>93.6</v>
      </c>
      <c r="CW351" s="167">
        <v>96.2</v>
      </c>
      <c r="CX351" s="167">
        <v>91.3</v>
      </c>
      <c r="CY351" s="167">
        <v>87.9</v>
      </c>
      <c r="CZ351" s="167">
        <v>81.900000000000006</v>
      </c>
      <c r="DA351" s="166">
        <v>8</v>
      </c>
      <c r="DB351" s="167">
        <v>77.599999999999994</v>
      </c>
      <c r="DC351" s="167">
        <v>88</v>
      </c>
      <c r="DD351" s="167">
        <v>93.4</v>
      </c>
      <c r="DE351" s="167">
        <v>93.8</v>
      </c>
      <c r="DF351" s="167">
        <v>94.2</v>
      </c>
      <c r="DG351" s="167">
        <v>91.4</v>
      </c>
      <c r="DH351" s="167">
        <v>87.9</v>
      </c>
      <c r="DI351" s="167">
        <v>79.900000000000006</v>
      </c>
      <c r="DJ351" s="167">
        <v>1</v>
      </c>
      <c r="DK351" s="168">
        <f t="shared" ref="DK351:DK360" si="665">AQ351-V351</f>
        <v>51.4</v>
      </c>
      <c r="DL351" s="168">
        <f t="shared" ref="DL351:DL360" si="666">AR351-W351</f>
        <v>62.6</v>
      </c>
      <c r="DM351" s="168">
        <f t="shared" ref="DM351:DM360" si="667">AS351-X351</f>
        <v>70.8</v>
      </c>
      <c r="DN351" s="168">
        <f t="shared" ref="DN351:DN360" si="668">AT351-Y351</f>
        <v>81</v>
      </c>
      <c r="DO351" s="168">
        <f t="shared" ref="DO351:DO360" si="669">AU351-Z351</f>
        <v>90.4</v>
      </c>
      <c r="DP351" s="168">
        <f t="shared" ref="DP351:DP360" si="670">AV351-AA351</f>
        <v>96.2</v>
      </c>
      <c r="DQ351" s="168">
        <f t="shared" ref="DQ351:DQ360" si="671">AW351-AB351</f>
        <v>94.7</v>
      </c>
      <c r="DR351" s="168">
        <f t="shared" ref="DR351:DR360" si="672">AX351-AC351</f>
        <v>92.3</v>
      </c>
      <c r="DS351" s="167">
        <v>131</v>
      </c>
      <c r="DT351" s="168">
        <f t="shared" ref="DT351:DT360" si="673">AZ351-V351</f>
        <v>59.5</v>
      </c>
      <c r="DU351" s="168">
        <f t="shared" ref="DU351:DU360" si="674">BA351-W351</f>
        <v>68.900000000000006</v>
      </c>
      <c r="DV351" s="168">
        <f t="shared" ref="DV351:DV360" si="675">BB351-X351</f>
        <v>78.3</v>
      </c>
      <c r="DW351" s="168">
        <f t="shared" ref="DW351:DW360" si="676">BC351-Y351</f>
        <v>84.3</v>
      </c>
      <c r="DX351" s="168">
        <f t="shared" ref="DX351:DX360" si="677">BD351-Z351</f>
        <v>92.8</v>
      </c>
      <c r="DY351" s="168">
        <f t="shared" ref="DY351:DY360" si="678">BE351-AA351</f>
        <v>96.3</v>
      </c>
      <c r="DZ351" s="168">
        <f t="shared" ref="DZ351:DZ360" si="679">BF351-AB351</f>
        <v>94</v>
      </c>
      <c r="EA351" s="168">
        <f t="shared" ref="EA351:EA360" si="680">BG351-AC351</f>
        <v>90</v>
      </c>
      <c r="EB351" s="167">
        <v>132</v>
      </c>
      <c r="EC351" s="168">
        <f t="shared" ref="EC351:EC360" si="681">BI351-V351</f>
        <v>59.8</v>
      </c>
      <c r="ED351" s="168">
        <f t="shared" ref="ED351:ED360" si="682">BJ351-W351</f>
        <v>71.099999999999994</v>
      </c>
      <c r="EE351" s="168">
        <f t="shared" ref="EE351:EE360" si="683">BK351-X351</f>
        <v>80.8</v>
      </c>
      <c r="EF351" s="168">
        <f t="shared" ref="EF351:EF360" si="684">BL351-Y351</f>
        <v>88</v>
      </c>
      <c r="EG351" s="168">
        <f t="shared" ref="EG351:EG360" si="685">BM351-Z351</f>
        <v>95</v>
      </c>
      <c r="EH351" s="168">
        <f t="shared" ref="EH351:EH360" si="686">BN351-AA351</f>
        <v>94.4</v>
      </c>
      <c r="EI351" s="168">
        <f t="shared" ref="EI351:EI360" si="687">BO351-AB351</f>
        <v>94.1</v>
      </c>
      <c r="EJ351" s="168">
        <f t="shared" ref="EJ351:EJ360" si="688">BP351-AC351</f>
        <v>89</v>
      </c>
      <c r="EK351" s="167">
        <v>133</v>
      </c>
      <c r="EL351" s="168">
        <f t="shared" ref="EL351:EL360" si="689">BR351-V351</f>
        <v>65.400000000000006</v>
      </c>
      <c r="EM351" s="168">
        <f t="shared" ref="EM351:EM360" si="690">BS351-W351</f>
        <v>77.2</v>
      </c>
      <c r="EN351" s="168">
        <f t="shared" ref="EN351:EN360" si="691">BT351-X351</f>
        <v>84.5</v>
      </c>
      <c r="EO351" s="168">
        <f t="shared" ref="EO351:EO360" si="692">BU351-Y351</f>
        <v>89.8</v>
      </c>
      <c r="EP351" s="168">
        <f t="shared" ref="EP351:EP360" si="693">BV351-Z351</f>
        <v>95.5</v>
      </c>
      <c r="EQ351" s="168">
        <f t="shared" ref="EQ351:EQ360" si="694">BW351-AA351</f>
        <v>94.3</v>
      </c>
      <c r="ER351" s="168">
        <f t="shared" ref="ER351:ER360" si="695">BX351-AB351</f>
        <v>92.5</v>
      </c>
      <c r="ES351" s="168">
        <f t="shared" ref="ES351:ES360" si="696">BY351-AC351</f>
        <v>88.8</v>
      </c>
      <c r="ET351" s="167">
        <v>134</v>
      </c>
      <c r="EU351" s="168">
        <f t="shared" ref="EU351:EU360" si="697">CA351-V351</f>
        <v>65.3</v>
      </c>
      <c r="EV351" s="168">
        <f t="shared" ref="EV351:EV360" si="698">CB351-W351</f>
        <v>77.400000000000006</v>
      </c>
      <c r="EW351" s="168">
        <f t="shared" ref="EW351:EW360" si="699">CC351-X351</f>
        <v>86.5</v>
      </c>
      <c r="EX351" s="168">
        <f t="shared" ref="EX351:EX360" si="700">CD351-Y351</f>
        <v>92.5</v>
      </c>
      <c r="EY351" s="168">
        <f t="shared" ref="EY351:EY360" si="701">CE351-Z351</f>
        <v>96.4</v>
      </c>
      <c r="EZ351" s="168">
        <f t="shared" ref="EZ351:EZ360" si="702">CF351-AA351</f>
        <v>93</v>
      </c>
      <c r="FA351" s="168">
        <f t="shared" ref="FA351:FA360" si="703">CG351-AB351</f>
        <v>90.4</v>
      </c>
      <c r="FB351" s="168">
        <f t="shared" ref="FB351:FB360" si="704">CH351-AC351</f>
        <v>83.7</v>
      </c>
      <c r="FC351" s="167">
        <v>135</v>
      </c>
      <c r="FD351" s="168">
        <f t="shared" ref="FD351:FD360" si="705">CJ351-V351</f>
        <v>70.7</v>
      </c>
      <c r="FE351" s="168">
        <f t="shared" ref="FE351:FE360" si="706">CK351-W351</f>
        <v>82</v>
      </c>
      <c r="FF351" s="168">
        <f t="shared" ref="FF351:FF360" si="707">CL351-X351</f>
        <v>89.3</v>
      </c>
      <c r="FG351" s="168">
        <f t="shared" ref="FG351:FG360" si="708">CM351-Y351</f>
        <v>93.3</v>
      </c>
      <c r="FH351" s="168">
        <f t="shared" ref="FH351:FH360" si="709">CN351-Z351</f>
        <v>95.5</v>
      </c>
      <c r="FI351" s="168">
        <f t="shared" ref="FI351:FI360" si="710">CO351-AA351</f>
        <v>93</v>
      </c>
      <c r="FJ351" s="168">
        <f t="shared" ref="FJ351:FJ360" si="711">CP351-AB351</f>
        <v>90.1</v>
      </c>
      <c r="FK351" s="168">
        <f t="shared" ref="FK351:FK360" si="712">CQ351-AC351</f>
        <v>83</v>
      </c>
      <c r="FL351" s="167">
        <v>136</v>
      </c>
      <c r="FM351" s="168">
        <f t="shared" ref="FM351:FM360" si="713">CS351-V351</f>
        <v>75.599999999999994</v>
      </c>
      <c r="FN351" s="168">
        <f t="shared" ref="FN351:FN360" si="714">CT351-W351</f>
        <v>84.2</v>
      </c>
      <c r="FO351" s="168">
        <f t="shared" ref="FO351:FO360" si="715">CU351-X351</f>
        <v>90.1</v>
      </c>
      <c r="FP351" s="168">
        <f t="shared" ref="FP351:FP360" si="716">CV351-Y351</f>
        <v>93.6</v>
      </c>
      <c r="FQ351" s="168">
        <f t="shared" ref="FQ351:FQ360" si="717">CW351-Z351</f>
        <v>96.2</v>
      </c>
      <c r="FR351" s="168">
        <f t="shared" ref="FR351:FR360" si="718">CX351-AA351</f>
        <v>91.3</v>
      </c>
      <c r="FS351" s="168">
        <f t="shared" ref="FS351:FS360" si="719">CY351-AB351</f>
        <v>87.9</v>
      </c>
      <c r="FT351" s="168">
        <f t="shared" ref="FT351:FT360" si="720">CZ351-AC351</f>
        <v>81.900000000000006</v>
      </c>
      <c r="FU351" s="167">
        <v>137</v>
      </c>
      <c r="FV351" s="168">
        <f t="shared" ref="FV351:FV360" si="721">DB351-V351</f>
        <v>77.599999999999994</v>
      </c>
      <c r="FW351" s="168">
        <f t="shared" ref="FW351:FW360" si="722">DC351-W351</f>
        <v>88</v>
      </c>
      <c r="FX351" s="168">
        <f t="shared" ref="FX351:FX360" si="723">DD351-X351</f>
        <v>93.4</v>
      </c>
      <c r="FY351" s="168">
        <f t="shared" ref="FY351:FY360" si="724">DE351-Y351</f>
        <v>93.8</v>
      </c>
      <c r="FZ351" s="168">
        <f t="shared" ref="FZ351:FZ360" si="725">DF351-Z351</f>
        <v>94.2</v>
      </c>
      <c r="GA351" s="168">
        <f t="shared" ref="GA351:GA360" si="726">DG351-AA351</f>
        <v>91.4</v>
      </c>
      <c r="GB351" s="168">
        <f t="shared" ref="GB351:GB360" si="727">DH351-AB351</f>
        <v>87.9</v>
      </c>
      <c r="GC351" s="168">
        <f t="shared" ref="GC351:GC360" si="728">DI351-AC351</f>
        <v>79.900000000000006</v>
      </c>
      <c r="GD351" s="167">
        <v>130</v>
      </c>
      <c r="GE351" s="168">
        <f t="shared" ref="GE351:GE360" si="729">100-10*LOG10(10^(DK351/10)+10^(DL351/10)+10^(DM351/10)+10^(DN351/10)+10^(DO351/10)+10^(DP351/10)+10^(DQ351/10)+10^(DR351/10))</f>
        <v>-2.3603849250278586E-2</v>
      </c>
      <c r="GF351" s="168">
        <f t="shared" ref="GF351:GF360" si="730">100-10*LOG10(10^(DL351/10)+10^(DM351/10)+10^(DN351/10)+10^(DO351/10)+10^(DP351/10)+10^(DQ351/10)+10^(DR351/10))</f>
        <v>-2.3544224454084883E-2</v>
      </c>
      <c r="GG351" s="167">
        <v>131</v>
      </c>
      <c r="GH351" s="168">
        <f t="shared" ref="GH351:GH360" si="731">100-10*LOG10(10^(DT351/10)+10^(DU351/10)+10^(DV351/10)+10^(DW351/10)+10^(DX351/10)+10^(DY351/10)+10^(DZ351/10)+10^(EA351/10))</f>
        <v>-1.2384835451356935E-2</v>
      </c>
      <c r="GI351" s="168">
        <f t="shared" ref="GI351:GI360" si="732">100-10*LOG10(10^(DU351/10)+10^(DV351/10)+10^(DW351/10)+10^(DX351/10)+10^(DY351/10)+10^(DZ351/10)+10^(EA351/10))</f>
        <v>-1.1998855162644873E-2</v>
      </c>
      <c r="GJ351" s="167">
        <v>132</v>
      </c>
      <c r="GK351" s="168">
        <f t="shared" ref="GK351:GK360" si="733">100-10*LOG10(10^(EC351/10)+10^(ED351/10)+10^(EE351/10)+10^(EF351/10)+10^(EG351/10)+10^(EH351/10)+10^(EI351/10)+10^(EJ351/10))</f>
        <v>-2.0040529691527809E-2</v>
      </c>
      <c r="GL351" s="168">
        <f t="shared" ref="GL351:GL360" si="734">100-10*LOG10(10^(ED351/10)+10^(EE351/10)+10^(EF351/10)+10^(EG351/10)+10^(EH351/10)+10^(EI351/10)+10^(EJ351/10))</f>
        <v>-1.9627671504537147E-2</v>
      </c>
      <c r="GM351" s="167">
        <v>133</v>
      </c>
      <c r="GN351" s="168">
        <f t="shared" ref="GN351:GN360" si="735">100-10*LOG10(10^(EL351/10)+10^(EM351/10)+10^(EN351/10)+10^(EO351/10)+10^(EP351/10)+10^(EQ351/10)+10^(ER351/10)+10^(ES351/10))</f>
        <v>-2.9994818512207644E-2</v>
      </c>
      <c r="GO351" s="168">
        <f t="shared" ref="GO351:GO360" si="736">100-10*LOG10(10^(EM351/10)+10^(EN351/10)+10^(EO351/10)+10^(EP351/10)+10^(EQ351/10)+10^(ER351/10)+10^(ES351/10))</f>
        <v>-2.8499066434065412E-2</v>
      </c>
      <c r="GP351" s="167">
        <v>134</v>
      </c>
      <c r="GQ351" s="168">
        <f t="shared" ref="GQ351:GQ360" si="737">100-10*LOG10(10^(EU351/10)+10^(EV351/10)+10^(EW351/10)+10^(EX351/10)+10^(EY351/10)+10^(EZ351/10)+10^(FA351/10)+10^(FB351/10))</f>
        <v>1.1033250097071345E-2</v>
      </c>
      <c r="GR351" s="168">
        <f t="shared" ref="GR351:GR360" si="738">100-10*LOG10(10^(EV351/10)+10^(EW351/10)+10^(EX351/10)+10^(EY351/10)+10^(EZ351/10)+10^(FA351/10)+10^(FB351/10))</f>
        <v>1.2508825519844891E-2</v>
      </c>
      <c r="GS351" s="167">
        <v>135</v>
      </c>
      <c r="GT351" s="168">
        <f t="shared" ref="GT351:GT360" si="739">100-10*LOG10(10^(FD351/10)+10^(FE351/10)+10^(FF351/10)+10^(FG351/10)+10^(FH351/10)+10^(FI351/10)+10^(FJ351/10)+10^(FK351/10))</f>
        <v>3.2452499206684138E-2</v>
      </c>
      <c r="GU351" s="168">
        <f t="shared" ref="GU351:GU360" si="740">100-10*LOG10(10^(FE351/10)+10^(FF351/10)+10^(FG351/10)+10^(FH351/10)+10^(FI351/10)+10^(FJ351/10)+10^(FK351/10))</f>
        <v>3.7596330632538866E-2</v>
      </c>
      <c r="GV351" s="167">
        <v>136</v>
      </c>
      <c r="GW351" s="168">
        <f t="shared" ref="GW351:GW360" si="741">100-10*LOG10(10^(FM351/10)+10^(FN351/10)+10^(FO351/10)+10^(FP351/10)+10^(FQ351/10)+10^(FR351/10)+10^(FS351/10)+10^(FT351/10))</f>
        <v>4.2495075939370963E-2</v>
      </c>
      <c r="GX351" s="168">
        <f t="shared" ref="GX351:GX360" si="742">100-10*LOG10(10^(FN351/10)+10^(FO351/10)+10^(FP351/10)+10^(FQ351/10)+10^(FR351/10)+10^(FS351/10)+10^(FT351/10))</f>
        <v>5.8447665967733542E-2</v>
      </c>
      <c r="GY351" s="167">
        <v>137</v>
      </c>
      <c r="GZ351" s="168">
        <f t="shared" ref="GZ351:GZ360" si="743">100-10*LOG10(10^(FV351/10)+10^(FW351/10)+10^(FX351/10)+10^(FY351/10)+10^(FZ351/10)+10^(GA351/10)+10^(GB351/10)+10^(GC351/10))</f>
        <v>-2.9037543498589002E-5</v>
      </c>
      <c r="HA351" s="168">
        <f t="shared" ref="HA351:HA360" si="744">100-10*LOG10(10^(FW351/10)+10^(FX351/10)+10^(FY351/10)+10^(FZ351/10)+10^(GA351/10)+10^(GB351/10)+10^(GC351/10))</f>
        <v>2.5034014590687548E-2</v>
      </c>
      <c r="HB351" s="167">
        <v>-1.2</v>
      </c>
      <c r="HC351" s="167">
        <v>-0.49</v>
      </c>
      <c r="HD351" s="167">
        <v>0.14000000000000001</v>
      </c>
      <c r="HE351" s="167">
        <v>1.56</v>
      </c>
      <c r="HF351" s="167">
        <v>-2.98</v>
      </c>
      <c r="HG351" s="167">
        <v>-1.01</v>
      </c>
      <c r="HH351" s="167">
        <v>0.85</v>
      </c>
      <c r="HI351" s="167">
        <v>3.14</v>
      </c>
    </row>
    <row r="352" spans="1:217" ht="15" x14ac:dyDescent="0.2">
      <c r="A352" s="153">
        <v>342</v>
      </c>
      <c r="B352" s="212"/>
      <c r="V352" s="163">
        <f t="shared" si="645"/>
        <v>0</v>
      </c>
      <c r="W352" s="163">
        <f t="shared" si="646"/>
        <v>0</v>
      </c>
      <c r="X352" s="163">
        <f t="shared" si="647"/>
        <v>0</v>
      </c>
      <c r="Y352" s="163">
        <f t="shared" si="648"/>
        <v>0</v>
      </c>
      <c r="Z352" s="163">
        <f t="shared" si="649"/>
        <v>0</v>
      </c>
      <c r="AA352" s="163">
        <f t="shared" si="650"/>
        <v>0</v>
      </c>
      <c r="AB352" s="163">
        <f t="shared" si="651"/>
        <v>0</v>
      </c>
      <c r="AC352" s="163">
        <f t="shared" si="652"/>
        <v>0</v>
      </c>
      <c r="AD352" s="164">
        <f t="shared" si="653"/>
        <v>-1.4641977937706968E-2</v>
      </c>
      <c r="AE352" s="164">
        <f t="shared" si="654"/>
        <v>2.4910512713808348E-2</v>
      </c>
      <c r="AF352" s="164">
        <f t="shared" si="655"/>
        <v>4.5595616594547202E-2</v>
      </c>
      <c r="AG352" s="165">
        <f t="shared" si="656"/>
        <v>65.3</v>
      </c>
      <c r="AH352" s="165">
        <f t="shared" si="657"/>
        <v>75.400000000000006</v>
      </c>
      <c r="AI352" s="165">
        <f t="shared" si="658"/>
        <v>82.9</v>
      </c>
      <c r="AJ352" s="165">
        <f t="shared" si="659"/>
        <v>88.3</v>
      </c>
      <c r="AK352" s="165">
        <f t="shared" si="660"/>
        <v>91.5</v>
      </c>
      <c r="AL352" s="165">
        <f t="shared" si="661"/>
        <v>92.7</v>
      </c>
      <c r="AM352" s="165">
        <f t="shared" si="662"/>
        <v>92.5</v>
      </c>
      <c r="AN352" s="165">
        <f t="shared" si="663"/>
        <v>90.4</v>
      </c>
      <c r="AO352" s="164">
        <f t="shared" si="664"/>
        <v>1.5128685188023212</v>
      </c>
      <c r="AP352" s="166">
        <v>1</v>
      </c>
      <c r="AQ352" s="167">
        <v>51.4</v>
      </c>
      <c r="AR352" s="167">
        <v>62.6</v>
      </c>
      <c r="AS352" s="167">
        <v>70.8</v>
      </c>
      <c r="AT352" s="167">
        <v>81</v>
      </c>
      <c r="AU352" s="167">
        <v>90.4</v>
      </c>
      <c r="AV352" s="167">
        <v>96.2</v>
      </c>
      <c r="AW352" s="167">
        <v>94.7</v>
      </c>
      <c r="AX352" s="167">
        <v>92.3</v>
      </c>
      <c r="AY352" s="166">
        <v>2</v>
      </c>
      <c r="AZ352" s="167">
        <v>59.5</v>
      </c>
      <c r="BA352" s="167">
        <v>68.900000000000006</v>
      </c>
      <c r="BB352" s="167">
        <v>78.3</v>
      </c>
      <c r="BC352" s="167">
        <v>84.3</v>
      </c>
      <c r="BD352" s="167">
        <v>92.8</v>
      </c>
      <c r="BE352" s="167">
        <v>96.3</v>
      </c>
      <c r="BF352" s="167">
        <v>94</v>
      </c>
      <c r="BG352" s="167">
        <v>90</v>
      </c>
      <c r="BH352" s="166">
        <v>3</v>
      </c>
      <c r="BI352" s="167">
        <v>59.8</v>
      </c>
      <c r="BJ352" s="167">
        <v>71.099999999999994</v>
      </c>
      <c r="BK352" s="167">
        <v>80.8</v>
      </c>
      <c r="BL352" s="167">
        <v>88</v>
      </c>
      <c r="BM352" s="167">
        <v>95</v>
      </c>
      <c r="BN352" s="167">
        <v>94.4</v>
      </c>
      <c r="BO352" s="167">
        <v>94.1</v>
      </c>
      <c r="BP352" s="167">
        <v>89</v>
      </c>
      <c r="BQ352" s="166">
        <v>4</v>
      </c>
      <c r="BR352" s="167">
        <v>65.400000000000006</v>
      </c>
      <c r="BS352" s="167">
        <v>77.2</v>
      </c>
      <c r="BT352" s="167">
        <v>84.5</v>
      </c>
      <c r="BU352" s="167">
        <v>89.8</v>
      </c>
      <c r="BV352" s="167">
        <v>95.5</v>
      </c>
      <c r="BW352" s="167">
        <v>94.3</v>
      </c>
      <c r="BX352" s="167">
        <v>92.5</v>
      </c>
      <c r="BY352" s="167">
        <v>88.8</v>
      </c>
      <c r="BZ352" s="166">
        <v>5</v>
      </c>
      <c r="CA352" s="167">
        <v>65.3</v>
      </c>
      <c r="CB352" s="167">
        <v>77.400000000000006</v>
      </c>
      <c r="CC352" s="167">
        <v>86.5</v>
      </c>
      <c r="CD352" s="167">
        <v>92.5</v>
      </c>
      <c r="CE352" s="167">
        <v>96.4</v>
      </c>
      <c r="CF352" s="167">
        <v>93</v>
      </c>
      <c r="CG352" s="167">
        <v>90.4</v>
      </c>
      <c r="CH352" s="167">
        <v>83.7</v>
      </c>
      <c r="CI352" s="166">
        <v>6</v>
      </c>
      <c r="CJ352" s="167">
        <v>70.7</v>
      </c>
      <c r="CK352" s="167">
        <v>82</v>
      </c>
      <c r="CL352" s="167">
        <v>89.3</v>
      </c>
      <c r="CM352" s="167">
        <v>93.3</v>
      </c>
      <c r="CN352" s="167">
        <v>95.5</v>
      </c>
      <c r="CO352" s="167">
        <v>93</v>
      </c>
      <c r="CP352" s="167">
        <v>90.1</v>
      </c>
      <c r="CQ352" s="167">
        <v>83</v>
      </c>
      <c r="CR352" s="166">
        <v>7</v>
      </c>
      <c r="CS352" s="167">
        <v>75.599999999999994</v>
      </c>
      <c r="CT352" s="167">
        <v>84.2</v>
      </c>
      <c r="CU352" s="167">
        <v>90.1</v>
      </c>
      <c r="CV352" s="167">
        <v>93.6</v>
      </c>
      <c r="CW352" s="167">
        <v>96.2</v>
      </c>
      <c r="CX352" s="167">
        <v>91.3</v>
      </c>
      <c r="CY352" s="167">
        <v>87.9</v>
      </c>
      <c r="CZ352" s="167">
        <v>81.900000000000006</v>
      </c>
      <c r="DA352" s="166">
        <v>8</v>
      </c>
      <c r="DB352" s="167">
        <v>77.599999999999994</v>
      </c>
      <c r="DC352" s="167">
        <v>88</v>
      </c>
      <c r="DD352" s="167">
        <v>93.4</v>
      </c>
      <c r="DE352" s="167">
        <v>93.8</v>
      </c>
      <c r="DF352" s="167">
        <v>94.2</v>
      </c>
      <c r="DG352" s="167">
        <v>91.4</v>
      </c>
      <c r="DH352" s="167">
        <v>87.9</v>
      </c>
      <c r="DI352" s="167">
        <v>79.900000000000006</v>
      </c>
      <c r="DJ352" s="167">
        <v>1</v>
      </c>
      <c r="DK352" s="168">
        <f t="shared" si="665"/>
        <v>51.4</v>
      </c>
      <c r="DL352" s="168">
        <f t="shared" si="666"/>
        <v>62.6</v>
      </c>
      <c r="DM352" s="168">
        <f t="shared" si="667"/>
        <v>70.8</v>
      </c>
      <c r="DN352" s="168">
        <f t="shared" si="668"/>
        <v>81</v>
      </c>
      <c r="DO352" s="168">
        <f t="shared" si="669"/>
        <v>90.4</v>
      </c>
      <c r="DP352" s="168">
        <f t="shared" si="670"/>
        <v>96.2</v>
      </c>
      <c r="DQ352" s="168">
        <f t="shared" si="671"/>
        <v>94.7</v>
      </c>
      <c r="DR352" s="168">
        <f t="shared" si="672"/>
        <v>92.3</v>
      </c>
      <c r="DS352" s="167">
        <v>131</v>
      </c>
      <c r="DT352" s="168">
        <f t="shared" si="673"/>
        <v>59.5</v>
      </c>
      <c r="DU352" s="168">
        <f t="shared" si="674"/>
        <v>68.900000000000006</v>
      </c>
      <c r="DV352" s="168">
        <f t="shared" si="675"/>
        <v>78.3</v>
      </c>
      <c r="DW352" s="168">
        <f t="shared" si="676"/>
        <v>84.3</v>
      </c>
      <c r="DX352" s="168">
        <f t="shared" si="677"/>
        <v>92.8</v>
      </c>
      <c r="DY352" s="168">
        <f t="shared" si="678"/>
        <v>96.3</v>
      </c>
      <c r="DZ352" s="168">
        <f t="shared" si="679"/>
        <v>94</v>
      </c>
      <c r="EA352" s="168">
        <f t="shared" si="680"/>
        <v>90</v>
      </c>
      <c r="EB352" s="167">
        <v>132</v>
      </c>
      <c r="EC352" s="168">
        <f t="shared" si="681"/>
        <v>59.8</v>
      </c>
      <c r="ED352" s="168">
        <f t="shared" si="682"/>
        <v>71.099999999999994</v>
      </c>
      <c r="EE352" s="168">
        <f t="shared" si="683"/>
        <v>80.8</v>
      </c>
      <c r="EF352" s="168">
        <f t="shared" si="684"/>
        <v>88</v>
      </c>
      <c r="EG352" s="168">
        <f t="shared" si="685"/>
        <v>95</v>
      </c>
      <c r="EH352" s="168">
        <f t="shared" si="686"/>
        <v>94.4</v>
      </c>
      <c r="EI352" s="168">
        <f t="shared" si="687"/>
        <v>94.1</v>
      </c>
      <c r="EJ352" s="168">
        <f t="shared" si="688"/>
        <v>89</v>
      </c>
      <c r="EK352" s="167">
        <v>133</v>
      </c>
      <c r="EL352" s="168">
        <f t="shared" si="689"/>
        <v>65.400000000000006</v>
      </c>
      <c r="EM352" s="168">
        <f t="shared" si="690"/>
        <v>77.2</v>
      </c>
      <c r="EN352" s="168">
        <f t="shared" si="691"/>
        <v>84.5</v>
      </c>
      <c r="EO352" s="168">
        <f t="shared" si="692"/>
        <v>89.8</v>
      </c>
      <c r="EP352" s="168">
        <f t="shared" si="693"/>
        <v>95.5</v>
      </c>
      <c r="EQ352" s="168">
        <f t="shared" si="694"/>
        <v>94.3</v>
      </c>
      <c r="ER352" s="168">
        <f t="shared" si="695"/>
        <v>92.5</v>
      </c>
      <c r="ES352" s="168">
        <f t="shared" si="696"/>
        <v>88.8</v>
      </c>
      <c r="ET352" s="167">
        <v>134</v>
      </c>
      <c r="EU352" s="168">
        <f t="shared" si="697"/>
        <v>65.3</v>
      </c>
      <c r="EV352" s="168">
        <f t="shared" si="698"/>
        <v>77.400000000000006</v>
      </c>
      <c r="EW352" s="168">
        <f t="shared" si="699"/>
        <v>86.5</v>
      </c>
      <c r="EX352" s="168">
        <f t="shared" si="700"/>
        <v>92.5</v>
      </c>
      <c r="EY352" s="168">
        <f t="shared" si="701"/>
        <v>96.4</v>
      </c>
      <c r="EZ352" s="168">
        <f t="shared" si="702"/>
        <v>93</v>
      </c>
      <c r="FA352" s="168">
        <f t="shared" si="703"/>
        <v>90.4</v>
      </c>
      <c r="FB352" s="168">
        <f t="shared" si="704"/>
        <v>83.7</v>
      </c>
      <c r="FC352" s="167">
        <v>135</v>
      </c>
      <c r="FD352" s="168">
        <f t="shared" si="705"/>
        <v>70.7</v>
      </c>
      <c r="FE352" s="168">
        <f t="shared" si="706"/>
        <v>82</v>
      </c>
      <c r="FF352" s="168">
        <f t="shared" si="707"/>
        <v>89.3</v>
      </c>
      <c r="FG352" s="168">
        <f t="shared" si="708"/>
        <v>93.3</v>
      </c>
      <c r="FH352" s="168">
        <f t="shared" si="709"/>
        <v>95.5</v>
      </c>
      <c r="FI352" s="168">
        <f t="shared" si="710"/>
        <v>93</v>
      </c>
      <c r="FJ352" s="168">
        <f t="shared" si="711"/>
        <v>90.1</v>
      </c>
      <c r="FK352" s="168">
        <f t="shared" si="712"/>
        <v>83</v>
      </c>
      <c r="FL352" s="167">
        <v>136</v>
      </c>
      <c r="FM352" s="168">
        <f t="shared" si="713"/>
        <v>75.599999999999994</v>
      </c>
      <c r="FN352" s="168">
        <f t="shared" si="714"/>
        <v>84.2</v>
      </c>
      <c r="FO352" s="168">
        <f t="shared" si="715"/>
        <v>90.1</v>
      </c>
      <c r="FP352" s="168">
        <f t="shared" si="716"/>
        <v>93.6</v>
      </c>
      <c r="FQ352" s="168">
        <f t="shared" si="717"/>
        <v>96.2</v>
      </c>
      <c r="FR352" s="168">
        <f t="shared" si="718"/>
        <v>91.3</v>
      </c>
      <c r="FS352" s="168">
        <f t="shared" si="719"/>
        <v>87.9</v>
      </c>
      <c r="FT352" s="168">
        <f t="shared" si="720"/>
        <v>81.900000000000006</v>
      </c>
      <c r="FU352" s="167">
        <v>137</v>
      </c>
      <c r="FV352" s="168">
        <f t="shared" si="721"/>
        <v>77.599999999999994</v>
      </c>
      <c r="FW352" s="168">
        <f t="shared" si="722"/>
        <v>88</v>
      </c>
      <c r="FX352" s="168">
        <f t="shared" si="723"/>
        <v>93.4</v>
      </c>
      <c r="FY352" s="168">
        <f t="shared" si="724"/>
        <v>93.8</v>
      </c>
      <c r="FZ352" s="168">
        <f t="shared" si="725"/>
        <v>94.2</v>
      </c>
      <c r="GA352" s="168">
        <f t="shared" si="726"/>
        <v>91.4</v>
      </c>
      <c r="GB352" s="168">
        <f t="shared" si="727"/>
        <v>87.9</v>
      </c>
      <c r="GC352" s="168">
        <f t="shared" si="728"/>
        <v>79.900000000000006</v>
      </c>
      <c r="GD352" s="167">
        <v>130</v>
      </c>
      <c r="GE352" s="168">
        <f t="shared" si="729"/>
        <v>-2.3603849250278586E-2</v>
      </c>
      <c r="GF352" s="168">
        <f t="shared" si="730"/>
        <v>-2.3544224454084883E-2</v>
      </c>
      <c r="GG352" s="167">
        <v>131</v>
      </c>
      <c r="GH352" s="168">
        <f t="shared" si="731"/>
        <v>-1.2384835451356935E-2</v>
      </c>
      <c r="GI352" s="168">
        <f t="shared" si="732"/>
        <v>-1.1998855162644873E-2</v>
      </c>
      <c r="GJ352" s="167">
        <v>132</v>
      </c>
      <c r="GK352" s="168">
        <f t="shared" si="733"/>
        <v>-2.0040529691527809E-2</v>
      </c>
      <c r="GL352" s="168">
        <f t="shared" si="734"/>
        <v>-1.9627671504537147E-2</v>
      </c>
      <c r="GM352" s="167">
        <v>133</v>
      </c>
      <c r="GN352" s="168">
        <f t="shared" si="735"/>
        <v>-2.9994818512207644E-2</v>
      </c>
      <c r="GO352" s="168">
        <f t="shared" si="736"/>
        <v>-2.8499066434065412E-2</v>
      </c>
      <c r="GP352" s="167">
        <v>134</v>
      </c>
      <c r="GQ352" s="168">
        <f t="shared" si="737"/>
        <v>1.1033250097071345E-2</v>
      </c>
      <c r="GR352" s="168">
        <f t="shared" si="738"/>
        <v>1.2508825519844891E-2</v>
      </c>
      <c r="GS352" s="167">
        <v>135</v>
      </c>
      <c r="GT352" s="168">
        <f t="shared" si="739"/>
        <v>3.2452499206684138E-2</v>
      </c>
      <c r="GU352" s="168">
        <f t="shared" si="740"/>
        <v>3.7596330632538866E-2</v>
      </c>
      <c r="GV352" s="167">
        <v>136</v>
      </c>
      <c r="GW352" s="168">
        <f t="shared" si="741"/>
        <v>4.2495075939370963E-2</v>
      </c>
      <c r="GX352" s="168">
        <f t="shared" si="742"/>
        <v>5.8447665967733542E-2</v>
      </c>
      <c r="GY352" s="167">
        <v>137</v>
      </c>
      <c r="GZ352" s="168">
        <f t="shared" si="743"/>
        <v>-2.9037543498589002E-5</v>
      </c>
      <c r="HA352" s="168">
        <f t="shared" si="744"/>
        <v>2.5034014590687548E-2</v>
      </c>
      <c r="HB352" s="167">
        <v>-1.2</v>
      </c>
      <c r="HC352" s="167">
        <v>-0.49</v>
      </c>
      <c r="HD352" s="167">
        <v>0.14000000000000001</v>
      </c>
      <c r="HE352" s="167">
        <v>1.56</v>
      </c>
      <c r="HF352" s="167">
        <v>-2.98</v>
      </c>
      <c r="HG352" s="167">
        <v>-1.01</v>
      </c>
      <c r="HH352" s="167">
        <v>0.85</v>
      </c>
      <c r="HI352" s="167">
        <v>3.14</v>
      </c>
    </row>
    <row r="353" spans="1:217" ht="15" x14ac:dyDescent="0.2">
      <c r="A353" s="153">
        <v>343</v>
      </c>
      <c r="B353" s="212"/>
      <c r="V353" s="163">
        <f t="shared" si="645"/>
        <v>0</v>
      </c>
      <c r="W353" s="163">
        <f t="shared" si="646"/>
        <v>0</v>
      </c>
      <c r="X353" s="163">
        <f t="shared" si="647"/>
        <v>0</v>
      </c>
      <c r="Y353" s="163">
        <f t="shared" si="648"/>
        <v>0</v>
      </c>
      <c r="Z353" s="163">
        <f t="shared" si="649"/>
        <v>0</v>
      </c>
      <c r="AA353" s="163">
        <f t="shared" si="650"/>
        <v>0</v>
      </c>
      <c r="AB353" s="163">
        <f t="shared" si="651"/>
        <v>0</v>
      </c>
      <c r="AC353" s="163">
        <f t="shared" si="652"/>
        <v>0</v>
      </c>
      <c r="AD353" s="164">
        <f t="shared" si="653"/>
        <v>-1.4641977937706968E-2</v>
      </c>
      <c r="AE353" s="164">
        <f t="shared" si="654"/>
        <v>2.4910512713808348E-2</v>
      </c>
      <c r="AF353" s="164">
        <f t="shared" si="655"/>
        <v>4.5595616594547202E-2</v>
      </c>
      <c r="AG353" s="165">
        <f t="shared" si="656"/>
        <v>65.3</v>
      </c>
      <c r="AH353" s="165">
        <f t="shared" si="657"/>
        <v>75.400000000000006</v>
      </c>
      <c r="AI353" s="165">
        <f t="shared" si="658"/>
        <v>82.9</v>
      </c>
      <c r="AJ353" s="165">
        <f t="shared" si="659"/>
        <v>88.3</v>
      </c>
      <c r="AK353" s="165">
        <f t="shared" si="660"/>
        <v>91.5</v>
      </c>
      <c r="AL353" s="165">
        <f t="shared" si="661"/>
        <v>92.7</v>
      </c>
      <c r="AM353" s="165">
        <f t="shared" si="662"/>
        <v>92.5</v>
      </c>
      <c r="AN353" s="165">
        <f t="shared" si="663"/>
        <v>90.4</v>
      </c>
      <c r="AO353" s="164">
        <f t="shared" si="664"/>
        <v>1.5128685188023212</v>
      </c>
      <c r="AP353" s="166">
        <v>1</v>
      </c>
      <c r="AQ353" s="167">
        <v>51.4</v>
      </c>
      <c r="AR353" s="167">
        <v>62.6</v>
      </c>
      <c r="AS353" s="167">
        <v>70.8</v>
      </c>
      <c r="AT353" s="167">
        <v>81</v>
      </c>
      <c r="AU353" s="167">
        <v>90.4</v>
      </c>
      <c r="AV353" s="167">
        <v>96.2</v>
      </c>
      <c r="AW353" s="167">
        <v>94.7</v>
      </c>
      <c r="AX353" s="167">
        <v>92.3</v>
      </c>
      <c r="AY353" s="166">
        <v>2</v>
      </c>
      <c r="AZ353" s="167">
        <v>59.5</v>
      </c>
      <c r="BA353" s="167">
        <v>68.900000000000006</v>
      </c>
      <c r="BB353" s="167">
        <v>78.3</v>
      </c>
      <c r="BC353" s="167">
        <v>84.3</v>
      </c>
      <c r="BD353" s="167">
        <v>92.8</v>
      </c>
      <c r="BE353" s="167">
        <v>96.3</v>
      </c>
      <c r="BF353" s="167">
        <v>94</v>
      </c>
      <c r="BG353" s="167">
        <v>90</v>
      </c>
      <c r="BH353" s="166">
        <v>3</v>
      </c>
      <c r="BI353" s="167">
        <v>59.8</v>
      </c>
      <c r="BJ353" s="167">
        <v>71.099999999999994</v>
      </c>
      <c r="BK353" s="167">
        <v>80.8</v>
      </c>
      <c r="BL353" s="167">
        <v>88</v>
      </c>
      <c r="BM353" s="167">
        <v>95</v>
      </c>
      <c r="BN353" s="167">
        <v>94.4</v>
      </c>
      <c r="BO353" s="167">
        <v>94.1</v>
      </c>
      <c r="BP353" s="167">
        <v>89</v>
      </c>
      <c r="BQ353" s="166">
        <v>4</v>
      </c>
      <c r="BR353" s="167">
        <v>65.400000000000006</v>
      </c>
      <c r="BS353" s="167">
        <v>77.2</v>
      </c>
      <c r="BT353" s="167">
        <v>84.5</v>
      </c>
      <c r="BU353" s="167">
        <v>89.8</v>
      </c>
      <c r="BV353" s="167">
        <v>95.5</v>
      </c>
      <c r="BW353" s="167">
        <v>94.3</v>
      </c>
      <c r="BX353" s="167">
        <v>92.5</v>
      </c>
      <c r="BY353" s="167">
        <v>88.8</v>
      </c>
      <c r="BZ353" s="166">
        <v>5</v>
      </c>
      <c r="CA353" s="167">
        <v>65.3</v>
      </c>
      <c r="CB353" s="167">
        <v>77.400000000000006</v>
      </c>
      <c r="CC353" s="167">
        <v>86.5</v>
      </c>
      <c r="CD353" s="167">
        <v>92.5</v>
      </c>
      <c r="CE353" s="167">
        <v>96.4</v>
      </c>
      <c r="CF353" s="167">
        <v>93</v>
      </c>
      <c r="CG353" s="167">
        <v>90.4</v>
      </c>
      <c r="CH353" s="167">
        <v>83.7</v>
      </c>
      <c r="CI353" s="166">
        <v>6</v>
      </c>
      <c r="CJ353" s="167">
        <v>70.7</v>
      </c>
      <c r="CK353" s="167">
        <v>82</v>
      </c>
      <c r="CL353" s="167">
        <v>89.3</v>
      </c>
      <c r="CM353" s="167">
        <v>93.3</v>
      </c>
      <c r="CN353" s="167">
        <v>95.5</v>
      </c>
      <c r="CO353" s="167">
        <v>93</v>
      </c>
      <c r="CP353" s="167">
        <v>90.1</v>
      </c>
      <c r="CQ353" s="167">
        <v>83</v>
      </c>
      <c r="CR353" s="166">
        <v>7</v>
      </c>
      <c r="CS353" s="167">
        <v>75.599999999999994</v>
      </c>
      <c r="CT353" s="167">
        <v>84.2</v>
      </c>
      <c r="CU353" s="167">
        <v>90.1</v>
      </c>
      <c r="CV353" s="167">
        <v>93.6</v>
      </c>
      <c r="CW353" s="167">
        <v>96.2</v>
      </c>
      <c r="CX353" s="167">
        <v>91.3</v>
      </c>
      <c r="CY353" s="167">
        <v>87.9</v>
      </c>
      <c r="CZ353" s="167">
        <v>81.900000000000006</v>
      </c>
      <c r="DA353" s="166">
        <v>8</v>
      </c>
      <c r="DB353" s="167">
        <v>77.599999999999994</v>
      </c>
      <c r="DC353" s="167">
        <v>88</v>
      </c>
      <c r="DD353" s="167">
        <v>93.4</v>
      </c>
      <c r="DE353" s="167">
        <v>93.8</v>
      </c>
      <c r="DF353" s="167">
        <v>94.2</v>
      </c>
      <c r="DG353" s="167">
        <v>91.4</v>
      </c>
      <c r="DH353" s="167">
        <v>87.9</v>
      </c>
      <c r="DI353" s="167">
        <v>79.900000000000006</v>
      </c>
      <c r="DJ353" s="167">
        <v>1</v>
      </c>
      <c r="DK353" s="168">
        <f t="shared" si="665"/>
        <v>51.4</v>
      </c>
      <c r="DL353" s="168">
        <f t="shared" si="666"/>
        <v>62.6</v>
      </c>
      <c r="DM353" s="168">
        <f t="shared" si="667"/>
        <v>70.8</v>
      </c>
      <c r="DN353" s="168">
        <f t="shared" si="668"/>
        <v>81</v>
      </c>
      <c r="DO353" s="168">
        <f t="shared" si="669"/>
        <v>90.4</v>
      </c>
      <c r="DP353" s="168">
        <f t="shared" si="670"/>
        <v>96.2</v>
      </c>
      <c r="DQ353" s="168">
        <f t="shared" si="671"/>
        <v>94.7</v>
      </c>
      <c r="DR353" s="168">
        <f t="shared" si="672"/>
        <v>92.3</v>
      </c>
      <c r="DS353" s="167">
        <v>131</v>
      </c>
      <c r="DT353" s="168">
        <f t="shared" si="673"/>
        <v>59.5</v>
      </c>
      <c r="DU353" s="168">
        <f t="shared" si="674"/>
        <v>68.900000000000006</v>
      </c>
      <c r="DV353" s="168">
        <f t="shared" si="675"/>
        <v>78.3</v>
      </c>
      <c r="DW353" s="168">
        <f t="shared" si="676"/>
        <v>84.3</v>
      </c>
      <c r="DX353" s="168">
        <f t="shared" si="677"/>
        <v>92.8</v>
      </c>
      <c r="DY353" s="168">
        <f t="shared" si="678"/>
        <v>96.3</v>
      </c>
      <c r="DZ353" s="168">
        <f t="shared" si="679"/>
        <v>94</v>
      </c>
      <c r="EA353" s="168">
        <f t="shared" si="680"/>
        <v>90</v>
      </c>
      <c r="EB353" s="167">
        <v>132</v>
      </c>
      <c r="EC353" s="168">
        <f t="shared" si="681"/>
        <v>59.8</v>
      </c>
      <c r="ED353" s="168">
        <f t="shared" si="682"/>
        <v>71.099999999999994</v>
      </c>
      <c r="EE353" s="168">
        <f t="shared" si="683"/>
        <v>80.8</v>
      </c>
      <c r="EF353" s="168">
        <f t="shared" si="684"/>
        <v>88</v>
      </c>
      <c r="EG353" s="168">
        <f t="shared" si="685"/>
        <v>95</v>
      </c>
      <c r="EH353" s="168">
        <f t="shared" si="686"/>
        <v>94.4</v>
      </c>
      <c r="EI353" s="168">
        <f t="shared" si="687"/>
        <v>94.1</v>
      </c>
      <c r="EJ353" s="168">
        <f t="shared" si="688"/>
        <v>89</v>
      </c>
      <c r="EK353" s="167">
        <v>133</v>
      </c>
      <c r="EL353" s="168">
        <f t="shared" si="689"/>
        <v>65.400000000000006</v>
      </c>
      <c r="EM353" s="168">
        <f t="shared" si="690"/>
        <v>77.2</v>
      </c>
      <c r="EN353" s="168">
        <f t="shared" si="691"/>
        <v>84.5</v>
      </c>
      <c r="EO353" s="168">
        <f t="shared" si="692"/>
        <v>89.8</v>
      </c>
      <c r="EP353" s="168">
        <f t="shared" si="693"/>
        <v>95.5</v>
      </c>
      <c r="EQ353" s="168">
        <f t="shared" si="694"/>
        <v>94.3</v>
      </c>
      <c r="ER353" s="168">
        <f t="shared" si="695"/>
        <v>92.5</v>
      </c>
      <c r="ES353" s="168">
        <f t="shared" si="696"/>
        <v>88.8</v>
      </c>
      <c r="ET353" s="167">
        <v>134</v>
      </c>
      <c r="EU353" s="168">
        <f t="shared" si="697"/>
        <v>65.3</v>
      </c>
      <c r="EV353" s="168">
        <f t="shared" si="698"/>
        <v>77.400000000000006</v>
      </c>
      <c r="EW353" s="168">
        <f t="shared" si="699"/>
        <v>86.5</v>
      </c>
      <c r="EX353" s="168">
        <f t="shared" si="700"/>
        <v>92.5</v>
      </c>
      <c r="EY353" s="168">
        <f t="shared" si="701"/>
        <v>96.4</v>
      </c>
      <c r="EZ353" s="168">
        <f t="shared" si="702"/>
        <v>93</v>
      </c>
      <c r="FA353" s="168">
        <f t="shared" si="703"/>
        <v>90.4</v>
      </c>
      <c r="FB353" s="168">
        <f t="shared" si="704"/>
        <v>83.7</v>
      </c>
      <c r="FC353" s="167">
        <v>135</v>
      </c>
      <c r="FD353" s="168">
        <f t="shared" si="705"/>
        <v>70.7</v>
      </c>
      <c r="FE353" s="168">
        <f t="shared" si="706"/>
        <v>82</v>
      </c>
      <c r="FF353" s="168">
        <f t="shared" si="707"/>
        <v>89.3</v>
      </c>
      <c r="FG353" s="168">
        <f t="shared" si="708"/>
        <v>93.3</v>
      </c>
      <c r="FH353" s="168">
        <f t="shared" si="709"/>
        <v>95.5</v>
      </c>
      <c r="FI353" s="168">
        <f t="shared" si="710"/>
        <v>93</v>
      </c>
      <c r="FJ353" s="168">
        <f t="shared" si="711"/>
        <v>90.1</v>
      </c>
      <c r="FK353" s="168">
        <f t="shared" si="712"/>
        <v>83</v>
      </c>
      <c r="FL353" s="167">
        <v>136</v>
      </c>
      <c r="FM353" s="168">
        <f t="shared" si="713"/>
        <v>75.599999999999994</v>
      </c>
      <c r="FN353" s="168">
        <f t="shared" si="714"/>
        <v>84.2</v>
      </c>
      <c r="FO353" s="168">
        <f t="shared" si="715"/>
        <v>90.1</v>
      </c>
      <c r="FP353" s="168">
        <f t="shared" si="716"/>
        <v>93.6</v>
      </c>
      <c r="FQ353" s="168">
        <f t="shared" si="717"/>
        <v>96.2</v>
      </c>
      <c r="FR353" s="168">
        <f t="shared" si="718"/>
        <v>91.3</v>
      </c>
      <c r="FS353" s="168">
        <f t="shared" si="719"/>
        <v>87.9</v>
      </c>
      <c r="FT353" s="168">
        <f t="shared" si="720"/>
        <v>81.900000000000006</v>
      </c>
      <c r="FU353" s="167">
        <v>137</v>
      </c>
      <c r="FV353" s="168">
        <f t="shared" si="721"/>
        <v>77.599999999999994</v>
      </c>
      <c r="FW353" s="168">
        <f t="shared" si="722"/>
        <v>88</v>
      </c>
      <c r="FX353" s="168">
        <f t="shared" si="723"/>
        <v>93.4</v>
      </c>
      <c r="FY353" s="168">
        <f t="shared" si="724"/>
        <v>93.8</v>
      </c>
      <c r="FZ353" s="168">
        <f t="shared" si="725"/>
        <v>94.2</v>
      </c>
      <c r="GA353" s="168">
        <f t="shared" si="726"/>
        <v>91.4</v>
      </c>
      <c r="GB353" s="168">
        <f t="shared" si="727"/>
        <v>87.9</v>
      </c>
      <c r="GC353" s="168">
        <f t="shared" si="728"/>
        <v>79.900000000000006</v>
      </c>
      <c r="GD353" s="167">
        <v>130</v>
      </c>
      <c r="GE353" s="168">
        <f t="shared" si="729"/>
        <v>-2.3603849250278586E-2</v>
      </c>
      <c r="GF353" s="168">
        <f t="shared" si="730"/>
        <v>-2.3544224454084883E-2</v>
      </c>
      <c r="GG353" s="167">
        <v>131</v>
      </c>
      <c r="GH353" s="168">
        <f t="shared" si="731"/>
        <v>-1.2384835451356935E-2</v>
      </c>
      <c r="GI353" s="168">
        <f t="shared" si="732"/>
        <v>-1.1998855162644873E-2</v>
      </c>
      <c r="GJ353" s="167">
        <v>132</v>
      </c>
      <c r="GK353" s="168">
        <f t="shared" si="733"/>
        <v>-2.0040529691527809E-2</v>
      </c>
      <c r="GL353" s="168">
        <f t="shared" si="734"/>
        <v>-1.9627671504537147E-2</v>
      </c>
      <c r="GM353" s="167">
        <v>133</v>
      </c>
      <c r="GN353" s="168">
        <f t="shared" si="735"/>
        <v>-2.9994818512207644E-2</v>
      </c>
      <c r="GO353" s="168">
        <f t="shared" si="736"/>
        <v>-2.8499066434065412E-2</v>
      </c>
      <c r="GP353" s="167">
        <v>134</v>
      </c>
      <c r="GQ353" s="168">
        <f t="shared" si="737"/>
        <v>1.1033250097071345E-2</v>
      </c>
      <c r="GR353" s="168">
        <f t="shared" si="738"/>
        <v>1.2508825519844891E-2</v>
      </c>
      <c r="GS353" s="167">
        <v>135</v>
      </c>
      <c r="GT353" s="168">
        <f t="shared" si="739"/>
        <v>3.2452499206684138E-2</v>
      </c>
      <c r="GU353" s="168">
        <f t="shared" si="740"/>
        <v>3.7596330632538866E-2</v>
      </c>
      <c r="GV353" s="167">
        <v>136</v>
      </c>
      <c r="GW353" s="168">
        <f t="shared" si="741"/>
        <v>4.2495075939370963E-2</v>
      </c>
      <c r="GX353" s="168">
        <f t="shared" si="742"/>
        <v>5.8447665967733542E-2</v>
      </c>
      <c r="GY353" s="167">
        <v>137</v>
      </c>
      <c r="GZ353" s="168">
        <f t="shared" si="743"/>
        <v>-2.9037543498589002E-5</v>
      </c>
      <c r="HA353" s="168">
        <f t="shared" si="744"/>
        <v>2.5034014590687548E-2</v>
      </c>
      <c r="HB353" s="167">
        <v>-1.2</v>
      </c>
      <c r="HC353" s="167">
        <v>-0.49</v>
      </c>
      <c r="HD353" s="167">
        <v>0.14000000000000001</v>
      </c>
      <c r="HE353" s="167">
        <v>1.56</v>
      </c>
      <c r="HF353" s="167">
        <v>-2.98</v>
      </c>
      <c r="HG353" s="167">
        <v>-1.01</v>
      </c>
      <c r="HH353" s="167">
        <v>0.85</v>
      </c>
      <c r="HI353" s="167">
        <v>3.14</v>
      </c>
    </row>
    <row r="354" spans="1:217" ht="15" x14ac:dyDescent="0.2">
      <c r="A354" s="153">
        <v>344</v>
      </c>
      <c r="B354" s="212"/>
      <c r="V354" s="163">
        <f t="shared" si="645"/>
        <v>0</v>
      </c>
      <c r="W354" s="163">
        <f t="shared" si="646"/>
        <v>0</v>
      </c>
      <c r="X354" s="163">
        <f t="shared" si="647"/>
        <v>0</v>
      </c>
      <c r="Y354" s="163">
        <f t="shared" si="648"/>
        <v>0</v>
      </c>
      <c r="Z354" s="163">
        <f t="shared" si="649"/>
        <v>0</v>
      </c>
      <c r="AA354" s="163">
        <f t="shared" si="650"/>
        <v>0</v>
      </c>
      <c r="AB354" s="163">
        <f t="shared" si="651"/>
        <v>0</v>
      </c>
      <c r="AC354" s="163">
        <f t="shared" si="652"/>
        <v>0</v>
      </c>
      <c r="AD354" s="164">
        <f t="shared" si="653"/>
        <v>-1.4641977937706968E-2</v>
      </c>
      <c r="AE354" s="164">
        <f t="shared" si="654"/>
        <v>2.4910512713808348E-2</v>
      </c>
      <c r="AF354" s="164">
        <f t="shared" si="655"/>
        <v>4.5595616594547202E-2</v>
      </c>
      <c r="AG354" s="165">
        <f t="shared" si="656"/>
        <v>65.3</v>
      </c>
      <c r="AH354" s="165">
        <f t="shared" si="657"/>
        <v>75.400000000000006</v>
      </c>
      <c r="AI354" s="165">
        <f t="shared" si="658"/>
        <v>82.9</v>
      </c>
      <c r="AJ354" s="165">
        <f t="shared" si="659"/>
        <v>88.3</v>
      </c>
      <c r="AK354" s="165">
        <f t="shared" si="660"/>
        <v>91.5</v>
      </c>
      <c r="AL354" s="165">
        <f t="shared" si="661"/>
        <v>92.7</v>
      </c>
      <c r="AM354" s="165">
        <f t="shared" si="662"/>
        <v>92.5</v>
      </c>
      <c r="AN354" s="165">
        <f t="shared" si="663"/>
        <v>90.4</v>
      </c>
      <c r="AO354" s="164">
        <f t="shared" si="664"/>
        <v>1.5128685188023212</v>
      </c>
      <c r="AP354" s="166">
        <v>1</v>
      </c>
      <c r="AQ354" s="167">
        <v>51.4</v>
      </c>
      <c r="AR354" s="167">
        <v>62.6</v>
      </c>
      <c r="AS354" s="167">
        <v>70.8</v>
      </c>
      <c r="AT354" s="167">
        <v>81</v>
      </c>
      <c r="AU354" s="167">
        <v>90.4</v>
      </c>
      <c r="AV354" s="167">
        <v>96.2</v>
      </c>
      <c r="AW354" s="167">
        <v>94.7</v>
      </c>
      <c r="AX354" s="167">
        <v>92.3</v>
      </c>
      <c r="AY354" s="166">
        <v>2</v>
      </c>
      <c r="AZ354" s="167">
        <v>59.5</v>
      </c>
      <c r="BA354" s="167">
        <v>68.900000000000006</v>
      </c>
      <c r="BB354" s="167">
        <v>78.3</v>
      </c>
      <c r="BC354" s="167">
        <v>84.3</v>
      </c>
      <c r="BD354" s="167">
        <v>92.8</v>
      </c>
      <c r="BE354" s="167">
        <v>96.3</v>
      </c>
      <c r="BF354" s="167">
        <v>94</v>
      </c>
      <c r="BG354" s="167">
        <v>90</v>
      </c>
      <c r="BH354" s="166">
        <v>3</v>
      </c>
      <c r="BI354" s="167">
        <v>59.8</v>
      </c>
      <c r="BJ354" s="167">
        <v>71.099999999999994</v>
      </c>
      <c r="BK354" s="167">
        <v>80.8</v>
      </c>
      <c r="BL354" s="167">
        <v>88</v>
      </c>
      <c r="BM354" s="167">
        <v>95</v>
      </c>
      <c r="BN354" s="167">
        <v>94.4</v>
      </c>
      <c r="BO354" s="167">
        <v>94.1</v>
      </c>
      <c r="BP354" s="167">
        <v>89</v>
      </c>
      <c r="BQ354" s="166">
        <v>4</v>
      </c>
      <c r="BR354" s="167">
        <v>65.400000000000006</v>
      </c>
      <c r="BS354" s="167">
        <v>77.2</v>
      </c>
      <c r="BT354" s="167">
        <v>84.5</v>
      </c>
      <c r="BU354" s="167">
        <v>89.8</v>
      </c>
      <c r="BV354" s="167">
        <v>95.5</v>
      </c>
      <c r="BW354" s="167">
        <v>94.3</v>
      </c>
      <c r="BX354" s="167">
        <v>92.5</v>
      </c>
      <c r="BY354" s="167">
        <v>88.8</v>
      </c>
      <c r="BZ354" s="166">
        <v>5</v>
      </c>
      <c r="CA354" s="167">
        <v>65.3</v>
      </c>
      <c r="CB354" s="167">
        <v>77.400000000000006</v>
      </c>
      <c r="CC354" s="167">
        <v>86.5</v>
      </c>
      <c r="CD354" s="167">
        <v>92.5</v>
      </c>
      <c r="CE354" s="167">
        <v>96.4</v>
      </c>
      <c r="CF354" s="167">
        <v>93</v>
      </c>
      <c r="CG354" s="167">
        <v>90.4</v>
      </c>
      <c r="CH354" s="167">
        <v>83.7</v>
      </c>
      <c r="CI354" s="166">
        <v>6</v>
      </c>
      <c r="CJ354" s="167">
        <v>70.7</v>
      </c>
      <c r="CK354" s="167">
        <v>82</v>
      </c>
      <c r="CL354" s="167">
        <v>89.3</v>
      </c>
      <c r="CM354" s="167">
        <v>93.3</v>
      </c>
      <c r="CN354" s="167">
        <v>95.5</v>
      </c>
      <c r="CO354" s="167">
        <v>93</v>
      </c>
      <c r="CP354" s="167">
        <v>90.1</v>
      </c>
      <c r="CQ354" s="167">
        <v>83</v>
      </c>
      <c r="CR354" s="166">
        <v>7</v>
      </c>
      <c r="CS354" s="167">
        <v>75.599999999999994</v>
      </c>
      <c r="CT354" s="167">
        <v>84.2</v>
      </c>
      <c r="CU354" s="167">
        <v>90.1</v>
      </c>
      <c r="CV354" s="167">
        <v>93.6</v>
      </c>
      <c r="CW354" s="167">
        <v>96.2</v>
      </c>
      <c r="CX354" s="167">
        <v>91.3</v>
      </c>
      <c r="CY354" s="167">
        <v>87.9</v>
      </c>
      <c r="CZ354" s="167">
        <v>81.900000000000006</v>
      </c>
      <c r="DA354" s="166">
        <v>8</v>
      </c>
      <c r="DB354" s="167">
        <v>77.599999999999994</v>
      </c>
      <c r="DC354" s="167">
        <v>88</v>
      </c>
      <c r="DD354" s="167">
        <v>93.4</v>
      </c>
      <c r="DE354" s="167">
        <v>93.8</v>
      </c>
      <c r="DF354" s="167">
        <v>94.2</v>
      </c>
      <c r="DG354" s="167">
        <v>91.4</v>
      </c>
      <c r="DH354" s="167">
        <v>87.9</v>
      </c>
      <c r="DI354" s="167">
        <v>79.900000000000006</v>
      </c>
      <c r="DJ354" s="167">
        <v>1</v>
      </c>
      <c r="DK354" s="168">
        <f t="shared" si="665"/>
        <v>51.4</v>
      </c>
      <c r="DL354" s="168">
        <f t="shared" si="666"/>
        <v>62.6</v>
      </c>
      <c r="DM354" s="168">
        <f t="shared" si="667"/>
        <v>70.8</v>
      </c>
      <c r="DN354" s="168">
        <f t="shared" si="668"/>
        <v>81</v>
      </c>
      <c r="DO354" s="168">
        <f t="shared" si="669"/>
        <v>90.4</v>
      </c>
      <c r="DP354" s="168">
        <f t="shared" si="670"/>
        <v>96.2</v>
      </c>
      <c r="DQ354" s="168">
        <f t="shared" si="671"/>
        <v>94.7</v>
      </c>
      <c r="DR354" s="168">
        <f t="shared" si="672"/>
        <v>92.3</v>
      </c>
      <c r="DS354" s="167">
        <v>131</v>
      </c>
      <c r="DT354" s="168">
        <f t="shared" si="673"/>
        <v>59.5</v>
      </c>
      <c r="DU354" s="168">
        <f t="shared" si="674"/>
        <v>68.900000000000006</v>
      </c>
      <c r="DV354" s="168">
        <f t="shared" si="675"/>
        <v>78.3</v>
      </c>
      <c r="DW354" s="168">
        <f t="shared" si="676"/>
        <v>84.3</v>
      </c>
      <c r="DX354" s="168">
        <f t="shared" si="677"/>
        <v>92.8</v>
      </c>
      <c r="DY354" s="168">
        <f t="shared" si="678"/>
        <v>96.3</v>
      </c>
      <c r="DZ354" s="168">
        <f t="shared" si="679"/>
        <v>94</v>
      </c>
      <c r="EA354" s="168">
        <f t="shared" si="680"/>
        <v>90</v>
      </c>
      <c r="EB354" s="167">
        <v>132</v>
      </c>
      <c r="EC354" s="168">
        <f t="shared" si="681"/>
        <v>59.8</v>
      </c>
      <c r="ED354" s="168">
        <f t="shared" si="682"/>
        <v>71.099999999999994</v>
      </c>
      <c r="EE354" s="168">
        <f t="shared" si="683"/>
        <v>80.8</v>
      </c>
      <c r="EF354" s="168">
        <f t="shared" si="684"/>
        <v>88</v>
      </c>
      <c r="EG354" s="168">
        <f t="shared" si="685"/>
        <v>95</v>
      </c>
      <c r="EH354" s="168">
        <f t="shared" si="686"/>
        <v>94.4</v>
      </c>
      <c r="EI354" s="168">
        <f t="shared" si="687"/>
        <v>94.1</v>
      </c>
      <c r="EJ354" s="168">
        <f t="shared" si="688"/>
        <v>89</v>
      </c>
      <c r="EK354" s="167">
        <v>133</v>
      </c>
      <c r="EL354" s="168">
        <f t="shared" si="689"/>
        <v>65.400000000000006</v>
      </c>
      <c r="EM354" s="168">
        <f t="shared" si="690"/>
        <v>77.2</v>
      </c>
      <c r="EN354" s="168">
        <f t="shared" si="691"/>
        <v>84.5</v>
      </c>
      <c r="EO354" s="168">
        <f t="shared" si="692"/>
        <v>89.8</v>
      </c>
      <c r="EP354" s="168">
        <f t="shared" si="693"/>
        <v>95.5</v>
      </c>
      <c r="EQ354" s="168">
        <f t="shared" si="694"/>
        <v>94.3</v>
      </c>
      <c r="ER354" s="168">
        <f t="shared" si="695"/>
        <v>92.5</v>
      </c>
      <c r="ES354" s="168">
        <f t="shared" si="696"/>
        <v>88.8</v>
      </c>
      <c r="ET354" s="167">
        <v>134</v>
      </c>
      <c r="EU354" s="168">
        <f t="shared" si="697"/>
        <v>65.3</v>
      </c>
      <c r="EV354" s="168">
        <f t="shared" si="698"/>
        <v>77.400000000000006</v>
      </c>
      <c r="EW354" s="168">
        <f t="shared" si="699"/>
        <v>86.5</v>
      </c>
      <c r="EX354" s="168">
        <f t="shared" si="700"/>
        <v>92.5</v>
      </c>
      <c r="EY354" s="168">
        <f t="shared" si="701"/>
        <v>96.4</v>
      </c>
      <c r="EZ354" s="168">
        <f t="shared" si="702"/>
        <v>93</v>
      </c>
      <c r="FA354" s="168">
        <f t="shared" si="703"/>
        <v>90.4</v>
      </c>
      <c r="FB354" s="168">
        <f t="shared" si="704"/>
        <v>83.7</v>
      </c>
      <c r="FC354" s="167">
        <v>135</v>
      </c>
      <c r="FD354" s="168">
        <f t="shared" si="705"/>
        <v>70.7</v>
      </c>
      <c r="FE354" s="168">
        <f t="shared" si="706"/>
        <v>82</v>
      </c>
      <c r="FF354" s="168">
        <f t="shared" si="707"/>
        <v>89.3</v>
      </c>
      <c r="FG354" s="168">
        <f t="shared" si="708"/>
        <v>93.3</v>
      </c>
      <c r="FH354" s="168">
        <f t="shared" si="709"/>
        <v>95.5</v>
      </c>
      <c r="FI354" s="168">
        <f t="shared" si="710"/>
        <v>93</v>
      </c>
      <c r="FJ354" s="168">
        <f t="shared" si="711"/>
        <v>90.1</v>
      </c>
      <c r="FK354" s="168">
        <f t="shared" si="712"/>
        <v>83</v>
      </c>
      <c r="FL354" s="167">
        <v>136</v>
      </c>
      <c r="FM354" s="168">
        <f t="shared" si="713"/>
        <v>75.599999999999994</v>
      </c>
      <c r="FN354" s="168">
        <f t="shared" si="714"/>
        <v>84.2</v>
      </c>
      <c r="FO354" s="168">
        <f t="shared" si="715"/>
        <v>90.1</v>
      </c>
      <c r="FP354" s="168">
        <f t="shared" si="716"/>
        <v>93.6</v>
      </c>
      <c r="FQ354" s="168">
        <f t="shared" si="717"/>
        <v>96.2</v>
      </c>
      <c r="FR354" s="168">
        <f t="shared" si="718"/>
        <v>91.3</v>
      </c>
      <c r="FS354" s="168">
        <f t="shared" si="719"/>
        <v>87.9</v>
      </c>
      <c r="FT354" s="168">
        <f t="shared" si="720"/>
        <v>81.900000000000006</v>
      </c>
      <c r="FU354" s="167">
        <v>137</v>
      </c>
      <c r="FV354" s="168">
        <f t="shared" si="721"/>
        <v>77.599999999999994</v>
      </c>
      <c r="FW354" s="168">
        <f t="shared" si="722"/>
        <v>88</v>
      </c>
      <c r="FX354" s="168">
        <f t="shared" si="723"/>
        <v>93.4</v>
      </c>
      <c r="FY354" s="168">
        <f t="shared" si="724"/>
        <v>93.8</v>
      </c>
      <c r="FZ354" s="168">
        <f t="shared" si="725"/>
        <v>94.2</v>
      </c>
      <c r="GA354" s="168">
        <f t="shared" si="726"/>
        <v>91.4</v>
      </c>
      <c r="GB354" s="168">
        <f t="shared" si="727"/>
        <v>87.9</v>
      </c>
      <c r="GC354" s="168">
        <f t="shared" si="728"/>
        <v>79.900000000000006</v>
      </c>
      <c r="GD354" s="167">
        <v>130</v>
      </c>
      <c r="GE354" s="168">
        <f t="shared" si="729"/>
        <v>-2.3603849250278586E-2</v>
      </c>
      <c r="GF354" s="168">
        <f t="shared" si="730"/>
        <v>-2.3544224454084883E-2</v>
      </c>
      <c r="GG354" s="167">
        <v>131</v>
      </c>
      <c r="GH354" s="168">
        <f t="shared" si="731"/>
        <v>-1.2384835451356935E-2</v>
      </c>
      <c r="GI354" s="168">
        <f t="shared" si="732"/>
        <v>-1.1998855162644873E-2</v>
      </c>
      <c r="GJ354" s="167">
        <v>132</v>
      </c>
      <c r="GK354" s="168">
        <f t="shared" si="733"/>
        <v>-2.0040529691527809E-2</v>
      </c>
      <c r="GL354" s="168">
        <f t="shared" si="734"/>
        <v>-1.9627671504537147E-2</v>
      </c>
      <c r="GM354" s="167">
        <v>133</v>
      </c>
      <c r="GN354" s="168">
        <f t="shared" si="735"/>
        <v>-2.9994818512207644E-2</v>
      </c>
      <c r="GO354" s="168">
        <f t="shared" si="736"/>
        <v>-2.8499066434065412E-2</v>
      </c>
      <c r="GP354" s="167">
        <v>134</v>
      </c>
      <c r="GQ354" s="168">
        <f t="shared" si="737"/>
        <v>1.1033250097071345E-2</v>
      </c>
      <c r="GR354" s="168">
        <f t="shared" si="738"/>
        <v>1.2508825519844891E-2</v>
      </c>
      <c r="GS354" s="167">
        <v>135</v>
      </c>
      <c r="GT354" s="168">
        <f t="shared" si="739"/>
        <v>3.2452499206684138E-2</v>
      </c>
      <c r="GU354" s="168">
        <f t="shared" si="740"/>
        <v>3.7596330632538866E-2</v>
      </c>
      <c r="GV354" s="167">
        <v>136</v>
      </c>
      <c r="GW354" s="168">
        <f t="shared" si="741"/>
        <v>4.2495075939370963E-2</v>
      </c>
      <c r="GX354" s="168">
        <f t="shared" si="742"/>
        <v>5.8447665967733542E-2</v>
      </c>
      <c r="GY354" s="167">
        <v>137</v>
      </c>
      <c r="GZ354" s="168">
        <f t="shared" si="743"/>
        <v>-2.9037543498589002E-5</v>
      </c>
      <c r="HA354" s="168">
        <f t="shared" si="744"/>
        <v>2.5034014590687548E-2</v>
      </c>
      <c r="HB354" s="167">
        <v>-1.2</v>
      </c>
      <c r="HC354" s="167">
        <v>-0.49</v>
      </c>
      <c r="HD354" s="167">
        <v>0.14000000000000001</v>
      </c>
      <c r="HE354" s="167">
        <v>1.56</v>
      </c>
      <c r="HF354" s="167">
        <v>-2.98</v>
      </c>
      <c r="HG354" s="167">
        <v>-1.01</v>
      </c>
      <c r="HH354" s="167">
        <v>0.85</v>
      </c>
      <c r="HI354" s="167">
        <v>3.14</v>
      </c>
    </row>
    <row r="355" spans="1:217" ht="15" x14ac:dyDescent="0.2">
      <c r="A355" s="153">
        <v>345</v>
      </c>
      <c r="B355" s="212"/>
      <c r="V355" s="163">
        <f t="shared" si="645"/>
        <v>0</v>
      </c>
      <c r="W355" s="163">
        <f t="shared" si="646"/>
        <v>0</v>
      </c>
      <c r="X355" s="163">
        <f t="shared" si="647"/>
        <v>0</v>
      </c>
      <c r="Y355" s="163">
        <f t="shared" si="648"/>
        <v>0</v>
      </c>
      <c r="Z355" s="163">
        <f t="shared" si="649"/>
        <v>0</v>
      </c>
      <c r="AA355" s="163">
        <f t="shared" si="650"/>
        <v>0</v>
      </c>
      <c r="AB355" s="163">
        <f t="shared" si="651"/>
        <v>0</v>
      </c>
      <c r="AC355" s="163">
        <f t="shared" si="652"/>
        <v>0</v>
      </c>
      <c r="AD355" s="164">
        <f t="shared" si="653"/>
        <v>-1.4641977937706968E-2</v>
      </c>
      <c r="AE355" s="164">
        <f t="shared" si="654"/>
        <v>2.4910512713808348E-2</v>
      </c>
      <c r="AF355" s="164">
        <f t="shared" si="655"/>
        <v>4.5595616594547202E-2</v>
      </c>
      <c r="AG355" s="165">
        <f t="shared" si="656"/>
        <v>65.3</v>
      </c>
      <c r="AH355" s="165">
        <f t="shared" si="657"/>
        <v>75.400000000000006</v>
      </c>
      <c r="AI355" s="165">
        <f t="shared" si="658"/>
        <v>82.9</v>
      </c>
      <c r="AJ355" s="165">
        <f t="shared" si="659"/>
        <v>88.3</v>
      </c>
      <c r="AK355" s="165">
        <f t="shared" si="660"/>
        <v>91.5</v>
      </c>
      <c r="AL355" s="165">
        <f t="shared" si="661"/>
        <v>92.7</v>
      </c>
      <c r="AM355" s="165">
        <f t="shared" si="662"/>
        <v>92.5</v>
      </c>
      <c r="AN355" s="165">
        <f t="shared" si="663"/>
        <v>90.4</v>
      </c>
      <c r="AO355" s="164">
        <f t="shared" si="664"/>
        <v>1.5128685188023212</v>
      </c>
      <c r="AP355" s="166">
        <v>1</v>
      </c>
      <c r="AQ355" s="167">
        <v>51.4</v>
      </c>
      <c r="AR355" s="167">
        <v>62.6</v>
      </c>
      <c r="AS355" s="167">
        <v>70.8</v>
      </c>
      <c r="AT355" s="167">
        <v>81</v>
      </c>
      <c r="AU355" s="167">
        <v>90.4</v>
      </c>
      <c r="AV355" s="167">
        <v>96.2</v>
      </c>
      <c r="AW355" s="167">
        <v>94.7</v>
      </c>
      <c r="AX355" s="167">
        <v>92.3</v>
      </c>
      <c r="AY355" s="166">
        <v>2</v>
      </c>
      <c r="AZ355" s="167">
        <v>59.5</v>
      </c>
      <c r="BA355" s="167">
        <v>68.900000000000006</v>
      </c>
      <c r="BB355" s="167">
        <v>78.3</v>
      </c>
      <c r="BC355" s="167">
        <v>84.3</v>
      </c>
      <c r="BD355" s="167">
        <v>92.8</v>
      </c>
      <c r="BE355" s="167">
        <v>96.3</v>
      </c>
      <c r="BF355" s="167">
        <v>94</v>
      </c>
      <c r="BG355" s="167">
        <v>90</v>
      </c>
      <c r="BH355" s="166">
        <v>3</v>
      </c>
      <c r="BI355" s="167">
        <v>59.8</v>
      </c>
      <c r="BJ355" s="167">
        <v>71.099999999999994</v>
      </c>
      <c r="BK355" s="167">
        <v>80.8</v>
      </c>
      <c r="BL355" s="167">
        <v>88</v>
      </c>
      <c r="BM355" s="167">
        <v>95</v>
      </c>
      <c r="BN355" s="167">
        <v>94.4</v>
      </c>
      <c r="BO355" s="167">
        <v>94.1</v>
      </c>
      <c r="BP355" s="167">
        <v>89</v>
      </c>
      <c r="BQ355" s="166">
        <v>4</v>
      </c>
      <c r="BR355" s="167">
        <v>65.400000000000006</v>
      </c>
      <c r="BS355" s="167">
        <v>77.2</v>
      </c>
      <c r="BT355" s="167">
        <v>84.5</v>
      </c>
      <c r="BU355" s="167">
        <v>89.8</v>
      </c>
      <c r="BV355" s="167">
        <v>95.5</v>
      </c>
      <c r="BW355" s="167">
        <v>94.3</v>
      </c>
      <c r="BX355" s="167">
        <v>92.5</v>
      </c>
      <c r="BY355" s="167">
        <v>88.8</v>
      </c>
      <c r="BZ355" s="166">
        <v>5</v>
      </c>
      <c r="CA355" s="167">
        <v>65.3</v>
      </c>
      <c r="CB355" s="167">
        <v>77.400000000000006</v>
      </c>
      <c r="CC355" s="167">
        <v>86.5</v>
      </c>
      <c r="CD355" s="167">
        <v>92.5</v>
      </c>
      <c r="CE355" s="167">
        <v>96.4</v>
      </c>
      <c r="CF355" s="167">
        <v>93</v>
      </c>
      <c r="CG355" s="167">
        <v>90.4</v>
      </c>
      <c r="CH355" s="167">
        <v>83.7</v>
      </c>
      <c r="CI355" s="166">
        <v>6</v>
      </c>
      <c r="CJ355" s="167">
        <v>70.7</v>
      </c>
      <c r="CK355" s="167">
        <v>82</v>
      </c>
      <c r="CL355" s="167">
        <v>89.3</v>
      </c>
      <c r="CM355" s="167">
        <v>93.3</v>
      </c>
      <c r="CN355" s="167">
        <v>95.5</v>
      </c>
      <c r="CO355" s="167">
        <v>93</v>
      </c>
      <c r="CP355" s="167">
        <v>90.1</v>
      </c>
      <c r="CQ355" s="167">
        <v>83</v>
      </c>
      <c r="CR355" s="166">
        <v>7</v>
      </c>
      <c r="CS355" s="167">
        <v>75.599999999999994</v>
      </c>
      <c r="CT355" s="167">
        <v>84.2</v>
      </c>
      <c r="CU355" s="167">
        <v>90.1</v>
      </c>
      <c r="CV355" s="167">
        <v>93.6</v>
      </c>
      <c r="CW355" s="167">
        <v>96.2</v>
      </c>
      <c r="CX355" s="167">
        <v>91.3</v>
      </c>
      <c r="CY355" s="167">
        <v>87.9</v>
      </c>
      <c r="CZ355" s="167">
        <v>81.900000000000006</v>
      </c>
      <c r="DA355" s="166">
        <v>8</v>
      </c>
      <c r="DB355" s="167">
        <v>77.599999999999994</v>
      </c>
      <c r="DC355" s="167">
        <v>88</v>
      </c>
      <c r="DD355" s="167">
        <v>93.4</v>
      </c>
      <c r="DE355" s="167">
        <v>93.8</v>
      </c>
      <c r="DF355" s="167">
        <v>94.2</v>
      </c>
      <c r="DG355" s="167">
        <v>91.4</v>
      </c>
      <c r="DH355" s="167">
        <v>87.9</v>
      </c>
      <c r="DI355" s="167">
        <v>79.900000000000006</v>
      </c>
      <c r="DJ355" s="167">
        <v>1</v>
      </c>
      <c r="DK355" s="168">
        <f t="shared" si="665"/>
        <v>51.4</v>
      </c>
      <c r="DL355" s="168">
        <f t="shared" si="666"/>
        <v>62.6</v>
      </c>
      <c r="DM355" s="168">
        <f t="shared" si="667"/>
        <v>70.8</v>
      </c>
      <c r="DN355" s="168">
        <f t="shared" si="668"/>
        <v>81</v>
      </c>
      <c r="DO355" s="168">
        <f t="shared" si="669"/>
        <v>90.4</v>
      </c>
      <c r="DP355" s="168">
        <f t="shared" si="670"/>
        <v>96.2</v>
      </c>
      <c r="DQ355" s="168">
        <f t="shared" si="671"/>
        <v>94.7</v>
      </c>
      <c r="DR355" s="168">
        <f t="shared" si="672"/>
        <v>92.3</v>
      </c>
      <c r="DS355" s="167">
        <v>131</v>
      </c>
      <c r="DT355" s="168">
        <f t="shared" si="673"/>
        <v>59.5</v>
      </c>
      <c r="DU355" s="168">
        <f t="shared" si="674"/>
        <v>68.900000000000006</v>
      </c>
      <c r="DV355" s="168">
        <f t="shared" si="675"/>
        <v>78.3</v>
      </c>
      <c r="DW355" s="168">
        <f t="shared" si="676"/>
        <v>84.3</v>
      </c>
      <c r="DX355" s="168">
        <f t="shared" si="677"/>
        <v>92.8</v>
      </c>
      <c r="DY355" s="168">
        <f t="shared" si="678"/>
        <v>96.3</v>
      </c>
      <c r="DZ355" s="168">
        <f t="shared" si="679"/>
        <v>94</v>
      </c>
      <c r="EA355" s="168">
        <f t="shared" si="680"/>
        <v>90</v>
      </c>
      <c r="EB355" s="167">
        <v>132</v>
      </c>
      <c r="EC355" s="168">
        <f t="shared" si="681"/>
        <v>59.8</v>
      </c>
      <c r="ED355" s="168">
        <f t="shared" si="682"/>
        <v>71.099999999999994</v>
      </c>
      <c r="EE355" s="168">
        <f t="shared" si="683"/>
        <v>80.8</v>
      </c>
      <c r="EF355" s="168">
        <f t="shared" si="684"/>
        <v>88</v>
      </c>
      <c r="EG355" s="168">
        <f t="shared" si="685"/>
        <v>95</v>
      </c>
      <c r="EH355" s="168">
        <f t="shared" si="686"/>
        <v>94.4</v>
      </c>
      <c r="EI355" s="168">
        <f t="shared" si="687"/>
        <v>94.1</v>
      </c>
      <c r="EJ355" s="168">
        <f t="shared" si="688"/>
        <v>89</v>
      </c>
      <c r="EK355" s="167">
        <v>133</v>
      </c>
      <c r="EL355" s="168">
        <f t="shared" si="689"/>
        <v>65.400000000000006</v>
      </c>
      <c r="EM355" s="168">
        <f t="shared" si="690"/>
        <v>77.2</v>
      </c>
      <c r="EN355" s="168">
        <f t="shared" si="691"/>
        <v>84.5</v>
      </c>
      <c r="EO355" s="168">
        <f t="shared" si="692"/>
        <v>89.8</v>
      </c>
      <c r="EP355" s="168">
        <f t="shared" si="693"/>
        <v>95.5</v>
      </c>
      <c r="EQ355" s="168">
        <f t="shared" si="694"/>
        <v>94.3</v>
      </c>
      <c r="ER355" s="168">
        <f t="shared" si="695"/>
        <v>92.5</v>
      </c>
      <c r="ES355" s="168">
        <f t="shared" si="696"/>
        <v>88.8</v>
      </c>
      <c r="ET355" s="167">
        <v>134</v>
      </c>
      <c r="EU355" s="168">
        <f t="shared" si="697"/>
        <v>65.3</v>
      </c>
      <c r="EV355" s="168">
        <f t="shared" si="698"/>
        <v>77.400000000000006</v>
      </c>
      <c r="EW355" s="168">
        <f t="shared" si="699"/>
        <v>86.5</v>
      </c>
      <c r="EX355" s="168">
        <f t="shared" si="700"/>
        <v>92.5</v>
      </c>
      <c r="EY355" s="168">
        <f t="shared" si="701"/>
        <v>96.4</v>
      </c>
      <c r="EZ355" s="168">
        <f t="shared" si="702"/>
        <v>93</v>
      </c>
      <c r="FA355" s="168">
        <f t="shared" si="703"/>
        <v>90.4</v>
      </c>
      <c r="FB355" s="168">
        <f t="shared" si="704"/>
        <v>83.7</v>
      </c>
      <c r="FC355" s="167">
        <v>135</v>
      </c>
      <c r="FD355" s="168">
        <f t="shared" si="705"/>
        <v>70.7</v>
      </c>
      <c r="FE355" s="168">
        <f t="shared" si="706"/>
        <v>82</v>
      </c>
      <c r="FF355" s="168">
        <f t="shared" si="707"/>
        <v>89.3</v>
      </c>
      <c r="FG355" s="168">
        <f t="shared" si="708"/>
        <v>93.3</v>
      </c>
      <c r="FH355" s="168">
        <f t="shared" si="709"/>
        <v>95.5</v>
      </c>
      <c r="FI355" s="168">
        <f t="shared" si="710"/>
        <v>93</v>
      </c>
      <c r="FJ355" s="168">
        <f t="shared" si="711"/>
        <v>90.1</v>
      </c>
      <c r="FK355" s="168">
        <f t="shared" si="712"/>
        <v>83</v>
      </c>
      <c r="FL355" s="167">
        <v>136</v>
      </c>
      <c r="FM355" s="168">
        <f t="shared" si="713"/>
        <v>75.599999999999994</v>
      </c>
      <c r="FN355" s="168">
        <f t="shared" si="714"/>
        <v>84.2</v>
      </c>
      <c r="FO355" s="168">
        <f t="shared" si="715"/>
        <v>90.1</v>
      </c>
      <c r="FP355" s="168">
        <f t="shared" si="716"/>
        <v>93.6</v>
      </c>
      <c r="FQ355" s="168">
        <f t="shared" si="717"/>
        <v>96.2</v>
      </c>
      <c r="FR355" s="168">
        <f t="shared" si="718"/>
        <v>91.3</v>
      </c>
      <c r="FS355" s="168">
        <f t="shared" si="719"/>
        <v>87.9</v>
      </c>
      <c r="FT355" s="168">
        <f t="shared" si="720"/>
        <v>81.900000000000006</v>
      </c>
      <c r="FU355" s="167">
        <v>137</v>
      </c>
      <c r="FV355" s="168">
        <f t="shared" si="721"/>
        <v>77.599999999999994</v>
      </c>
      <c r="FW355" s="168">
        <f t="shared" si="722"/>
        <v>88</v>
      </c>
      <c r="FX355" s="168">
        <f t="shared" si="723"/>
        <v>93.4</v>
      </c>
      <c r="FY355" s="168">
        <f t="shared" si="724"/>
        <v>93.8</v>
      </c>
      <c r="FZ355" s="168">
        <f t="shared" si="725"/>
        <v>94.2</v>
      </c>
      <c r="GA355" s="168">
        <f t="shared" si="726"/>
        <v>91.4</v>
      </c>
      <c r="GB355" s="168">
        <f t="shared" si="727"/>
        <v>87.9</v>
      </c>
      <c r="GC355" s="168">
        <f t="shared" si="728"/>
        <v>79.900000000000006</v>
      </c>
      <c r="GD355" s="167">
        <v>130</v>
      </c>
      <c r="GE355" s="168">
        <f t="shared" si="729"/>
        <v>-2.3603849250278586E-2</v>
      </c>
      <c r="GF355" s="168">
        <f t="shared" si="730"/>
        <v>-2.3544224454084883E-2</v>
      </c>
      <c r="GG355" s="167">
        <v>131</v>
      </c>
      <c r="GH355" s="168">
        <f t="shared" si="731"/>
        <v>-1.2384835451356935E-2</v>
      </c>
      <c r="GI355" s="168">
        <f t="shared" si="732"/>
        <v>-1.1998855162644873E-2</v>
      </c>
      <c r="GJ355" s="167">
        <v>132</v>
      </c>
      <c r="GK355" s="168">
        <f t="shared" si="733"/>
        <v>-2.0040529691527809E-2</v>
      </c>
      <c r="GL355" s="168">
        <f t="shared" si="734"/>
        <v>-1.9627671504537147E-2</v>
      </c>
      <c r="GM355" s="167">
        <v>133</v>
      </c>
      <c r="GN355" s="168">
        <f t="shared" si="735"/>
        <v>-2.9994818512207644E-2</v>
      </c>
      <c r="GO355" s="168">
        <f t="shared" si="736"/>
        <v>-2.8499066434065412E-2</v>
      </c>
      <c r="GP355" s="167">
        <v>134</v>
      </c>
      <c r="GQ355" s="168">
        <f t="shared" si="737"/>
        <v>1.1033250097071345E-2</v>
      </c>
      <c r="GR355" s="168">
        <f t="shared" si="738"/>
        <v>1.2508825519844891E-2</v>
      </c>
      <c r="GS355" s="167">
        <v>135</v>
      </c>
      <c r="GT355" s="168">
        <f t="shared" si="739"/>
        <v>3.2452499206684138E-2</v>
      </c>
      <c r="GU355" s="168">
        <f t="shared" si="740"/>
        <v>3.7596330632538866E-2</v>
      </c>
      <c r="GV355" s="167">
        <v>136</v>
      </c>
      <c r="GW355" s="168">
        <f t="shared" si="741"/>
        <v>4.2495075939370963E-2</v>
      </c>
      <c r="GX355" s="168">
        <f t="shared" si="742"/>
        <v>5.8447665967733542E-2</v>
      </c>
      <c r="GY355" s="167">
        <v>137</v>
      </c>
      <c r="GZ355" s="168">
        <f t="shared" si="743"/>
        <v>-2.9037543498589002E-5</v>
      </c>
      <c r="HA355" s="168">
        <f t="shared" si="744"/>
        <v>2.5034014590687548E-2</v>
      </c>
      <c r="HB355" s="167">
        <v>-1.2</v>
      </c>
      <c r="HC355" s="167">
        <v>-0.49</v>
      </c>
      <c r="HD355" s="167">
        <v>0.14000000000000001</v>
      </c>
      <c r="HE355" s="167">
        <v>1.56</v>
      </c>
      <c r="HF355" s="167">
        <v>-2.98</v>
      </c>
      <c r="HG355" s="167">
        <v>-1.01</v>
      </c>
      <c r="HH355" s="167">
        <v>0.85</v>
      </c>
      <c r="HI355" s="167">
        <v>3.14</v>
      </c>
    </row>
    <row r="356" spans="1:217" ht="15" x14ac:dyDescent="0.2">
      <c r="A356" s="153">
        <v>346</v>
      </c>
      <c r="B356" s="212"/>
      <c r="V356" s="163">
        <f t="shared" si="645"/>
        <v>0</v>
      </c>
      <c r="W356" s="163">
        <f t="shared" si="646"/>
        <v>0</v>
      </c>
      <c r="X356" s="163">
        <f t="shared" si="647"/>
        <v>0</v>
      </c>
      <c r="Y356" s="163">
        <f t="shared" si="648"/>
        <v>0</v>
      </c>
      <c r="Z356" s="163">
        <f t="shared" si="649"/>
        <v>0</v>
      </c>
      <c r="AA356" s="163">
        <f t="shared" si="650"/>
        <v>0</v>
      </c>
      <c r="AB356" s="163">
        <f t="shared" si="651"/>
        <v>0</v>
      </c>
      <c r="AC356" s="163">
        <f t="shared" si="652"/>
        <v>0</v>
      </c>
      <c r="AD356" s="164">
        <f t="shared" si="653"/>
        <v>-1.4641977937706968E-2</v>
      </c>
      <c r="AE356" s="164">
        <f t="shared" si="654"/>
        <v>2.4910512713808348E-2</v>
      </c>
      <c r="AF356" s="164">
        <f t="shared" si="655"/>
        <v>4.5595616594547202E-2</v>
      </c>
      <c r="AG356" s="165">
        <f t="shared" si="656"/>
        <v>65.3</v>
      </c>
      <c r="AH356" s="165">
        <f t="shared" si="657"/>
        <v>75.400000000000006</v>
      </c>
      <c r="AI356" s="165">
        <f t="shared" si="658"/>
        <v>82.9</v>
      </c>
      <c r="AJ356" s="165">
        <f t="shared" si="659"/>
        <v>88.3</v>
      </c>
      <c r="AK356" s="165">
        <f t="shared" si="660"/>
        <v>91.5</v>
      </c>
      <c r="AL356" s="165">
        <f t="shared" si="661"/>
        <v>92.7</v>
      </c>
      <c r="AM356" s="165">
        <f t="shared" si="662"/>
        <v>92.5</v>
      </c>
      <c r="AN356" s="165">
        <f t="shared" si="663"/>
        <v>90.4</v>
      </c>
      <c r="AO356" s="164">
        <f t="shared" si="664"/>
        <v>1.5128685188023212</v>
      </c>
      <c r="AP356" s="166">
        <v>1</v>
      </c>
      <c r="AQ356" s="167">
        <v>51.4</v>
      </c>
      <c r="AR356" s="167">
        <v>62.6</v>
      </c>
      <c r="AS356" s="167">
        <v>70.8</v>
      </c>
      <c r="AT356" s="167">
        <v>81</v>
      </c>
      <c r="AU356" s="167">
        <v>90.4</v>
      </c>
      <c r="AV356" s="167">
        <v>96.2</v>
      </c>
      <c r="AW356" s="167">
        <v>94.7</v>
      </c>
      <c r="AX356" s="167">
        <v>92.3</v>
      </c>
      <c r="AY356" s="166">
        <v>2</v>
      </c>
      <c r="AZ356" s="167">
        <v>59.5</v>
      </c>
      <c r="BA356" s="167">
        <v>68.900000000000006</v>
      </c>
      <c r="BB356" s="167">
        <v>78.3</v>
      </c>
      <c r="BC356" s="167">
        <v>84.3</v>
      </c>
      <c r="BD356" s="167">
        <v>92.8</v>
      </c>
      <c r="BE356" s="167">
        <v>96.3</v>
      </c>
      <c r="BF356" s="167">
        <v>94</v>
      </c>
      <c r="BG356" s="167">
        <v>90</v>
      </c>
      <c r="BH356" s="166">
        <v>3</v>
      </c>
      <c r="BI356" s="167">
        <v>59.8</v>
      </c>
      <c r="BJ356" s="167">
        <v>71.099999999999994</v>
      </c>
      <c r="BK356" s="167">
        <v>80.8</v>
      </c>
      <c r="BL356" s="167">
        <v>88</v>
      </c>
      <c r="BM356" s="167">
        <v>95</v>
      </c>
      <c r="BN356" s="167">
        <v>94.4</v>
      </c>
      <c r="BO356" s="167">
        <v>94.1</v>
      </c>
      <c r="BP356" s="167">
        <v>89</v>
      </c>
      <c r="BQ356" s="166">
        <v>4</v>
      </c>
      <c r="BR356" s="167">
        <v>65.400000000000006</v>
      </c>
      <c r="BS356" s="167">
        <v>77.2</v>
      </c>
      <c r="BT356" s="167">
        <v>84.5</v>
      </c>
      <c r="BU356" s="167">
        <v>89.8</v>
      </c>
      <c r="BV356" s="167">
        <v>95.5</v>
      </c>
      <c r="BW356" s="167">
        <v>94.3</v>
      </c>
      <c r="BX356" s="167">
        <v>92.5</v>
      </c>
      <c r="BY356" s="167">
        <v>88.8</v>
      </c>
      <c r="BZ356" s="166">
        <v>5</v>
      </c>
      <c r="CA356" s="167">
        <v>65.3</v>
      </c>
      <c r="CB356" s="167">
        <v>77.400000000000006</v>
      </c>
      <c r="CC356" s="167">
        <v>86.5</v>
      </c>
      <c r="CD356" s="167">
        <v>92.5</v>
      </c>
      <c r="CE356" s="167">
        <v>96.4</v>
      </c>
      <c r="CF356" s="167">
        <v>93</v>
      </c>
      <c r="CG356" s="167">
        <v>90.4</v>
      </c>
      <c r="CH356" s="167">
        <v>83.7</v>
      </c>
      <c r="CI356" s="166">
        <v>6</v>
      </c>
      <c r="CJ356" s="167">
        <v>70.7</v>
      </c>
      <c r="CK356" s="167">
        <v>82</v>
      </c>
      <c r="CL356" s="167">
        <v>89.3</v>
      </c>
      <c r="CM356" s="167">
        <v>93.3</v>
      </c>
      <c r="CN356" s="167">
        <v>95.5</v>
      </c>
      <c r="CO356" s="167">
        <v>93</v>
      </c>
      <c r="CP356" s="167">
        <v>90.1</v>
      </c>
      <c r="CQ356" s="167">
        <v>83</v>
      </c>
      <c r="CR356" s="166">
        <v>7</v>
      </c>
      <c r="CS356" s="167">
        <v>75.599999999999994</v>
      </c>
      <c r="CT356" s="167">
        <v>84.2</v>
      </c>
      <c r="CU356" s="167">
        <v>90.1</v>
      </c>
      <c r="CV356" s="167">
        <v>93.6</v>
      </c>
      <c r="CW356" s="167">
        <v>96.2</v>
      </c>
      <c r="CX356" s="167">
        <v>91.3</v>
      </c>
      <c r="CY356" s="167">
        <v>87.9</v>
      </c>
      <c r="CZ356" s="167">
        <v>81.900000000000006</v>
      </c>
      <c r="DA356" s="166">
        <v>8</v>
      </c>
      <c r="DB356" s="167">
        <v>77.599999999999994</v>
      </c>
      <c r="DC356" s="167">
        <v>88</v>
      </c>
      <c r="DD356" s="167">
        <v>93.4</v>
      </c>
      <c r="DE356" s="167">
        <v>93.8</v>
      </c>
      <c r="DF356" s="167">
        <v>94.2</v>
      </c>
      <c r="DG356" s="167">
        <v>91.4</v>
      </c>
      <c r="DH356" s="167">
        <v>87.9</v>
      </c>
      <c r="DI356" s="167">
        <v>79.900000000000006</v>
      </c>
      <c r="DJ356" s="167">
        <v>1</v>
      </c>
      <c r="DK356" s="168">
        <f t="shared" si="665"/>
        <v>51.4</v>
      </c>
      <c r="DL356" s="168">
        <f t="shared" si="666"/>
        <v>62.6</v>
      </c>
      <c r="DM356" s="168">
        <f t="shared" si="667"/>
        <v>70.8</v>
      </c>
      <c r="DN356" s="168">
        <f t="shared" si="668"/>
        <v>81</v>
      </c>
      <c r="DO356" s="168">
        <f t="shared" si="669"/>
        <v>90.4</v>
      </c>
      <c r="DP356" s="168">
        <f t="shared" si="670"/>
        <v>96.2</v>
      </c>
      <c r="DQ356" s="168">
        <f t="shared" si="671"/>
        <v>94.7</v>
      </c>
      <c r="DR356" s="168">
        <f t="shared" si="672"/>
        <v>92.3</v>
      </c>
      <c r="DS356" s="167">
        <v>131</v>
      </c>
      <c r="DT356" s="168">
        <f t="shared" si="673"/>
        <v>59.5</v>
      </c>
      <c r="DU356" s="168">
        <f t="shared" si="674"/>
        <v>68.900000000000006</v>
      </c>
      <c r="DV356" s="168">
        <f t="shared" si="675"/>
        <v>78.3</v>
      </c>
      <c r="DW356" s="168">
        <f t="shared" si="676"/>
        <v>84.3</v>
      </c>
      <c r="DX356" s="168">
        <f t="shared" si="677"/>
        <v>92.8</v>
      </c>
      <c r="DY356" s="168">
        <f t="shared" si="678"/>
        <v>96.3</v>
      </c>
      <c r="DZ356" s="168">
        <f t="shared" si="679"/>
        <v>94</v>
      </c>
      <c r="EA356" s="168">
        <f t="shared" si="680"/>
        <v>90</v>
      </c>
      <c r="EB356" s="167">
        <v>132</v>
      </c>
      <c r="EC356" s="168">
        <f t="shared" si="681"/>
        <v>59.8</v>
      </c>
      <c r="ED356" s="168">
        <f t="shared" si="682"/>
        <v>71.099999999999994</v>
      </c>
      <c r="EE356" s="168">
        <f t="shared" si="683"/>
        <v>80.8</v>
      </c>
      <c r="EF356" s="168">
        <f t="shared" si="684"/>
        <v>88</v>
      </c>
      <c r="EG356" s="168">
        <f t="shared" si="685"/>
        <v>95</v>
      </c>
      <c r="EH356" s="168">
        <f t="shared" si="686"/>
        <v>94.4</v>
      </c>
      <c r="EI356" s="168">
        <f t="shared" si="687"/>
        <v>94.1</v>
      </c>
      <c r="EJ356" s="168">
        <f t="shared" si="688"/>
        <v>89</v>
      </c>
      <c r="EK356" s="167">
        <v>133</v>
      </c>
      <c r="EL356" s="168">
        <f t="shared" si="689"/>
        <v>65.400000000000006</v>
      </c>
      <c r="EM356" s="168">
        <f t="shared" si="690"/>
        <v>77.2</v>
      </c>
      <c r="EN356" s="168">
        <f t="shared" si="691"/>
        <v>84.5</v>
      </c>
      <c r="EO356" s="168">
        <f t="shared" si="692"/>
        <v>89.8</v>
      </c>
      <c r="EP356" s="168">
        <f t="shared" si="693"/>
        <v>95.5</v>
      </c>
      <c r="EQ356" s="168">
        <f t="shared" si="694"/>
        <v>94.3</v>
      </c>
      <c r="ER356" s="168">
        <f t="shared" si="695"/>
        <v>92.5</v>
      </c>
      <c r="ES356" s="168">
        <f t="shared" si="696"/>
        <v>88.8</v>
      </c>
      <c r="ET356" s="167">
        <v>134</v>
      </c>
      <c r="EU356" s="168">
        <f t="shared" si="697"/>
        <v>65.3</v>
      </c>
      <c r="EV356" s="168">
        <f t="shared" si="698"/>
        <v>77.400000000000006</v>
      </c>
      <c r="EW356" s="168">
        <f t="shared" si="699"/>
        <v>86.5</v>
      </c>
      <c r="EX356" s="168">
        <f t="shared" si="700"/>
        <v>92.5</v>
      </c>
      <c r="EY356" s="168">
        <f t="shared" si="701"/>
        <v>96.4</v>
      </c>
      <c r="EZ356" s="168">
        <f t="shared" si="702"/>
        <v>93</v>
      </c>
      <c r="FA356" s="168">
        <f t="shared" si="703"/>
        <v>90.4</v>
      </c>
      <c r="FB356" s="168">
        <f t="shared" si="704"/>
        <v>83.7</v>
      </c>
      <c r="FC356" s="167">
        <v>135</v>
      </c>
      <c r="FD356" s="168">
        <f t="shared" si="705"/>
        <v>70.7</v>
      </c>
      <c r="FE356" s="168">
        <f t="shared" si="706"/>
        <v>82</v>
      </c>
      <c r="FF356" s="168">
        <f t="shared" si="707"/>
        <v>89.3</v>
      </c>
      <c r="FG356" s="168">
        <f t="shared" si="708"/>
        <v>93.3</v>
      </c>
      <c r="FH356" s="168">
        <f t="shared" si="709"/>
        <v>95.5</v>
      </c>
      <c r="FI356" s="168">
        <f t="shared" si="710"/>
        <v>93</v>
      </c>
      <c r="FJ356" s="168">
        <f t="shared" si="711"/>
        <v>90.1</v>
      </c>
      <c r="FK356" s="168">
        <f t="shared" si="712"/>
        <v>83</v>
      </c>
      <c r="FL356" s="167">
        <v>136</v>
      </c>
      <c r="FM356" s="168">
        <f t="shared" si="713"/>
        <v>75.599999999999994</v>
      </c>
      <c r="FN356" s="168">
        <f t="shared" si="714"/>
        <v>84.2</v>
      </c>
      <c r="FO356" s="168">
        <f t="shared" si="715"/>
        <v>90.1</v>
      </c>
      <c r="FP356" s="168">
        <f t="shared" si="716"/>
        <v>93.6</v>
      </c>
      <c r="FQ356" s="168">
        <f t="shared" si="717"/>
        <v>96.2</v>
      </c>
      <c r="FR356" s="168">
        <f t="shared" si="718"/>
        <v>91.3</v>
      </c>
      <c r="FS356" s="168">
        <f t="shared" si="719"/>
        <v>87.9</v>
      </c>
      <c r="FT356" s="168">
        <f t="shared" si="720"/>
        <v>81.900000000000006</v>
      </c>
      <c r="FU356" s="167">
        <v>137</v>
      </c>
      <c r="FV356" s="168">
        <f t="shared" si="721"/>
        <v>77.599999999999994</v>
      </c>
      <c r="FW356" s="168">
        <f t="shared" si="722"/>
        <v>88</v>
      </c>
      <c r="FX356" s="168">
        <f t="shared" si="723"/>
        <v>93.4</v>
      </c>
      <c r="FY356" s="168">
        <f t="shared" si="724"/>
        <v>93.8</v>
      </c>
      <c r="FZ356" s="168">
        <f t="shared" si="725"/>
        <v>94.2</v>
      </c>
      <c r="GA356" s="168">
        <f t="shared" si="726"/>
        <v>91.4</v>
      </c>
      <c r="GB356" s="168">
        <f t="shared" si="727"/>
        <v>87.9</v>
      </c>
      <c r="GC356" s="168">
        <f t="shared" si="728"/>
        <v>79.900000000000006</v>
      </c>
      <c r="GD356" s="167">
        <v>130</v>
      </c>
      <c r="GE356" s="168">
        <f t="shared" si="729"/>
        <v>-2.3603849250278586E-2</v>
      </c>
      <c r="GF356" s="168">
        <f t="shared" si="730"/>
        <v>-2.3544224454084883E-2</v>
      </c>
      <c r="GG356" s="167">
        <v>131</v>
      </c>
      <c r="GH356" s="168">
        <f t="shared" si="731"/>
        <v>-1.2384835451356935E-2</v>
      </c>
      <c r="GI356" s="168">
        <f t="shared" si="732"/>
        <v>-1.1998855162644873E-2</v>
      </c>
      <c r="GJ356" s="167">
        <v>132</v>
      </c>
      <c r="GK356" s="168">
        <f t="shared" si="733"/>
        <v>-2.0040529691527809E-2</v>
      </c>
      <c r="GL356" s="168">
        <f t="shared" si="734"/>
        <v>-1.9627671504537147E-2</v>
      </c>
      <c r="GM356" s="167">
        <v>133</v>
      </c>
      <c r="GN356" s="168">
        <f t="shared" si="735"/>
        <v>-2.9994818512207644E-2</v>
      </c>
      <c r="GO356" s="168">
        <f t="shared" si="736"/>
        <v>-2.8499066434065412E-2</v>
      </c>
      <c r="GP356" s="167">
        <v>134</v>
      </c>
      <c r="GQ356" s="168">
        <f t="shared" si="737"/>
        <v>1.1033250097071345E-2</v>
      </c>
      <c r="GR356" s="168">
        <f t="shared" si="738"/>
        <v>1.2508825519844891E-2</v>
      </c>
      <c r="GS356" s="167">
        <v>135</v>
      </c>
      <c r="GT356" s="168">
        <f t="shared" si="739"/>
        <v>3.2452499206684138E-2</v>
      </c>
      <c r="GU356" s="168">
        <f t="shared" si="740"/>
        <v>3.7596330632538866E-2</v>
      </c>
      <c r="GV356" s="167">
        <v>136</v>
      </c>
      <c r="GW356" s="168">
        <f t="shared" si="741"/>
        <v>4.2495075939370963E-2</v>
      </c>
      <c r="GX356" s="168">
        <f t="shared" si="742"/>
        <v>5.8447665967733542E-2</v>
      </c>
      <c r="GY356" s="167">
        <v>137</v>
      </c>
      <c r="GZ356" s="168">
        <f t="shared" si="743"/>
        <v>-2.9037543498589002E-5</v>
      </c>
      <c r="HA356" s="168">
        <f t="shared" si="744"/>
        <v>2.5034014590687548E-2</v>
      </c>
      <c r="HB356" s="167">
        <v>-1.2</v>
      </c>
      <c r="HC356" s="167">
        <v>-0.49</v>
      </c>
      <c r="HD356" s="167">
        <v>0.14000000000000001</v>
      </c>
      <c r="HE356" s="167">
        <v>1.56</v>
      </c>
      <c r="HF356" s="167">
        <v>-2.98</v>
      </c>
      <c r="HG356" s="167">
        <v>-1.01</v>
      </c>
      <c r="HH356" s="167">
        <v>0.85</v>
      </c>
      <c r="HI356" s="167">
        <v>3.14</v>
      </c>
    </row>
    <row r="357" spans="1:217" ht="15" x14ac:dyDescent="0.2">
      <c r="A357" s="153">
        <v>347</v>
      </c>
      <c r="B357" s="212"/>
      <c r="V357" s="163">
        <f t="shared" si="645"/>
        <v>0</v>
      </c>
      <c r="W357" s="163">
        <f t="shared" si="646"/>
        <v>0</v>
      </c>
      <c r="X357" s="163">
        <f t="shared" si="647"/>
        <v>0</v>
      </c>
      <c r="Y357" s="163">
        <f t="shared" si="648"/>
        <v>0</v>
      </c>
      <c r="Z357" s="163">
        <f t="shared" si="649"/>
        <v>0</v>
      </c>
      <c r="AA357" s="163">
        <f t="shared" si="650"/>
        <v>0</v>
      </c>
      <c r="AB357" s="163">
        <f t="shared" si="651"/>
        <v>0</v>
      </c>
      <c r="AC357" s="163">
        <f t="shared" si="652"/>
        <v>0</v>
      </c>
      <c r="AD357" s="164">
        <f t="shared" si="653"/>
        <v>-1.4641977937706968E-2</v>
      </c>
      <c r="AE357" s="164">
        <f t="shared" si="654"/>
        <v>2.4910512713808348E-2</v>
      </c>
      <c r="AF357" s="164">
        <f t="shared" si="655"/>
        <v>4.5595616594547202E-2</v>
      </c>
      <c r="AG357" s="165">
        <f t="shared" si="656"/>
        <v>65.3</v>
      </c>
      <c r="AH357" s="165">
        <f t="shared" si="657"/>
        <v>75.400000000000006</v>
      </c>
      <c r="AI357" s="165">
        <f t="shared" si="658"/>
        <v>82.9</v>
      </c>
      <c r="AJ357" s="165">
        <f t="shared" si="659"/>
        <v>88.3</v>
      </c>
      <c r="AK357" s="165">
        <f t="shared" si="660"/>
        <v>91.5</v>
      </c>
      <c r="AL357" s="165">
        <f t="shared" si="661"/>
        <v>92.7</v>
      </c>
      <c r="AM357" s="165">
        <f t="shared" si="662"/>
        <v>92.5</v>
      </c>
      <c r="AN357" s="165">
        <f t="shared" si="663"/>
        <v>90.4</v>
      </c>
      <c r="AO357" s="164">
        <f t="shared" si="664"/>
        <v>1.5128685188023212</v>
      </c>
      <c r="AP357" s="166">
        <v>1</v>
      </c>
      <c r="AQ357" s="167">
        <v>51.4</v>
      </c>
      <c r="AR357" s="167">
        <v>62.6</v>
      </c>
      <c r="AS357" s="167">
        <v>70.8</v>
      </c>
      <c r="AT357" s="167">
        <v>81</v>
      </c>
      <c r="AU357" s="167">
        <v>90.4</v>
      </c>
      <c r="AV357" s="167">
        <v>96.2</v>
      </c>
      <c r="AW357" s="167">
        <v>94.7</v>
      </c>
      <c r="AX357" s="167">
        <v>92.3</v>
      </c>
      <c r="AY357" s="166">
        <v>2</v>
      </c>
      <c r="AZ357" s="167">
        <v>59.5</v>
      </c>
      <c r="BA357" s="167">
        <v>68.900000000000006</v>
      </c>
      <c r="BB357" s="167">
        <v>78.3</v>
      </c>
      <c r="BC357" s="167">
        <v>84.3</v>
      </c>
      <c r="BD357" s="167">
        <v>92.8</v>
      </c>
      <c r="BE357" s="167">
        <v>96.3</v>
      </c>
      <c r="BF357" s="167">
        <v>94</v>
      </c>
      <c r="BG357" s="167">
        <v>90</v>
      </c>
      <c r="BH357" s="166">
        <v>3</v>
      </c>
      <c r="BI357" s="167">
        <v>59.8</v>
      </c>
      <c r="BJ357" s="167">
        <v>71.099999999999994</v>
      </c>
      <c r="BK357" s="167">
        <v>80.8</v>
      </c>
      <c r="BL357" s="167">
        <v>88</v>
      </c>
      <c r="BM357" s="167">
        <v>95</v>
      </c>
      <c r="BN357" s="167">
        <v>94.4</v>
      </c>
      <c r="BO357" s="167">
        <v>94.1</v>
      </c>
      <c r="BP357" s="167">
        <v>89</v>
      </c>
      <c r="BQ357" s="166">
        <v>4</v>
      </c>
      <c r="BR357" s="167">
        <v>65.400000000000006</v>
      </c>
      <c r="BS357" s="167">
        <v>77.2</v>
      </c>
      <c r="BT357" s="167">
        <v>84.5</v>
      </c>
      <c r="BU357" s="167">
        <v>89.8</v>
      </c>
      <c r="BV357" s="167">
        <v>95.5</v>
      </c>
      <c r="BW357" s="167">
        <v>94.3</v>
      </c>
      <c r="BX357" s="167">
        <v>92.5</v>
      </c>
      <c r="BY357" s="167">
        <v>88.8</v>
      </c>
      <c r="BZ357" s="166">
        <v>5</v>
      </c>
      <c r="CA357" s="167">
        <v>65.3</v>
      </c>
      <c r="CB357" s="167">
        <v>77.400000000000006</v>
      </c>
      <c r="CC357" s="167">
        <v>86.5</v>
      </c>
      <c r="CD357" s="167">
        <v>92.5</v>
      </c>
      <c r="CE357" s="167">
        <v>96.4</v>
      </c>
      <c r="CF357" s="167">
        <v>93</v>
      </c>
      <c r="CG357" s="167">
        <v>90.4</v>
      </c>
      <c r="CH357" s="167">
        <v>83.7</v>
      </c>
      <c r="CI357" s="166">
        <v>6</v>
      </c>
      <c r="CJ357" s="167">
        <v>70.7</v>
      </c>
      <c r="CK357" s="167">
        <v>82</v>
      </c>
      <c r="CL357" s="167">
        <v>89.3</v>
      </c>
      <c r="CM357" s="167">
        <v>93.3</v>
      </c>
      <c r="CN357" s="167">
        <v>95.5</v>
      </c>
      <c r="CO357" s="167">
        <v>93</v>
      </c>
      <c r="CP357" s="167">
        <v>90.1</v>
      </c>
      <c r="CQ357" s="167">
        <v>83</v>
      </c>
      <c r="CR357" s="166">
        <v>7</v>
      </c>
      <c r="CS357" s="167">
        <v>75.599999999999994</v>
      </c>
      <c r="CT357" s="167">
        <v>84.2</v>
      </c>
      <c r="CU357" s="167">
        <v>90.1</v>
      </c>
      <c r="CV357" s="167">
        <v>93.6</v>
      </c>
      <c r="CW357" s="167">
        <v>96.2</v>
      </c>
      <c r="CX357" s="167">
        <v>91.3</v>
      </c>
      <c r="CY357" s="167">
        <v>87.9</v>
      </c>
      <c r="CZ357" s="167">
        <v>81.900000000000006</v>
      </c>
      <c r="DA357" s="166">
        <v>8</v>
      </c>
      <c r="DB357" s="167">
        <v>77.599999999999994</v>
      </c>
      <c r="DC357" s="167">
        <v>88</v>
      </c>
      <c r="DD357" s="167">
        <v>93.4</v>
      </c>
      <c r="DE357" s="167">
        <v>93.8</v>
      </c>
      <c r="DF357" s="167">
        <v>94.2</v>
      </c>
      <c r="DG357" s="167">
        <v>91.4</v>
      </c>
      <c r="DH357" s="167">
        <v>87.9</v>
      </c>
      <c r="DI357" s="167">
        <v>79.900000000000006</v>
      </c>
      <c r="DJ357" s="167">
        <v>1</v>
      </c>
      <c r="DK357" s="168">
        <f t="shared" si="665"/>
        <v>51.4</v>
      </c>
      <c r="DL357" s="168">
        <f t="shared" si="666"/>
        <v>62.6</v>
      </c>
      <c r="DM357" s="168">
        <f t="shared" si="667"/>
        <v>70.8</v>
      </c>
      <c r="DN357" s="168">
        <f t="shared" si="668"/>
        <v>81</v>
      </c>
      <c r="DO357" s="168">
        <f t="shared" si="669"/>
        <v>90.4</v>
      </c>
      <c r="DP357" s="168">
        <f t="shared" si="670"/>
        <v>96.2</v>
      </c>
      <c r="DQ357" s="168">
        <f t="shared" si="671"/>
        <v>94.7</v>
      </c>
      <c r="DR357" s="168">
        <f t="shared" si="672"/>
        <v>92.3</v>
      </c>
      <c r="DS357" s="167">
        <v>131</v>
      </c>
      <c r="DT357" s="168">
        <f t="shared" si="673"/>
        <v>59.5</v>
      </c>
      <c r="DU357" s="168">
        <f t="shared" si="674"/>
        <v>68.900000000000006</v>
      </c>
      <c r="DV357" s="168">
        <f t="shared" si="675"/>
        <v>78.3</v>
      </c>
      <c r="DW357" s="168">
        <f t="shared" si="676"/>
        <v>84.3</v>
      </c>
      <c r="DX357" s="168">
        <f t="shared" si="677"/>
        <v>92.8</v>
      </c>
      <c r="DY357" s="168">
        <f t="shared" si="678"/>
        <v>96.3</v>
      </c>
      <c r="DZ357" s="168">
        <f t="shared" si="679"/>
        <v>94</v>
      </c>
      <c r="EA357" s="168">
        <f t="shared" si="680"/>
        <v>90</v>
      </c>
      <c r="EB357" s="167">
        <v>132</v>
      </c>
      <c r="EC357" s="168">
        <f t="shared" si="681"/>
        <v>59.8</v>
      </c>
      <c r="ED357" s="168">
        <f t="shared" si="682"/>
        <v>71.099999999999994</v>
      </c>
      <c r="EE357" s="168">
        <f t="shared" si="683"/>
        <v>80.8</v>
      </c>
      <c r="EF357" s="168">
        <f t="shared" si="684"/>
        <v>88</v>
      </c>
      <c r="EG357" s="168">
        <f t="shared" si="685"/>
        <v>95</v>
      </c>
      <c r="EH357" s="168">
        <f t="shared" si="686"/>
        <v>94.4</v>
      </c>
      <c r="EI357" s="168">
        <f t="shared" si="687"/>
        <v>94.1</v>
      </c>
      <c r="EJ357" s="168">
        <f t="shared" si="688"/>
        <v>89</v>
      </c>
      <c r="EK357" s="167">
        <v>133</v>
      </c>
      <c r="EL357" s="168">
        <f t="shared" si="689"/>
        <v>65.400000000000006</v>
      </c>
      <c r="EM357" s="168">
        <f t="shared" si="690"/>
        <v>77.2</v>
      </c>
      <c r="EN357" s="168">
        <f t="shared" si="691"/>
        <v>84.5</v>
      </c>
      <c r="EO357" s="168">
        <f t="shared" si="692"/>
        <v>89.8</v>
      </c>
      <c r="EP357" s="168">
        <f t="shared" si="693"/>
        <v>95.5</v>
      </c>
      <c r="EQ357" s="168">
        <f t="shared" si="694"/>
        <v>94.3</v>
      </c>
      <c r="ER357" s="168">
        <f t="shared" si="695"/>
        <v>92.5</v>
      </c>
      <c r="ES357" s="168">
        <f t="shared" si="696"/>
        <v>88.8</v>
      </c>
      <c r="ET357" s="167">
        <v>134</v>
      </c>
      <c r="EU357" s="168">
        <f t="shared" si="697"/>
        <v>65.3</v>
      </c>
      <c r="EV357" s="168">
        <f t="shared" si="698"/>
        <v>77.400000000000006</v>
      </c>
      <c r="EW357" s="168">
        <f t="shared" si="699"/>
        <v>86.5</v>
      </c>
      <c r="EX357" s="168">
        <f t="shared" si="700"/>
        <v>92.5</v>
      </c>
      <c r="EY357" s="168">
        <f t="shared" si="701"/>
        <v>96.4</v>
      </c>
      <c r="EZ357" s="168">
        <f t="shared" si="702"/>
        <v>93</v>
      </c>
      <c r="FA357" s="168">
        <f t="shared" si="703"/>
        <v>90.4</v>
      </c>
      <c r="FB357" s="168">
        <f t="shared" si="704"/>
        <v>83.7</v>
      </c>
      <c r="FC357" s="167">
        <v>135</v>
      </c>
      <c r="FD357" s="168">
        <f t="shared" si="705"/>
        <v>70.7</v>
      </c>
      <c r="FE357" s="168">
        <f t="shared" si="706"/>
        <v>82</v>
      </c>
      <c r="FF357" s="168">
        <f t="shared" si="707"/>
        <v>89.3</v>
      </c>
      <c r="FG357" s="168">
        <f t="shared" si="708"/>
        <v>93.3</v>
      </c>
      <c r="FH357" s="168">
        <f t="shared" si="709"/>
        <v>95.5</v>
      </c>
      <c r="FI357" s="168">
        <f t="shared" si="710"/>
        <v>93</v>
      </c>
      <c r="FJ357" s="168">
        <f t="shared" si="711"/>
        <v>90.1</v>
      </c>
      <c r="FK357" s="168">
        <f t="shared" si="712"/>
        <v>83</v>
      </c>
      <c r="FL357" s="167">
        <v>136</v>
      </c>
      <c r="FM357" s="168">
        <f t="shared" si="713"/>
        <v>75.599999999999994</v>
      </c>
      <c r="FN357" s="168">
        <f t="shared" si="714"/>
        <v>84.2</v>
      </c>
      <c r="FO357" s="168">
        <f t="shared" si="715"/>
        <v>90.1</v>
      </c>
      <c r="FP357" s="168">
        <f t="shared" si="716"/>
        <v>93.6</v>
      </c>
      <c r="FQ357" s="168">
        <f t="shared" si="717"/>
        <v>96.2</v>
      </c>
      <c r="FR357" s="168">
        <f t="shared" si="718"/>
        <v>91.3</v>
      </c>
      <c r="FS357" s="168">
        <f t="shared" si="719"/>
        <v>87.9</v>
      </c>
      <c r="FT357" s="168">
        <f t="shared" si="720"/>
        <v>81.900000000000006</v>
      </c>
      <c r="FU357" s="167">
        <v>137</v>
      </c>
      <c r="FV357" s="168">
        <f t="shared" si="721"/>
        <v>77.599999999999994</v>
      </c>
      <c r="FW357" s="168">
        <f t="shared" si="722"/>
        <v>88</v>
      </c>
      <c r="FX357" s="168">
        <f t="shared" si="723"/>
        <v>93.4</v>
      </c>
      <c r="FY357" s="168">
        <f t="shared" si="724"/>
        <v>93.8</v>
      </c>
      <c r="FZ357" s="168">
        <f t="shared" si="725"/>
        <v>94.2</v>
      </c>
      <c r="GA357" s="168">
        <f t="shared" si="726"/>
        <v>91.4</v>
      </c>
      <c r="GB357" s="168">
        <f t="shared" si="727"/>
        <v>87.9</v>
      </c>
      <c r="GC357" s="168">
        <f t="shared" si="728"/>
        <v>79.900000000000006</v>
      </c>
      <c r="GD357" s="167">
        <v>130</v>
      </c>
      <c r="GE357" s="168">
        <f t="shared" si="729"/>
        <v>-2.3603849250278586E-2</v>
      </c>
      <c r="GF357" s="168">
        <f t="shared" si="730"/>
        <v>-2.3544224454084883E-2</v>
      </c>
      <c r="GG357" s="167">
        <v>131</v>
      </c>
      <c r="GH357" s="168">
        <f t="shared" si="731"/>
        <v>-1.2384835451356935E-2</v>
      </c>
      <c r="GI357" s="168">
        <f t="shared" si="732"/>
        <v>-1.1998855162644873E-2</v>
      </c>
      <c r="GJ357" s="167">
        <v>132</v>
      </c>
      <c r="GK357" s="168">
        <f t="shared" si="733"/>
        <v>-2.0040529691527809E-2</v>
      </c>
      <c r="GL357" s="168">
        <f t="shared" si="734"/>
        <v>-1.9627671504537147E-2</v>
      </c>
      <c r="GM357" s="167">
        <v>133</v>
      </c>
      <c r="GN357" s="168">
        <f t="shared" si="735"/>
        <v>-2.9994818512207644E-2</v>
      </c>
      <c r="GO357" s="168">
        <f t="shared" si="736"/>
        <v>-2.8499066434065412E-2</v>
      </c>
      <c r="GP357" s="167">
        <v>134</v>
      </c>
      <c r="GQ357" s="168">
        <f t="shared" si="737"/>
        <v>1.1033250097071345E-2</v>
      </c>
      <c r="GR357" s="168">
        <f t="shared" si="738"/>
        <v>1.2508825519844891E-2</v>
      </c>
      <c r="GS357" s="167">
        <v>135</v>
      </c>
      <c r="GT357" s="168">
        <f t="shared" si="739"/>
        <v>3.2452499206684138E-2</v>
      </c>
      <c r="GU357" s="168">
        <f t="shared" si="740"/>
        <v>3.7596330632538866E-2</v>
      </c>
      <c r="GV357" s="167">
        <v>136</v>
      </c>
      <c r="GW357" s="168">
        <f t="shared" si="741"/>
        <v>4.2495075939370963E-2</v>
      </c>
      <c r="GX357" s="168">
        <f t="shared" si="742"/>
        <v>5.8447665967733542E-2</v>
      </c>
      <c r="GY357" s="167">
        <v>137</v>
      </c>
      <c r="GZ357" s="168">
        <f t="shared" si="743"/>
        <v>-2.9037543498589002E-5</v>
      </c>
      <c r="HA357" s="168">
        <f t="shared" si="744"/>
        <v>2.5034014590687548E-2</v>
      </c>
      <c r="HB357" s="167">
        <v>-1.2</v>
      </c>
      <c r="HC357" s="167">
        <v>-0.49</v>
      </c>
      <c r="HD357" s="167">
        <v>0.14000000000000001</v>
      </c>
      <c r="HE357" s="167">
        <v>1.56</v>
      </c>
      <c r="HF357" s="167">
        <v>-2.98</v>
      </c>
      <c r="HG357" s="167">
        <v>-1.01</v>
      </c>
      <c r="HH357" s="167">
        <v>0.85</v>
      </c>
      <c r="HI357" s="167">
        <v>3.14</v>
      </c>
    </row>
    <row r="358" spans="1:217" ht="15" x14ac:dyDescent="0.2">
      <c r="A358" s="153">
        <v>348</v>
      </c>
      <c r="B358" s="212"/>
      <c r="V358" s="163">
        <f t="shared" si="645"/>
        <v>0</v>
      </c>
      <c r="W358" s="163">
        <f t="shared" si="646"/>
        <v>0</v>
      </c>
      <c r="X358" s="163">
        <f t="shared" si="647"/>
        <v>0</v>
      </c>
      <c r="Y358" s="163">
        <f t="shared" si="648"/>
        <v>0</v>
      </c>
      <c r="Z358" s="163">
        <f t="shared" si="649"/>
        <v>0</v>
      </c>
      <c r="AA358" s="163">
        <f t="shared" si="650"/>
        <v>0</v>
      </c>
      <c r="AB358" s="163">
        <f t="shared" si="651"/>
        <v>0</v>
      </c>
      <c r="AC358" s="163">
        <f t="shared" si="652"/>
        <v>0</v>
      </c>
      <c r="AD358" s="164">
        <f t="shared" si="653"/>
        <v>-1.4641977937706968E-2</v>
      </c>
      <c r="AE358" s="164">
        <f t="shared" si="654"/>
        <v>2.4910512713808348E-2</v>
      </c>
      <c r="AF358" s="164">
        <f t="shared" si="655"/>
        <v>4.5595616594547202E-2</v>
      </c>
      <c r="AG358" s="165">
        <f t="shared" si="656"/>
        <v>65.3</v>
      </c>
      <c r="AH358" s="165">
        <f t="shared" si="657"/>
        <v>75.400000000000006</v>
      </c>
      <c r="AI358" s="165">
        <f t="shared" si="658"/>
        <v>82.9</v>
      </c>
      <c r="AJ358" s="165">
        <f t="shared" si="659"/>
        <v>88.3</v>
      </c>
      <c r="AK358" s="165">
        <f t="shared" si="660"/>
        <v>91.5</v>
      </c>
      <c r="AL358" s="165">
        <f t="shared" si="661"/>
        <v>92.7</v>
      </c>
      <c r="AM358" s="165">
        <f t="shared" si="662"/>
        <v>92.5</v>
      </c>
      <c r="AN358" s="165">
        <f t="shared" si="663"/>
        <v>90.4</v>
      </c>
      <c r="AO358" s="164">
        <f t="shared" si="664"/>
        <v>1.5128685188023212</v>
      </c>
      <c r="AP358" s="166">
        <v>1</v>
      </c>
      <c r="AQ358" s="167">
        <v>51.4</v>
      </c>
      <c r="AR358" s="167">
        <v>62.6</v>
      </c>
      <c r="AS358" s="167">
        <v>70.8</v>
      </c>
      <c r="AT358" s="167">
        <v>81</v>
      </c>
      <c r="AU358" s="167">
        <v>90.4</v>
      </c>
      <c r="AV358" s="167">
        <v>96.2</v>
      </c>
      <c r="AW358" s="167">
        <v>94.7</v>
      </c>
      <c r="AX358" s="167">
        <v>92.3</v>
      </c>
      <c r="AY358" s="166">
        <v>2</v>
      </c>
      <c r="AZ358" s="167">
        <v>59.5</v>
      </c>
      <c r="BA358" s="167">
        <v>68.900000000000006</v>
      </c>
      <c r="BB358" s="167">
        <v>78.3</v>
      </c>
      <c r="BC358" s="167">
        <v>84.3</v>
      </c>
      <c r="BD358" s="167">
        <v>92.8</v>
      </c>
      <c r="BE358" s="167">
        <v>96.3</v>
      </c>
      <c r="BF358" s="167">
        <v>94</v>
      </c>
      <c r="BG358" s="167">
        <v>90</v>
      </c>
      <c r="BH358" s="166">
        <v>3</v>
      </c>
      <c r="BI358" s="167">
        <v>59.8</v>
      </c>
      <c r="BJ358" s="167">
        <v>71.099999999999994</v>
      </c>
      <c r="BK358" s="167">
        <v>80.8</v>
      </c>
      <c r="BL358" s="167">
        <v>88</v>
      </c>
      <c r="BM358" s="167">
        <v>95</v>
      </c>
      <c r="BN358" s="167">
        <v>94.4</v>
      </c>
      <c r="BO358" s="167">
        <v>94.1</v>
      </c>
      <c r="BP358" s="167">
        <v>89</v>
      </c>
      <c r="BQ358" s="166">
        <v>4</v>
      </c>
      <c r="BR358" s="167">
        <v>65.400000000000006</v>
      </c>
      <c r="BS358" s="167">
        <v>77.2</v>
      </c>
      <c r="BT358" s="167">
        <v>84.5</v>
      </c>
      <c r="BU358" s="167">
        <v>89.8</v>
      </c>
      <c r="BV358" s="167">
        <v>95.5</v>
      </c>
      <c r="BW358" s="167">
        <v>94.3</v>
      </c>
      <c r="BX358" s="167">
        <v>92.5</v>
      </c>
      <c r="BY358" s="167">
        <v>88.8</v>
      </c>
      <c r="BZ358" s="166">
        <v>5</v>
      </c>
      <c r="CA358" s="167">
        <v>65.3</v>
      </c>
      <c r="CB358" s="167">
        <v>77.400000000000006</v>
      </c>
      <c r="CC358" s="167">
        <v>86.5</v>
      </c>
      <c r="CD358" s="167">
        <v>92.5</v>
      </c>
      <c r="CE358" s="167">
        <v>96.4</v>
      </c>
      <c r="CF358" s="167">
        <v>93</v>
      </c>
      <c r="CG358" s="167">
        <v>90.4</v>
      </c>
      <c r="CH358" s="167">
        <v>83.7</v>
      </c>
      <c r="CI358" s="166">
        <v>6</v>
      </c>
      <c r="CJ358" s="167">
        <v>70.7</v>
      </c>
      <c r="CK358" s="167">
        <v>82</v>
      </c>
      <c r="CL358" s="167">
        <v>89.3</v>
      </c>
      <c r="CM358" s="167">
        <v>93.3</v>
      </c>
      <c r="CN358" s="167">
        <v>95.5</v>
      </c>
      <c r="CO358" s="167">
        <v>93</v>
      </c>
      <c r="CP358" s="167">
        <v>90.1</v>
      </c>
      <c r="CQ358" s="167">
        <v>83</v>
      </c>
      <c r="CR358" s="166">
        <v>7</v>
      </c>
      <c r="CS358" s="167">
        <v>75.599999999999994</v>
      </c>
      <c r="CT358" s="167">
        <v>84.2</v>
      </c>
      <c r="CU358" s="167">
        <v>90.1</v>
      </c>
      <c r="CV358" s="167">
        <v>93.6</v>
      </c>
      <c r="CW358" s="167">
        <v>96.2</v>
      </c>
      <c r="CX358" s="167">
        <v>91.3</v>
      </c>
      <c r="CY358" s="167">
        <v>87.9</v>
      </c>
      <c r="CZ358" s="167">
        <v>81.900000000000006</v>
      </c>
      <c r="DA358" s="166">
        <v>8</v>
      </c>
      <c r="DB358" s="167">
        <v>77.599999999999994</v>
      </c>
      <c r="DC358" s="167">
        <v>88</v>
      </c>
      <c r="DD358" s="167">
        <v>93.4</v>
      </c>
      <c r="DE358" s="167">
        <v>93.8</v>
      </c>
      <c r="DF358" s="167">
        <v>94.2</v>
      </c>
      <c r="DG358" s="167">
        <v>91.4</v>
      </c>
      <c r="DH358" s="167">
        <v>87.9</v>
      </c>
      <c r="DI358" s="167">
        <v>79.900000000000006</v>
      </c>
      <c r="DJ358" s="167">
        <v>1</v>
      </c>
      <c r="DK358" s="168">
        <f t="shared" si="665"/>
        <v>51.4</v>
      </c>
      <c r="DL358" s="168">
        <f t="shared" si="666"/>
        <v>62.6</v>
      </c>
      <c r="DM358" s="168">
        <f t="shared" si="667"/>
        <v>70.8</v>
      </c>
      <c r="DN358" s="168">
        <f t="shared" si="668"/>
        <v>81</v>
      </c>
      <c r="DO358" s="168">
        <f t="shared" si="669"/>
        <v>90.4</v>
      </c>
      <c r="DP358" s="168">
        <f t="shared" si="670"/>
        <v>96.2</v>
      </c>
      <c r="DQ358" s="168">
        <f t="shared" si="671"/>
        <v>94.7</v>
      </c>
      <c r="DR358" s="168">
        <f t="shared" si="672"/>
        <v>92.3</v>
      </c>
      <c r="DS358" s="167">
        <v>131</v>
      </c>
      <c r="DT358" s="168">
        <f t="shared" si="673"/>
        <v>59.5</v>
      </c>
      <c r="DU358" s="168">
        <f t="shared" si="674"/>
        <v>68.900000000000006</v>
      </c>
      <c r="DV358" s="168">
        <f t="shared" si="675"/>
        <v>78.3</v>
      </c>
      <c r="DW358" s="168">
        <f t="shared" si="676"/>
        <v>84.3</v>
      </c>
      <c r="DX358" s="168">
        <f t="shared" si="677"/>
        <v>92.8</v>
      </c>
      <c r="DY358" s="168">
        <f t="shared" si="678"/>
        <v>96.3</v>
      </c>
      <c r="DZ358" s="168">
        <f t="shared" si="679"/>
        <v>94</v>
      </c>
      <c r="EA358" s="168">
        <f t="shared" si="680"/>
        <v>90</v>
      </c>
      <c r="EB358" s="167">
        <v>132</v>
      </c>
      <c r="EC358" s="168">
        <f t="shared" si="681"/>
        <v>59.8</v>
      </c>
      <c r="ED358" s="168">
        <f t="shared" si="682"/>
        <v>71.099999999999994</v>
      </c>
      <c r="EE358" s="168">
        <f t="shared" si="683"/>
        <v>80.8</v>
      </c>
      <c r="EF358" s="168">
        <f t="shared" si="684"/>
        <v>88</v>
      </c>
      <c r="EG358" s="168">
        <f t="shared" si="685"/>
        <v>95</v>
      </c>
      <c r="EH358" s="168">
        <f t="shared" si="686"/>
        <v>94.4</v>
      </c>
      <c r="EI358" s="168">
        <f t="shared" si="687"/>
        <v>94.1</v>
      </c>
      <c r="EJ358" s="168">
        <f t="shared" si="688"/>
        <v>89</v>
      </c>
      <c r="EK358" s="167">
        <v>133</v>
      </c>
      <c r="EL358" s="168">
        <f t="shared" si="689"/>
        <v>65.400000000000006</v>
      </c>
      <c r="EM358" s="168">
        <f t="shared" si="690"/>
        <v>77.2</v>
      </c>
      <c r="EN358" s="168">
        <f t="shared" si="691"/>
        <v>84.5</v>
      </c>
      <c r="EO358" s="168">
        <f t="shared" si="692"/>
        <v>89.8</v>
      </c>
      <c r="EP358" s="168">
        <f t="shared" si="693"/>
        <v>95.5</v>
      </c>
      <c r="EQ358" s="168">
        <f t="shared" si="694"/>
        <v>94.3</v>
      </c>
      <c r="ER358" s="168">
        <f t="shared" si="695"/>
        <v>92.5</v>
      </c>
      <c r="ES358" s="168">
        <f t="shared" si="696"/>
        <v>88.8</v>
      </c>
      <c r="ET358" s="167">
        <v>134</v>
      </c>
      <c r="EU358" s="168">
        <f t="shared" si="697"/>
        <v>65.3</v>
      </c>
      <c r="EV358" s="168">
        <f t="shared" si="698"/>
        <v>77.400000000000006</v>
      </c>
      <c r="EW358" s="168">
        <f t="shared" si="699"/>
        <v>86.5</v>
      </c>
      <c r="EX358" s="168">
        <f t="shared" si="700"/>
        <v>92.5</v>
      </c>
      <c r="EY358" s="168">
        <f t="shared" si="701"/>
        <v>96.4</v>
      </c>
      <c r="EZ358" s="168">
        <f t="shared" si="702"/>
        <v>93</v>
      </c>
      <c r="FA358" s="168">
        <f t="shared" si="703"/>
        <v>90.4</v>
      </c>
      <c r="FB358" s="168">
        <f t="shared" si="704"/>
        <v>83.7</v>
      </c>
      <c r="FC358" s="167">
        <v>135</v>
      </c>
      <c r="FD358" s="168">
        <f t="shared" si="705"/>
        <v>70.7</v>
      </c>
      <c r="FE358" s="168">
        <f t="shared" si="706"/>
        <v>82</v>
      </c>
      <c r="FF358" s="168">
        <f t="shared" si="707"/>
        <v>89.3</v>
      </c>
      <c r="FG358" s="168">
        <f t="shared" si="708"/>
        <v>93.3</v>
      </c>
      <c r="FH358" s="168">
        <f t="shared" si="709"/>
        <v>95.5</v>
      </c>
      <c r="FI358" s="168">
        <f t="shared" si="710"/>
        <v>93</v>
      </c>
      <c r="FJ358" s="168">
        <f t="shared" si="711"/>
        <v>90.1</v>
      </c>
      <c r="FK358" s="168">
        <f t="shared" si="712"/>
        <v>83</v>
      </c>
      <c r="FL358" s="167">
        <v>136</v>
      </c>
      <c r="FM358" s="168">
        <f t="shared" si="713"/>
        <v>75.599999999999994</v>
      </c>
      <c r="FN358" s="168">
        <f t="shared" si="714"/>
        <v>84.2</v>
      </c>
      <c r="FO358" s="168">
        <f t="shared" si="715"/>
        <v>90.1</v>
      </c>
      <c r="FP358" s="168">
        <f t="shared" si="716"/>
        <v>93.6</v>
      </c>
      <c r="FQ358" s="168">
        <f t="shared" si="717"/>
        <v>96.2</v>
      </c>
      <c r="FR358" s="168">
        <f t="shared" si="718"/>
        <v>91.3</v>
      </c>
      <c r="FS358" s="168">
        <f t="shared" si="719"/>
        <v>87.9</v>
      </c>
      <c r="FT358" s="168">
        <f t="shared" si="720"/>
        <v>81.900000000000006</v>
      </c>
      <c r="FU358" s="167">
        <v>137</v>
      </c>
      <c r="FV358" s="168">
        <f t="shared" si="721"/>
        <v>77.599999999999994</v>
      </c>
      <c r="FW358" s="168">
        <f t="shared" si="722"/>
        <v>88</v>
      </c>
      <c r="FX358" s="168">
        <f t="shared" si="723"/>
        <v>93.4</v>
      </c>
      <c r="FY358" s="168">
        <f t="shared" si="724"/>
        <v>93.8</v>
      </c>
      <c r="FZ358" s="168">
        <f t="shared" si="725"/>
        <v>94.2</v>
      </c>
      <c r="GA358" s="168">
        <f t="shared" si="726"/>
        <v>91.4</v>
      </c>
      <c r="GB358" s="168">
        <f t="shared" si="727"/>
        <v>87.9</v>
      </c>
      <c r="GC358" s="168">
        <f t="shared" si="728"/>
        <v>79.900000000000006</v>
      </c>
      <c r="GD358" s="167">
        <v>130</v>
      </c>
      <c r="GE358" s="168">
        <f t="shared" si="729"/>
        <v>-2.3603849250278586E-2</v>
      </c>
      <c r="GF358" s="168">
        <f t="shared" si="730"/>
        <v>-2.3544224454084883E-2</v>
      </c>
      <c r="GG358" s="167">
        <v>131</v>
      </c>
      <c r="GH358" s="168">
        <f t="shared" si="731"/>
        <v>-1.2384835451356935E-2</v>
      </c>
      <c r="GI358" s="168">
        <f t="shared" si="732"/>
        <v>-1.1998855162644873E-2</v>
      </c>
      <c r="GJ358" s="167">
        <v>132</v>
      </c>
      <c r="GK358" s="168">
        <f t="shared" si="733"/>
        <v>-2.0040529691527809E-2</v>
      </c>
      <c r="GL358" s="168">
        <f t="shared" si="734"/>
        <v>-1.9627671504537147E-2</v>
      </c>
      <c r="GM358" s="167">
        <v>133</v>
      </c>
      <c r="GN358" s="168">
        <f t="shared" si="735"/>
        <v>-2.9994818512207644E-2</v>
      </c>
      <c r="GO358" s="168">
        <f t="shared" si="736"/>
        <v>-2.8499066434065412E-2</v>
      </c>
      <c r="GP358" s="167">
        <v>134</v>
      </c>
      <c r="GQ358" s="168">
        <f t="shared" si="737"/>
        <v>1.1033250097071345E-2</v>
      </c>
      <c r="GR358" s="168">
        <f t="shared" si="738"/>
        <v>1.2508825519844891E-2</v>
      </c>
      <c r="GS358" s="167">
        <v>135</v>
      </c>
      <c r="GT358" s="168">
        <f t="shared" si="739"/>
        <v>3.2452499206684138E-2</v>
      </c>
      <c r="GU358" s="168">
        <f t="shared" si="740"/>
        <v>3.7596330632538866E-2</v>
      </c>
      <c r="GV358" s="167">
        <v>136</v>
      </c>
      <c r="GW358" s="168">
        <f t="shared" si="741"/>
        <v>4.2495075939370963E-2</v>
      </c>
      <c r="GX358" s="168">
        <f t="shared" si="742"/>
        <v>5.8447665967733542E-2</v>
      </c>
      <c r="GY358" s="167">
        <v>137</v>
      </c>
      <c r="GZ358" s="168">
        <f t="shared" si="743"/>
        <v>-2.9037543498589002E-5</v>
      </c>
      <c r="HA358" s="168">
        <f t="shared" si="744"/>
        <v>2.5034014590687548E-2</v>
      </c>
      <c r="HB358" s="167">
        <v>-1.2</v>
      </c>
      <c r="HC358" s="167">
        <v>-0.49</v>
      </c>
      <c r="HD358" s="167">
        <v>0.14000000000000001</v>
      </c>
      <c r="HE358" s="167">
        <v>1.56</v>
      </c>
      <c r="HF358" s="167">
        <v>-2.98</v>
      </c>
      <c r="HG358" s="167">
        <v>-1.01</v>
      </c>
      <c r="HH358" s="167">
        <v>0.85</v>
      </c>
      <c r="HI358" s="167">
        <v>3.14</v>
      </c>
    </row>
    <row r="359" spans="1:217" ht="15" x14ac:dyDescent="0.2">
      <c r="A359" s="153">
        <v>349</v>
      </c>
      <c r="B359" s="212"/>
      <c r="V359" s="163">
        <f t="shared" si="645"/>
        <v>0</v>
      </c>
      <c r="W359" s="163">
        <f t="shared" si="646"/>
        <v>0</v>
      </c>
      <c r="X359" s="163">
        <f t="shared" si="647"/>
        <v>0</v>
      </c>
      <c r="Y359" s="163">
        <f t="shared" si="648"/>
        <v>0</v>
      </c>
      <c r="Z359" s="163">
        <f t="shared" si="649"/>
        <v>0</v>
      </c>
      <c r="AA359" s="163">
        <f t="shared" si="650"/>
        <v>0</v>
      </c>
      <c r="AB359" s="163">
        <f t="shared" si="651"/>
        <v>0</v>
      </c>
      <c r="AC359" s="163">
        <f t="shared" si="652"/>
        <v>0</v>
      </c>
      <c r="AD359" s="164">
        <f t="shared" si="653"/>
        <v>-1.4641977937706968E-2</v>
      </c>
      <c r="AE359" s="164">
        <f t="shared" si="654"/>
        <v>2.4910512713808348E-2</v>
      </c>
      <c r="AF359" s="164">
        <f t="shared" si="655"/>
        <v>4.5595616594547202E-2</v>
      </c>
      <c r="AG359" s="165">
        <f t="shared" si="656"/>
        <v>65.3</v>
      </c>
      <c r="AH359" s="165">
        <f t="shared" si="657"/>
        <v>75.400000000000006</v>
      </c>
      <c r="AI359" s="165">
        <f t="shared" si="658"/>
        <v>82.9</v>
      </c>
      <c r="AJ359" s="165">
        <f t="shared" si="659"/>
        <v>88.3</v>
      </c>
      <c r="AK359" s="165">
        <f t="shared" si="660"/>
        <v>91.5</v>
      </c>
      <c r="AL359" s="165">
        <f t="shared" si="661"/>
        <v>92.7</v>
      </c>
      <c r="AM359" s="165">
        <f t="shared" si="662"/>
        <v>92.5</v>
      </c>
      <c r="AN359" s="165">
        <f t="shared" si="663"/>
        <v>90.4</v>
      </c>
      <c r="AO359" s="164">
        <f t="shared" si="664"/>
        <v>1.5128685188023212</v>
      </c>
      <c r="AP359" s="166">
        <v>1</v>
      </c>
      <c r="AQ359" s="167">
        <v>51.4</v>
      </c>
      <c r="AR359" s="167">
        <v>62.6</v>
      </c>
      <c r="AS359" s="167">
        <v>70.8</v>
      </c>
      <c r="AT359" s="167">
        <v>81</v>
      </c>
      <c r="AU359" s="167">
        <v>90.4</v>
      </c>
      <c r="AV359" s="167">
        <v>96.2</v>
      </c>
      <c r="AW359" s="167">
        <v>94.7</v>
      </c>
      <c r="AX359" s="167">
        <v>92.3</v>
      </c>
      <c r="AY359" s="166">
        <v>2</v>
      </c>
      <c r="AZ359" s="167">
        <v>59.5</v>
      </c>
      <c r="BA359" s="167">
        <v>68.900000000000006</v>
      </c>
      <c r="BB359" s="167">
        <v>78.3</v>
      </c>
      <c r="BC359" s="167">
        <v>84.3</v>
      </c>
      <c r="BD359" s="167">
        <v>92.8</v>
      </c>
      <c r="BE359" s="167">
        <v>96.3</v>
      </c>
      <c r="BF359" s="167">
        <v>94</v>
      </c>
      <c r="BG359" s="167">
        <v>90</v>
      </c>
      <c r="BH359" s="166">
        <v>3</v>
      </c>
      <c r="BI359" s="167">
        <v>59.8</v>
      </c>
      <c r="BJ359" s="167">
        <v>71.099999999999994</v>
      </c>
      <c r="BK359" s="167">
        <v>80.8</v>
      </c>
      <c r="BL359" s="167">
        <v>88</v>
      </c>
      <c r="BM359" s="167">
        <v>95</v>
      </c>
      <c r="BN359" s="167">
        <v>94.4</v>
      </c>
      <c r="BO359" s="167">
        <v>94.1</v>
      </c>
      <c r="BP359" s="167">
        <v>89</v>
      </c>
      <c r="BQ359" s="166">
        <v>4</v>
      </c>
      <c r="BR359" s="167">
        <v>65.400000000000006</v>
      </c>
      <c r="BS359" s="167">
        <v>77.2</v>
      </c>
      <c r="BT359" s="167">
        <v>84.5</v>
      </c>
      <c r="BU359" s="167">
        <v>89.8</v>
      </c>
      <c r="BV359" s="167">
        <v>95.5</v>
      </c>
      <c r="BW359" s="167">
        <v>94.3</v>
      </c>
      <c r="BX359" s="167">
        <v>92.5</v>
      </c>
      <c r="BY359" s="167">
        <v>88.8</v>
      </c>
      <c r="BZ359" s="166">
        <v>5</v>
      </c>
      <c r="CA359" s="167">
        <v>65.3</v>
      </c>
      <c r="CB359" s="167">
        <v>77.400000000000006</v>
      </c>
      <c r="CC359" s="167">
        <v>86.5</v>
      </c>
      <c r="CD359" s="167">
        <v>92.5</v>
      </c>
      <c r="CE359" s="167">
        <v>96.4</v>
      </c>
      <c r="CF359" s="167">
        <v>93</v>
      </c>
      <c r="CG359" s="167">
        <v>90.4</v>
      </c>
      <c r="CH359" s="167">
        <v>83.7</v>
      </c>
      <c r="CI359" s="166">
        <v>6</v>
      </c>
      <c r="CJ359" s="167">
        <v>70.7</v>
      </c>
      <c r="CK359" s="167">
        <v>82</v>
      </c>
      <c r="CL359" s="167">
        <v>89.3</v>
      </c>
      <c r="CM359" s="167">
        <v>93.3</v>
      </c>
      <c r="CN359" s="167">
        <v>95.5</v>
      </c>
      <c r="CO359" s="167">
        <v>93</v>
      </c>
      <c r="CP359" s="167">
        <v>90.1</v>
      </c>
      <c r="CQ359" s="167">
        <v>83</v>
      </c>
      <c r="CR359" s="166">
        <v>7</v>
      </c>
      <c r="CS359" s="167">
        <v>75.599999999999994</v>
      </c>
      <c r="CT359" s="167">
        <v>84.2</v>
      </c>
      <c r="CU359" s="167">
        <v>90.1</v>
      </c>
      <c r="CV359" s="167">
        <v>93.6</v>
      </c>
      <c r="CW359" s="167">
        <v>96.2</v>
      </c>
      <c r="CX359" s="167">
        <v>91.3</v>
      </c>
      <c r="CY359" s="167">
        <v>87.9</v>
      </c>
      <c r="CZ359" s="167">
        <v>81.900000000000006</v>
      </c>
      <c r="DA359" s="166">
        <v>8</v>
      </c>
      <c r="DB359" s="167">
        <v>77.599999999999994</v>
      </c>
      <c r="DC359" s="167">
        <v>88</v>
      </c>
      <c r="DD359" s="167">
        <v>93.4</v>
      </c>
      <c r="DE359" s="167">
        <v>93.8</v>
      </c>
      <c r="DF359" s="167">
        <v>94.2</v>
      </c>
      <c r="DG359" s="167">
        <v>91.4</v>
      </c>
      <c r="DH359" s="167">
        <v>87.9</v>
      </c>
      <c r="DI359" s="167">
        <v>79.900000000000006</v>
      </c>
      <c r="DJ359" s="167">
        <v>1</v>
      </c>
      <c r="DK359" s="168">
        <f t="shared" si="665"/>
        <v>51.4</v>
      </c>
      <c r="DL359" s="168">
        <f t="shared" si="666"/>
        <v>62.6</v>
      </c>
      <c r="DM359" s="168">
        <f t="shared" si="667"/>
        <v>70.8</v>
      </c>
      <c r="DN359" s="168">
        <f t="shared" si="668"/>
        <v>81</v>
      </c>
      <c r="DO359" s="168">
        <f t="shared" si="669"/>
        <v>90.4</v>
      </c>
      <c r="DP359" s="168">
        <f t="shared" si="670"/>
        <v>96.2</v>
      </c>
      <c r="DQ359" s="168">
        <f t="shared" si="671"/>
        <v>94.7</v>
      </c>
      <c r="DR359" s="168">
        <f t="shared" si="672"/>
        <v>92.3</v>
      </c>
      <c r="DS359" s="167">
        <v>131</v>
      </c>
      <c r="DT359" s="168">
        <f t="shared" si="673"/>
        <v>59.5</v>
      </c>
      <c r="DU359" s="168">
        <f t="shared" si="674"/>
        <v>68.900000000000006</v>
      </c>
      <c r="DV359" s="168">
        <f t="shared" si="675"/>
        <v>78.3</v>
      </c>
      <c r="DW359" s="168">
        <f t="shared" si="676"/>
        <v>84.3</v>
      </c>
      <c r="DX359" s="168">
        <f t="shared" si="677"/>
        <v>92.8</v>
      </c>
      <c r="DY359" s="168">
        <f t="shared" si="678"/>
        <v>96.3</v>
      </c>
      <c r="DZ359" s="168">
        <f t="shared" si="679"/>
        <v>94</v>
      </c>
      <c r="EA359" s="168">
        <f t="shared" si="680"/>
        <v>90</v>
      </c>
      <c r="EB359" s="167">
        <v>132</v>
      </c>
      <c r="EC359" s="168">
        <f t="shared" si="681"/>
        <v>59.8</v>
      </c>
      <c r="ED359" s="168">
        <f t="shared" si="682"/>
        <v>71.099999999999994</v>
      </c>
      <c r="EE359" s="168">
        <f t="shared" si="683"/>
        <v>80.8</v>
      </c>
      <c r="EF359" s="168">
        <f t="shared" si="684"/>
        <v>88</v>
      </c>
      <c r="EG359" s="168">
        <f t="shared" si="685"/>
        <v>95</v>
      </c>
      <c r="EH359" s="168">
        <f t="shared" si="686"/>
        <v>94.4</v>
      </c>
      <c r="EI359" s="168">
        <f t="shared" si="687"/>
        <v>94.1</v>
      </c>
      <c r="EJ359" s="168">
        <f t="shared" si="688"/>
        <v>89</v>
      </c>
      <c r="EK359" s="167">
        <v>133</v>
      </c>
      <c r="EL359" s="168">
        <f t="shared" si="689"/>
        <v>65.400000000000006</v>
      </c>
      <c r="EM359" s="168">
        <f t="shared" si="690"/>
        <v>77.2</v>
      </c>
      <c r="EN359" s="168">
        <f t="shared" si="691"/>
        <v>84.5</v>
      </c>
      <c r="EO359" s="168">
        <f t="shared" si="692"/>
        <v>89.8</v>
      </c>
      <c r="EP359" s="168">
        <f t="shared" si="693"/>
        <v>95.5</v>
      </c>
      <c r="EQ359" s="168">
        <f t="shared" si="694"/>
        <v>94.3</v>
      </c>
      <c r="ER359" s="168">
        <f t="shared" si="695"/>
        <v>92.5</v>
      </c>
      <c r="ES359" s="168">
        <f t="shared" si="696"/>
        <v>88.8</v>
      </c>
      <c r="ET359" s="167">
        <v>134</v>
      </c>
      <c r="EU359" s="168">
        <f t="shared" si="697"/>
        <v>65.3</v>
      </c>
      <c r="EV359" s="168">
        <f t="shared" si="698"/>
        <v>77.400000000000006</v>
      </c>
      <c r="EW359" s="168">
        <f t="shared" si="699"/>
        <v>86.5</v>
      </c>
      <c r="EX359" s="168">
        <f t="shared" si="700"/>
        <v>92.5</v>
      </c>
      <c r="EY359" s="168">
        <f t="shared" si="701"/>
        <v>96.4</v>
      </c>
      <c r="EZ359" s="168">
        <f t="shared" si="702"/>
        <v>93</v>
      </c>
      <c r="FA359" s="168">
        <f t="shared" si="703"/>
        <v>90.4</v>
      </c>
      <c r="FB359" s="168">
        <f t="shared" si="704"/>
        <v>83.7</v>
      </c>
      <c r="FC359" s="167">
        <v>135</v>
      </c>
      <c r="FD359" s="168">
        <f t="shared" si="705"/>
        <v>70.7</v>
      </c>
      <c r="FE359" s="168">
        <f t="shared" si="706"/>
        <v>82</v>
      </c>
      <c r="FF359" s="168">
        <f t="shared" si="707"/>
        <v>89.3</v>
      </c>
      <c r="FG359" s="168">
        <f t="shared" si="708"/>
        <v>93.3</v>
      </c>
      <c r="FH359" s="168">
        <f t="shared" si="709"/>
        <v>95.5</v>
      </c>
      <c r="FI359" s="168">
        <f t="shared" si="710"/>
        <v>93</v>
      </c>
      <c r="FJ359" s="168">
        <f t="shared" si="711"/>
        <v>90.1</v>
      </c>
      <c r="FK359" s="168">
        <f t="shared" si="712"/>
        <v>83</v>
      </c>
      <c r="FL359" s="167">
        <v>136</v>
      </c>
      <c r="FM359" s="168">
        <f t="shared" si="713"/>
        <v>75.599999999999994</v>
      </c>
      <c r="FN359" s="168">
        <f t="shared" si="714"/>
        <v>84.2</v>
      </c>
      <c r="FO359" s="168">
        <f t="shared" si="715"/>
        <v>90.1</v>
      </c>
      <c r="FP359" s="168">
        <f t="shared" si="716"/>
        <v>93.6</v>
      </c>
      <c r="FQ359" s="168">
        <f t="shared" si="717"/>
        <v>96.2</v>
      </c>
      <c r="FR359" s="168">
        <f t="shared" si="718"/>
        <v>91.3</v>
      </c>
      <c r="FS359" s="168">
        <f t="shared" si="719"/>
        <v>87.9</v>
      </c>
      <c r="FT359" s="168">
        <f t="shared" si="720"/>
        <v>81.900000000000006</v>
      </c>
      <c r="FU359" s="167">
        <v>137</v>
      </c>
      <c r="FV359" s="168">
        <f t="shared" si="721"/>
        <v>77.599999999999994</v>
      </c>
      <c r="FW359" s="168">
        <f t="shared" si="722"/>
        <v>88</v>
      </c>
      <c r="FX359" s="168">
        <f t="shared" si="723"/>
        <v>93.4</v>
      </c>
      <c r="FY359" s="168">
        <f t="shared" si="724"/>
        <v>93.8</v>
      </c>
      <c r="FZ359" s="168">
        <f t="shared" si="725"/>
        <v>94.2</v>
      </c>
      <c r="GA359" s="168">
        <f t="shared" si="726"/>
        <v>91.4</v>
      </c>
      <c r="GB359" s="168">
        <f t="shared" si="727"/>
        <v>87.9</v>
      </c>
      <c r="GC359" s="168">
        <f t="shared" si="728"/>
        <v>79.900000000000006</v>
      </c>
      <c r="GD359" s="167">
        <v>130</v>
      </c>
      <c r="GE359" s="168">
        <f t="shared" si="729"/>
        <v>-2.3603849250278586E-2</v>
      </c>
      <c r="GF359" s="168">
        <f t="shared" si="730"/>
        <v>-2.3544224454084883E-2</v>
      </c>
      <c r="GG359" s="167">
        <v>131</v>
      </c>
      <c r="GH359" s="168">
        <f t="shared" si="731"/>
        <v>-1.2384835451356935E-2</v>
      </c>
      <c r="GI359" s="168">
        <f t="shared" si="732"/>
        <v>-1.1998855162644873E-2</v>
      </c>
      <c r="GJ359" s="167">
        <v>132</v>
      </c>
      <c r="GK359" s="168">
        <f t="shared" si="733"/>
        <v>-2.0040529691527809E-2</v>
      </c>
      <c r="GL359" s="168">
        <f t="shared" si="734"/>
        <v>-1.9627671504537147E-2</v>
      </c>
      <c r="GM359" s="167">
        <v>133</v>
      </c>
      <c r="GN359" s="168">
        <f t="shared" si="735"/>
        <v>-2.9994818512207644E-2</v>
      </c>
      <c r="GO359" s="168">
        <f t="shared" si="736"/>
        <v>-2.8499066434065412E-2</v>
      </c>
      <c r="GP359" s="167">
        <v>134</v>
      </c>
      <c r="GQ359" s="168">
        <f t="shared" si="737"/>
        <v>1.1033250097071345E-2</v>
      </c>
      <c r="GR359" s="168">
        <f t="shared" si="738"/>
        <v>1.2508825519844891E-2</v>
      </c>
      <c r="GS359" s="167">
        <v>135</v>
      </c>
      <c r="GT359" s="168">
        <f t="shared" si="739"/>
        <v>3.2452499206684138E-2</v>
      </c>
      <c r="GU359" s="168">
        <f t="shared" si="740"/>
        <v>3.7596330632538866E-2</v>
      </c>
      <c r="GV359" s="167">
        <v>136</v>
      </c>
      <c r="GW359" s="168">
        <f t="shared" si="741"/>
        <v>4.2495075939370963E-2</v>
      </c>
      <c r="GX359" s="168">
        <f t="shared" si="742"/>
        <v>5.8447665967733542E-2</v>
      </c>
      <c r="GY359" s="167">
        <v>137</v>
      </c>
      <c r="GZ359" s="168">
        <f t="shared" si="743"/>
        <v>-2.9037543498589002E-5</v>
      </c>
      <c r="HA359" s="168">
        <f t="shared" si="744"/>
        <v>2.5034014590687548E-2</v>
      </c>
      <c r="HB359" s="167">
        <v>-1.2</v>
      </c>
      <c r="HC359" s="167">
        <v>-0.49</v>
      </c>
      <c r="HD359" s="167">
        <v>0.14000000000000001</v>
      </c>
      <c r="HE359" s="167">
        <v>1.56</v>
      </c>
      <c r="HF359" s="167">
        <v>-2.98</v>
      </c>
      <c r="HG359" s="167">
        <v>-1.01</v>
      </c>
      <c r="HH359" s="167">
        <v>0.85</v>
      </c>
      <c r="HI359" s="167">
        <v>3.14</v>
      </c>
    </row>
    <row r="360" spans="1:217" ht="15" x14ac:dyDescent="0.2">
      <c r="A360" s="153">
        <v>350</v>
      </c>
      <c r="B360" s="212"/>
      <c r="V360" s="163">
        <f t="shared" si="645"/>
        <v>0</v>
      </c>
      <c r="W360" s="163">
        <f t="shared" si="646"/>
        <v>0</v>
      </c>
      <c r="X360" s="163">
        <f t="shared" si="647"/>
        <v>0</v>
      </c>
      <c r="Y360" s="163">
        <f t="shared" si="648"/>
        <v>0</v>
      </c>
      <c r="Z360" s="163">
        <f t="shared" si="649"/>
        <v>0</v>
      </c>
      <c r="AA360" s="163">
        <f t="shared" si="650"/>
        <v>0</v>
      </c>
      <c r="AB360" s="163">
        <f t="shared" si="651"/>
        <v>0</v>
      </c>
      <c r="AC360" s="163">
        <f t="shared" si="652"/>
        <v>0</v>
      </c>
      <c r="AD360" s="164">
        <f t="shared" si="653"/>
        <v>-1.4641977937706968E-2</v>
      </c>
      <c r="AE360" s="164">
        <f t="shared" si="654"/>
        <v>2.4910512713808348E-2</v>
      </c>
      <c r="AF360" s="164">
        <f t="shared" si="655"/>
        <v>4.5595616594547202E-2</v>
      </c>
      <c r="AG360" s="165">
        <f t="shared" si="656"/>
        <v>65.3</v>
      </c>
      <c r="AH360" s="165">
        <f t="shared" si="657"/>
        <v>75.400000000000006</v>
      </c>
      <c r="AI360" s="165">
        <f t="shared" si="658"/>
        <v>82.9</v>
      </c>
      <c r="AJ360" s="165">
        <f t="shared" si="659"/>
        <v>88.3</v>
      </c>
      <c r="AK360" s="165">
        <f t="shared" si="660"/>
        <v>91.5</v>
      </c>
      <c r="AL360" s="165">
        <f t="shared" si="661"/>
        <v>92.7</v>
      </c>
      <c r="AM360" s="165">
        <f t="shared" si="662"/>
        <v>92.5</v>
      </c>
      <c r="AN360" s="165">
        <f t="shared" si="663"/>
        <v>90.4</v>
      </c>
      <c r="AO360" s="164">
        <f t="shared" si="664"/>
        <v>1.5128685188023212</v>
      </c>
      <c r="AP360" s="166">
        <v>1</v>
      </c>
      <c r="AQ360" s="167">
        <v>51.4</v>
      </c>
      <c r="AR360" s="167">
        <v>62.6</v>
      </c>
      <c r="AS360" s="167">
        <v>70.8</v>
      </c>
      <c r="AT360" s="167">
        <v>81</v>
      </c>
      <c r="AU360" s="167">
        <v>90.4</v>
      </c>
      <c r="AV360" s="167">
        <v>96.2</v>
      </c>
      <c r="AW360" s="167">
        <v>94.7</v>
      </c>
      <c r="AX360" s="167">
        <v>92.3</v>
      </c>
      <c r="AY360" s="166">
        <v>2</v>
      </c>
      <c r="AZ360" s="167">
        <v>59.5</v>
      </c>
      <c r="BA360" s="167">
        <v>68.900000000000006</v>
      </c>
      <c r="BB360" s="167">
        <v>78.3</v>
      </c>
      <c r="BC360" s="167">
        <v>84.3</v>
      </c>
      <c r="BD360" s="167">
        <v>92.8</v>
      </c>
      <c r="BE360" s="167">
        <v>96.3</v>
      </c>
      <c r="BF360" s="167">
        <v>94</v>
      </c>
      <c r="BG360" s="167">
        <v>90</v>
      </c>
      <c r="BH360" s="166">
        <v>3</v>
      </c>
      <c r="BI360" s="167">
        <v>59.8</v>
      </c>
      <c r="BJ360" s="167">
        <v>71.099999999999994</v>
      </c>
      <c r="BK360" s="167">
        <v>80.8</v>
      </c>
      <c r="BL360" s="167">
        <v>88</v>
      </c>
      <c r="BM360" s="167">
        <v>95</v>
      </c>
      <c r="BN360" s="167">
        <v>94.4</v>
      </c>
      <c r="BO360" s="167">
        <v>94.1</v>
      </c>
      <c r="BP360" s="167">
        <v>89</v>
      </c>
      <c r="BQ360" s="166">
        <v>4</v>
      </c>
      <c r="BR360" s="167">
        <v>65.400000000000006</v>
      </c>
      <c r="BS360" s="167">
        <v>77.2</v>
      </c>
      <c r="BT360" s="167">
        <v>84.5</v>
      </c>
      <c r="BU360" s="167">
        <v>89.8</v>
      </c>
      <c r="BV360" s="167">
        <v>95.5</v>
      </c>
      <c r="BW360" s="167">
        <v>94.3</v>
      </c>
      <c r="BX360" s="167">
        <v>92.5</v>
      </c>
      <c r="BY360" s="167">
        <v>88.8</v>
      </c>
      <c r="BZ360" s="166">
        <v>5</v>
      </c>
      <c r="CA360" s="167">
        <v>65.3</v>
      </c>
      <c r="CB360" s="167">
        <v>77.400000000000006</v>
      </c>
      <c r="CC360" s="167">
        <v>86.5</v>
      </c>
      <c r="CD360" s="167">
        <v>92.5</v>
      </c>
      <c r="CE360" s="167">
        <v>96.4</v>
      </c>
      <c r="CF360" s="167">
        <v>93</v>
      </c>
      <c r="CG360" s="167">
        <v>90.4</v>
      </c>
      <c r="CH360" s="167">
        <v>83.7</v>
      </c>
      <c r="CI360" s="166">
        <v>6</v>
      </c>
      <c r="CJ360" s="167">
        <v>70.7</v>
      </c>
      <c r="CK360" s="167">
        <v>82</v>
      </c>
      <c r="CL360" s="167">
        <v>89.3</v>
      </c>
      <c r="CM360" s="167">
        <v>93.3</v>
      </c>
      <c r="CN360" s="167">
        <v>95.5</v>
      </c>
      <c r="CO360" s="167">
        <v>93</v>
      </c>
      <c r="CP360" s="167">
        <v>90.1</v>
      </c>
      <c r="CQ360" s="167">
        <v>83</v>
      </c>
      <c r="CR360" s="166">
        <v>7</v>
      </c>
      <c r="CS360" s="167">
        <v>75.599999999999994</v>
      </c>
      <c r="CT360" s="167">
        <v>84.2</v>
      </c>
      <c r="CU360" s="167">
        <v>90.1</v>
      </c>
      <c r="CV360" s="167">
        <v>93.6</v>
      </c>
      <c r="CW360" s="167">
        <v>96.2</v>
      </c>
      <c r="CX360" s="167">
        <v>91.3</v>
      </c>
      <c r="CY360" s="167">
        <v>87.9</v>
      </c>
      <c r="CZ360" s="167">
        <v>81.900000000000006</v>
      </c>
      <c r="DA360" s="166">
        <v>8</v>
      </c>
      <c r="DB360" s="167">
        <v>77.599999999999994</v>
      </c>
      <c r="DC360" s="167">
        <v>88</v>
      </c>
      <c r="DD360" s="167">
        <v>93.4</v>
      </c>
      <c r="DE360" s="167">
        <v>93.8</v>
      </c>
      <c r="DF360" s="167">
        <v>94.2</v>
      </c>
      <c r="DG360" s="167">
        <v>91.4</v>
      </c>
      <c r="DH360" s="167">
        <v>87.9</v>
      </c>
      <c r="DI360" s="167">
        <v>79.900000000000006</v>
      </c>
      <c r="DJ360" s="167">
        <v>1</v>
      </c>
      <c r="DK360" s="168">
        <f t="shared" si="665"/>
        <v>51.4</v>
      </c>
      <c r="DL360" s="168">
        <f t="shared" si="666"/>
        <v>62.6</v>
      </c>
      <c r="DM360" s="168">
        <f t="shared" si="667"/>
        <v>70.8</v>
      </c>
      <c r="DN360" s="168">
        <f t="shared" si="668"/>
        <v>81</v>
      </c>
      <c r="DO360" s="168">
        <f t="shared" si="669"/>
        <v>90.4</v>
      </c>
      <c r="DP360" s="168">
        <f t="shared" si="670"/>
        <v>96.2</v>
      </c>
      <c r="DQ360" s="168">
        <f t="shared" si="671"/>
        <v>94.7</v>
      </c>
      <c r="DR360" s="168">
        <f t="shared" si="672"/>
        <v>92.3</v>
      </c>
      <c r="DS360" s="167">
        <v>131</v>
      </c>
      <c r="DT360" s="168">
        <f t="shared" si="673"/>
        <v>59.5</v>
      </c>
      <c r="DU360" s="168">
        <f t="shared" si="674"/>
        <v>68.900000000000006</v>
      </c>
      <c r="DV360" s="168">
        <f t="shared" si="675"/>
        <v>78.3</v>
      </c>
      <c r="DW360" s="168">
        <f t="shared" si="676"/>
        <v>84.3</v>
      </c>
      <c r="DX360" s="168">
        <f t="shared" si="677"/>
        <v>92.8</v>
      </c>
      <c r="DY360" s="168">
        <f t="shared" si="678"/>
        <v>96.3</v>
      </c>
      <c r="DZ360" s="168">
        <f t="shared" si="679"/>
        <v>94</v>
      </c>
      <c r="EA360" s="168">
        <f t="shared" si="680"/>
        <v>90</v>
      </c>
      <c r="EB360" s="167">
        <v>132</v>
      </c>
      <c r="EC360" s="168">
        <f t="shared" si="681"/>
        <v>59.8</v>
      </c>
      <c r="ED360" s="168">
        <f t="shared" si="682"/>
        <v>71.099999999999994</v>
      </c>
      <c r="EE360" s="168">
        <f t="shared" si="683"/>
        <v>80.8</v>
      </c>
      <c r="EF360" s="168">
        <f t="shared" si="684"/>
        <v>88</v>
      </c>
      <c r="EG360" s="168">
        <f t="shared" si="685"/>
        <v>95</v>
      </c>
      <c r="EH360" s="168">
        <f t="shared" si="686"/>
        <v>94.4</v>
      </c>
      <c r="EI360" s="168">
        <f t="shared" si="687"/>
        <v>94.1</v>
      </c>
      <c r="EJ360" s="168">
        <f t="shared" si="688"/>
        <v>89</v>
      </c>
      <c r="EK360" s="167">
        <v>133</v>
      </c>
      <c r="EL360" s="168">
        <f t="shared" si="689"/>
        <v>65.400000000000006</v>
      </c>
      <c r="EM360" s="168">
        <f t="shared" si="690"/>
        <v>77.2</v>
      </c>
      <c r="EN360" s="168">
        <f t="shared" si="691"/>
        <v>84.5</v>
      </c>
      <c r="EO360" s="168">
        <f t="shared" si="692"/>
        <v>89.8</v>
      </c>
      <c r="EP360" s="168">
        <f t="shared" si="693"/>
        <v>95.5</v>
      </c>
      <c r="EQ360" s="168">
        <f t="shared" si="694"/>
        <v>94.3</v>
      </c>
      <c r="ER360" s="168">
        <f t="shared" si="695"/>
        <v>92.5</v>
      </c>
      <c r="ES360" s="168">
        <f t="shared" si="696"/>
        <v>88.8</v>
      </c>
      <c r="ET360" s="167">
        <v>134</v>
      </c>
      <c r="EU360" s="168">
        <f t="shared" si="697"/>
        <v>65.3</v>
      </c>
      <c r="EV360" s="168">
        <f t="shared" si="698"/>
        <v>77.400000000000006</v>
      </c>
      <c r="EW360" s="168">
        <f t="shared" si="699"/>
        <v>86.5</v>
      </c>
      <c r="EX360" s="168">
        <f t="shared" si="700"/>
        <v>92.5</v>
      </c>
      <c r="EY360" s="168">
        <f t="shared" si="701"/>
        <v>96.4</v>
      </c>
      <c r="EZ360" s="168">
        <f t="shared" si="702"/>
        <v>93</v>
      </c>
      <c r="FA360" s="168">
        <f t="shared" si="703"/>
        <v>90.4</v>
      </c>
      <c r="FB360" s="168">
        <f t="shared" si="704"/>
        <v>83.7</v>
      </c>
      <c r="FC360" s="167">
        <v>135</v>
      </c>
      <c r="FD360" s="168">
        <f t="shared" si="705"/>
        <v>70.7</v>
      </c>
      <c r="FE360" s="168">
        <f t="shared" si="706"/>
        <v>82</v>
      </c>
      <c r="FF360" s="168">
        <f t="shared" si="707"/>
        <v>89.3</v>
      </c>
      <c r="FG360" s="168">
        <f t="shared" si="708"/>
        <v>93.3</v>
      </c>
      <c r="FH360" s="168">
        <f t="shared" si="709"/>
        <v>95.5</v>
      </c>
      <c r="FI360" s="168">
        <f t="shared" si="710"/>
        <v>93</v>
      </c>
      <c r="FJ360" s="168">
        <f t="shared" si="711"/>
        <v>90.1</v>
      </c>
      <c r="FK360" s="168">
        <f t="shared" si="712"/>
        <v>83</v>
      </c>
      <c r="FL360" s="167">
        <v>136</v>
      </c>
      <c r="FM360" s="168">
        <f t="shared" si="713"/>
        <v>75.599999999999994</v>
      </c>
      <c r="FN360" s="168">
        <f t="shared" si="714"/>
        <v>84.2</v>
      </c>
      <c r="FO360" s="168">
        <f t="shared" si="715"/>
        <v>90.1</v>
      </c>
      <c r="FP360" s="168">
        <f t="shared" si="716"/>
        <v>93.6</v>
      </c>
      <c r="FQ360" s="168">
        <f t="shared" si="717"/>
        <v>96.2</v>
      </c>
      <c r="FR360" s="168">
        <f t="shared" si="718"/>
        <v>91.3</v>
      </c>
      <c r="FS360" s="168">
        <f t="shared" si="719"/>
        <v>87.9</v>
      </c>
      <c r="FT360" s="168">
        <f t="shared" si="720"/>
        <v>81.900000000000006</v>
      </c>
      <c r="FU360" s="167">
        <v>137</v>
      </c>
      <c r="FV360" s="168">
        <f t="shared" si="721"/>
        <v>77.599999999999994</v>
      </c>
      <c r="FW360" s="168">
        <f t="shared" si="722"/>
        <v>88</v>
      </c>
      <c r="FX360" s="168">
        <f t="shared" si="723"/>
        <v>93.4</v>
      </c>
      <c r="FY360" s="168">
        <f t="shared" si="724"/>
        <v>93.8</v>
      </c>
      <c r="FZ360" s="168">
        <f t="shared" si="725"/>
        <v>94.2</v>
      </c>
      <c r="GA360" s="168">
        <f t="shared" si="726"/>
        <v>91.4</v>
      </c>
      <c r="GB360" s="168">
        <f t="shared" si="727"/>
        <v>87.9</v>
      </c>
      <c r="GC360" s="168">
        <f t="shared" si="728"/>
        <v>79.900000000000006</v>
      </c>
      <c r="GD360" s="167">
        <v>130</v>
      </c>
      <c r="GE360" s="168">
        <f t="shared" si="729"/>
        <v>-2.3603849250278586E-2</v>
      </c>
      <c r="GF360" s="168">
        <f t="shared" si="730"/>
        <v>-2.3544224454084883E-2</v>
      </c>
      <c r="GG360" s="167">
        <v>131</v>
      </c>
      <c r="GH360" s="168">
        <f t="shared" si="731"/>
        <v>-1.2384835451356935E-2</v>
      </c>
      <c r="GI360" s="168">
        <f t="shared" si="732"/>
        <v>-1.1998855162644873E-2</v>
      </c>
      <c r="GJ360" s="167">
        <v>132</v>
      </c>
      <c r="GK360" s="168">
        <f t="shared" si="733"/>
        <v>-2.0040529691527809E-2</v>
      </c>
      <c r="GL360" s="168">
        <f t="shared" si="734"/>
        <v>-1.9627671504537147E-2</v>
      </c>
      <c r="GM360" s="167">
        <v>133</v>
      </c>
      <c r="GN360" s="168">
        <f t="shared" si="735"/>
        <v>-2.9994818512207644E-2</v>
      </c>
      <c r="GO360" s="168">
        <f t="shared" si="736"/>
        <v>-2.8499066434065412E-2</v>
      </c>
      <c r="GP360" s="167">
        <v>134</v>
      </c>
      <c r="GQ360" s="168">
        <f t="shared" si="737"/>
        <v>1.1033250097071345E-2</v>
      </c>
      <c r="GR360" s="168">
        <f t="shared" si="738"/>
        <v>1.2508825519844891E-2</v>
      </c>
      <c r="GS360" s="167">
        <v>135</v>
      </c>
      <c r="GT360" s="168">
        <f t="shared" si="739"/>
        <v>3.2452499206684138E-2</v>
      </c>
      <c r="GU360" s="168">
        <f t="shared" si="740"/>
        <v>3.7596330632538866E-2</v>
      </c>
      <c r="GV360" s="167">
        <v>136</v>
      </c>
      <c r="GW360" s="168">
        <f t="shared" si="741"/>
        <v>4.2495075939370963E-2</v>
      </c>
      <c r="GX360" s="168">
        <f t="shared" si="742"/>
        <v>5.8447665967733542E-2</v>
      </c>
      <c r="GY360" s="167">
        <v>137</v>
      </c>
      <c r="GZ360" s="168">
        <f t="shared" si="743"/>
        <v>-2.9037543498589002E-5</v>
      </c>
      <c r="HA360" s="168">
        <f t="shared" si="744"/>
        <v>2.5034014590687548E-2</v>
      </c>
      <c r="HB360" s="167">
        <v>-1.2</v>
      </c>
      <c r="HC360" s="167">
        <v>-0.49</v>
      </c>
      <c r="HD360" s="167">
        <v>0.14000000000000001</v>
      </c>
      <c r="HE360" s="167">
        <v>1.56</v>
      </c>
      <c r="HF360" s="167">
        <v>-2.98</v>
      </c>
      <c r="HG360" s="167">
        <v>-1.01</v>
      </c>
      <c r="HH360" s="167">
        <v>0.85</v>
      </c>
      <c r="HI360" s="167">
        <v>3.14</v>
      </c>
    </row>
  </sheetData>
  <autoFilter ref="A9:HI130" xr:uid="{00000000-0009-0000-0000-00000E000000}">
    <filterColumn colId="5" showButton="0"/>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filterColumn colId="24" showButton="0"/>
    <filterColumn colId="25" showButton="0"/>
    <filterColumn colId="26" showButton="0"/>
    <filterColumn colId="27"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2" showButton="0"/>
    <filterColumn colId="103" showButton="0"/>
    <filterColumn colId="104" showButton="0"/>
    <filterColumn colId="105" showButton="0"/>
    <filterColumn colId="106" showButton="0"/>
    <filterColumn colId="107" showButton="0"/>
    <filterColumn colId="108" showButton="0"/>
    <filterColumn colId="109" showButton="0"/>
    <filterColumn colId="110" showButton="0"/>
    <filterColumn colId="111"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49" showButton="0"/>
    <filterColumn colId="150" showButton="0"/>
    <filterColumn colId="151" showButton="0"/>
    <filterColumn colId="152" showButton="0"/>
    <filterColumn colId="153" showButton="0"/>
    <filterColumn colId="154" showButton="0"/>
    <filterColumn colId="155" showButton="0"/>
    <filterColumn colId="156"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209" showButton="0"/>
    <filterColumn colId="210" showButton="0"/>
    <filterColumn colId="211" showButton="0"/>
    <filterColumn colId="212" showButton="0"/>
    <filterColumn colId="213" showButton="0"/>
    <filterColumn colId="214" showButton="0"/>
    <filterColumn colId="215" showButton="0"/>
  </autoFilter>
  <mergeCells count="6">
    <mergeCell ref="HB9:HI9"/>
    <mergeCell ref="F9:M9"/>
    <mergeCell ref="N9:U9"/>
    <mergeCell ref="V9:AC9"/>
    <mergeCell ref="AP9:DI9"/>
    <mergeCell ref="DJ9:GC9"/>
  </mergeCells>
  <conditionalFormatting sqref="F131:F1048576">
    <cfRule type="cellIs" dxfId="197" priority="223" operator="equal">
      <formula>$G131</formula>
    </cfRule>
  </conditionalFormatting>
  <conditionalFormatting sqref="B11">
    <cfRule type="expression" dxfId="196" priority="207">
      <formula>$B11&lt;=NOW()</formula>
    </cfRule>
    <cfRule type="expression" dxfId="195" priority="208">
      <formula>$B11&gt;NOW()</formula>
    </cfRule>
  </conditionalFormatting>
  <conditionalFormatting sqref="B12">
    <cfRule type="expression" dxfId="194" priority="199">
      <formula>$B12&lt;=NOW()</formula>
    </cfRule>
    <cfRule type="expression" dxfId="193" priority="200">
      <formula>$B12&gt;NOW()</formula>
    </cfRule>
  </conditionalFormatting>
  <conditionalFormatting sqref="B13">
    <cfRule type="expression" dxfId="192" priority="197">
      <formula>$B13&lt;=NOW()</formula>
    </cfRule>
    <cfRule type="expression" dxfId="191" priority="198">
      <formula>$B13&gt;NOW()</formula>
    </cfRule>
  </conditionalFormatting>
  <conditionalFormatting sqref="B14">
    <cfRule type="expression" dxfId="190" priority="195">
      <formula>$B14&lt;=NOW()</formula>
    </cfRule>
    <cfRule type="expression" dxfId="189" priority="196">
      <formula>$B14&gt;NOW()</formula>
    </cfRule>
  </conditionalFormatting>
  <conditionalFormatting sqref="B15">
    <cfRule type="expression" dxfId="188" priority="193">
      <formula>$B15&lt;=NOW()</formula>
    </cfRule>
    <cfRule type="expression" dxfId="187" priority="194">
      <formula>$B15&gt;NOW()</formula>
    </cfRule>
  </conditionalFormatting>
  <conditionalFormatting sqref="B16">
    <cfRule type="expression" dxfId="186" priority="191">
      <formula>$B16&lt;=NOW()</formula>
    </cfRule>
    <cfRule type="expression" dxfId="185" priority="192">
      <formula>$B16&gt;NOW()</formula>
    </cfRule>
  </conditionalFormatting>
  <conditionalFormatting sqref="B17">
    <cfRule type="expression" dxfId="184" priority="189">
      <formula>$B17&lt;=NOW()</formula>
    </cfRule>
    <cfRule type="expression" dxfId="183" priority="190">
      <formula>$B17&gt;NOW()</formula>
    </cfRule>
  </conditionalFormatting>
  <conditionalFormatting sqref="B18">
    <cfRule type="expression" dxfId="182" priority="187">
      <formula>$B18&lt;=NOW()</formula>
    </cfRule>
    <cfRule type="expression" dxfId="181" priority="188">
      <formula>$B18&gt;NOW()</formula>
    </cfRule>
  </conditionalFormatting>
  <conditionalFormatting sqref="B19">
    <cfRule type="expression" dxfId="180" priority="185">
      <formula>$B19&lt;=NOW()</formula>
    </cfRule>
    <cfRule type="expression" dxfId="179" priority="186">
      <formula>$B19&gt;NOW()</formula>
    </cfRule>
  </conditionalFormatting>
  <conditionalFormatting sqref="B20">
    <cfRule type="expression" dxfId="178" priority="183">
      <formula>$B20&lt;=NOW()</formula>
    </cfRule>
    <cfRule type="expression" dxfId="177" priority="184">
      <formula>$B20&gt;NOW()</formula>
    </cfRule>
  </conditionalFormatting>
  <conditionalFormatting sqref="B22">
    <cfRule type="expression" dxfId="176" priority="179">
      <formula>$B22&lt;=NOW()</formula>
    </cfRule>
    <cfRule type="expression" dxfId="175" priority="180">
      <formula>$B22&gt;NOW()</formula>
    </cfRule>
  </conditionalFormatting>
  <conditionalFormatting sqref="B23">
    <cfRule type="expression" dxfId="174" priority="177">
      <formula>$B23&lt;=NOW()</formula>
    </cfRule>
    <cfRule type="expression" dxfId="173" priority="178">
      <formula>$B23&gt;NOW()</formula>
    </cfRule>
  </conditionalFormatting>
  <conditionalFormatting sqref="B24">
    <cfRule type="expression" dxfId="172" priority="175">
      <formula>$B24&lt;=NOW()</formula>
    </cfRule>
    <cfRule type="expression" dxfId="171" priority="176">
      <formula>$B24&gt;NOW()</formula>
    </cfRule>
  </conditionalFormatting>
  <conditionalFormatting sqref="B25">
    <cfRule type="expression" dxfId="170" priority="173">
      <formula>$B25&lt;=NOW()</formula>
    </cfRule>
    <cfRule type="expression" dxfId="169" priority="174">
      <formula>$B25&gt;NOW()</formula>
    </cfRule>
  </conditionalFormatting>
  <conditionalFormatting sqref="B26">
    <cfRule type="expression" dxfId="168" priority="171">
      <formula>$B26&lt;=NOW()</formula>
    </cfRule>
    <cfRule type="expression" dxfId="167" priority="172">
      <formula>$B26&gt;NOW()</formula>
    </cfRule>
  </conditionalFormatting>
  <conditionalFormatting sqref="B27">
    <cfRule type="expression" dxfId="166" priority="169">
      <formula>$B27&lt;=NOW()</formula>
    </cfRule>
    <cfRule type="expression" dxfId="165" priority="170">
      <formula>$B27&gt;NOW()</formula>
    </cfRule>
  </conditionalFormatting>
  <conditionalFormatting sqref="B28">
    <cfRule type="expression" dxfId="164" priority="167">
      <formula>$B28&lt;=NOW()</formula>
    </cfRule>
    <cfRule type="expression" dxfId="163" priority="168">
      <formula>$B28&gt;NOW()</formula>
    </cfRule>
  </conditionalFormatting>
  <conditionalFormatting sqref="B29">
    <cfRule type="expression" dxfId="162" priority="165">
      <formula>$B29&lt;=NOW()</formula>
    </cfRule>
    <cfRule type="expression" dxfId="161" priority="166">
      <formula>$B29&gt;NOW()</formula>
    </cfRule>
  </conditionalFormatting>
  <conditionalFormatting sqref="B30">
    <cfRule type="expression" dxfId="160" priority="163">
      <formula>$B30&lt;=NOW()</formula>
    </cfRule>
    <cfRule type="expression" dxfId="159" priority="164">
      <formula>$B30&gt;NOW()</formula>
    </cfRule>
  </conditionalFormatting>
  <conditionalFormatting sqref="B31">
    <cfRule type="expression" dxfId="158" priority="161">
      <formula>$B31&lt;=NOW()</formula>
    </cfRule>
    <cfRule type="expression" dxfId="157" priority="162">
      <formula>$B31&gt;NOW()</formula>
    </cfRule>
  </conditionalFormatting>
  <conditionalFormatting sqref="B32">
    <cfRule type="expression" dxfId="156" priority="159">
      <formula>$B32&lt;=NOW()</formula>
    </cfRule>
    <cfRule type="expression" dxfId="155" priority="160">
      <formula>$B32&gt;NOW()</formula>
    </cfRule>
  </conditionalFormatting>
  <conditionalFormatting sqref="B33">
    <cfRule type="expression" dxfId="154" priority="157">
      <formula>$B33&lt;=NOW()</formula>
    </cfRule>
    <cfRule type="expression" dxfId="153" priority="158">
      <formula>$B33&gt;NOW()</formula>
    </cfRule>
  </conditionalFormatting>
  <conditionalFormatting sqref="B35">
    <cfRule type="expression" dxfId="152" priority="155">
      <formula>$B35&lt;=NOW()</formula>
    </cfRule>
    <cfRule type="expression" dxfId="151" priority="156">
      <formula>$B35&gt;NOW()</formula>
    </cfRule>
  </conditionalFormatting>
  <conditionalFormatting sqref="B36">
    <cfRule type="expression" dxfId="150" priority="153">
      <formula>$B36&lt;=NOW()</formula>
    </cfRule>
    <cfRule type="expression" dxfId="149" priority="154">
      <formula>$B36&gt;NOW()</formula>
    </cfRule>
  </conditionalFormatting>
  <conditionalFormatting sqref="B37">
    <cfRule type="expression" dxfId="148" priority="151">
      <formula>$B37&lt;=NOW()</formula>
    </cfRule>
    <cfRule type="expression" dxfId="147" priority="152">
      <formula>$B37&gt;NOW()</formula>
    </cfRule>
  </conditionalFormatting>
  <conditionalFormatting sqref="B38">
    <cfRule type="expression" dxfId="146" priority="149">
      <formula>$B38&lt;=NOW()</formula>
    </cfRule>
    <cfRule type="expression" dxfId="145" priority="150">
      <formula>$B38&gt;NOW()</formula>
    </cfRule>
  </conditionalFormatting>
  <conditionalFormatting sqref="B39">
    <cfRule type="expression" dxfId="144" priority="147">
      <formula>$B39&lt;=NOW()</formula>
    </cfRule>
    <cfRule type="expression" dxfId="143" priority="148">
      <formula>$B39&gt;NOW()</formula>
    </cfRule>
  </conditionalFormatting>
  <conditionalFormatting sqref="B42">
    <cfRule type="expression" dxfId="142" priority="145">
      <formula>$B42&lt;=NOW()</formula>
    </cfRule>
    <cfRule type="expression" dxfId="141" priority="146">
      <formula>$B42&gt;NOW()</formula>
    </cfRule>
  </conditionalFormatting>
  <conditionalFormatting sqref="B43">
    <cfRule type="expression" dxfId="140" priority="143">
      <formula>$B43&lt;=NOW()</formula>
    </cfRule>
    <cfRule type="expression" dxfId="139" priority="144">
      <formula>$B43&gt;NOW()</formula>
    </cfRule>
  </conditionalFormatting>
  <conditionalFormatting sqref="B44">
    <cfRule type="expression" dxfId="138" priority="141">
      <formula>$B44&lt;=NOW()</formula>
    </cfRule>
    <cfRule type="expression" dxfId="137" priority="142">
      <formula>$B44&gt;NOW()</formula>
    </cfRule>
  </conditionalFormatting>
  <conditionalFormatting sqref="B45">
    <cfRule type="expression" dxfId="136" priority="139">
      <formula>$B45&lt;=NOW()</formula>
    </cfRule>
    <cfRule type="expression" dxfId="135" priority="140">
      <formula>$B45&gt;NOW()</formula>
    </cfRule>
  </conditionalFormatting>
  <conditionalFormatting sqref="B47">
    <cfRule type="expression" dxfId="134" priority="137">
      <formula>$B47&lt;=NOW()</formula>
    </cfRule>
    <cfRule type="expression" dxfId="133" priority="138">
      <formula>$B47&gt;NOW()</formula>
    </cfRule>
  </conditionalFormatting>
  <conditionalFormatting sqref="B46">
    <cfRule type="expression" dxfId="132" priority="135">
      <formula>$B46&lt;=NOW()</formula>
    </cfRule>
    <cfRule type="expression" dxfId="131" priority="136">
      <formula>$B46&gt;NOW()</formula>
    </cfRule>
  </conditionalFormatting>
  <conditionalFormatting sqref="B48">
    <cfRule type="expression" dxfId="130" priority="133">
      <formula>$B48&lt;=NOW()</formula>
    </cfRule>
    <cfRule type="expression" dxfId="129" priority="134">
      <formula>$B48&gt;NOW()</formula>
    </cfRule>
  </conditionalFormatting>
  <conditionalFormatting sqref="B49">
    <cfRule type="expression" dxfId="128" priority="131">
      <formula>$B49&lt;=NOW()</formula>
    </cfRule>
    <cfRule type="expression" dxfId="127" priority="132">
      <formula>$B49&gt;NOW()</formula>
    </cfRule>
  </conditionalFormatting>
  <conditionalFormatting sqref="B50">
    <cfRule type="expression" dxfId="126" priority="129">
      <formula>$B50&lt;=NOW()</formula>
    </cfRule>
    <cfRule type="expression" dxfId="125" priority="130">
      <formula>$B50&gt;NOW()</formula>
    </cfRule>
  </conditionalFormatting>
  <conditionalFormatting sqref="B51">
    <cfRule type="expression" dxfId="124" priority="127">
      <formula>$B51&lt;=NOW()</formula>
    </cfRule>
    <cfRule type="expression" dxfId="123" priority="128">
      <formula>$B51&gt;NOW()</formula>
    </cfRule>
  </conditionalFormatting>
  <conditionalFormatting sqref="B52:B55">
    <cfRule type="expression" dxfId="122" priority="125">
      <formula>$B52&lt;=NOW()</formula>
    </cfRule>
    <cfRule type="expression" dxfId="121" priority="126">
      <formula>$B52&gt;NOW()</formula>
    </cfRule>
  </conditionalFormatting>
  <conditionalFormatting sqref="B40">
    <cfRule type="expression" dxfId="120" priority="123">
      <formula>$B40&lt;=NOW()</formula>
    </cfRule>
    <cfRule type="expression" dxfId="119" priority="124">
      <formula>$B40&gt;NOW()</formula>
    </cfRule>
  </conditionalFormatting>
  <conditionalFormatting sqref="B41">
    <cfRule type="expression" dxfId="118" priority="121">
      <formula>$B41&lt;=NOW()</formula>
    </cfRule>
    <cfRule type="expression" dxfId="117" priority="122">
      <formula>$B41&gt;NOW()</formula>
    </cfRule>
  </conditionalFormatting>
  <conditionalFormatting sqref="B57:B61 B63">
    <cfRule type="expression" dxfId="116" priority="119">
      <formula>$B57&lt;=NOW()</formula>
    </cfRule>
    <cfRule type="expression" dxfId="115" priority="120">
      <formula>$B57&gt;NOW()</formula>
    </cfRule>
  </conditionalFormatting>
  <conditionalFormatting sqref="B65">
    <cfRule type="expression" dxfId="114" priority="115">
      <formula>$B65&lt;=NOW()</formula>
    </cfRule>
    <cfRule type="expression" dxfId="113" priority="116">
      <formula>$B65&gt;NOW()</formula>
    </cfRule>
  </conditionalFormatting>
  <conditionalFormatting sqref="B67:B75">
    <cfRule type="expression" dxfId="112" priority="113">
      <formula>$B67&lt;=NOW()</formula>
    </cfRule>
    <cfRule type="expression" dxfId="111" priority="114">
      <formula>$B67&gt;NOW()</formula>
    </cfRule>
  </conditionalFormatting>
  <conditionalFormatting sqref="B76">
    <cfRule type="expression" dxfId="110" priority="111">
      <formula>$B76&lt;=NOW()</formula>
    </cfRule>
    <cfRule type="expression" dxfId="109" priority="112">
      <formula>$B76&gt;NOW()</formula>
    </cfRule>
  </conditionalFormatting>
  <conditionalFormatting sqref="B77">
    <cfRule type="expression" dxfId="108" priority="109">
      <formula>$B77&lt;=NOW()</formula>
    </cfRule>
    <cfRule type="expression" dxfId="107" priority="110">
      <formula>$B77&gt;NOW()</formula>
    </cfRule>
  </conditionalFormatting>
  <conditionalFormatting sqref="B78">
    <cfRule type="expression" dxfId="106" priority="107">
      <formula>$B78&lt;=NOW()</formula>
    </cfRule>
    <cfRule type="expression" dxfId="105" priority="108">
      <formula>$B78&gt;NOW()</formula>
    </cfRule>
  </conditionalFormatting>
  <conditionalFormatting sqref="B79:B80">
    <cfRule type="expression" dxfId="104" priority="105">
      <formula>$B79&lt;=NOW()</formula>
    </cfRule>
    <cfRule type="expression" dxfId="103" priority="106">
      <formula>$B79&gt;NOW()</formula>
    </cfRule>
  </conditionalFormatting>
  <conditionalFormatting sqref="B81">
    <cfRule type="expression" dxfId="102" priority="103">
      <formula>$B81&lt;=NOW()</formula>
    </cfRule>
    <cfRule type="expression" dxfId="101" priority="104">
      <formula>$B81&gt;NOW()</formula>
    </cfRule>
  </conditionalFormatting>
  <conditionalFormatting sqref="B133">
    <cfRule type="expression" dxfId="100" priority="23">
      <formula>$B133&lt;=NOW()</formula>
    </cfRule>
    <cfRule type="expression" dxfId="99" priority="24">
      <formula>$B133&gt;NOW()</formula>
    </cfRule>
  </conditionalFormatting>
  <conditionalFormatting sqref="B82:B84">
    <cfRule type="expression" dxfId="98" priority="99">
      <formula>$B82&lt;=NOW()</formula>
    </cfRule>
    <cfRule type="expression" dxfId="97" priority="100">
      <formula>$B82&gt;NOW()</formula>
    </cfRule>
  </conditionalFormatting>
  <conditionalFormatting sqref="B85:B86">
    <cfRule type="expression" dxfId="96" priority="97">
      <formula>$B85&lt;=NOW()</formula>
    </cfRule>
    <cfRule type="expression" dxfId="95" priority="98">
      <formula>$B85&gt;NOW()</formula>
    </cfRule>
  </conditionalFormatting>
  <conditionalFormatting sqref="B87">
    <cfRule type="expression" dxfId="94" priority="95">
      <formula>$B87&lt;=NOW()</formula>
    </cfRule>
    <cfRule type="expression" dxfId="93" priority="96">
      <formula>$B87&gt;NOW()</formula>
    </cfRule>
  </conditionalFormatting>
  <conditionalFormatting sqref="B88">
    <cfRule type="expression" dxfId="92" priority="93">
      <formula>$B88&lt;=NOW()</formula>
    </cfRule>
    <cfRule type="expression" dxfId="91" priority="94">
      <formula>$B88&gt;NOW()</formula>
    </cfRule>
  </conditionalFormatting>
  <conditionalFormatting sqref="B89">
    <cfRule type="expression" dxfId="90" priority="91">
      <formula>$B89&lt;=NOW()</formula>
    </cfRule>
    <cfRule type="expression" dxfId="89" priority="92">
      <formula>$B89&gt;NOW()</formula>
    </cfRule>
  </conditionalFormatting>
  <conditionalFormatting sqref="B90">
    <cfRule type="expression" dxfId="88" priority="89">
      <formula>$B90&lt;=NOW()</formula>
    </cfRule>
    <cfRule type="expression" dxfId="87" priority="90">
      <formula>$B90&gt;NOW()</formula>
    </cfRule>
  </conditionalFormatting>
  <conditionalFormatting sqref="B91">
    <cfRule type="expression" dxfId="86" priority="85">
      <formula>$B91&lt;=NOW()</formula>
    </cfRule>
    <cfRule type="expression" dxfId="85" priority="86">
      <formula>$B91&gt;NOW()</formula>
    </cfRule>
  </conditionalFormatting>
  <conditionalFormatting sqref="B92">
    <cfRule type="expression" dxfId="84" priority="83">
      <formula>$B92&lt;=NOW()</formula>
    </cfRule>
    <cfRule type="expression" dxfId="83" priority="84">
      <formula>$B92&gt;NOW()</formula>
    </cfRule>
  </conditionalFormatting>
  <conditionalFormatting sqref="B93:B94">
    <cfRule type="expression" dxfId="82" priority="81">
      <formula>$B93&lt;=NOW()</formula>
    </cfRule>
    <cfRule type="expression" dxfId="81" priority="82">
      <formula>$B93&gt;NOW()</formula>
    </cfRule>
  </conditionalFormatting>
  <conditionalFormatting sqref="B95">
    <cfRule type="expression" dxfId="80" priority="79">
      <formula>$B95&lt;=NOW()</formula>
    </cfRule>
    <cfRule type="expression" dxfId="79" priority="80">
      <formula>$B95&gt;NOW()</formula>
    </cfRule>
  </conditionalFormatting>
  <conditionalFormatting sqref="B96">
    <cfRule type="expression" dxfId="78" priority="77">
      <formula>$B96&lt;=NOW()</formula>
    </cfRule>
    <cfRule type="expression" dxfId="77" priority="78">
      <formula>$B96&gt;NOW()</formula>
    </cfRule>
  </conditionalFormatting>
  <conditionalFormatting sqref="B97:B99">
    <cfRule type="expression" dxfId="76" priority="75">
      <formula>$B97&lt;=NOW()</formula>
    </cfRule>
    <cfRule type="expression" dxfId="75" priority="76">
      <formula>$B97&gt;NOW()</formula>
    </cfRule>
  </conditionalFormatting>
  <conditionalFormatting sqref="B100:B102">
    <cfRule type="expression" dxfId="74" priority="73">
      <formula>$B100&lt;=NOW()</formula>
    </cfRule>
    <cfRule type="expression" dxfId="73" priority="74">
      <formula>$B100&gt;NOW()</formula>
    </cfRule>
  </conditionalFormatting>
  <conditionalFormatting sqref="B104">
    <cfRule type="expression" dxfId="72" priority="71">
      <formula>$B104&lt;=NOW()</formula>
    </cfRule>
    <cfRule type="expression" dxfId="71" priority="72">
      <formula>$B104&gt;NOW()</formula>
    </cfRule>
  </conditionalFormatting>
  <conditionalFormatting sqref="B105">
    <cfRule type="expression" dxfId="70" priority="69">
      <formula>$B105&lt;=NOW()</formula>
    </cfRule>
    <cfRule type="expression" dxfId="69" priority="70">
      <formula>$B105&gt;NOW()</formula>
    </cfRule>
  </conditionalFormatting>
  <conditionalFormatting sqref="B106">
    <cfRule type="expression" dxfId="68" priority="67">
      <formula>$B106&lt;=NOW()</formula>
    </cfRule>
    <cfRule type="expression" dxfId="67" priority="68">
      <formula>$B106&gt;NOW()</formula>
    </cfRule>
  </conditionalFormatting>
  <conditionalFormatting sqref="B107">
    <cfRule type="expression" dxfId="66" priority="65">
      <formula>$B107&lt;=NOW()</formula>
    </cfRule>
    <cfRule type="expression" dxfId="65" priority="66">
      <formula>$B107&gt;NOW()</formula>
    </cfRule>
  </conditionalFormatting>
  <conditionalFormatting sqref="B108">
    <cfRule type="expression" dxfId="64" priority="63">
      <formula>$B108&lt;=NOW()</formula>
    </cfRule>
    <cfRule type="expression" dxfId="63" priority="64">
      <formula>$B108&gt;NOW()</formula>
    </cfRule>
  </conditionalFormatting>
  <conditionalFormatting sqref="B109">
    <cfRule type="expression" dxfId="62" priority="61">
      <formula>$B109&lt;=NOW()</formula>
    </cfRule>
    <cfRule type="expression" dxfId="61" priority="62">
      <formula>$B109&gt;NOW()</formula>
    </cfRule>
  </conditionalFormatting>
  <conditionalFormatting sqref="B110">
    <cfRule type="expression" dxfId="60" priority="59">
      <formula>$B110&lt;=NOW()</formula>
    </cfRule>
    <cfRule type="expression" dxfId="59" priority="60">
      <formula>$B110&gt;NOW()</formula>
    </cfRule>
  </conditionalFormatting>
  <conditionalFormatting sqref="B111">
    <cfRule type="expression" dxfId="58" priority="57">
      <formula>$B111&lt;=NOW()</formula>
    </cfRule>
    <cfRule type="expression" dxfId="57" priority="58">
      <formula>$B111&gt;NOW()</formula>
    </cfRule>
  </conditionalFormatting>
  <conditionalFormatting sqref="B112">
    <cfRule type="expression" dxfId="56" priority="55">
      <formula>$B112&lt;=NOW()</formula>
    </cfRule>
    <cfRule type="expression" dxfId="55" priority="56">
      <formula>$B112&gt;NOW()</formula>
    </cfRule>
  </conditionalFormatting>
  <conditionalFormatting sqref="B113">
    <cfRule type="expression" dxfId="54" priority="53">
      <formula>$B113&lt;=NOW()</formula>
    </cfRule>
    <cfRule type="expression" dxfId="53" priority="54">
      <formula>$B113&gt;NOW()</formula>
    </cfRule>
  </conditionalFormatting>
  <conditionalFormatting sqref="B114:B116">
    <cfRule type="expression" dxfId="52" priority="51">
      <formula>$B114&lt;=NOW()</formula>
    </cfRule>
    <cfRule type="expression" dxfId="51" priority="52">
      <formula>$B114&gt;NOW()</formula>
    </cfRule>
  </conditionalFormatting>
  <conditionalFormatting sqref="B117">
    <cfRule type="expression" dxfId="50" priority="49">
      <formula>$B117&lt;=NOW()</formula>
    </cfRule>
    <cfRule type="expression" dxfId="49" priority="50">
      <formula>$B117&gt;NOW()</formula>
    </cfRule>
  </conditionalFormatting>
  <conditionalFormatting sqref="B120">
    <cfRule type="expression" dxfId="48" priority="47">
      <formula>$B120&lt;=NOW()</formula>
    </cfRule>
    <cfRule type="expression" dxfId="47" priority="48">
      <formula>$B120&gt;NOW()</formula>
    </cfRule>
  </conditionalFormatting>
  <conditionalFormatting sqref="B121">
    <cfRule type="expression" dxfId="46" priority="45">
      <formula>$B121&lt;=NOW()</formula>
    </cfRule>
    <cfRule type="expression" dxfId="45" priority="46">
      <formula>$B121&gt;NOW()</formula>
    </cfRule>
  </conditionalFormatting>
  <conditionalFormatting sqref="B122">
    <cfRule type="expression" dxfId="44" priority="43">
      <formula>$B122&lt;=NOW()</formula>
    </cfRule>
    <cfRule type="expression" dxfId="43" priority="44">
      <formula>$B122&gt;NOW()</formula>
    </cfRule>
  </conditionalFormatting>
  <conditionalFormatting sqref="B123">
    <cfRule type="expression" dxfId="42" priority="41">
      <formula>$B123&lt;=NOW()</formula>
    </cfRule>
    <cfRule type="expression" dxfId="41" priority="42">
      <formula>$B123&gt;NOW()</formula>
    </cfRule>
  </conditionalFormatting>
  <conditionalFormatting sqref="B124:B125">
    <cfRule type="expression" dxfId="40" priority="39">
      <formula>$B124&lt;=NOW()</formula>
    </cfRule>
    <cfRule type="expression" dxfId="39" priority="40">
      <formula>$B124&gt;NOW()</formula>
    </cfRule>
  </conditionalFormatting>
  <conditionalFormatting sqref="B126">
    <cfRule type="expression" dxfId="38" priority="37">
      <formula>$B126&lt;=NOW()</formula>
    </cfRule>
    <cfRule type="expression" dxfId="37" priority="38">
      <formula>$B126&gt;NOW()</formula>
    </cfRule>
  </conditionalFormatting>
  <conditionalFormatting sqref="B127">
    <cfRule type="expression" dxfId="36" priority="35">
      <formula>$B127&lt;=NOW()</formula>
    </cfRule>
    <cfRule type="expression" dxfId="35" priority="36">
      <formula>$B127&gt;NOW()</formula>
    </cfRule>
  </conditionalFormatting>
  <conditionalFormatting sqref="B128">
    <cfRule type="expression" dxfId="34" priority="33">
      <formula>$B128&lt;=NOW()</formula>
    </cfRule>
    <cfRule type="expression" dxfId="33" priority="34">
      <formula>$B128&gt;NOW()</formula>
    </cfRule>
  </conditionalFormatting>
  <conditionalFormatting sqref="B129">
    <cfRule type="expression" dxfId="32" priority="31">
      <formula>$B129&lt;=NOW()</formula>
    </cfRule>
    <cfRule type="expression" dxfId="31" priority="32">
      <formula>$B129&gt;NOW()</formula>
    </cfRule>
  </conditionalFormatting>
  <conditionalFormatting sqref="B130">
    <cfRule type="expression" dxfId="30" priority="29">
      <formula>$B130&lt;=NOW()</formula>
    </cfRule>
    <cfRule type="expression" dxfId="29" priority="30">
      <formula>$B130&gt;NOW()</formula>
    </cfRule>
  </conditionalFormatting>
  <conditionalFormatting sqref="B131">
    <cfRule type="expression" dxfId="28" priority="27">
      <formula>$B131&lt;=NOW()</formula>
    </cfRule>
    <cfRule type="expression" dxfId="27" priority="28">
      <formula>$B131&gt;NOW()</formula>
    </cfRule>
  </conditionalFormatting>
  <conditionalFormatting sqref="B132">
    <cfRule type="expression" dxfId="26" priority="25">
      <formula>$B132&lt;=NOW()</formula>
    </cfRule>
    <cfRule type="expression" dxfId="25" priority="26">
      <formula>$B132&gt;NOW()</formula>
    </cfRule>
  </conditionalFormatting>
  <conditionalFormatting sqref="B134">
    <cfRule type="expression" dxfId="24" priority="21">
      <formula>$B134&lt;=NOW()</formula>
    </cfRule>
    <cfRule type="expression" dxfId="23" priority="22">
      <formula>$B134&gt;NOW()</formula>
    </cfRule>
  </conditionalFormatting>
  <conditionalFormatting sqref="B103">
    <cfRule type="expression" dxfId="22" priority="19">
      <formula>$B103&lt;=NOW()</formula>
    </cfRule>
    <cfRule type="expression" dxfId="21" priority="20">
      <formula>$B103&gt;NOW()</formula>
    </cfRule>
  </conditionalFormatting>
  <conditionalFormatting sqref="B118:B119">
    <cfRule type="expression" dxfId="20" priority="17">
      <formula>$B118&lt;=NOW()</formula>
    </cfRule>
    <cfRule type="expression" dxfId="19" priority="18">
      <formula>$B118&gt;NOW()</formula>
    </cfRule>
  </conditionalFormatting>
  <conditionalFormatting sqref="B21">
    <cfRule type="expression" dxfId="18" priority="15">
      <formula>$B21&lt;=NOW()</formula>
    </cfRule>
    <cfRule type="expression" dxfId="17" priority="16">
      <formula>$B21&gt;NOW()</formula>
    </cfRule>
  </conditionalFormatting>
  <conditionalFormatting sqref="B34">
    <cfRule type="expression" dxfId="16" priority="13">
      <formula>$B34&lt;=NOW()</formula>
    </cfRule>
    <cfRule type="expression" dxfId="15" priority="14">
      <formula>$B34&gt;NOW()</formula>
    </cfRule>
  </conditionalFormatting>
  <conditionalFormatting sqref="B62">
    <cfRule type="expression" dxfId="14" priority="11">
      <formula>$B62&lt;=NOW()</formula>
    </cfRule>
    <cfRule type="expression" dxfId="13" priority="12">
      <formula>$B62&gt;NOW()</formula>
    </cfRule>
  </conditionalFormatting>
  <conditionalFormatting sqref="B64">
    <cfRule type="expression" dxfId="12" priority="9">
      <formula>$B64&lt;=NOW()</formula>
    </cfRule>
    <cfRule type="expression" dxfId="11" priority="10">
      <formula>$B64&gt;NOW()</formula>
    </cfRule>
  </conditionalFormatting>
  <conditionalFormatting sqref="B66">
    <cfRule type="expression" dxfId="10" priority="7">
      <formula>$B66&lt;=NOW()</formula>
    </cfRule>
    <cfRule type="expression" dxfId="9" priority="8">
      <formula>$B66&gt;NOW()</formula>
    </cfRule>
  </conditionalFormatting>
  <conditionalFormatting sqref="B56">
    <cfRule type="expression" dxfId="8" priority="5">
      <formula>$B56&lt;=NOW()</formula>
    </cfRule>
    <cfRule type="expression" dxfId="7" priority="6">
      <formula>$B56&gt;NOW()</formula>
    </cfRule>
  </conditionalFormatting>
  <conditionalFormatting sqref="B135:B139">
    <cfRule type="expression" dxfId="6" priority="3">
      <formula>$B135&lt;=NOW()</formula>
    </cfRule>
    <cfRule type="expression" dxfId="5" priority="4">
      <formula>$B135&gt;NOW()</formula>
    </cfRule>
  </conditionalFormatting>
  <conditionalFormatting sqref="B140:B360">
    <cfRule type="expression" dxfId="4" priority="1">
      <formula>$B140&lt;=NOW()</formula>
    </cfRule>
    <cfRule type="expression" dxfId="3" priority="2">
      <formula>$B140&gt;NOW()</formula>
    </cfRule>
  </conditionalFormatting>
  <hyperlinks>
    <hyperlink ref="C11" r:id="rId1" xr:uid="{00000000-0004-0000-0E00-000000000000}"/>
    <hyperlink ref="C12" r:id="rId2" xr:uid="{00000000-0004-0000-0E00-000001000000}"/>
    <hyperlink ref="C13" r:id="rId3" display="https://www.ispch.cl/wp-content/uploads/resoluciones/31006_Res._Ex._303_Ref._11629-19___Dispone_incorporacion.pdf" xr:uid="{00000000-0004-0000-0E00-000002000000}"/>
    <hyperlink ref="C14" r:id="rId4" xr:uid="{00000000-0004-0000-0E00-000003000000}"/>
    <hyperlink ref="C15" r:id="rId5" xr:uid="{00000000-0004-0000-0E00-000004000000}"/>
    <hyperlink ref="C16" r:id="rId6" xr:uid="{00000000-0004-0000-0E00-000005000000}"/>
    <hyperlink ref="C17" r:id="rId7" xr:uid="{00000000-0004-0000-0E00-000006000000}"/>
    <hyperlink ref="C18" display="http://www.ispch.cl/sites/default/files/resolucion/2017/03/Resoluci%C3%B3n%20Exenta%20N%C2%B01164%2007.03.2017%20Dispone%20la%20incorporaci%C3%B3n%20al%20registro%20de%20Fabricantes%20e%20Importadores%20de%20Elementos%20de%20Protecci%C3%B3n%20Personal..pd" xr:uid="{00000000-0004-0000-0E00-000007000000}"/>
    <hyperlink ref="C19" r:id="rId8" display="https://www.ispch.cl/sites/default/files/resolucion/2020/10/Res._Ex_0047_-_Dispone_incorporacion....Vicsa_Safety_Comercial_Ltda..pdf" xr:uid="{00000000-0004-0000-0E00-000008000000}"/>
    <hyperlink ref="C20" r:id="rId9" xr:uid="{00000000-0004-0000-0E00-000009000000}"/>
    <hyperlink ref="C22" r:id="rId10" display="http://www.ispch.cl/sites/default/files/resolucion/2020/05/1859- Dispone incorporaci%C3%B3n al registro de fabricantes...MSA Chile equipos de seguridad Ltda..pdf" xr:uid="{00000000-0004-0000-0E00-00000A000000}"/>
    <hyperlink ref="C23" r:id="rId11" display="http://www.ispch.cl/sites/default/files/resolucion/2020/05/1859- Dispone incorporaci%C3%B3n al registro de fabricantes...MSA Chile equipos de seguridad Ltda..pdf" xr:uid="{00000000-0004-0000-0E00-00000B000000}"/>
    <hyperlink ref="C24" r:id="rId12" display="http://www.ispch.cl/sites/default/files/resolucion/2020/05/1859- Dispone incorporaci%C3%B3n al registro de fabricantes...MSA Chile equipos de seguridad Ltda..pdf" xr:uid="{00000000-0004-0000-0E00-00000C000000}"/>
    <hyperlink ref="C25" r:id="rId13" display="http://www.ispch.cl/sites/default/files/resolucion/2020/05/1859- Dispone incorporaci%C3%B3n al registro de fabricantes...MSA Chile equipos de seguridad Ltda..pdf" xr:uid="{00000000-0004-0000-0E00-00000D000000}"/>
    <hyperlink ref="C26" r:id="rId14" display="http://www.ispch.cl/sites/default/files/resolucion/2020/05/1859- Dispone incorporaci%C3%B3n al registro de fabricantes...MSA Chile equipos de seguridad Ltda..pdf" xr:uid="{00000000-0004-0000-0E00-00000E000000}"/>
    <hyperlink ref="C27" r:id="rId15" xr:uid="{00000000-0004-0000-0E00-00000F000000}"/>
    <hyperlink ref="C28" r:id="rId16" xr:uid="{00000000-0004-0000-0E00-000010000000}"/>
    <hyperlink ref="C29" r:id="rId17" xr:uid="{00000000-0004-0000-0E00-000011000000}"/>
    <hyperlink ref="C30" r:id="rId18" xr:uid="{00000000-0004-0000-0E00-000012000000}"/>
    <hyperlink ref="C31" r:id="rId19" xr:uid="{00000000-0004-0000-0E00-000013000000}"/>
    <hyperlink ref="C32" r:id="rId20" xr:uid="{00000000-0004-0000-0E00-000014000000}"/>
    <hyperlink ref="C33" r:id="rId21" xr:uid="{00000000-0004-0000-0E00-000015000000}"/>
    <hyperlink ref="C35" r:id="rId22" xr:uid="{00000000-0004-0000-0E00-000016000000}"/>
    <hyperlink ref="C36" r:id="rId23" xr:uid="{00000000-0004-0000-0E00-000017000000}"/>
    <hyperlink ref="C38" r:id="rId24" xr:uid="{00000000-0004-0000-0E00-000018000000}"/>
    <hyperlink ref="C39" r:id="rId25" xr:uid="{00000000-0004-0000-0E00-000019000000}"/>
    <hyperlink ref="C43" r:id="rId26" xr:uid="{00000000-0004-0000-0E00-00001A000000}"/>
    <hyperlink ref="C42" r:id="rId27" xr:uid="{00000000-0004-0000-0E00-00001B000000}"/>
    <hyperlink ref="C44" r:id="rId28" display="http://www.ispch.cl/sites/default/files/resolucion/2020/03/1008- Dispone incorporaci%C3%B3n..3M Chile S.A..pdf" xr:uid="{00000000-0004-0000-0E00-00001C000000}"/>
    <hyperlink ref="C45" r:id="rId29" display="http://www.ispch.cl/sites/default/files/resolucion/2020/03/1008- Dispone incorporaci%C3%B3n..3M Chile S.A..pdf" xr:uid="{00000000-0004-0000-0E00-00001D000000}"/>
    <hyperlink ref="C48" r:id="rId30" xr:uid="{00000000-0004-0000-0E00-00001E000000}"/>
    <hyperlink ref="C49" r:id="rId31" xr:uid="{00000000-0004-0000-0E00-00001F000000}"/>
    <hyperlink ref="C55" r:id="rId32" xr:uid="{00000000-0004-0000-0E00-000020000000}"/>
    <hyperlink ref="C40" r:id="rId33" xr:uid="{00000000-0004-0000-0E00-000021000000}"/>
    <hyperlink ref="C41" r:id="rId34" xr:uid="{00000000-0004-0000-0E00-000022000000}"/>
    <hyperlink ref="C57" r:id="rId35" display="http://www.ispch.cl/sites/default/files/resolucion/2020/05/2135- Dispone incorporaci%C3%B3n al registro de fabricantes...3M Chile S.A..pdf" xr:uid="{00000000-0004-0000-0E00-000023000000}"/>
    <hyperlink ref="C58" r:id="rId36" display="http://www.ispch.cl/sites/default/files/resolucion/2020/05/2135- Dispone incorporaci%C3%B3n al registro de fabricantes...3M Chile S.A..pdf" xr:uid="{00000000-0004-0000-0E00-000024000000}"/>
    <hyperlink ref="C59" r:id="rId37" display="http://www.ispch.cl/sites/default/files/resolucion/2020/05/2135- Dispone incorporaci%C3%B3n al registro de fabricantes...3M Chile S.A..pdf" xr:uid="{00000000-0004-0000-0E00-000025000000}"/>
    <hyperlink ref="C60" r:id="rId38" display="http://www.ispch.cl/sites/default/files/resolucion/2020/05/2135- Dispone incorporaci%C3%B3n al registro de fabricantes...3M Chile S.A..pdf" xr:uid="{00000000-0004-0000-0E00-000026000000}"/>
    <hyperlink ref="C61" r:id="rId39" display="http://www.ispch.cl/sites/default/files/resolucion/2020/05/2135- Dispone incorporaci%C3%B3n al registro de fabricantes...3M Chile S.A..pdf" xr:uid="{00000000-0004-0000-0E00-000027000000}"/>
    <hyperlink ref="C63" r:id="rId40" xr:uid="{00000000-0004-0000-0E00-000028000000}"/>
    <hyperlink ref="C65" r:id="rId41" xr:uid="{00000000-0004-0000-0E00-000029000000}"/>
    <hyperlink ref="C67" r:id="rId42" xr:uid="{00000000-0004-0000-0E00-00002A000000}"/>
    <hyperlink ref="C73" r:id="rId43" xr:uid="{00000000-0004-0000-0E00-00002B000000}"/>
    <hyperlink ref="C74" r:id="rId44" xr:uid="{00000000-0004-0000-0E00-00002C000000}"/>
    <hyperlink ref="C75" r:id="rId45" xr:uid="{00000000-0004-0000-0E00-00002D000000}"/>
    <hyperlink ref="C76" r:id="rId46" xr:uid="{00000000-0004-0000-0E00-00002E000000}"/>
    <hyperlink ref="C79" r:id="rId47" xr:uid="{00000000-0004-0000-0E00-00002F000000}"/>
    <hyperlink ref="C80" r:id="rId48" xr:uid="{00000000-0004-0000-0E00-000030000000}"/>
    <hyperlink ref="C81" r:id="rId49" xr:uid="{00000000-0004-0000-0E00-000031000000}"/>
    <hyperlink ref="C82" r:id="rId50" xr:uid="{00000000-0004-0000-0E00-000032000000}"/>
    <hyperlink ref="C83" r:id="rId51" xr:uid="{00000000-0004-0000-0E00-000033000000}"/>
    <hyperlink ref="C84" r:id="rId52" xr:uid="{00000000-0004-0000-0E00-000034000000}"/>
    <hyperlink ref="C86" r:id="rId53" xr:uid="{00000000-0004-0000-0E00-000035000000}"/>
    <hyperlink ref="C87" r:id="rId54" xr:uid="{00000000-0004-0000-0E00-000036000000}"/>
    <hyperlink ref="C88" r:id="rId55" xr:uid="{00000000-0004-0000-0E00-000037000000}"/>
    <hyperlink ref="C89" r:id="rId56" xr:uid="{00000000-0004-0000-0E00-000038000000}"/>
    <hyperlink ref="C90" r:id="rId57" xr:uid="{00000000-0004-0000-0E00-000039000000}"/>
    <hyperlink ref="C91" r:id="rId58" xr:uid="{00000000-0004-0000-0E00-00003A000000}"/>
    <hyperlink ref="C92" r:id="rId59" xr:uid="{00000000-0004-0000-0E00-00003B000000}"/>
    <hyperlink ref="C93" r:id="rId60" xr:uid="{00000000-0004-0000-0E00-00003C000000}"/>
    <hyperlink ref="C94" r:id="rId61" xr:uid="{00000000-0004-0000-0E00-00003D000000}"/>
    <hyperlink ref="C95" r:id="rId62" xr:uid="{00000000-0004-0000-0E00-00003E000000}"/>
    <hyperlink ref="C96" r:id="rId63" xr:uid="{00000000-0004-0000-0E00-00003F000000}"/>
    <hyperlink ref="C99" r:id="rId64" xr:uid="{00000000-0004-0000-0E00-000040000000}"/>
    <hyperlink ref="C100" r:id="rId65" xr:uid="{00000000-0004-0000-0E00-000041000000}"/>
    <hyperlink ref="C101" r:id="rId66" xr:uid="{00000000-0004-0000-0E00-000042000000}"/>
    <hyperlink ref="C106" display="http://s2.achs.cl/sitios/gpr/docs/ProteccionAuditiva/Forms/AllItems.aspx?FolderCTID=0x01200077CD8F131773B749BBED7B66C606A232&amp;View={210c20d5-6f66-446a-b8e1-bcb763c15f24}&amp;RootFolder=%2Fsitios%2Fgpr%2Fdocs%2FProteccionAuditiva%2FCERTIFICADOS%20VIGENTES&amp;TreeF" xr:uid="{00000000-0004-0000-0E00-000043000000}"/>
    <hyperlink ref="C109" r:id="rId67" display="http://s2.achs.cl/sitios/gpr/docs/ProteccionAuditiva/Forms/AllItems.aspx?FolderCTID=0x01200077CD8F131773B749BBED7B66C606A232&amp;View={210c20d5-6f66-446a-b8e1-bcb763c15f24}&amp;RootFolder=%2Fsitios%2Fgpr%2Fdocs%2FProteccionAuditiva%2FCERTIFICADOS%20VIGENTES&amp;TreeField=Folders&amp;TreeValue=CERTIFICADOS%20VIGENTES&amp;ProcessQStringToCAML=1&amp;SortField=Modified&amp;SortDir=Asc  " xr:uid="{00000000-0004-0000-0E00-000044000000}"/>
    <hyperlink ref="C110" r:id="rId68" display="http://s2.achs.cl/sitios/gpr/docs/ProteccionAuditiva/Forms/AllItems.aspx?FolderCTID=0x01200077CD8F131773B749BBED7B66C606A232&amp;View={210c20d5-6f66-446a-b8e1-bcb763c15f24}&amp;RootFolder=%2Fsitios%2Fgpr%2Fdocs%2FProteccionAuditiva%2FCERTIFICADOS%20VIGENTES&amp;TreeField=Folders&amp;TreeValue=CERTIFICADOS%20VIGENTES&amp;ProcessQStringToCAML=1&amp;SortField=Modified&amp;SortDir=Asc " xr:uid="{00000000-0004-0000-0E00-000045000000}"/>
    <hyperlink ref="C111" display="http://s2.achs.cl/sitios/gpr/docs/ProteccionAuditiva/Forms/AllItems.aspx?FolderCTID=0x01200077CD8F131773B749BBED7B66C606A232&amp;View={210c20d5-6f66-446a-b8e1-bcb763c15f24}&amp;RootFolder=%2Fsitios%2Fgpr%2Fdocs%2FProteccionAuditiva%2FCERTIFICADOS%20VIGENTES&amp;TreeF" xr:uid="{00000000-0004-0000-0E00-000046000000}"/>
    <hyperlink ref="C113" r:id="rId69" display="http://s2.achs.cl/sitios/gpr/docs/ProteccionAuditiva/Forms/AllItems.aspx?FolderCTID=0x01200077CD8F131773B749BBED7B66C606A232&amp;View={210c20d5-6f66-446a-b8e1-bcb763c15f24}&amp;RootFolder=%2Fsitios%2Fgpr%2Fdocs%2FProteccionAuditiva%2FCERTIFICADOS%20VIGENTES&amp;TreeField=Folders&amp;TreeValue=CERTIFICADOS%20VIGENTES&amp;ProcessQStringToCAML=1&amp;SortField=Modified&amp;SortDir=Asc " xr:uid="{00000000-0004-0000-0E00-000047000000}"/>
    <hyperlink ref="C114" r:id="rId70" xr:uid="{00000000-0004-0000-0E00-000048000000}"/>
    <hyperlink ref="C116" r:id="rId71" xr:uid="{00000000-0004-0000-0E00-000049000000}"/>
    <hyperlink ref="C115" r:id="rId72" xr:uid="{00000000-0004-0000-0E00-00004A000000}"/>
    <hyperlink ref="C117" r:id="rId73" xr:uid="{00000000-0004-0000-0E00-00004B000000}"/>
    <hyperlink ref="C120" r:id="rId74" xr:uid="{00000000-0004-0000-0E00-00004C000000}"/>
    <hyperlink ref="C121" r:id="rId75" xr:uid="{00000000-0004-0000-0E00-00004D000000}"/>
    <hyperlink ref="C122" r:id="rId76" xr:uid="{00000000-0004-0000-0E00-00004E000000}"/>
    <hyperlink ref="C123" r:id="rId77" xr:uid="{00000000-0004-0000-0E00-00004F000000}"/>
    <hyperlink ref="C124" r:id="rId78" xr:uid="{00000000-0004-0000-0E00-000050000000}"/>
    <hyperlink ref="C125" r:id="rId79" xr:uid="{00000000-0004-0000-0E00-000051000000}"/>
    <hyperlink ref="C126" r:id="rId80" xr:uid="{00000000-0004-0000-0E00-000052000000}"/>
    <hyperlink ref="C127" r:id="rId81" xr:uid="{00000000-0004-0000-0E00-000053000000}"/>
    <hyperlink ref="C129" r:id="rId82" xr:uid="{00000000-0004-0000-0E00-000054000000}"/>
    <hyperlink ref="C128" r:id="rId83" xr:uid="{00000000-0004-0000-0E00-000055000000}"/>
    <hyperlink ref="C130" r:id="rId84" display="http://www.ispch.cl/sites/default/files/resolucion/2020/03/1008- Dispone incorporaci%C3%B3n..3M Chile S.A..pdf" xr:uid="{00000000-0004-0000-0E00-000056000000}"/>
    <hyperlink ref="C131" r:id="rId85" xr:uid="{00000000-0004-0000-0E00-000057000000}"/>
    <hyperlink ref="C132" r:id="rId86" xr:uid="{00000000-0004-0000-0E00-000058000000}"/>
    <hyperlink ref="C133" r:id="rId87" xr:uid="{00000000-0004-0000-0E00-000059000000}"/>
    <hyperlink ref="C134" r:id="rId88" xr:uid="{00000000-0004-0000-0E00-00005A000000}"/>
    <hyperlink ref="C71" r:id="rId89" xr:uid="{00000000-0004-0000-0E00-00005B000000}"/>
    <hyperlink ref="C70" r:id="rId90" xr:uid="{00000000-0004-0000-0E00-00005C000000}"/>
    <hyperlink ref="C102" display="http://s2.achs.cl/sitios/gpr/docs/ProteccionAuditiva/Forms/AllItems.aspx?FolderCTID=0x01200077CD8F131773B749BBED7B66C606A232&amp;View={210c20d5-6f66-446a-b8e1-bcb763c15f24}&amp;RootFolder=%2Fsitios%2Fgpr%2Fdocs%2FProteccionAuditiva%2FCERTIFICADOS%20VIGENTES&amp;TreeF" xr:uid="{00000000-0004-0000-0E00-00005D000000}"/>
    <hyperlink ref="C103" display="http://s2.achs.cl/sitios/gpr/docs/ProteccionAuditiva/Forms/AllItems.aspx?FolderCTID=0x01200077CD8F131773B749BBED7B66C606A232&amp;View={210c20d5-6f66-446a-b8e1-bcb763c15f24}&amp;RootFolder=%2Fsitios%2Fgpr%2Fdocs%2FProteccionAuditiva%2FCERTIFICADOS%20VIGENTES&amp;TreeF" xr:uid="{00000000-0004-0000-0E00-00005E000000}"/>
    <hyperlink ref="C118" r:id="rId91" xr:uid="{00000000-0004-0000-0E00-00005F000000}"/>
    <hyperlink ref="C119" r:id="rId92" xr:uid="{00000000-0004-0000-0E00-000060000000}"/>
    <hyperlink ref="C21" r:id="rId93" display="http://www.ispch.cl/sites/default/files/resolucion/2020/05/1859- Dispone incorporaci%C3%B3n al registro de fabricantes...MSA Chile equipos de seguridad Ltda..pdf" xr:uid="{00000000-0004-0000-0E00-000061000000}"/>
    <hyperlink ref="C34" r:id="rId94" xr:uid="{00000000-0004-0000-0E00-000062000000}"/>
    <hyperlink ref="C37" display="http://www.ispch.cl/sites/default/files/resolucion/2015/07/Resoluci%C3%B3n%20Exenta%20N%C2%BA%20002247%20de%20fecha%2008-07-2015,%20Dispone%20la%20incorporaci%C3%B3n%20al%20Registro%20de%20Fabricantes%20e%20Importadores%20de%20Elementos%20de%20Protecci%C3" xr:uid="{00000000-0004-0000-0E00-000063000000}"/>
    <hyperlink ref="C46" r:id="rId95" xr:uid="{00000000-0004-0000-0E00-000064000000}"/>
    <hyperlink ref="C62" r:id="rId96" display="http://www.ispch.cl/sites/default/files/resolucion/2020/05/2135- Dispone incorporaci%C3%B3n al registro de fabricantes...3M Chile S.A..pdf" xr:uid="{00000000-0004-0000-0E00-000065000000}"/>
    <hyperlink ref="C64" r:id="rId97" xr:uid="{00000000-0004-0000-0E00-000066000000}"/>
    <hyperlink ref="C68" r:id="rId98" xr:uid="{00000000-0004-0000-0E00-000067000000}"/>
    <hyperlink ref="C78" r:id="rId99" xr:uid="{00000000-0004-0000-0E00-000068000000}"/>
    <hyperlink ref="C69" r:id="rId100" xr:uid="{00000000-0004-0000-0E00-000069000000}"/>
    <hyperlink ref="C66" r:id="rId101" xr:uid="{00000000-0004-0000-0E00-00006A000000}"/>
    <hyperlink ref="C85" r:id="rId102" xr:uid="{00000000-0004-0000-0E00-00006B000000}"/>
    <hyperlink ref="C53" r:id="rId103" xr:uid="{00000000-0004-0000-0E00-00006C000000}"/>
    <hyperlink ref="C52" r:id="rId104" xr:uid="{00000000-0004-0000-0E00-00006D000000}"/>
  </hyperlinks>
  <pageMargins left="0.7" right="0.7" top="0.75" bottom="0.75" header="0.3" footer="0.3"/>
  <pageSetup orientation="portrait" copies="2" r:id="rId1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
    <tabColor rgb="FF0A7E3F"/>
  </sheetPr>
  <dimension ref="A1:E80"/>
  <sheetViews>
    <sheetView showGridLines="0" zoomScaleNormal="100" workbookViewId="0">
      <selection sqref="A1:E3"/>
    </sheetView>
  </sheetViews>
  <sheetFormatPr baseColWidth="10" defaultRowHeight="15" x14ac:dyDescent="0.25"/>
  <cols>
    <col min="1" max="1" width="2.5703125" style="105" customWidth="1"/>
    <col min="2" max="3" width="20.5703125" style="105" customWidth="1"/>
    <col min="4" max="4" width="15.5703125" style="105" customWidth="1"/>
    <col min="5" max="5" width="20.5703125" style="105" customWidth="1"/>
    <col min="6" max="6" width="18.85546875" customWidth="1"/>
    <col min="7" max="7" width="30.85546875" customWidth="1"/>
  </cols>
  <sheetData>
    <row r="1" spans="1:5" ht="33.950000000000003" customHeight="1" x14ac:dyDescent="0.25">
      <c r="A1" s="182" t="s">
        <v>8</v>
      </c>
      <c r="B1" s="182" t="s">
        <v>0</v>
      </c>
      <c r="C1" s="182" t="s">
        <v>985</v>
      </c>
      <c r="D1" s="182" t="s">
        <v>228</v>
      </c>
      <c r="E1" s="182" t="s">
        <v>897</v>
      </c>
    </row>
    <row r="2" spans="1:5" ht="39.950000000000003" customHeight="1" x14ac:dyDescent="0.25">
      <c r="A2" s="183">
        <v>1</v>
      </c>
      <c r="B2" s="183" t="s">
        <v>13</v>
      </c>
      <c r="C2" s="183" t="s">
        <v>1219</v>
      </c>
      <c r="D2" s="183">
        <v>2</v>
      </c>
      <c r="E2" s="233">
        <v>3</v>
      </c>
    </row>
    <row r="3" spans="1:5" ht="39.950000000000003" customHeight="1" x14ac:dyDescent="0.25">
      <c r="A3" s="183">
        <v>2</v>
      </c>
      <c r="B3" s="183" t="s">
        <v>77</v>
      </c>
      <c r="C3" s="183" t="s">
        <v>1221</v>
      </c>
      <c r="D3" s="183">
        <v>8.8000000000000007</v>
      </c>
      <c r="E3" s="233">
        <v>3</v>
      </c>
    </row>
    <row r="4" spans="1:5" ht="39.950000000000003" customHeight="1" x14ac:dyDescent="0.25">
      <c r="A4" s="181"/>
      <c r="B4" s="181"/>
      <c r="C4" s="181"/>
      <c r="D4" s="181"/>
      <c r="E4" s="181"/>
    </row>
    <row r="5" spans="1:5" ht="39.950000000000003" customHeight="1" x14ac:dyDescent="0.25"/>
    <row r="6" spans="1:5" ht="39.950000000000003" customHeight="1" x14ac:dyDescent="0.25"/>
    <row r="7" spans="1:5" ht="39.950000000000003" customHeight="1" x14ac:dyDescent="0.25"/>
    <row r="8" spans="1:5" ht="39.950000000000003" customHeight="1" x14ac:dyDescent="0.25"/>
    <row r="9" spans="1:5" ht="39.950000000000003" customHeight="1" x14ac:dyDescent="0.25"/>
    <row r="10" spans="1:5" ht="39.950000000000003" customHeight="1" x14ac:dyDescent="0.25"/>
    <row r="11" spans="1:5" ht="39.950000000000003" customHeight="1" x14ac:dyDescent="0.25"/>
    <row r="12" spans="1:5" ht="39.950000000000003" customHeight="1" x14ac:dyDescent="0.25"/>
    <row r="13" spans="1:5" ht="39.950000000000003" customHeight="1" x14ac:dyDescent="0.25"/>
    <row r="14" spans="1:5" ht="39.950000000000003" customHeight="1" x14ac:dyDescent="0.25"/>
    <row r="15" spans="1:5" ht="39.950000000000003" customHeight="1" x14ac:dyDescent="0.25"/>
    <row r="16" spans="1:5" ht="39.950000000000003" customHeight="1" x14ac:dyDescent="0.25"/>
    <row r="17" ht="39.950000000000003" customHeight="1" x14ac:dyDescent="0.25"/>
    <row r="18" ht="39.950000000000003" customHeight="1" x14ac:dyDescent="0.25"/>
    <row r="19" ht="39.950000000000003" customHeight="1" x14ac:dyDescent="0.25"/>
    <row r="20" ht="39.950000000000003" customHeight="1" x14ac:dyDescent="0.25"/>
    <row r="21" ht="39.950000000000003" customHeight="1" x14ac:dyDescent="0.25"/>
    <row r="22" ht="39.950000000000003" customHeight="1" x14ac:dyDescent="0.25"/>
    <row r="23" ht="39.950000000000003" customHeight="1" x14ac:dyDescent="0.25"/>
    <row r="24" ht="39.950000000000003" customHeight="1" x14ac:dyDescent="0.25"/>
    <row r="25" ht="39.950000000000003" customHeight="1" x14ac:dyDescent="0.25"/>
    <row r="26" ht="39.950000000000003" customHeight="1" x14ac:dyDescent="0.25"/>
    <row r="27" ht="39.950000000000003" customHeight="1" x14ac:dyDescent="0.25"/>
    <row r="28" ht="39.950000000000003" customHeight="1" x14ac:dyDescent="0.25"/>
    <row r="29" ht="39.950000000000003" customHeight="1" x14ac:dyDescent="0.25"/>
    <row r="30" ht="39.950000000000003" customHeight="1" x14ac:dyDescent="0.25"/>
    <row r="31" ht="39.950000000000003" customHeight="1" x14ac:dyDescent="0.25"/>
    <row r="32" ht="39.950000000000003" customHeight="1" x14ac:dyDescent="0.25"/>
    <row r="33" ht="39.950000000000003" customHeight="1" x14ac:dyDescent="0.25"/>
    <row r="34" ht="39.950000000000003" customHeight="1" x14ac:dyDescent="0.25"/>
    <row r="35" ht="39.950000000000003" customHeight="1" x14ac:dyDescent="0.25"/>
    <row r="36" ht="39.950000000000003" customHeight="1" x14ac:dyDescent="0.25"/>
    <row r="37" ht="39.950000000000003" customHeight="1" x14ac:dyDescent="0.25"/>
    <row r="38" ht="39.950000000000003" customHeight="1" x14ac:dyDescent="0.25"/>
    <row r="39" ht="39.950000000000003" customHeight="1" x14ac:dyDescent="0.25"/>
    <row r="40" ht="39.950000000000003" customHeight="1" x14ac:dyDescent="0.25"/>
    <row r="41" ht="39.950000000000003" customHeight="1" x14ac:dyDescent="0.25"/>
    <row r="42" ht="39.950000000000003" customHeight="1" x14ac:dyDescent="0.25"/>
    <row r="43" ht="39.950000000000003" customHeight="1" x14ac:dyDescent="0.25"/>
    <row r="44" ht="39.950000000000003" customHeight="1" x14ac:dyDescent="0.25"/>
    <row r="45" ht="39.950000000000003" customHeight="1" x14ac:dyDescent="0.25"/>
    <row r="46" ht="39.950000000000003" customHeight="1" x14ac:dyDescent="0.25"/>
    <row r="47" ht="39.950000000000003" customHeight="1" x14ac:dyDescent="0.25"/>
    <row r="48" ht="39.950000000000003" customHeight="1" x14ac:dyDescent="0.25"/>
    <row r="49" ht="39.950000000000003" customHeight="1" x14ac:dyDescent="0.25"/>
    <row r="50" ht="39.950000000000003" customHeight="1" x14ac:dyDescent="0.25"/>
    <row r="51" ht="39.950000000000003" customHeight="1" x14ac:dyDescent="0.25"/>
    <row r="52" ht="39.950000000000003" customHeight="1" x14ac:dyDescent="0.25"/>
    <row r="53" ht="39.950000000000003" customHeight="1" x14ac:dyDescent="0.25"/>
    <row r="54" ht="39.950000000000003" customHeight="1" x14ac:dyDescent="0.25"/>
    <row r="55" ht="39.950000000000003" customHeight="1" x14ac:dyDescent="0.25"/>
    <row r="56" ht="39.950000000000003" customHeight="1" x14ac:dyDescent="0.25"/>
    <row r="57" ht="39.950000000000003" customHeight="1" x14ac:dyDescent="0.25"/>
    <row r="58" ht="39.950000000000003" customHeight="1" x14ac:dyDescent="0.25"/>
    <row r="59" ht="39.950000000000003" customHeight="1" x14ac:dyDescent="0.25"/>
    <row r="60" ht="39.950000000000003" customHeight="1" x14ac:dyDescent="0.25"/>
    <row r="61" ht="39.950000000000003" customHeight="1" x14ac:dyDescent="0.25"/>
    <row r="62" ht="39.950000000000003" customHeight="1" x14ac:dyDescent="0.25"/>
    <row r="63" ht="39.950000000000003" customHeight="1" x14ac:dyDescent="0.25"/>
    <row r="64"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sheetData>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rgb="FF0A7E3F"/>
  </sheetPr>
  <dimension ref="A1:S6"/>
  <sheetViews>
    <sheetView showGridLines="0" showZeros="0" zoomScale="80" zoomScaleNormal="80" workbookViewId="0">
      <selection activeCell="K1" sqref="K1:S5"/>
    </sheetView>
  </sheetViews>
  <sheetFormatPr baseColWidth="10" defaultColWidth="11.42578125" defaultRowHeight="12" x14ac:dyDescent="0.2"/>
  <cols>
    <col min="1" max="1" width="20.85546875" style="11" customWidth="1"/>
    <col min="2" max="2" width="11.85546875" style="11" customWidth="1"/>
    <col min="3" max="3" width="6.85546875" style="11" customWidth="1"/>
    <col min="4" max="4" width="5.42578125" style="11" customWidth="1"/>
    <col min="5" max="6" width="11.85546875" style="11" customWidth="1"/>
    <col min="7" max="7" width="7.140625" style="11" customWidth="1"/>
    <col min="8" max="8" width="12.85546875" style="11" customWidth="1"/>
    <col min="9" max="9" width="7" style="11" customWidth="1"/>
    <col min="10" max="10" width="19.85546875" style="11" customWidth="1"/>
    <col min="11" max="11" width="16" style="11" customWidth="1"/>
    <col min="12" max="12" width="7.42578125" style="11" customWidth="1"/>
    <col min="13" max="13" width="7.85546875" style="11" customWidth="1"/>
    <col min="14" max="15" width="7.42578125" style="11" customWidth="1"/>
    <col min="16" max="16" width="8.140625" style="11" customWidth="1"/>
    <col min="17" max="17" width="8.85546875" style="11" customWidth="1"/>
    <col min="18" max="18" width="9.85546875" style="11" customWidth="1"/>
    <col min="19" max="19" width="5.85546875" style="11" customWidth="1"/>
    <col min="20" max="16384" width="11.42578125" style="11"/>
  </cols>
  <sheetData>
    <row r="1" spans="1:19" ht="42.6" customHeight="1" x14ac:dyDescent="0.2">
      <c r="A1" s="178" t="s">
        <v>157</v>
      </c>
      <c r="B1" s="372" t="s">
        <v>158</v>
      </c>
      <c r="C1" s="372"/>
      <c r="D1" s="372"/>
      <c r="E1" s="372"/>
      <c r="F1" s="374" t="s">
        <v>908</v>
      </c>
      <c r="G1" s="374"/>
      <c r="H1" s="374" t="s">
        <v>988</v>
      </c>
      <c r="I1" s="374"/>
      <c r="K1" s="178" t="s">
        <v>909</v>
      </c>
      <c r="L1" s="375" t="s">
        <v>158</v>
      </c>
      <c r="M1" s="375"/>
      <c r="N1" s="375"/>
      <c r="O1" s="375"/>
      <c r="P1" s="375"/>
      <c r="Q1" s="375"/>
      <c r="R1" s="375"/>
      <c r="S1" s="375"/>
    </row>
    <row r="2" spans="1:19" ht="66.75" customHeight="1" x14ac:dyDescent="0.2">
      <c r="A2" s="143" t="s">
        <v>33</v>
      </c>
      <c r="B2" s="369" t="s">
        <v>910</v>
      </c>
      <c r="C2" s="370"/>
      <c r="D2" s="370"/>
      <c r="E2" s="371"/>
      <c r="F2" s="369" t="s">
        <v>911</v>
      </c>
      <c r="G2" s="371"/>
      <c r="H2" s="369" t="s">
        <v>166</v>
      </c>
      <c r="I2" s="371"/>
      <c r="K2" s="147" t="s">
        <v>13</v>
      </c>
      <c r="L2" s="373" t="s">
        <v>917</v>
      </c>
      <c r="M2" s="373"/>
      <c r="N2" s="373"/>
      <c r="O2" s="373"/>
      <c r="P2" s="373"/>
      <c r="Q2" s="373"/>
      <c r="R2" s="373"/>
      <c r="S2" s="373"/>
    </row>
    <row r="3" spans="1:19" ht="70.5" customHeight="1" x14ac:dyDescent="0.2">
      <c r="A3" s="143" t="s">
        <v>912</v>
      </c>
      <c r="B3" s="369" t="s">
        <v>913</v>
      </c>
      <c r="C3" s="370"/>
      <c r="D3" s="370"/>
      <c r="E3" s="371"/>
      <c r="F3" s="369" t="s">
        <v>914</v>
      </c>
      <c r="G3" s="371"/>
      <c r="H3" s="369" t="s">
        <v>167</v>
      </c>
      <c r="I3" s="371"/>
      <c r="K3" s="147" t="s">
        <v>875</v>
      </c>
      <c r="L3" s="373" t="s">
        <v>918</v>
      </c>
      <c r="M3" s="373"/>
      <c r="N3" s="373"/>
      <c r="O3" s="373"/>
      <c r="P3" s="373"/>
      <c r="Q3" s="373"/>
      <c r="R3" s="373"/>
      <c r="S3" s="373"/>
    </row>
    <row r="4" spans="1:19" ht="36" customHeight="1" x14ac:dyDescent="0.2">
      <c r="A4" s="179" t="s">
        <v>915</v>
      </c>
      <c r="B4" s="369" t="s">
        <v>1217</v>
      </c>
      <c r="C4" s="370"/>
      <c r="D4" s="370"/>
      <c r="E4" s="371"/>
      <c r="F4" s="369" t="s">
        <v>916</v>
      </c>
      <c r="G4" s="371"/>
      <c r="H4" s="369"/>
      <c r="I4" s="371"/>
      <c r="K4" s="147" t="s">
        <v>915</v>
      </c>
      <c r="L4" s="376" t="s">
        <v>919</v>
      </c>
      <c r="M4" s="376"/>
      <c r="N4" s="376"/>
      <c r="O4" s="376"/>
      <c r="P4" s="376"/>
      <c r="Q4" s="376"/>
      <c r="R4" s="376"/>
      <c r="S4" s="376"/>
    </row>
    <row r="5" spans="1:19" ht="24" customHeight="1" x14ac:dyDescent="0.2">
      <c r="A5" s="179"/>
      <c r="B5" s="369"/>
      <c r="C5" s="370"/>
      <c r="D5" s="370"/>
      <c r="E5" s="371"/>
      <c r="F5" s="369"/>
      <c r="G5" s="371"/>
      <c r="H5" s="369"/>
      <c r="I5" s="371"/>
      <c r="K5" s="147" t="s">
        <v>77</v>
      </c>
      <c r="L5" s="373" t="s">
        <v>1220</v>
      </c>
      <c r="M5" s="373"/>
      <c r="N5" s="373"/>
      <c r="O5" s="373"/>
      <c r="P5" s="373"/>
      <c r="Q5" s="373"/>
      <c r="R5" s="373"/>
      <c r="S5" s="373"/>
    </row>
    <row r="6" spans="1:19" ht="57" customHeight="1" x14ac:dyDescent="0.2">
      <c r="A6" s="179"/>
      <c r="B6" s="369"/>
      <c r="C6" s="370"/>
      <c r="D6" s="370"/>
      <c r="E6" s="371"/>
      <c r="F6" s="369"/>
      <c r="G6" s="371"/>
      <c r="H6" s="369"/>
      <c r="I6" s="371"/>
      <c r="K6" s="147"/>
      <c r="L6" s="373"/>
      <c r="M6" s="373"/>
      <c r="N6" s="373"/>
      <c r="O6" s="373"/>
      <c r="P6" s="373"/>
      <c r="Q6" s="373"/>
      <c r="R6" s="373"/>
      <c r="S6" s="373"/>
    </row>
  </sheetData>
  <mergeCells count="24">
    <mergeCell ref="F6:G6"/>
    <mergeCell ref="F1:G1"/>
    <mergeCell ref="F2:G2"/>
    <mergeCell ref="F3:G3"/>
    <mergeCell ref="F4:G4"/>
    <mergeCell ref="F5:G5"/>
    <mergeCell ref="L6:S6"/>
    <mergeCell ref="H2:I2"/>
    <mergeCell ref="H1:I1"/>
    <mergeCell ref="H3:I3"/>
    <mergeCell ref="H4:I4"/>
    <mergeCell ref="H5:I5"/>
    <mergeCell ref="H6:I6"/>
    <mergeCell ref="L1:S1"/>
    <mergeCell ref="L2:S2"/>
    <mergeCell ref="L3:S3"/>
    <mergeCell ref="L4:S4"/>
    <mergeCell ref="L5:S5"/>
    <mergeCell ref="B6:E6"/>
    <mergeCell ref="B2:E2"/>
    <mergeCell ref="B1:E1"/>
    <mergeCell ref="B3:E3"/>
    <mergeCell ref="B4:E4"/>
    <mergeCell ref="B5:E5"/>
  </mergeCells>
  <pageMargins left="0.7" right="0.7" top="0.75" bottom="0.75" header="0.3" footer="0.3"/>
  <pageSetup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
    <tabColor theme="5" tint="0.39997558519241921"/>
  </sheetPr>
  <dimension ref="A2:K82"/>
  <sheetViews>
    <sheetView showGridLines="0" workbookViewId="0"/>
  </sheetViews>
  <sheetFormatPr baseColWidth="10" defaultRowHeight="15" x14ac:dyDescent="0.25"/>
  <cols>
    <col min="1" max="1" width="4.42578125" customWidth="1"/>
    <col min="2" max="2" width="37.140625" bestFit="1" customWidth="1"/>
    <col min="3" max="3" width="45" customWidth="1"/>
    <col min="4" max="4" width="9.140625" customWidth="1"/>
  </cols>
  <sheetData>
    <row r="2" spans="1:11" x14ac:dyDescent="0.25">
      <c r="A2" s="3" t="s">
        <v>8</v>
      </c>
      <c r="B2" s="3" t="s">
        <v>106</v>
      </c>
      <c r="C2" s="3" t="s">
        <v>107</v>
      </c>
    </row>
    <row r="3" spans="1:11" ht="15.75" x14ac:dyDescent="0.25">
      <c r="A3" s="4">
        <v>1</v>
      </c>
      <c r="B3" s="40" t="s">
        <v>108</v>
      </c>
      <c r="C3" s="5" t="str">
        <f>Empresa!B4</f>
        <v>Maestranza Ltda.</v>
      </c>
    </row>
    <row r="4" spans="1:11" x14ac:dyDescent="0.25">
      <c r="A4" s="4">
        <v>2</v>
      </c>
      <c r="B4" s="33" t="s">
        <v>109</v>
      </c>
      <c r="C4" s="5" t="str">
        <f>Empresa!B11</f>
        <v>36.248.547-4</v>
      </c>
    </row>
    <row r="5" spans="1:11" x14ac:dyDescent="0.25">
      <c r="A5" s="4">
        <v>3</v>
      </c>
      <c r="B5" s="32" t="s">
        <v>110</v>
      </c>
      <c r="C5" s="36" t="s">
        <v>1022</v>
      </c>
    </row>
    <row r="6" spans="1:11" x14ac:dyDescent="0.25">
      <c r="A6" s="4">
        <v>4</v>
      </c>
      <c r="B6" s="33" t="s">
        <v>111</v>
      </c>
      <c r="C6" s="36" t="s">
        <v>103</v>
      </c>
    </row>
    <row r="7" spans="1:11" x14ac:dyDescent="0.25">
      <c r="A7" s="4">
        <v>5</v>
      </c>
      <c r="B7" s="33" t="s">
        <v>121</v>
      </c>
      <c r="C7" s="174" t="s">
        <v>1023</v>
      </c>
    </row>
    <row r="8" spans="1:11" x14ac:dyDescent="0.25">
      <c r="A8" s="4">
        <v>6</v>
      </c>
      <c r="B8" s="32" t="s">
        <v>114</v>
      </c>
      <c r="C8" s="39" t="s">
        <v>115</v>
      </c>
      <c r="E8" s="24"/>
      <c r="F8" s="25" t="s">
        <v>84</v>
      </c>
      <c r="G8" s="45"/>
      <c r="H8" s="45"/>
      <c r="I8" s="45"/>
      <c r="J8" s="45"/>
      <c r="K8" s="46"/>
    </row>
    <row r="9" spans="1:11" x14ac:dyDescent="0.25">
      <c r="A9" s="4">
        <v>7</v>
      </c>
      <c r="B9" s="33" t="s">
        <v>112</v>
      </c>
      <c r="C9" s="38">
        <f>Empresa!B12</f>
        <v>93660</v>
      </c>
      <c r="E9" s="2"/>
      <c r="F9" s="377" t="s">
        <v>236</v>
      </c>
      <c r="G9" s="378"/>
      <c r="H9" s="378"/>
      <c r="I9" s="378"/>
      <c r="J9" s="378"/>
      <c r="K9" s="379"/>
    </row>
    <row r="10" spans="1:11" x14ac:dyDescent="0.25">
      <c r="A10" s="4">
        <v>8</v>
      </c>
      <c r="B10" s="33"/>
      <c r="C10" s="35"/>
    </row>
    <row r="11" spans="1:11" x14ac:dyDescent="0.25">
      <c r="A11" s="4">
        <v>9</v>
      </c>
      <c r="B11" s="32" t="s">
        <v>113</v>
      </c>
      <c r="C11" s="37">
        <v>41715</v>
      </c>
    </row>
    <row r="12" spans="1:11" x14ac:dyDescent="0.25">
      <c r="A12" s="4">
        <v>10</v>
      </c>
      <c r="B12" s="33" t="s">
        <v>116</v>
      </c>
      <c r="C12" s="5" t="str">
        <f>CONCATENATE(C29," ",C30)</f>
        <v>Américo Vespucio 8942</v>
      </c>
    </row>
    <row r="13" spans="1:11" x14ac:dyDescent="0.25">
      <c r="A13" s="4">
        <v>11</v>
      </c>
      <c r="B13" s="190" t="s">
        <v>1074</v>
      </c>
      <c r="C13" s="57">
        <f>Empresa!B9</f>
        <v>994445524</v>
      </c>
    </row>
    <row r="14" spans="1:11" x14ac:dyDescent="0.25">
      <c r="A14" s="4">
        <v>12</v>
      </c>
      <c r="B14" s="49" t="s">
        <v>186</v>
      </c>
      <c r="C14" s="5" t="str">
        <f>Empresa!B10</f>
        <v>Rodrigo González</v>
      </c>
    </row>
    <row r="15" spans="1:11" x14ac:dyDescent="0.25">
      <c r="A15" s="4">
        <v>13</v>
      </c>
      <c r="B15" s="49" t="s">
        <v>202</v>
      </c>
      <c r="C15" s="5" t="str">
        <f>Empresa!B5</f>
        <v>Fabricación de productos metálicos de uso estructural</v>
      </c>
    </row>
    <row r="16" spans="1:11" x14ac:dyDescent="0.25">
      <c r="A16" s="4">
        <v>14</v>
      </c>
      <c r="B16" s="33" t="s">
        <v>137</v>
      </c>
      <c r="C16" s="37" t="s">
        <v>136</v>
      </c>
    </row>
    <row r="17" spans="1:3" x14ac:dyDescent="0.25">
      <c r="A17" s="4">
        <v>15</v>
      </c>
      <c r="B17" s="33" t="s">
        <v>138</v>
      </c>
      <c r="C17" s="37" t="s">
        <v>139</v>
      </c>
    </row>
    <row r="18" spans="1:3" x14ac:dyDescent="0.25">
      <c r="A18" s="4">
        <v>16</v>
      </c>
      <c r="B18" s="49" t="s">
        <v>168</v>
      </c>
      <c r="C18" s="187"/>
    </row>
    <row r="19" spans="1:3" x14ac:dyDescent="0.25">
      <c r="A19" s="4">
        <v>17</v>
      </c>
      <c r="B19" s="49" t="s">
        <v>178</v>
      </c>
      <c r="C19" s="57">
        <f>Empresa!B52</f>
        <v>3</v>
      </c>
    </row>
    <row r="20" spans="1:3" x14ac:dyDescent="0.25">
      <c r="A20" s="4">
        <v>18</v>
      </c>
      <c r="B20" s="49" t="s">
        <v>179</v>
      </c>
      <c r="C20" s="58" t="str">
        <f>Empresa!B55</f>
        <v>9:00 a 15:00</v>
      </c>
    </row>
    <row r="21" spans="1:3" x14ac:dyDescent="0.25">
      <c r="A21" s="4">
        <v>19</v>
      </c>
      <c r="B21" s="49" t="s">
        <v>180</v>
      </c>
      <c r="C21" s="58" t="str">
        <f>Empresa!C55</f>
        <v>15:00 a 21:00</v>
      </c>
    </row>
    <row r="22" spans="1:3" x14ac:dyDescent="0.25">
      <c r="A22" s="4">
        <v>20</v>
      </c>
      <c r="B22" s="49" t="s">
        <v>181</v>
      </c>
      <c r="C22" s="58" t="str">
        <f>Empresa!D55</f>
        <v>21:00 a 2:00</v>
      </c>
    </row>
    <row r="23" spans="1:3" x14ac:dyDescent="0.25">
      <c r="A23" s="4">
        <v>21</v>
      </c>
      <c r="B23" s="192" t="s">
        <v>1046</v>
      </c>
      <c r="C23" s="58" t="str">
        <f>Empresa!B13</f>
        <v>Si</v>
      </c>
    </row>
    <row r="24" spans="1:3" x14ac:dyDescent="0.25">
      <c r="A24" s="4">
        <v>22</v>
      </c>
      <c r="B24" s="192" t="s">
        <v>1047</v>
      </c>
      <c r="C24" s="58" t="str">
        <f>Empresa!B14</f>
        <v>Si</v>
      </c>
    </row>
    <row r="25" spans="1:3" x14ac:dyDescent="0.25">
      <c r="A25" s="4">
        <v>23</v>
      </c>
      <c r="B25" s="192" t="s">
        <v>1048</v>
      </c>
      <c r="C25" s="58" t="str">
        <f>Empresa!B15</f>
        <v>Principal</v>
      </c>
    </row>
    <row r="26" spans="1:3" x14ac:dyDescent="0.25">
      <c r="A26" s="4">
        <v>24</v>
      </c>
      <c r="B26" s="192" t="s">
        <v>1049</v>
      </c>
      <c r="C26" s="58" t="str">
        <f>Empresa!B16</f>
        <v>28548574-4</v>
      </c>
    </row>
    <row r="27" spans="1:3" x14ac:dyDescent="0.25">
      <c r="A27" s="4">
        <v>25</v>
      </c>
      <c r="B27" s="192" t="s">
        <v>1050</v>
      </c>
      <c r="C27" s="58" t="str">
        <f>Empresa!B17</f>
        <v>AA</v>
      </c>
    </row>
    <row r="28" spans="1:3" x14ac:dyDescent="0.25">
      <c r="A28" s="4">
        <v>26</v>
      </c>
      <c r="B28" s="192" t="s">
        <v>1051</v>
      </c>
      <c r="C28" s="58" t="str">
        <f>Empresa!B19</f>
        <v>Avenida</v>
      </c>
    </row>
    <row r="29" spans="1:3" x14ac:dyDescent="0.25">
      <c r="A29" s="4">
        <v>27</v>
      </c>
      <c r="B29" s="192" t="s">
        <v>1052</v>
      </c>
      <c r="C29" s="58" t="str">
        <f>Empresa!B20</f>
        <v>Américo Vespucio</v>
      </c>
    </row>
    <row r="30" spans="1:3" x14ac:dyDescent="0.25">
      <c r="A30" s="4">
        <v>28</v>
      </c>
      <c r="B30" s="192" t="s">
        <v>1053</v>
      </c>
      <c r="C30" s="193">
        <f>Empresa!B21</f>
        <v>8942</v>
      </c>
    </row>
    <row r="31" spans="1:3" x14ac:dyDescent="0.25">
      <c r="A31" s="4">
        <v>29</v>
      </c>
      <c r="B31" s="192" t="s">
        <v>1054</v>
      </c>
      <c r="C31" s="58" t="str">
        <f>Empresa!B22</f>
        <v>DF</v>
      </c>
    </row>
    <row r="32" spans="1:3" x14ac:dyDescent="0.25">
      <c r="A32" s="4">
        <v>30</v>
      </c>
      <c r="B32" s="192" t="s">
        <v>1055</v>
      </c>
      <c r="C32" s="58" t="str">
        <f>Empresa!B23</f>
        <v>XXXX</v>
      </c>
    </row>
    <row r="33" spans="1:3" x14ac:dyDescent="0.25">
      <c r="A33" s="4">
        <v>31</v>
      </c>
      <c r="B33" s="192" t="s">
        <v>117</v>
      </c>
      <c r="C33" s="58" t="str">
        <f>Empresa!B24</f>
        <v>Quilicura</v>
      </c>
    </row>
    <row r="34" spans="1:3" x14ac:dyDescent="0.25">
      <c r="A34" s="4">
        <v>32</v>
      </c>
      <c r="B34" s="192" t="s">
        <v>1056</v>
      </c>
      <c r="C34" s="58" t="str">
        <f>Empresa!B25</f>
        <v>Planta industrial</v>
      </c>
    </row>
    <row r="35" spans="1:3" x14ac:dyDescent="0.25">
      <c r="A35" s="4">
        <v>33</v>
      </c>
      <c r="B35" s="192" t="s">
        <v>1057</v>
      </c>
      <c r="C35" s="193">
        <f>Empresa!B26</f>
        <v>58</v>
      </c>
    </row>
    <row r="36" spans="1:3" x14ac:dyDescent="0.25">
      <c r="A36" s="4">
        <v>34</v>
      </c>
      <c r="B36" s="192" t="s">
        <v>1058</v>
      </c>
      <c r="C36" s="58" t="str">
        <f>Empresa!B27</f>
        <v>Si</v>
      </c>
    </row>
    <row r="37" spans="1:3" x14ac:dyDescent="0.25">
      <c r="A37" s="4">
        <v>35</v>
      </c>
      <c r="B37" s="192" t="s">
        <v>1059</v>
      </c>
      <c r="C37" s="58" t="str">
        <f>Empresa!B28</f>
        <v>Si</v>
      </c>
    </row>
    <row r="38" spans="1:3" x14ac:dyDescent="0.25">
      <c r="A38" s="4">
        <v>36</v>
      </c>
      <c r="B38" s="192" t="s">
        <v>1060</v>
      </c>
      <c r="C38" s="193">
        <f>Empresa!B29</f>
        <v>8</v>
      </c>
    </row>
    <row r="39" spans="1:3" x14ac:dyDescent="0.25">
      <c r="A39" s="4">
        <v>37</v>
      </c>
      <c r="B39" s="192" t="s">
        <v>1061</v>
      </c>
      <c r="C39" s="194">
        <f>Empresa!B30</f>
        <v>40303</v>
      </c>
    </row>
    <row r="40" spans="1:3" x14ac:dyDescent="0.25">
      <c r="A40" s="4">
        <v>38</v>
      </c>
      <c r="B40" s="192" t="s">
        <v>1062</v>
      </c>
      <c r="C40" s="58" t="str">
        <f>Empresa!B31</f>
        <v>Si</v>
      </c>
    </row>
    <row r="41" spans="1:3" x14ac:dyDescent="0.25">
      <c r="A41" s="4">
        <v>39</v>
      </c>
      <c r="B41" s="192" t="s">
        <v>1063</v>
      </c>
      <c r="C41" s="194">
        <f>Empresa!B32</f>
        <v>44686</v>
      </c>
    </row>
    <row r="42" spans="1:3" x14ac:dyDescent="0.25">
      <c r="A42" s="4">
        <v>40</v>
      </c>
      <c r="B42" s="192" t="s">
        <v>1083</v>
      </c>
      <c r="C42" s="36" t="s">
        <v>1081</v>
      </c>
    </row>
    <row r="43" spans="1:3" x14ac:dyDescent="0.25">
      <c r="A43" s="4">
        <v>41</v>
      </c>
      <c r="B43" s="192" t="s">
        <v>1084</v>
      </c>
      <c r="C43" s="36" t="s">
        <v>1082</v>
      </c>
    </row>
    <row r="44" spans="1:3" x14ac:dyDescent="0.25">
      <c r="A44" s="4">
        <v>42</v>
      </c>
      <c r="B44" s="5"/>
      <c r="C44" s="5"/>
    </row>
    <row r="45" spans="1:3" x14ac:dyDescent="0.25">
      <c r="A45" s="4">
        <v>43</v>
      </c>
      <c r="B45" s="5"/>
      <c r="C45" s="5"/>
    </row>
    <row r="46" spans="1:3" x14ac:dyDescent="0.25">
      <c r="A46" s="4">
        <v>44</v>
      </c>
      <c r="B46" s="5"/>
      <c r="C46" s="5"/>
    </row>
    <row r="47" spans="1:3" x14ac:dyDescent="0.25">
      <c r="A47" s="4">
        <v>45</v>
      </c>
      <c r="B47" s="5"/>
      <c r="C47" s="5"/>
    </row>
    <row r="48" spans="1:3" x14ac:dyDescent="0.25">
      <c r="A48" s="4">
        <v>46</v>
      </c>
      <c r="B48" s="5"/>
      <c r="C48" s="5"/>
    </row>
    <row r="49" spans="1:3" x14ac:dyDescent="0.25">
      <c r="A49" s="4">
        <v>47</v>
      </c>
      <c r="B49" s="5"/>
      <c r="C49" s="5"/>
    </row>
    <row r="50" spans="1:3" x14ac:dyDescent="0.25">
      <c r="A50" s="4">
        <v>48</v>
      </c>
      <c r="B50" s="5"/>
      <c r="C50" s="5"/>
    </row>
    <row r="51" spans="1:3" x14ac:dyDescent="0.25">
      <c r="A51" s="4">
        <v>49</v>
      </c>
      <c r="B51" s="5"/>
      <c r="C51" s="5"/>
    </row>
    <row r="52" spans="1:3" x14ac:dyDescent="0.25">
      <c r="A52" s="4">
        <v>50</v>
      </c>
      <c r="B52" s="5"/>
      <c r="C52" s="5"/>
    </row>
    <row r="53" spans="1:3" x14ac:dyDescent="0.25">
      <c r="A53" s="4">
        <v>51</v>
      </c>
      <c r="B53" s="5"/>
      <c r="C53" s="5"/>
    </row>
    <row r="54" spans="1:3" x14ac:dyDescent="0.25">
      <c r="A54" s="4">
        <v>52</v>
      </c>
      <c r="B54" s="5"/>
      <c r="C54" s="5"/>
    </row>
    <row r="55" spans="1:3" x14ac:dyDescent="0.25">
      <c r="A55" s="4">
        <v>53</v>
      </c>
      <c r="B55" s="5"/>
      <c r="C55" s="5"/>
    </row>
    <row r="56" spans="1:3" x14ac:dyDescent="0.25">
      <c r="A56" s="4">
        <v>54</v>
      </c>
      <c r="B56" s="5"/>
      <c r="C56" s="5"/>
    </row>
    <row r="57" spans="1:3" x14ac:dyDescent="0.25">
      <c r="A57" s="4">
        <v>55</v>
      </c>
      <c r="B57" s="5"/>
      <c r="C57" s="5"/>
    </row>
    <row r="58" spans="1:3" x14ac:dyDescent="0.25">
      <c r="A58" s="4">
        <v>56</v>
      </c>
      <c r="B58" s="5"/>
      <c r="C58" s="5"/>
    </row>
    <row r="59" spans="1:3" x14ac:dyDescent="0.25">
      <c r="A59" s="4">
        <v>57</v>
      </c>
      <c r="B59" s="5"/>
      <c r="C59" s="5"/>
    </row>
    <row r="60" spans="1:3" x14ac:dyDescent="0.25">
      <c r="A60" s="4">
        <v>58</v>
      </c>
      <c r="B60" s="5"/>
      <c r="C60" s="5"/>
    </row>
    <row r="61" spans="1:3" x14ac:dyDescent="0.25">
      <c r="A61" s="4">
        <v>59</v>
      </c>
      <c r="B61" s="5"/>
      <c r="C61" s="5"/>
    </row>
    <row r="62" spans="1:3" x14ac:dyDescent="0.25">
      <c r="A62" s="4">
        <v>60</v>
      </c>
      <c r="B62" s="5"/>
      <c r="C62" s="5"/>
    </row>
    <row r="63" spans="1:3" x14ac:dyDescent="0.25">
      <c r="A63" s="4">
        <v>61</v>
      </c>
      <c r="B63" s="5"/>
      <c r="C63" s="5"/>
    </row>
    <row r="64" spans="1:3" x14ac:dyDescent="0.25">
      <c r="A64" s="4">
        <v>62</v>
      </c>
      <c r="B64" s="5"/>
      <c r="C64" s="5"/>
    </row>
    <row r="65" spans="1:3" x14ac:dyDescent="0.25">
      <c r="A65" s="4">
        <v>63</v>
      </c>
      <c r="B65" s="5"/>
      <c r="C65" s="5"/>
    </row>
    <row r="66" spans="1:3" x14ac:dyDescent="0.25">
      <c r="A66" s="4">
        <v>64</v>
      </c>
      <c r="B66" s="5"/>
      <c r="C66" s="5"/>
    </row>
    <row r="67" spans="1:3" x14ac:dyDescent="0.25">
      <c r="A67" s="4">
        <v>65</v>
      </c>
      <c r="B67" s="5"/>
      <c r="C67" s="5"/>
    </row>
    <row r="68" spans="1:3" x14ac:dyDescent="0.25">
      <c r="A68" s="4">
        <v>66</v>
      </c>
      <c r="B68" s="5"/>
      <c r="C68" s="5"/>
    </row>
    <row r="69" spans="1:3" x14ac:dyDescent="0.25">
      <c r="A69" s="4">
        <v>67</v>
      </c>
      <c r="B69" s="5"/>
      <c r="C69" s="5"/>
    </row>
    <row r="70" spans="1:3" x14ac:dyDescent="0.25">
      <c r="A70" s="4">
        <v>68</v>
      </c>
      <c r="B70" s="5"/>
      <c r="C70" s="5"/>
    </row>
    <row r="71" spans="1:3" x14ac:dyDescent="0.25">
      <c r="A71" s="4">
        <v>69</v>
      </c>
      <c r="B71" s="5"/>
      <c r="C71" s="5"/>
    </row>
    <row r="72" spans="1:3" x14ac:dyDescent="0.25">
      <c r="A72" s="4">
        <v>70</v>
      </c>
      <c r="B72" s="5"/>
      <c r="C72" s="5"/>
    </row>
    <row r="73" spans="1:3" x14ac:dyDescent="0.25">
      <c r="A73" s="4">
        <v>71</v>
      </c>
      <c r="B73" s="5"/>
      <c r="C73" s="5"/>
    </row>
    <row r="74" spans="1:3" x14ac:dyDescent="0.25">
      <c r="A74" s="4">
        <v>72</v>
      </c>
      <c r="B74" s="5"/>
      <c r="C74" s="5"/>
    </row>
    <row r="75" spans="1:3" x14ac:dyDescent="0.25">
      <c r="A75" s="4">
        <v>73</v>
      </c>
      <c r="B75" s="5"/>
      <c r="C75" s="5"/>
    </row>
    <row r="76" spans="1:3" x14ac:dyDescent="0.25">
      <c r="A76" s="4">
        <v>74</v>
      </c>
      <c r="B76" s="5"/>
      <c r="C76" s="5"/>
    </row>
    <row r="77" spans="1:3" x14ac:dyDescent="0.25">
      <c r="A77" s="4">
        <v>75</v>
      </c>
      <c r="B77" s="5"/>
      <c r="C77" s="5"/>
    </row>
    <row r="78" spans="1:3" x14ac:dyDescent="0.25">
      <c r="A78" s="4">
        <v>76</v>
      </c>
      <c r="B78" s="5"/>
      <c r="C78" s="5"/>
    </row>
    <row r="79" spans="1:3" x14ac:dyDescent="0.25">
      <c r="A79" s="4">
        <v>77</v>
      </c>
      <c r="B79" s="5"/>
      <c r="C79" s="5"/>
    </row>
    <row r="80" spans="1:3" x14ac:dyDescent="0.25">
      <c r="A80" s="4">
        <v>78</v>
      </c>
      <c r="B80" s="5"/>
      <c r="C80" s="5"/>
    </row>
    <row r="81" spans="1:3" x14ac:dyDescent="0.25">
      <c r="A81" s="4">
        <v>79</v>
      </c>
      <c r="B81" s="5"/>
      <c r="C81" s="5"/>
    </row>
    <row r="82" spans="1:3" x14ac:dyDescent="0.25">
      <c r="A82" s="4">
        <v>80</v>
      </c>
      <c r="B82" s="5"/>
      <c r="C82" s="5"/>
    </row>
  </sheetData>
  <mergeCells count="1">
    <mergeCell ref="F9:K9"/>
  </mergeCells>
  <pageMargins left="0.7" right="0.7" top="0.75" bottom="0.75" header="0.3" footer="0.3"/>
  <pageSetup orientation="portrait" horizontalDpi="300" verticalDpi="300"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dimension ref="A2:J20"/>
  <sheetViews>
    <sheetView showGridLines="0" workbookViewId="0"/>
  </sheetViews>
  <sheetFormatPr baseColWidth="10" defaultRowHeight="15" x14ac:dyDescent="0.25"/>
  <cols>
    <col min="1" max="1" width="3.85546875" customWidth="1"/>
    <col min="2" max="2" width="12.85546875" customWidth="1"/>
    <col min="3" max="3" width="16.85546875" customWidth="1"/>
    <col min="4" max="5" width="8.85546875" customWidth="1"/>
    <col min="6" max="6" width="9.42578125" customWidth="1"/>
    <col min="7" max="7" width="22.85546875" customWidth="1"/>
  </cols>
  <sheetData>
    <row r="2" spans="1:10" x14ac:dyDescent="0.25">
      <c r="A2" s="360" t="s">
        <v>230</v>
      </c>
      <c r="B2" s="360"/>
      <c r="C2" s="360"/>
      <c r="D2" s="360"/>
      <c r="E2" s="360"/>
      <c r="F2" s="360"/>
      <c r="G2" s="360"/>
    </row>
    <row r="4" spans="1:10" x14ac:dyDescent="0.25">
      <c r="B4" t="s">
        <v>231</v>
      </c>
      <c r="G4" t="str">
        <f>VLOOKUP(D7,bdepa2,3,FALSE)</f>
        <v>http://www.ispch.cl/sites/default/files/resolucion/2020/05/1859-%20Dispone%20incorporaci%C3%B3n%20al%20registro%20de%20fabricantes...MSA%20Chile%20equipos%20de%20seguridad%20Ltda..pdf</v>
      </c>
    </row>
    <row r="5" spans="1:10" x14ac:dyDescent="0.25">
      <c r="B5" t="s">
        <v>232</v>
      </c>
      <c r="G5" t="str">
        <f>VLOOKUP(I7,bdepa2,3,FALSE)</f>
        <v>http://www.ispch.cl/sites/default/files/resolucion/2017/06/2353.pdf</v>
      </c>
    </row>
    <row r="6" spans="1:10" hidden="1" x14ac:dyDescent="0.25"/>
    <row r="7" spans="1:10" hidden="1" x14ac:dyDescent="0.25">
      <c r="D7">
        <v>12</v>
      </c>
      <c r="E7" t="str">
        <f>VLOOKUP(D7,bdepa2,4,FALSE)</f>
        <v>Orejera con arnés</v>
      </c>
      <c r="I7">
        <v>73</v>
      </c>
      <c r="J7" t="str">
        <f>VLOOKUP(I7,bdepa2,4,FALSE)</f>
        <v>Orejera con arnés</v>
      </c>
    </row>
    <row r="8" spans="1:10" hidden="1" x14ac:dyDescent="0.25">
      <c r="D8" t="s">
        <v>233</v>
      </c>
      <c r="E8">
        <f>ROUND(VLOOKUP(D7,bdepa2,40,FALSE),1)</f>
        <v>63.5</v>
      </c>
      <c r="I8" t="s">
        <v>234</v>
      </c>
      <c r="J8">
        <f>ROUND(VLOOKUP(I7,bdepa2,40,FALSE),1)</f>
        <v>64.400000000000006</v>
      </c>
    </row>
    <row r="10" spans="1:10" ht="72" customHeight="1" x14ac:dyDescent="0.25">
      <c r="A10" s="142" t="s">
        <v>8</v>
      </c>
      <c r="B10" s="142" t="s">
        <v>0</v>
      </c>
      <c r="C10" s="142" t="s">
        <v>22</v>
      </c>
      <c r="D10" s="142" t="s">
        <v>24</v>
      </c>
      <c r="E10" s="142" t="s">
        <v>235</v>
      </c>
      <c r="F10" s="142" t="s">
        <v>229</v>
      </c>
      <c r="G10" s="142" t="str">
        <f>CONCATENATE("Calificación del uso conjunto de los Protectores"," ",E7," y ",J7)</f>
        <v>Calificación del uso conjunto de los Protectores Orejera con arnés y Orejera con arnés</v>
      </c>
    </row>
    <row r="11" spans="1:10" ht="24.95" customHeight="1" x14ac:dyDescent="0.25">
      <c r="A11" s="151">
        <v>1</v>
      </c>
      <c r="B11" s="143" t="s">
        <v>81</v>
      </c>
      <c r="C11" s="143" t="s">
        <v>82</v>
      </c>
      <c r="D11" s="147">
        <v>121</v>
      </c>
      <c r="E11" s="147">
        <f t="shared" ref="E11:E20" si="0">ROUND((33*LOG10(0.4*$E$8+0.1*$J$8)),1)</f>
        <v>49.6</v>
      </c>
      <c r="F11" s="151">
        <f>D11-E11</f>
        <v>71.400000000000006</v>
      </c>
      <c r="G11" s="151" t="str">
        <f>IF(AND(60&lt;F11,F11&lt;80),"Adecuada",IF(F11&gt;=80,"Insuficiente",IF(F11&lt;=60,"Excesiva","ERROR!")))</f>
        <v>Adecuada</v>
      </c>
    </row>
    <row r="12" spans="1:10" ht="24.95" customHeight="1" x14ac:dyDescent="0.25">
      <c r="A12" s="151">
        <v>2</v>
      </c>
      <c r="B12" s="143" t="s">
        <v>81</v>
      </c>
      <c r="C12" s="143" t="s">
        <v>82</v>
      </c>
      <c r="D12" s="147">
        <v>100</v>
      </c>
      <c r="E12" s="147">
        <f t="shared" si="0"/>
        <v>49.6</v>
      </c>
      <c r="F12" s="151">
        <f t="shared" ref="F12:F20" si="1">D12-E12</f>
        <v>50.4</v>
      </c>
      <c r="G12" s="151" t="str">
        <f t="shared" ref="G12:G20" si="2">IF(AND(60&lt;F12,F12&lt;80),"Adecuada",IF(F12&gt;=80,"Insuficiente",IF(F12&lt;=60,"Excesiva","ERROR!")))</f>
        <v>Excesiva</v>
      </c>
    </row>
    <row r="13" spans="1:10" ht="24.95" customHeight="1" x14ac:dyDescent="0.25">
      <c r="A13" s="151">
        <v>3</v>
      </c>
      <c r="B13" s="143" t="s">
        <v>81</v>
      </c>
      <c r="C13" s="143" t="s">
        <v>82</v>
      </c>
      <c r="D13" s="147">
        <v>88</v>
      </c>
      <c r="E13" s="147">
        <f t="shared" si="0"/>
        <v>49.6</v>
      </c>
      <c r="F13" s="151">
        <f t="shared" si="1"/>
        <v>38.4</v>
      </c>
      <c r="G13" s="151" t="str">
        <f t="shared" si="2"/>
        <v>Excesiva</v>
      </c>
    </row>
    <row r="14" spans="1:10" ht="24.95" customHeight="1" x14ac:dyDescent="0.25">
      <c r="A14" s="151">
        <v>4</v>
      </c>
      <c r="B14" s="143" t="s">
        <v>81</v>
      </c>
      <c r="C14" s="143" t="s">
        <v>82</v>
      </c>
      <c r="D14" s="147">
        <v>121</v>
      </c>
      <c r="E14" s="147">
        <f t="shared" si="0"/>
        <v>49.6</v>
      </c>
      <c r="F14" s="151">
        <f t="shared" si="1"/>
        <v>71.400000000000006</v>
      </c>
      <c r="G14" s="151" t="str">
        <f t="shared" si="2"/>
        <v>Adecuada</v>
      </c>
    </row>
    <row r="15" spans="1:10" ht="24.95" customHeight="1" x14ac:dyDescent="0.25">
      <c r="A15" s="151">
        <v>5</v>
      </c>
      <c r="B15" s="143" t="s">
        <v>81</v>
      </c>
      <c r="C15" s="143" t="s">
        <v>82</v>
      </c>
      <c r="D15" s="147">
        <v>121</v>
      </c>
      <c r="E15" s="147">
        <f t="shared" si="0"/>
        <v>49.6</v>
      </c>
      <c r="F15" s="151">
        <f t="shared" si="1"/>
        <v>71.400000000000006</v>
      </c>
      <c r="G15" s="151" t="str">
        <f t="shared" si="2"/>
        <v>Adecuada</v>
      </c>
    </row>
    <row r="16" spans="1:10" ht="24.95" customHeight="1" x14ac:dyDescent="0.25">
      <c r="A16" s="151">
        <v>6</v>
      </c>
      <c r="B16" s="143" t="s">
        <v>81</v>
      </c>
      <c r="C16" s="143" t="s">
        <v>82</v>
      </c>
      <c r="D16" s="147">
        <v>121</v>
      </c>
      <c r="E16" s="147">
        <f t="shared" si="0"/>
        <v>49.6</v>
      </c>
      <c r="F16" s="151">
        <f t="shared" si="1"/>
        <v>71.400000000000006</v>
      </c>
      <c r="G16" s="151" t="str">
        <f t="shared" si="2"/>
        <v>Adecuada</v>
      </c>
    </row>
    <row r="17" spans="1:7" ht="24.95" customHeight="1" x14ac:dyDescent="0.25">
      <c r="A17" s="151">
        <v>7</v>
      </c>
      <c r="B17" s="143" t="s">
        <v>81</v>
      </c>
      <c r="C17" s="143" t="s">
        <v>82</v>
      </c>
      <c r="D17" s="147">
        <v>121</v>
      </c>
      <c r="E17" s="147">
        <f t="shared" si="0"/>
        <v>49.6</v>
      </c>
      <c r="F17" s="151">
        <f t="shared" si="1"/>
        <v>71.400000000000006</v>
      </c>
      <c r="G17" s="151" t="str">
        <f t="shared" si="2"/>
        <v>Adecuada</v>
      </c>
    </row>
    <row r="18" spans="1:7" ht="24.95" customHeight="1" x14ac:dyDescent="0.25">
      <c r="A18" s="151">
        <v>8</v>
      </c>
      <c r="B18" s="143" t="s">
        <v>81</v>
      </c>
      <c r="C18" s="143" t="s">
        <v>82</v>
      </c>
      <c r="D18" s="147">
        <v>121</v>
      </c>
      <c r="E18" s="147">
        <f t="shared" si="0"/>
        <v>49.6</v>
      </c>
      <c r="F18" s="151">
        <f t="shared" si="1"/>
        <v>71.400000000000006</v>
      </c>
      <c r="G18" s="151" t="str">
        <f t="shared" si="2"/>
        <v>Adecuada</v>
      </c>
    </row>
    <row r="19" spans="1:7" ht="24.95" customHeight="1" x14ac:dyDescent="0.25">
      <c r="A19" s="151">
        <v>9</v>
      </c>
      <c r="B19" s="143" t="s">
        <v>81</v>
      </c>
      <c r="C19" s="143" t="s">
        <v>82</v>
      </c>
      <c r="D19" s="147">
        <v>121</v>
      </c>
      <c r="E19" s="147">
        <f t="shared" si="0"/>
        <v>49.6</v>
      </c>
      <c r="F19" s="151">
        <f t="shared" si="1"/>
        <v>71.400000000000006</v>
      </c>
      <c r="G19" s="151" t="str">
        <f t="shared" si="2"/>
        <v>Adecuada</v>
      </c>
    </row>
    <row r="20" spans="1:7" ht="24.95" customHeight="1" x14ac:dyDescent="0.25">
      <c r="A20" s="151">
        <v>10</v>
      </c>
      <c r="B20" s="143" t="s">
        <v>81</v>
      </c>
      <c r="C20" s="143" t="s">
        <v>82</v>
      </c>
      <c r="D20" s="147">
        <v>121</v>
      </c>
      <c r="E20" s="147">
        <f t="shared" si="0"/>
        <v>49.6</v>
      </c>
      <c r="F20" s="151">
        <f t="shared" si="1"/>
        <v>71.400000000000006</v>
      </c>
      <c r="G20" s="151" t="str">
        <f t="shared" si="2"/>
        <v>Adecuada</v>
      </c>
    </row>
  </sheetData>
  <mergeCells count="1">
    <mergeCell ref="A2:G2"/>
  </mergeCells>
  <conditionalFormatting sqref="G11:G20">
    <cfRule type="cellIs" dxfId="2" priority="1" operator="equal">
      <formula>"Excesiva"</formula>
    </cfRule>
    <cfRule type="cellIs" dxfId="1" priority="2" operator="equal">
      <formula>"Adecuada"</formula>
    </cfRule>
    <cfRule type="cellIs" dxfId="0" priority="3" operator="equal">
      <formula>"Insuficiente"</formula>
    </cfRule>
  </conditionalFormatting>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Drop Down 1">
              <controlPr locked="0" defaultSize="0" autoLine="0" autoPict="0">
                <anchor moveWithCells="1">
                  <from>
                    <xdr:col>2</xdr:col>
                    <xdr:colOff>1104900</xdr:colOff>
                    <xdr:row>3</xdr:row>
                    <xdr:rowOff>9525</xdr:rowOff>
                  </from>
                  <to>
                    <xdr:col>5</xdr:col>
                    <xdr:colOff>609600</xdr:colOff>
                    <xdr:row>4</xdr:row>
                    <xdr:rowOff>9525</xdr:rowOff>
                  </to>
                </anchor>
              </controlPr>
            </control>
          </mc:Choice>
        </mc:AlternateContent>
        <mc:AlternateContent xmlns:mc="http://schemas.openxmlformats.org/markup-compatibility/2006">
          <mc:Choice Requires="x14">
            <control shapeId="49154" r:id="rId5" name="Drop Down 2">
              <controlPr locked="0" defaultSize="0" autoLine="0" autoPict="0">
                <anchor moveWithCells="1">
                  <from>
                    <xdr:col>2</xdr:col>
                    <xdr:colOff>1104900</xdr:colOff>
                    <xdr:row>4</xdr:row>
                    <xdr:rowOff>9525</xdr:rowOff>
                  </from>
                  <to>
                    <xdr:col>5</xdr:col>
                    <xdr:colOff>609600</xdr:colOff>
                    <xdr:row>8</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Q17"/>
  <sheetViews>
    <sheetView showRowColHeaders="0" workbookViewId="0">
      <selection activeCell="C3" sqref="C3"/>
    </sheetView>
  </sheetViews>
  <sheetFormatPr baseColWidth="10" defaultRowHeight="15" x14ac:dyDescent="0.25"/>
  <sheetData>
    <row r="1" spans="1:17" x14ac:dyDescent="0.25">
      <c r="A1" s="8"/>
      <c r="B1" s="8"/>
      <c r="C1" s="8"/>
      <c r="D1" s="8"/>
      <c r="E1" s="8"/>
      <c r="F1" s="8"/>
      <c r="G1" s="8"/>
      <c r="H1" s="8"/>
      <c r="I1" s="8"/>
      <c r="J1" s="8"/>
      <c r="K1" s="8"/>
      <c r="L1" s="8"/>
      <c r="M1" s="8"/>
      <c r="N1" s="8"/>
      <c r="O1" s="8"/>
      <c r="P1" s="8"/>
      <c r="Q1" s="8"/>
    </row>
    <row r="2" spans="1:17" x14ac:dyDescent="0.25">
      <c r="A2" s="8"/>
      <c r="B2" s="8"/>
      <c r="C2" s="8"/>
      <c r="D2" s="8"/>
      <c r="E2" s="8"/>
      <c r="F2" s="8"/>
      <c r="G2" s="8"/>
      <c r="H2" s="8"/>
      <c r="I2" s="8"/>
      <c r="J2" s="8"/>
      <c r="K2" s="8"/>
      <c r="L2" s="8"/>
      <c r="M2" s="8"/>
      <c r="N2" s="8"/>
      <c r="O2" s="8"/>
      <c r="P2" s="8"/>
      <c r="Q2" s="8"/>
    </row>
    <row r="3" spans="1:17" x14ac:dyDescent="0.25">
      <c r="A3" s="8"/>
      <c r="B3" s="8"/>
      <c r="C3" s="8"/>
      <c r="D3" s="8"/>
      <c r="E3" s="8"/>
      <c r="F3" s="8"/>
      <c r="G3" s="8"/>
      <c r="H3" s="8"/>
      <c r="I3" s="8"/>
      <c r="J3" s="8"/>
      <c r="K3" s="8"/>
      <c r="L3" s="8"/>
      <c r="M3" s="8"/>
      <c r="N3" s="8"/>
      <c r="O3" s="8"/>
      <c r="P3" s="8"/>
      <c r="Q3" s="8"/>
    </row>
    <row r="4" spans="1:17" x14ac:dyDescent="0.25">
      <c r="A4" s="8"/>
      <c r="B4" s="8"/>
      <c r="C4" s="8"/>
      <c r="D4" s="8"/>
      <c r="E4" s="8"/>
      <c r="F4" s="8"/>
      <c r="G4" s="8"/>
      <c r="H4" s="8"/>
      <c r="I4" s="8"/>
      <c r="J4" s="8"/>
      <c r="K4" s="8"/>
      <c r="L4" s="8"/>
      <c r="M4" s="8"/>
      <c r="N4" s="8"/>
      <c r="O4" s="8"/>
      <c r="P4" s="8"/>
      <c r="Q4" s="8"/>
    </row>
    <row r="5" spans="1:17" x14ac:dyDescent="0.25">
      <c r="A5" s="8"/>
      <c r="B5" s="8"/>
      <c r="C5" s="8"/>
      <c r="D5" s="8"/>
      <c r="E5" s="8"/>
      <c r="F5" s="8"/>
      <c r="G5" s="8"/>
      <c r="H5" s="8"/>
      <c r="I5" s="8"/>
      <c r="J5" s="8"/>
      <c r="K5" s="8"/>
      <c r="L5" s="8"/>
      <c r="M5" s="8"/>
      <c r="N5" s="8"/>
      <c r="O5" s="8"/>
      <c r="P5" s="8"/>
      <c r="Q5" s="8"/>
    </row>
    <row r="6" spans="1:17" x14ac:dyDescent="0.25">
      <c r="A6" s="8"/>
      <c r="B6" s="8"/>
      <c r="C6" s="8"/>
      <c r="D6" s="8"/>
      <c r="E6" s="8"/>
      <c r="F6" s="8"/>
      <c r="G6" s="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x14ac:dyDescent="0.25">
      <c r="A8" s="8"/>
      <c r="B8" s="8"/>
      <c r="C8" s="8"/>
      <c r="D8" s="8"/>
      <c r="E8" s="8"/>
      <c r="F8" s="8"/>
      <c r="G8" s="8"/>
      <c r="H8" s="8"/>
      <c r="I8" s="8"/>
      <c r="J8" s="8"/>
      <c r="K8" s="8"/>
      <c r="L8" s="8"/>
      <c r="M8" s="8"/>
      <c r="N8" s="8"/>
      <c r="O8" s="8"/>
      <c r="P8" s="8"/>
      <c r="Q8" s="8"/>
    </row>
    <row r="9" spans="1:17" x14ac:dyDescent="0.25">
      <c r="A9" s="240" t="s">
        <v>873</v>
      </c>
      <c r="B9" s="241"/>
      <c r="C9" s="241"/>
      <c r="D9" s="241"/>
      <c r="E9" s="241"/>
      <c r="F9" s="241"/>
      <c r="G9" s="241"/>
      <c r="H9" s="241"/>
      <c r="I9" s="241"/>
      <c r="J9" s="241"/>
      <c r="K9" s="241"/>
      <c r="L9" s="241"/>
      <c r="M9" s="242"/>
      <c r="O9" s="8"/>
      <c r="P9" s="8"/>
      <c r="Q9" s="8"/>
    </row>
    <row r="10" spans="1:17" x14ac:dyDescent="0.25">
      <c r="A10" s="8"/>
      <c r="B10" s="8"/>
      <c r="C10" s="8"/>
      <c r="D10" s="8"/>
      <c r="E10" s="8"/>
      <c r="F10" s="8"/>
      <c r="G10" s="8"/>
      <c r="H10" s="8"/>
      <c r="I10" s="8"/>
      <c r="J10" s="8"/>
      <c r="K10" s="8"/>
      <c r="L10" s="8"/>
      <c r="M10" s="8"/>
      <c r="N10" s="8"/>
      <c r="O10" s="8"/>
      <c r="P10" s="8"/>
      <c r="Q10" s="8"/>
    </row>
    <row r="11" spans="1:17" ht="392.25" customHeight="1" x14ac:dyDescent="0.25">
      <c r="A11" s="246"/>
      <c r="B11" s="247"/>
      <c r="C11" s="247"/>
      <c r="D11" s="247"/>
      <c r="E11" s="247"/>
      <c r="F11" s="247"/>
      <c r="G11" s="247"/>
      <c r="H11" s="247"/>
      <c r="I11" s="247"/>
      <c r="J11" s="247"/>
      <c r="K11" s="247"/>
      <c r="L11" s="247"/>
      <c r="M11" s="247"/>
      <c r="N11" s="247"/>
      <c r="O11" s="247"/>
      <c r="P11" s="8"/>
      <c r="Q11" s="8"/>
    </row>
    <row r="12" spans="1:17" x14ac:dyDescent="0.25">
      <c r="A12" s="8"/>
      <c r="B12" s="8"/>
      <c r="C12" s="8"/>
      <c r="D12" s="8"/>
      <c r="E12" s="8"/>
      <c r="F12" s="8"/>
      <c r="G12" s="8"/>
      <c r="H12" s="8"/>
      <c r="I12" s="8"/>
      <c r="J12" s="8"/>
      <c r="K12" s="8"/>
      <c r="L12" s="8"/>
      <c r="M12" s="8"/>
      <c r="N12" s="8"/>
      <c r="O12" s="8"/>
      <c r="P12" s="8"/>
      <c r="Q12" s="8"/>
    </row>
    <row r="13" spans="1:17" x14ac:dyDescent="0.25">
      <c r="B13" s="8"/>
      <c r="C13" s="8"/>
      <c r="D13" s="8"/>
      <c r="E13" s="8"/>
      <c r="F13" s="8"/>
      <c r="G13" s="8"/>
      <c r="H13" s="8"/>
      <c r="I13" s="8"/>
      <c r="J13" s="8"/>
      <c r="K13" s="8"/>
      <c r="L13" s="8"/>
      <c r="M13" s="8"/>
      <c r="N13" s="8"/>
      <c r="O13" s="8"/>
      <c r="P13" s="8"/>
      <c r="Q13" s="8"/>
    </row>
    <row r="14" spans="1:17" x14ac:dyDescent="0.25">
      <c r="A14" s="56" t="s">
        <v>183</v>
      </c>
      <c r="B14" s="8"/>
      <c r="C14" s="8"/>
      <c r="D14" s="8"/>
      <c r="E14" s="8"/>
      <c r="F14" s="8"/>
      <c r="G14" s="8"/>
      <c r="H14" s="8"/>
      <c r="I14" s="8"/>
      <c r="J14" s="8"/>
      <c r="K14" s="8"/>
      <c r="L14" s="8"/>
      <c r="M14" s="8"/>
      <c r="N14" s="8"/>
      <c r="O14" s="8"/>
      <c r="P14" s="8"/>
      <c r="Q14" s="8"/>
    </row>
    <row r="15" spans="1:17" x14ac:dyDescent="0.25">
      <c r="A15" s="8"/>
      <c r="B15" s="8"/>
      <c r="C15" s="8"/>
      <c r="D15" s="8"/>
      <c r="E15" s="8"/>
      <c r="F15" s="8"/>
      <c r="G15" s="8"/>
      <c r="H15" s="8"/>
      <c r="I15" s="8"/>
      <c r="J15" s="8"/>
      <c r="K15" s="8"/>
      <c r="L15" s="8"/>
      <c r="M15" s="8"/>
      <c r="N15" s="8"/>
      <c r="O15" s="8"/>
      <c r="P15" s="8"/>
      <c r="Q15" s="8"/>
    </row>
    <row r="16" spans="1:17" x14ac:dyDescent="0.25">
      <c r="A16" s="8"/>
      <c r="B16" s="8"/>
      <c r="C16" s="8"/>
      <c r="D16" s="8"/>
      <c r="E16" s="8"/>
      <c r="F16" s="8"/>
      <c r="G16" s="8"/>
      <c r="H16" s="8"/>
      <c r="I16" s="8"/>
      <c r="J16" s="8"/>
      <c r="K16" s="8"/>
      <c r="L16" s="8"/>
      <c r="M16" s="8"/>
      <c r="N16" s="8"/>
      <c r="O16" s="8"/>
    </row>
    <row r="17" spans="1:15" x14ac:dyDescent="0.25">
      <c r="A17" s="8"/>
      <c r="B17" s="8"/>
      <c r="C17" s="8"/>
      <c r="D17" s="8"/>
      <c r="E17" s="8"/>
      <c r="F17" s="8"/>
      <c r="G17" s="8"/>
      <c r="H17" s="8"/>
      <c r="I17" s="8"/>
      <c r="J17" s="8"/>
      <c r="K17" s="8"/>
      <c r="L17" s="8"/>
      <c r="M17" s="8"/>
      <c r="N17" s="8"/>
      <c r="O17" s="8"/>
    </row>
  </sheetData>
  <mergeCells count="2">
    <mergeCell ref="A9:M9"/>
    <mergeCell ref="A11:O11"/>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
  <dimension ref="B4:N33"/>
  <sheetViews>
    <sheetView topLeftCell="A19" workbookViewId="0">
      <selection activeCell="B25" sqref="B25"/>
    </sheetView>
  </sheetViews>
  <sheetFormatPr baseColWidth="10" defaultRowHeight="15" x14ac:dyDescent="0.25"/>
  <cols>
    <col min="6" max="6" width="12.42578125" bestFit="1" customWidth="1"/>
    <col min="13" max="14" width="11.42578125" style="109"/>
  </cols>
  <sheetData>
    <row r="4" spans="2:5" x14ac:dyDescent="0.25">
      <c r="B4" t="s">
        <v>251</v>
      </c>
      <c r="C4" t="s">
        <v>222</v>
      </c>
      <c r="D4" t="s">
        <v>251</v>
      </c>
      <c r="E4" s="109" t="s">
        <v>254</v>
      </c>
    </row>
    <row r="5" spans="2:5" x14ac:dyDescent="0.25">
      <c r="B5" t="s">
        <v>249</v>
      </c>
      <c r="C5" t="s">
        <v>222</v>
      </c>
      <c r="D5" t="s">
        <v>251</v>
      </c>
      <c r="E5" s="109">
        <v>2200</v>
      </c>
    </row>
    <row r="6" spans="2:5" x14ac:dyDescent="0.25">
      <c r="B6" t="s">
        <v>250</v>
      </c>
      <c r="C6" t="s">
        <v>222</v>
      </c>
      <c r="D6" t="s">
        <v>251</v>
      </c>
      <c r="E6" s="109">
        <v>2800</v>
      </c>
    </row>
    <row r="7" spans="2:5" x14ac:dyDescent="0.25">
      <c r="B7" t="s">
        <v>252</v>
      </c>
      <c r="C7" t="s">
        <v>222</v>
      </c>
      <c r="D7" t="s">
        <v>251</v>
      </c>
      <c r="E7" s="109">
        <v>2900</v>
      </c>
    </row>
    <row r="8" spans="2:5" x14ac:dyDescent="0.25">
      <c r="B8" t="s">
        <v>253</v>
      </c>
      <c r="C8" t="s">
        <v>223</v>
      </c>
      <c r="D8" t="s">
        <v>251</v>
      </c>
      <c r="E8" s="109" t="s">
        <v>256</v>
      </c>
    </row>
    <row r="9" spans="2:5" x14ac:dyDescent="0.25">
      <c r="C9" t="s">
        <v>223</v>
      </c>
      <c r="D9" t="s">
        <v>251</v>
      </c>
      <c r="E9" s="109" t="s">
        <v>257</v>
      </c>
    </row>
    <row r="10" spans="2:5" x14ac:dyDescent="0.25">
      <c r="C10" t="s">
        <v>223</v>
      </c>
      <c r="D10" t="s">
        <v>251</v>
      </c>
      <c r="E10" s="109" t="s">
        <v>258</v>
      </c>
    </row>
    <row r="11" spans="2:5" x14ac:dyDescent="0.25">
      <c r="C11" t="s">
        <v>223</v>
      </c>
      <c r="D11" t="s">
        <v>251</v>
      </c>
      <c r="E11" s="109" t="s">
        <v>259</v>
      </c>
    </row>
    <row r="12" spans="2:5" x14ac:dyDescent="0.25">
      <c r="C12" t="s">
        <v>224</v>
      </c>
      <c r="D12" t="s">
        <v>251</v>
      </c>
      <c r="E12" s="109" t="s">
        <v>264</v>
      </c>
    </row>
    <row r="13" spans="2:5" x14ac:dyDescent="0.25">
      <c r="C13" t="s">
        <v>224</v>
      </c>
      <c r="D13" t="s">
        <v>251</v>
      </c>
      <c r="E13" s="109" t="s">
        <v>263</v>
      </c>
    </row>
    <row r="14" spans="2:5" x14ac:dyDescent="0.25">
      <c r="C14" t="s">
        <v>222</v>
      </c>
      <c r="D14" t="s">
        <v>249</v>
      </c>
      <c r="E14" s="109" t="s">
        <v>255</v>
      </c>
    </row>
    <row r="15" spans="2:5" x14ac:dyDescent="0.25">
      <c r="C15" t="s">
        <v>223</v>
      </c>
      <c r="D15" t="s">
        <v>249</v>
      </c>
      <c r="E15" s="109" t="s">
        <v>260</v>
      </c>
    </row>
    <row r="16" spans="2:5" x14ac:dyDescent="0.25">
      <c r="C16" t="s">
        <v>223</v>
      </c>
      <c r="D16" t="s">
        <v>249</v>
      </c>
      <c r="E16" s="109" t="s">
        <v>261</v>
      </c>
    </row>
    <row r="17" spans="3:9" x14ac:dyDescent="0.25">
      <c r="C17" t="s">
        <v>224</v>
      </c>
      <c r="D17" t="s">
        <v>249</v>
      </c>
      <c r="E17" s="109" t="s">
        <v>268</v>
      </c>
    </row>
    <row r="18" spans="3:9" x14ac:dyDescent="0.25">
      <c r="C18" t="s">
        <v>223</v>
      </c>
      <c r="D18" t="s">
        <v>250</v>
      </c>
      <c r="E18" s="109" t="s">
        <v>262</v>
      </c>
    </row>
    <row r="19" spans="3:9" x14ac:dyDescent="0.25">
      <c r="C19" t="s">
        <v>224</v>
      </c>
      <c r="D19" t="s">
        <v>250</v>
      </c>
      <c r="E19" s="109" t="s">
        <v>265</v>
      </c>
    </row>
    <row r="20" spans="3:9" x14ac:dyDescent="0.25">
      <c r="C20" t="s">
        <v>222</v>
      </c>
      <c r="D20" t="s">
        <v>252</v>
      </c>
      <c r="E20" s="109">
        <v>2236</v>
      </c>
    </row>
    <row r="21" spans="3:9" x14ac:dyDescent="0.25">
      <c r="C21" t="s">
        <v>223</v>
      </c>
      <c r="D21" t="s">
        <v>252</v>
      </c>
      <c r="E21" s="109">
        <v>4436</v>
      </c>
    </row>
    <row r="22" spans="3:9" x14ac:dyDescent="0.25">
      <c r="C22" t="s">
        <v>224</v>
      </c>
      <c r="D22" t="s">
        <v>252</v>
      </c>
      <c r="E22" s="109">
        <v>4231</v>
      </c>
    </row>
    <row r="23" spans="3:9" x14ac:dyDescent="0.25">
      <c r="C23" t="s">
        <v>224</v>
      </c>
      <c r="D23" t="s">
        <v>253</v>
      </c>
      <c r="E23" s="109" t="s">
        <v>267</v>
      </c>
    </row>
    <row r="25" spans="3:9" x14ac:dyDescent="0.25">
      <c r="C25" t="s">
        <v>251</v>
      </c>
      <c r="D25" t="s">
        <v>249</v>
      </c>
      <c r="E25" t="s">
        <v>250</v>
      </c>
      <c r="F25" t="s">
        <v>252</v>
      </c>
      <c r="G25" t="s">
        <v>253</v>
      </c>
      <c r="H25" t="s">
        <v>1085</v>
      </c>
      <c r="I25" t="s">
        <v>1211</v>
      </c>
    </row>
    <row r="26" spans="3:9" x14ac:dyDescent="0.25">
      <c r="C26" s="109" t="s">
        <v>254</v>
      </c>
      <c r="D26" s="109" t="s">
        <v>255</v>
      </c>
      <c r="E26" s="109" t="s">
        <v>262</v>
      </c>
      <c r="F26" s="109">
        <v>2236</v>
      </c>
      <c r="G26" s="109" t="s">
        <v>267</v>
      </c>
      <c r="H26" s="109" t="s">
        <v>1086</v>
      </c>
      <c r="I26" s="109" t="s">
        <v>1212</v>
      </c>
    </row>
    <row r="27" spans="3:9" x14ac:dyDescent="0.25">
      <c r="C27" s="109">
        <v>2200</v>
      </c>
      <c r="D27" s="109" t="s">
        <v>260</v>
      </c>
      <c r="E27" s="109" t="s">
        <v>265</v>
      </c>
      <c r="F27" s="109">
        <v>4436</v>
      </c>
      <c r="H27" t="s">
        <v>1207</v>
      </c>
    </row>
    <row r="28" spans="3:9" x14ac:dyDescent="0.25">
      <c r="C28" s="109">
        <v>2800</v>
      </c>
      <c r="D28" s="109" t="s">
        <v>261</v>
      </c>
      <c r="E28" s="109" t="s">
        <v>1210</v>
      </c>
      <c r="F28" s="109">
        <v>4231</v>
      </c>
      <c r="H28" t="s">
        <v>1209</v>
      </c>
    </row>
    <row r="29" spans="3:9" x14ac:dyDescent="0.25">
      <c r="C29" s="109">
        <v>2900</v>
      </c>
      <c r="D29" s="109" t="s">
        <v>268</v>
      </c>
      <c r="E29" s="109" t="s">
        <v>1213</v>
      </c>
      <c r="F29" s="109">
        <v>4230</v>
      </c>
    </row>
    <row r="30" spans="3:9" x14ac:dyDescent="0.25">
      <c r="C30" s="109" t="s">
        <v>256</v>
      </c>
      <c r="D30" s="109" t="s">
        <v>1208</v>
      </c>
    </row>
    <row r="31" spans="3:9" x14ac:dyDescent="0.25">
      <c r="C31" s="109" t="s">
        <v>257</v>
      </c>
      <c r="D31" s="109" t="s">
        <v>1214</v>
      </c>
    </row>
    <row r="32" spans="3:9" x14ac:dyDescent="0.25">
      <c r="C32" s="109" t="s">
        <v>264</v>
      </c>
      <c r="D32" s="109" t="s">
        <v>1215</v>
      </c>
    </row>
    <row r="33" spans="3:3" x14ac:dyDescent="0.25">
      <c r="C33" s="109" t="s">
        <v>263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9"/>
  <dimension ref="A1:I682"/>
  <sheetViews>
    <sheetView topLeftCell="A549" workbookViewId="0">
      <selection activeCell="G549" sqref="G549:G682"/>
    </sheetView>
  </sheetViews>
  <sheetFormatPr baseColWidth="10" defaultRowHeight="15" x14ac:dyDescent="0.25"/>
  <sheetData>
    <row r="1" spans="1:9" x14ac:dyDescent="0.25">
      <c r="A1" t="s">
        <v>269</v>
      </c>
      <c r="B1" t="s">
        <v>270</v>
      </c>
      <c r="C1" t="s">
        <v>271</v>
      </c>
      <c r="D1" t="s">
        <v>272</v>
      </c>
      <c r="E1" t="s">
        <v>273</v>
      </c>
      <c r="F1" s="109" t="s">
        <v>274</v>
      </c>
      <c r="G1" s="109" t="s">
        <v>275</v>
      </c>
      <c r="H1" t="s">
        <v>276</v>
      </c>
      <c r="I1" t="s">
        <v>277</v>
      </c>
    </row>
    <row r="2" spans="1:9" x14ac:dyDescent="0.25">
      <c r="A2" t="s">
        <v>289</v>
      </c>
      <c r="B2" t="s">
        <v>290</v>
      </c>
      <c r="C2" t="s">
        <v>291</v>
      </c>
      <c r="D2" t="s">
        <v>297</v>
      </c>
      <c r="E2" t="s">
        <v>248</v>
      </c>
      <c r="F2" s="109">
        <v>2200</v>
      </c>
      <c r="G2" s="109" t="s">
        <v>299</v>
      </c>
      <c r="H2" t="s">
        <v>282</v>
      </c>
      <c r="I2" s="110">
        <v>41705</v>
      </c>
    </row>
    <row r="3" spans="1:9" x14ac:dyDescent="0.25">
      <c r="A3" t="s">
        <v>315</v>
      </c>
      <c r="B3" t="s">
        <v>316</v>
      </c>
      <c r="C3" t="s">
        <v>536</v>
      </c>
      <c r="D3" t="s">
        <v>222</v>
      </c>
      <c r="E3" t="s">
        <v>248</v>
      </c>
      <c r="F3" s="109">
        <v>2200</v>
      </c>
      <c r="G3" s="109" t="s">
        <v>544</v>
      </c>
      <c r="H3" t="s">
        <v>443</v>
      </c>
      <c r="I3" s="110">
        <v>41821</v>
      </c>
    </row>
    <row r="4" spans="1:9" x14ac:dyDescent="0.25">
      <c r="A4" t="s">
        <v>415</v>
      </c>
      <c r="B4" t="s">
        <v>512</v>
      </c>
      <c r="C4" t="s">
        <v>513</v>
      </c>
      <c r="D4" t="s">
        <v>222</v>
      </c>
      <c r="E4" t="s">
        <v>248</v>
      </c>
      <c r="F4" s="109">
        <v>2200</v>
      </c>
      <c r="G4" s="109" t="s">
        <v>595</v>
      </c>
      <c r="H4" t="s">
        <v>282</v>
      </c>
      <c r="I4" s="110">
        <v>41855</v>
      </c>
    </row>
    <row r="5" spans="1:9" x14ac:dyDescent="0.25">
      <c r="A5" t="s">
        <v>289</v>
      </c>
      <c r="B5" t="s">
        <v>290</v>
      </c>
      <c r="C5" t="s">
        <v>291</v>
      </c>
      <c r="D5" t="s">
        <v>297</v>
      </c>
      <c r="E5" t="s">
        <v>248</v>
      </c>
      <c r="F5" s="109">
        <v>2200</v>
      </c>
      <c r="G5" s="109" t="s">
        <v>597</v>
      </c>
      <c r="H5" t="s">
        <v>282</v>
      </c>
      <c r="I5" s="110">
        <v>41876</v>
      </c>
    </row>
    <row r="6" spans="1:9" x14ac:dyDescent="0.25">
      <c r="A6" t="s">
        <v>415</v>
      </c>
      <c r="B6" t="s">
        <v>600</v>
      </c>
      <c r="C6" t="s">
        <v>601</v>
      </c>
      <c r="D6" t="s">
        <v>222</v>
      </c>
      <c r="E6" t="s">
        <v>248</v>
      </c>
      <c r="F6" s="109">
        <v>2200</v>
      </c>
      <c r="G6" s="109" t="s">
        <v>603</v>
      </c>
      <c r="H6" t="s">
        <v>282</v>
      </c>
      <c r="I6" s="110">
        <v>41862</v>
      </c>
    </row>
    <row r="7" spans="1:9" x14ac:dyDescent="0.25">
      <c r="A7" t="s">
        <v>321</v>
      </c>
      <c r="B7" t="s">
        <v>373</v>
      </c>
      <c r="C7" t="s">
        <v>374</v>
      </c>
      <c r="D7" t="s">
        <v>222</v>
      </c>
      <c r="E7" t="s">
        <v>252</v>
      </c>
      <c r="F7" s="109">
        <v>2236</v>
      </c>
      <c r="G7" s="109">
        <v>2173807</v>
      </c>
      <c r="H7" t="s">
        <v>282</v>
      </c>
      <c r="I7" s="110">
        <v>41743</v>
      </c>
    </row>
    <row r="8" spans="1:9" x14ac:dyDescent="0.25">
      <c r="A8" t="s">
        <v>321</v>
      </c>
      <c r="B8" t="s">
        <v>373</v>
      </c>
      <c r="C8" t="s">
        <v>374</v>
      </c>
      <c r="D8" t="s">
        <v>222</v>
      </c>
      <c r="E8" t="s">
        <v>252</v>
      </c>
      <c r="F8" s="109">
        <v>2236</v>
      </c>
      <c r="G8" s="109">
        <v>2173802</v>
      </c>
      <c r="H8" t="s">
        <v>282</v>
      </c>
      <c r="I8" s="110">
        <v>41730</v>
      </c>
    </row>
    <row r="9" spans="1:9" x14ac:dyDescent="0.25">
      <c r="A9" t="s">
        <v>321</v>
      </c>
      <c r="B9" t="s">
        <v>373</v>
      </c>
      <c r="C9" t="s">
        <v>374</v>
      </c>
      <c r="D9" t="s">
        <v>222</v>
      </c>
      <c r="E9" t="s">
        <v>252</v>
      </c>
      <c r="F9" s="109">
        <v>2236</v>
      </c>
      <c r="G9" s="109">
        <v>2173801</v>
      </c>
      <c r="H9" t="s">
        <v>282</v>
      </c>
      <c r="I9" s="110">
        <v>41730</v>
      </c>
    </row>
    <row r="10" spans="1:9" x14ac:dyDescent="0.25">
      <c r="A10" t="s">
        <v>321</v>
      </c>
      <c r="B10" t="s">
        <v>322</v>
      </c>
      <c r="C10" t="s">
        <v>323</v>
      </c>
      <c r="D10" t="s">
        <v>222</v>
      </c>
      <c r="E10" t="s">
        <v>252</v>
      </c>
      <c r="F10" s="109">
        <v>2236</v>
      </c>
      <c r="G10" s="109">
        <v>2173803</v>
      </c>
      <c r="H10" t="s">
        <v>282</v>
      </c>
      <c r="I10" s="110">
        <v>41730</v>
      </c>
    </row>
    <row r="11" spans="1:9" x14ac:dyDescent="0.25">
      <c r="A11" t="s">
        <v>321</v>
      </c>
      <c r="B11" t="s">
        <v>322</v>
      </c>
      <c r="C11" t="s">
        <v>323</v>
      </c>
      <c r="D11" t="s">
        <v>222</v>
      </c>
      <c r="E11" t="s">
        <v>252</v>
      </c>
      <c r="F11" s="109">
        <v>2236</v>
      </c>
      <c r="G11" s="109">
        <v>2173806</v>
      </c>
      <c r="H11" t="s">
        <v>282</v>
      </c>
      <c r="I11" s="110">
        <v>41730</v>
      </c>
    </row>
    <row r="12" spans="1:9" x14ac:dyDescent="0.25">
      <c r="A12" t="s">
        <v>435</v>
      </c>
      <c r="B12" t="s">
        <v>440</v>
      </c>
      <c r="C12" t="s">
        <v>477</v>
      </c>
      <c r="D12" t="s">
        <v>222</v>
      </c>
      <c r="E12" t="s">
        <v>252</v>
      </c>
      <c r="F12" s="109">
        <v>2236</v>
      </c>
      <c r="G12" s="109">
        <v>2173804</v>
      </c>
      <c r="H12" t="s">
        <v>282</v>
      </c>
      <c r="I12" s="110">
        <v>41799</v>
      </c>
    </row>
    <row r="13" spans="1:9" x14ac:dyDescent="0.25">
      <c r="A13" t="s">
        <v>435</v>
      </c>
      <c r="B13" t="s">
        <v>440</v>
      </c>
      <c r="C13" t="s">
        <v>484</v>
      </c>
      <c r="D13" t="s">
        <v>222</v>
      </c>
      <c r="E13" t="s">
        <v>252</v>
      </c>
      <c r="F13" s="109">
        <v>2236</v>
      </c>
      <c r="G13" s="109">
        <v>2173809</v>
      </c>
      <c r="H13" t="s">
        <v>282</v>
      </c>
      <c r="I13" s="110">
        <v>41806</v>
      </c>
    </row>
    <row r="14" spans="1:9" x14ac:dyDescent="0.25">
      <c r="A14" t="s">
        <v>435</v>
      </c>
      <c r="B14" t="s">
        <v>518</v>
      </c>
      <c r="C14" t="s">
        <v>519</v>
      </c>
      <c r="D14" t="s">
        <v>222</v>
      </c>
      <c r="E14" t="s">
        <v>252</v>
      </c>
      <c r="F14" s="109">
        <v>2236</v>
      </c>
      <c r="G14" s="109">
        <v>2173805</v>
      </c>
      <c r="H14" t="s">
        <v>282</v>
      </c>
      <c r="I14" s="110">
        <v>41827</v>
      </c>
    </row>
    <row r="15" spans="1:9" x14ac:dyDescent="0.25">
      <c r="A15" t="s">
        <v>315</v>
      </c>
      <c r="B15" t="s">
        <v>658</v>
      </c>
      <c r="C15" t="s">
        <v>659</v>
      </c>
      <c r="D15" t="s">
        <v>222</v>
      </c>
      <c r="E15" t="s">
        <v>252</v>
      </c>
      <c r="F15" s="109">
        <v>2236</v>
      </c>
      <c r="G15" s="109">
        <v>2173810</v>
      </c>
      <c r="H15" t="s">
        <v>282</v>
      </c>
      <c r="I15" s="110">
        <v>41883</v>
      </c>
    </row>
    <row r="16" spans="1:9" x14ac:dyDescent="0.25">
      <c r="A16" t="s">
        <v>435</v>
      </c>
      <c r="B16" t="s">
        <v>754</v>
      </c>
      <c r="C16" t="s">
        <v>755</v>
      </c>
      <c r="D16" t="s">
        <v>222</v>
      </c>
      <c r="E16" t="s">
        <v>252</v>
      </c>
      <c r="F16" s="109">
        <v>2236</v>
      </c>
      <c r="G16" s="109">
        <v>2173799</v>
      </c>
      <c r="H16" t="s">
        <v>282</v>
      </c>
      <c r="I16" s="110">
        <v>41953</v>
      </c>
    </row>
    <row r="17" spans="1:9" x14ac:dyDescent="0.25">
      <c r="A17" t="s">
        <v>278</v>
      </c>
      <c r="B17" t="s">
        <v>300</v>
      </c>
      <c r="C17" t="s">
        <v>301</v>
      </c>
      <c r="D17" t="s">
        <v>222</v>
      </c>
      <c r="E17" t="s">
        <v>248</v>
      </c>
      <c r="F17" s="109">
        <v>2800</v>
      </c>
      <c r="G17" s="109" t="s">
        <v>312</v>
      </c>
      <c r="H17" t="s">
        <v>282</v>
      </c>
      <c r="I17" s="110">
        <v>41708</v>
      </c>
    </row>
    <row r="18" spans="1:9" x14ac:dyDescent="0.25">
      <c r="A18" t="s">
        <v>289</v>
      </c>
      <c r="B18" t="s">
        <v>402</v>
      </c>
      <c r="C18" t="s">
        <v>403</v>
      </c>
      <c r="D18" t="s">
        <v>222</v>
      </c>
      <c r="E18" t="s">
        <v>319</v>
      </c>
      <c r="F18" s="109">
        <v>2800</v>
      </c>
      <c r="G18" s="109" t="s">
        <v>410</v>
      </c>
      <c r="H18" t="s">
        <v>282</v>
      </c>
      <c r="I18" s="110">
        <v>41761</v>
      </c>
    </row>
    <row r="19" spans="1:9" x14ac:dyDescent="0.25">
      <c r="A19" t="s">
        <v>435</v>
      </c>
      <c r="B19" t="s">
        <v>451</v>
      </c>
      <c r="C19" t="s">
        <v>452</v>
      </c>
      <c r="D19" t="s">
        <v>297</v>
      </c>
      <c r="E19" t="s">
        <v>319</v>
      </c>
      <c r="F19" s="109">
        <v>2800</v>
      </c>
      <c r="G19" s="109" t="s">
        <v>460</v>
      </c>
      <c r="H19" t="s">
        <v>282</v>
      </c>
      <c r="I19" s="110">
        <v>41785</v>
      </c>
    </row>
    <row r="20" spans="1:9" x14ac:dyDescent="0.25">
      <c r="A20" t="s">
        <v>289</v>
      </c>
      <c r="B20" t="s">
        <v>585</v>
      </c>
      <c r="C20" t="s">
        <v>586</v>
      </c>
      <c r="D20" t="s">
        <v>222</v>
      </c>
      <c r="E20" t="s">
        <v>248</v>
      </c>
      <c r="F20" s="109">
        <v>2800</v>
      </c>
      <c r="G20" s="109" t="s">
        <v>589</v>
      </c>
      <c r="H20" t="s">
        <v>282</v>
      </c>
      <c r="I20" s="110">
        <v>41855</v>
      </c>
    </row>
    <row r="21" spans="1:9" x14ac:dyDescent="0.25">
      <c r="A21" t="s">
        <v>415</v>
      </c>
      <c r="B21" t="s">
        <v>514</v>
      </c>
      <c r="C21" t="s">
        <v>515</v>
      </c>
      <c r="D21" t="s">
        <v>297</v>
      </c>
      <c r="E21" t="s">
        <v>319</v>
      </c>
      <c r="F21" s="109">
        <v>2800</v>
      </c>
      <c r="G21" s="109" t="s">
        <v>612</v>
      </c>
      <c r="H21" t="s">
        <v>282</v>
      </c>
      <c r="I21" s="110">
        <v>41869</v>
      </c>
    </row>
    <row r="22" spans="1:9" x14ac:dyDescent="0.25">
      <c r="A22" t="s">
        <v>415</v>
      </c>
      <c r="B22" t="s">
        <v>613</v>
      </c>
      <c r="C22" t="s">
        <v>614</v>
      </c>
      <c r="D22" t="s">
        <v>297</v>
      </c>
      <c r="E22" t="s">
        <v>319</v>
      </c>
      <c r="F22" s="109">
        <v>2800</v>
      </c>
      <c r="G22" s="109" t="s">
        <v>624</v>
      </c>
      <c r="H22" t="s">
        <v>282</v>
      </c>
      <c r="I22" s="110">
        <v>41862</v>
      </c>
    </row>
    <row r="23" spans="1:9" x14ac:dyDescent="0.25">
      <c r="A23" t="s">
        <v>385</v>
      </c>
      <c r="B23" t="s">
        <v>559</v>
      </c>
      <c r="C23" t="s">
        <v>636</v>
      </c>
      <c r="D23" t="s">
        <v>222</v>
      </c>
      <c r="E23" t="s">
        <v>248</v>
      </c>
      <c r="F23" s="109">
        <v>2800</v>
      </c>
      <c r="G23" s="109" t="s">
        <v>644</v>
      </c>
      <c r="H23" t="s">
        <v>282</v>
      </c>
      <c r="I23" s="110">
        <v>41890</v>
      </c>
    </row>
    <row r="24" spans="1:9" x14ac:dyDescent="0.25">
      <c r="A24" t="s">
        <v>435</v>
      </c>
      <c r="B24" t="s">
        <v>518</v>
      </c>
      <c r="C24" t="s">
        <v>648</v>
      </c>
      <c r="D24" t="s">
        <v>222</v>
      </c>
      <c r="E24" t="s">
        <v>319</v>
      </c>
      <c r="F24" s="109">
        <v>2800</v>
      </c>
      <c r="G24" s="109" t="s">
        <v>657</v>
      </c>
      <c r="H24" t="s">
        <v>282</v>
      </c>
      <c r="I24" s="110">
        <v>41887</v>
      </c>
    </row>
    <row r="25" spans="1:9" x14ac:dyDescent="0.25">
      <c r="A25" t="s">
        <v>278</v>
      </c>
      <c r="B25" t="s">
        <v>359</v>
      </c>
      <c r="C25" t="s">
        <v>682</v>
      </c>
      <c r="D25" t="s">
        <v>222</v>
      </c>
      <c r="E25" t="s">
        <v>248</v>
      </c>
      <c r="F25" s="109">
        <v>2800</v>
      </c>
      <c r="G25" s="109" t="s">
        <v>685</v>
      </c>
      <c r="H25" t="s">
        <v>282</v>
      </c>
      <c r="I25" s="110">
        <v>41925</v>
      </c>
    </row>
    <row r="26" spans="1:9" x14ac:dyDescent="0.25">
      <c r="A26" t="s">
        <v>289</v>
      </c>
      <c r="B26" t="s">
        <v>463</v>
      </c>
      <c r="C26" t="s">
        <v>691</v>
      </c>
      <c r="D26" t="s">
        <v>297</v>
      </c>
      <c r="E26" t="s">
        <v>248</v>
      </c>
      <c r="F26" s="109">
        <v>2800</v>
      </c>
      <c r="G26" s="109" t="s">
        <v>698</v>
      </c>
      <c r="H26" t="s">
        <v>282</v>
      </c>
      <c r="I26" s="110">
        <v>41932</v>
      </c>
    </row>
    <row r="27" spans="1:9" x14ac:dyDescent="0.25">
      <c r="A27" t="s">
        <v>415</v>
      </c>
      <c r="B27" t="s">
        <v>700</v>
      </c>
      <c r="C27" t="s">
        <v>701</v>
      </c>
      <c r="D27" t="s">
        <v>222</v>
      </c>
      <c r="E27" t="s">
        <v>248</v>
      </c>
      <c r="F27" s="109">
        <v>2800</v>
      </c>
      <c r="G27" s="109" t="s">
        <v>713</v>
      </c>
      <c r="H27" t="s">
        <v>282</v>
      </c>
      <c r="I27" s="110">
        <v>41918</v>
      </c>
    </row>
    <row r="28" spans="1:9" x14ac:dyDescent="0.25">
      <c r="A28" t="s">
        <v>278</v>
      </c>
      <c r="B28" t="s">
        <v>646</v>
      </c>
      <c r="C28" t="s">
        <v>716</v>
      </c>
      <c r="D28" t="s">
        <v>222</v>
      </c>
      <c r="E28" t="s">
        <v>248</v>
      </c>
      <c r="F28" s="109">
        <v>2800</v>
      </c>
      <c r="G28" s="109" t="s">
        <v>778</v>
      </c>
      <c r="H28" t="s">
        <v>282</v>
      </c>
      <c r="I28" s="110">
        <v>41988</v>
      </c>
    </row>
    <row r="29" spans="1:9" x14ac:dyDescent="0.25">
      <c r="A29" t="s">
        <v>289</v>
      </c>
      <c r="B29" t="s">
        <v>290</v>
      </c>
      <c r="C29" t="s">
        <v>291</v>
      </c>
      <c r="D29" t="s">
        <v>297</v>
      </c>
      <c r="E29" t="s">
        <v>248</v>
      </c>
      <c r="F29" s="109">
        <v>2800</v>
      </c>
      <c r="G29" s="109" t="s">
        <v>831</v>
      </c>
      <c r="H29" t="s">
        <v>443</v>
      </c>
      <c r="I29" s="110">
        <v>42023</v>
      </c>
    </row>
    <row r="30" spans="1:9" x14ac:dyDescent="0.25">
      <c r="A30" t="s">
        <v>289</v>
      </c>
      <c r="B30" t="s">
        <v>290</v>
      </c>
      <c r="C30" t="s">
        <v>291</v>
      </c>
      <c r="D30" t="s">
        <v>297</v>
      </c>
      <c r="E30" t="s">
        <v>248</v>
      </c>
      <c r="F30" s="109">
        <v>2900</v>
      </c>
      <c r="G30" s="109" t="s">
        <v>298</v>
      </c>
      <c r="H30" t="s">
        <v>282</v>
      </c>
      <c r="I30" s="110">
        <v>41705</v>
      </c>
    </row>
    <row r="31" spans="1:9" x14ac:dyDescent="0.25">
      <c r="A31" t="s">
        <v>289</v>
      </c>
      <c r="B31" t="s">
        <v>363</v>
      </c>
      <c r="C31" t="s">
        <v>364</v>
      </c>
      <c r="D31" t="s">
        <v>222</v>
      </c>
      <c r="E31" t="s">
        <v>248</v>
      </c>
      <c r="F31" s="109">
        <v>2900</v>
      </c>
      <c r="G31" s="109" t="s">
        <v>370</v>
      </c>
      <c r="H31" t="s">
        <v>282</v>
      </c>
      <c r="I31" s="110">
        <v>41750</v>
      </c>
    </row>
    <row r="32" spans="1:9" x14ac:dyDescent="0.25">
      <c r="A32" t="s">
        <v>385</v>
      </c>
      <c r="B32" t="s">
        <v>386</v>
      </c>
      <c r="C32" t="s">
        <v>387</v>
      </c>
      <c r="D32" t="s">
        <v>297</v>
      </c>
      <c r="E32" t="s">
        <v>319</v>
      </c>
      <c r="F32" s="109">
        <v>2900</v>
      </c>
      <c r="G32" s="109" t="s">
        <v>392</v>
      </c>
      <c r="H32" t="s">
        <v>282</v>
      </c>
      <c r="I32" s="110">
        <v>41761</v>
      </c>
    </row>
    <row r="33" spans="1:9" x14ac:dyDescent="0.25">
      <c r="A33" t="s">
        <v>385</v>
      </c>
      <c r="B33" t="s">
        <v>393</v>
      </c>
      <c r="C33" t="s">
        <v>394</v>
      </c>
      <c r="D33" t="s">
        <v>222</v>
      </c>
      <c r="E33" t="s">
        <v>248</v>
      </c>
      <c r="F33" s="109">
        <v>2900</v>
      </c>
      <c r="G33" s="109" t="s">
        <v>401</v>
      </c>
      <c r="H33" t="s">
        <v>282</v>
      </c>
      <c r="I33" s="110">
        <v>41764</v>
      </c>
    </row>
    <row r="34" spans="1:9" x14ac:dyDescent="0.25">
      <c r="A34" t="s">
        <v>289</v>
      </c>
      <c r="B34" t="s">
        <v>402</v>
      </c>
      <c r="C34" t="s">
        <v>403</v>
      </c>
      <c r="D34" t="s">
        <v>222</v>
      </c>
      <c r="E34" t="s">
        <v>319</v>
      </c>
      <c r="F34" s="109">
        <v>2900</v>
      </c>
      <c r="G34" s="109" t="s">
        <v>411</v>
      </c>
      <c r="H34" t="s">
        <v>282</v>
      </c>
      <c r="I34" s="110">
        <v>41761</v>
      </c>
    </row>
    <row r="35" spans="1:9" x14ac:dyDescent="0.25">
      <c r="A35" t="s">
        <v>415</v>
      </c>
      <c r="B35" t="s">
        <v>416</v>
      </c>
      <c r="C35" t="s">
        <v>417</v>
      </c>
      <c r="D35" t="s">
        <v>222</v>
      </c>
      <c r="E35" t="s">
        <v>248</v>
      </c>
      <c r="F35" s="109">
        <v>2900</v>
      </c>
      <c r="G35" s="109" t="s">
        <v>425</v>
      </c>
      <c r="H35" t="s">
        <v>282</v>
      </c>
      <c r="I35" s="110">
        <v>41771</v>
      </c>
    </row>
    <row r="36" spans="1:9" x14ac:dyDescent="0.25">
      <c r="A36" t="s">
        <v>415</v>
      </c>
      <c r="B36" t="s">
        <v>416</v>
      </c>
      <c r="C36" t="s">
        <v>417</v>
      </c>
      <c r="D36" t="s">
        <v>222</v>
      </c>
      <c r="E36" t="s">
        <v>248</v>
      </c>
      <c r="F36" s="109">
        <v>2900</v>
      </c>
      <c r="G36" s="109" t="s">
        <v>426</v>
      </c>
      <c r="H36" t="s">
        <v>282</v>
      </c>
      <c r="I36" s="110">
        <v>41771</v>
      </c>
    </row>
    <row r="37" spans="1:9" x14ac:dyDescent="0.25">
      <c r="A37" t="s">
        <v>385</v>
      </c>
      <c r="B37" t="s">
        <v>429</v>
      </c>
      <c r="C37" t="s">
        <v>430</v>
      </c>
      <c r="D37" t="s">
        <v>222</v>
      </c>
      <c r="E37" t="s">
        <v>248</v>
      </c>
      <c r="F37" s="109">
        <v>2900</v>
      </c>
      <c r="G37" s="109" t="s">
        <v>434</v>
      </c>
      <c r="H37" t="s">
        <v>282</v>
      </c>
      <c r="I37" s="110">
        <v>41764</v>
      </c>
    </row>
    <row r="38" spans="1:9" x14ac:dyDescent="0.25">
      <c r="A38" t="s">
        <v>315</v>
      </c>
      <c r="B38" t="s">
        <v>446</v>
      </c>
      <c r="C38" t="s">
        <v>447</v>
      </c>
      <c r="D38" t="s">
        <v>222</v>
      </c>
      <c r="E38" t="s">
        <v>248</v>
      </c>
      <c r="F38" s="109">
        <v>2900</v>
      </c>
      <c r="G38" s="109" t="s">
        <v>450</v>
      </c>
      <c r="H38" t="s">
        <v>282</v>
      </c>
      <c r="I38" s="110">
        <v>41785</v>
      </c>
    </row>
    <row r="39" spans="1:9" x14ac:dyDescent="0.25">
      <c r="A39" t="s">
        <v>289</v>
      </c>
      <c r="B39" t="s">
        <v>463</v>
      </c>
      <c r="C39" t="s">
        <v>464</v>
      </c>
      <c r="D39" t="s">
        <v>222</v>
      </c>
      <c r="E39" t="s">
        <v>248</v>
      </c>
      <c r="F39" s="109">
        <v>2900</v>
      </c>
      <c r="G39" s="109" t="s">
        <v>475</v>
      </c>
      <c r="H39" t="s">
        <v>282</v>
      </c>
      <c r="I39" s="110">
        <v>41799</v>
      </c>
    </row>
    <row r="40" spans="1:9" x14ac:dyDescent="0.25">
      <c r="A40" t="s">
        <v>289</v>
      </c>
      <c r="B40" t="s">
        <v>463</v>
      </c>
      <c r="C40" t="s">
        <v>466</v>
      </c>
      <c r="D40" t="s">
        <v>222</v>
      </c>
      <c r="E40" t="s">
        <v>319</v>
      </c>
      <c r="F40" s="109">
        <v>2900</v>
      </c>
      <c r="G40" s="109" t="s">
        <v>476</v>
      </c>
      <c r="H40" t="s">
        <v>282</v>
      </c>
      <c r="I40" s="110">
        <v>41806</v>
      </c>
    </row>
    <row r="41" spans="1:9" x14ac:dyDescent="0.25">
      <c r="A41" t="s">
        <v>435</v>
      </c>
      <c r="B41" t="s">
        <v>440</v>
      </c>
      <c r="C41" t="s">
        <v>477</v>
      </c>
      <c r="D41" t="s">
        <v>222</v>
      </c>
      <c r="E41" t="s">
        <v>248</v>
      </c>
      <c r="F41" s="109">
        <v>2900</v>
      </c>
      <c r="G41" s="109" t="s">
        <v>483</v>
      </c>
      <c r="H41" t="s">
        <v>282</v>
      </c>
      <c r="I41" s="110">
        <v>41799</v>
      </c>
    </row>
    <row r="42" spans="1:9" x14ac:dyDescent="0.25">
      <c r="A42" t="s">
        <v>435</v>
      </c>
      <c r="B42" t="s">
        <v>486</v>
      </c>
      <c r="C42" t="s">
        <v>487</v>
      </c>
      <c r="D42" t="s">
        <v>222</v>
      </c>
      <c r="E42" t="s">
        <v>319</v>
      </c>
      <c r="F42" s="109">
        <v>2900</v>
      </c>
      <c r="G42" s="109" t="s">
        <v>488</v>
      </c>
      <c r="H42" t="s">
        <v>282</v>
      </c>
      <c r="I42" s="110">
        <v>41806</v>
      </c>
    </row>
    <row r="43" spans="1:9" x14ac:dyDescent="0.25">
      <c r="A43" t="s">
        <v>435</v>
      </c>
      <c r="B43" t="s">
        <v>518</v>
      </c>
      <c r="C43" t="s">
        <v>519</v>
      </c>
      <c r="D43" t="s">
        <v>222</v>
      </c>
      <c r="E43" t="s">
        <v>248</v>
      </c>
      <c r="F43" s="109">
        <v>2900</v>
      </c>
      <c r="G43" s="109" t="s">
        <v>525</v>
      </c>
      <c r="H43" t="s">
        <v>282</v>
      </c>
      <c r="I43" s="110">
        <v>41827</v>
      </c>
    </row>
    <row r="44" spans="1:9" x14ac:dyDescent="0.25">
      <c r="A44" t="s">
        <v>435</v>
      </c>
      <c r="B44" t="s">
        <v>526</v>
      </c>
      <c r="C44" t="s">
        <v>527</v>
      </c>
      <c r="D44" t="s">
        <v>222</v>
      </c>
      <c r="E44" t="s">
        <v>319</v>
      </c>
      <c r="F44" s="109">
        <v>2900</v>
      </c>
      <c r="G44" s="109" t="s">
        <v>530</v>
      </c>
      <c r="H44" t="s">
        <v>282</v>
      </c>
      <c r="I44" s="110">
        <v>41822</v>
      </c>
    </row>
    <row r="45" spans="1:9" x14ac:dyDescent="0.25">
      <c r="A45" t="s">
        <v>385</v>
      </c>
      <c r="B45" t="s">
        <v>531</v>
      </c>
      <c r="C45" t="s">
        <v>532</v>
      </c>
      <c r="D45" t="s">
        <v>222</v>
      </c>
      <c r="E45" t="s">
        <v>248</v>
      </c>
      <c r="F45" s="109">
        <v>2900</v>
      </c>
      <c r="G45" s="109" t="s">
        <v>535</v>
      </c>
      <c r="H45" t="s">
        <v>282</v>
      </c>
      <c r="I45" s="110">
        <v>41821</v>
      </c>
    </row>
    <row r="46" spans="1:9" x14ac:dyDescent="0.25">
      <c r="A46" t="s">
        <v>315</v>
      </c>
      <c r="B46" t="s">
        <v>316</v>
      </c>
      <c r="C46" t="s">
        <v>536</v>
      </c>
      <c r="D46" t="s">
        <v>222</v>
      </c>
      <c r="E46" t="s">
        <v>248</v>
      </c>
      <c r="F46" s="109">
        <v>2900</v>
      </c>
      <c r="G46" s="109" t="s">
        <v>543</v>
      </c>
      <c r="H46" t="s">
        <v>282</v>
      </c>
      <c r="I46" s="110">
        <v>41821</v>
      </c>
    </row>
    <row r="47" spans="1:9" x14ac:dyDescent="0.25">
      <c r="A47" t="s">
        <v>315</v>
      </c>
      <c r="B47" t="s">
        <v>316</v>
      </c>
      <c r="C47" t="s">
        <v>317</v>
      </c>
      <c r="D47" t="s">
        <v>222</v>
      </c>
      <c r="E47" t="s">
        <v>319</v>
      </c>
      <c r="F47" s="109">
        <v>2900</v>
      </c>
      <c r="G47" s="109" t="s">
        <v>545</v>
      </c>
      <c r="H47" t="s">
        <v>282</v>
      </c>
      <c r="I47" s="110">
        <v>41821</v>
      </c>
    </row>
    <row r="48" spans="1:9" x14ac:dyDescent="0.25">
      <c r="A48" t="s">
        <v>315</v>
      </c>
      <c r="B48" t="s">
        <v>550</v>
      </c>
      <c r="C48" t="s">
        <v>551</v>
      </c>
      <c r="D48" t="s">
        <v>222</v>
      </c>
      <c r="E48" t="s">
        <v>319</v>
      </c>
      <c r="F48" s="109">
        <v>2900</v>
      </c>
      <c r="G48" s="109" t="s">
        <v>554</v>
      </c>
      <c r="H48" t="s">
        <v>282</v>
      </c>
      <c r="I48" s="110">
        <v>41841</v>
      </c>
    </row>
    <row r="49" spans="1:9" x14ac:dyDescent="0.25">
      <c r="A49" t="s">
        <v>321</v>
      </c>
      <c r="B49" t="s">
        <v>373</v>
      </c>
      <c r="C49" t="s">
        <v>374</v>
      </c>
      <c r="D49" t="s">
        <v>222</v>
      </c>
      <c r="E49" t="s">
        <v>248</v>
      </c>
      <c r="F49" s="109">
        <v>2900</v>
      </c>
      <c r="G49" s="109" t="s">
        <v>557</v>
      </c>
      <c r="H49" t="s">
        <v>282</v>
      </c>
      <c r="I49" s="110">
        <v>41821</v>
      </c>
    </row>
    <row r="50" spans="1:9" x14ac:dyDescent="0.25">
      <c r="A50" t="s">
        <v>321</v>
      </c>
      <c r="B50" t="s">
        <v>373</v>
      </c>
      <c r="C50" t="s">
        <v>374</v>
      </c>
      <c r="D50" t="s">
        <v>222</v>
      </c>
      <c r="E50" t="s">
        <v>248</v>
      </c>
      <c r="F50" s="109">
        <v>2900</v>
      </c>
      <c r="G50" s="109" t="s">
        <v>558</v>
      </c>
      <c r="H50" t="s">
        <v>282</v>
      </c>
      <c r="I50" s="110">
        <v>41821</v>
      </c>
    </row>
    <row r="51" spans="1:9" x14ac:dyDescent="0.25">
      <c r="A51" t="s">
        <v>321</v>
      </c>
      <c r="B51" t="s">
        <v>322</v>
      </c>
      <c r="C51" t="s">
        <v>323</v>
      </c>
      <c r="D51" t="s">
        <v>222</v>
      </c>
      <c r="E51" t="s">
        <v>248</v>
      </c>
      <c r="F51" s="109">
        <v>2900</v>
      </c>
      <c r="G51" s="109" t="s">
        <v>581</v>
      </c>
      <c r="H51" t="s">
        <v>509</v>
      </c>
      <c r="I51" s="110">
        <v>41835</v>
      </c>
    </row>
    <row r="52" spans="1:9" x14ac:dyDescent="0.25">
      <c r="A52" t="s">
        <v>321</v>
      </c>
      <c r="B52" t="s">
        <v>322</v>
      </c>
      <c r="C52" t="s">
        <v>323</v>
      </c>
      <c r="D52" t="s">
        <v>222</v>
      </c>
      <c r="E52" t="s">
        <v>248</v>
      </c>
      <c r="F52" s="109">
        <v>2900</v>
      </c>
      <c r="G52" s="109" t="s">
        <v>582</v>
      </c>
      <c r="H52" t="s">
        <v>282</v>
      </c>
      <c r="I52" s="110">
        <v>41827</v>
      </c>
    </row>
    <row r="53" spans="1:9" x14ac:dyDescent="0.25">
      <c r="A53" t="s">
        <v>415</v>
      </c>
      <c r="B53" t="s">
        <v>613</v>
      </c>
      <c r="C53" t="s">
        <v>614</v>
      </c>
      <c r="D53" t="s">
        <v>297</v>
      </c>
      <c r="E53" t="s">
        <v>319</v>
      </c>
      <c r="F53" s="109">
        <v>2900</v>
      </c>
      <c r="G53" s="109" t="s">
        <v>623</v>
      </c>
      <c r="H53" t="s">
        <v>282</v>
      </c>
      <c r="I53" s="110">
        <v>41862</v>
      </c>
    </row>
    <row r="54" spans="1:9" x14ac:dyDescent="0.25">
      <c r="A54" t="s">
        <v>315</v>
      </c>
      <c r="B54" t="s">
        <v>658</v>
      </c>
      <c r="C54" t="s">
        <v>659</v>
      </c>
      <c r="D54" t="s">
        <v>222</v>
      </c>
      <c r="E54" t="s">
        <v>248</v>
      </c>
      <c r="F54" s="109">
        <v>2900</v>
      </c>
      <c r="G54" s="109" t="s">
        <v>662</v>
      </c>
      <c r="H54" t="s">
        <v>282</v>
      </c>
      <c r="I54" s="110">
        <v>41883</v>
      </c>
    </row>
    <row r="55" spans="1:9" x14ac:dyDescent="0.25">
      <c r="A55" t="s">
        <v>278</v>
      </c>
      <c r="B55" t="s">
        <v>279</v>
      </c>
      <c r="C55" t="s">
        <v>280</v>
      </c>
      <c r="D55" t="s">
        <v>222</v>
      </c>
      <c r="E55" t="s">
        <v>248</v>
      </c>
      <c r="F55" s="109">
        <v>2900</v>
      </c>
      <c r="G55" s="109" t="s">
        <v>681</v>
      </c>
      <c r="H55" t="s">
        <v>282</v>
      </c>
      <c r="I55" s="110">
        <v>41932</v>
      </c>
    </row>
    <row r="56" spans="1:9" x14ac:dyDescent="0.25">
      <c r="A56" t="s">
        <v>415</v>
      </c>
      <c r="B56" t="s">
        <v>700</v>
      </c>
      <c r="C56" t="s">
        <v>701</v>
      </c>
      <c r="D56" t="s">
        <v>222</v>
      </c>
      <c r="E56" t="s">
        <v>248</v>
      </c>
      <c r="F56" s="109">
        <v>2900</v>
      </c>
      <c r="G56" s="109" t="s">
        <v>715</v>
      </c>
      <c r="H56" t="s">
        <v>282</v>
      </c>
      <c r="I56" s="110">
        <v>41918</v>
      </c>
    </row>
    <row r="57" spans="1:9" x14ac:dyDescent="0.25">
      <c r="A57" t="s">
        <v>278</v>
      </c>
      <c r="B57" t="s">
        <v>719</v>
      </c>
      <c r="C57" t="s">
        <v>720</v>
      </c>
      <c r="D57" t="s">
        <v>222</v>
      </c>
      <c r="E57" t="s">
        <v>248</v>
      </c>
      <c r="F57" s="109">
        <v>2900</v>
      </c>
      <c r="G57" s="109" t="s">
        <v>726</v>
      </c>
      <c r="H57" t="s">
        <v>282</v>
      </c>
      <c r="I57" s="110">
        <v>41946</v>
      </c>
    </row>
    <row r="58" spans="1:9" x14ac:dyDescent="0.25">
      <c r="A58" t="s">
        <v>278</v>
      </c>
      <c r="B58" t="s">
        <v>279</v>
      </c>
      <c r="C58" t="s">
        <v>280</v>
      </c>
      <c r="D58" t="s">
        <v>222</v>
      </c>
      <c r="E58" t="s">
        <v>248</v>
      </c>
      <c r="F58" s="109">
        <v>2900</v>
      </c>
      <c r="G58" s="109" t="s">
        <v>748</v>
      </c>
      <c r="H58" t="s">
        <v>282</v>
      </c>
      <c r="I58" s="110">
        <v>41953</v>
      </c>
    </row>
    <row r="59" spans="1:9" x14ac:dyDescent="0.25">
      <c r="A59" t="s">
        <v>435</v>
      </c>
      <c r="B59" t="s">
        <v>754</v>
      </c>
      <c r="C59" t="s">
        <v>755</v>
      </c>
      <c r="D59" t="s">
        <v>222</v>
      </c>
      <c r="E59" t="s">
        <v>248</v>
      </c>
      <c r="F59" s="109">
        <v>2900</v>
      </c>
      <c r="G59" s="109" t="s">
        <v>767</v>
      </c>
      <c r="H59" t="s">
        <v>282</v>
      </c>
      <c r="I59" s="110">
        <v>41953</v>
      </c>
    </row>
    <row r="60" spans="1:9" x14ac:dyDescent="0.25">
      <c r="A60" t="s">
        <v>435</v>
      </c>
      <c r="B60" t="s">
        <v>754</v>
      </c>
      <c r="C60" t="s">
        <v>757</v>
      </c>
      <c r="D60" t="s">
        <v>222</v>
      </c>
      <c r="E60" t="s">
        <v>248</v>
      </c>
      <c r="F60" s="109">
        <v>2900</v>
      </c>
      <c r="G60" s="109" t="s">
        <v>768</v>
      </c>
      <c r="H60" t="s">
        <v>282</v>
      </c>
      <c r="I60" s="110">
        <v>41960</v>
      </c>
    </row>
    <row r="61" spans="1:9" x14ac:dyDescent="0.25">
      <c r="A61" t="s">
        <v>278</v>
      </c>
      <c r="B61" t="s">
        <v>359</v>
      </c>
      <c r="C61" t="s">
        <v>360</v>
      </c>
      <c r="D61" t="s">
        <v>222</v>
      </c>
      <c r="E61" t="s">
        <v>248</v>
      </c>
      <c r="F61" s="109">
        <v>2900</v>
      </c>
      <c r="G61" s="109" t="s">
        <v>798</v>
      </c>
      <c r="H61" t="s">
        <v>282</v>
      </c>
      <c r="I61" s="110">
        <v>41981</v>
      </c>
    </row>
    <row r="62" spans="1:9" x14ac:dyDescent="0.25">
      <c r="A62" t="s">
        <v>278</v>
      </c>
      <c r="B62" t="s">
        <v>646</v>
      </c>
      <c r="C62" t="s">
        <v>716</v>
      </c>
      <c r="D62" t="s">
        <v>222</v>
      </c>
      <c r="E62" t="s">
        <v>248</v>
      </c>
      <c r="F62" s="109">
        <v>2900</v>
      </c>
      <c r="G62" s="109" t="s">
        <v>822</v>
      </c>
      <c r="H62" t="s">
        <v>443</v>
      </c>
      <c r="I62" s="110">
        <v>42009</v>
      </c>
    </row>
    <row r="63" spans="1:9" x14ac:dyDescent="0.25">
      <c r="A63" t="s">
        <v>278</v>
      </c>
      <c r="B63" t="s">
        <v>646</v>
      </c>
      <c r="C63" t="s">
        <v>716</v>
      </c>
      <c r="D63" t="s">
        <v>222</v>
      </c>
      <c r="E63" t="s">
        <v>248</v>
      </c>
      <c r="F63" s="109">
        <v>2900</v>
      </c>
      <c r="G63" s="109" t="s">
        <v>823</v>
      </c>
      <c r="H63" t="s">
        <v>282</v>
      </c>
      <c r="I63" s="110">
        <v>42009</v>
      </c>
    </row>
    <row r="64" spans="1:9" x14ac:dyDescent="0.25">
      <c r="A64" t="s">
        <v>415</v>
      </c>
      <c r="B64" t="s">
        <v>700</v>
      </c>
      <c r="C64" t="s">
        <v>842</v>
      </c>
      <c r="D64" t="s">
        <v>222</v>
      </c>
      <c r="E64" t="s">
        <v>248</v>
      </c>
      <c r="F64" s="109">
        <v>2900</v>
      </c>
      <c r="G64" s="109" t="s">
        <v>845</v>
      </c>
      <c r="H64" t="s">
        <v>443</v>
      </c>
      <c r="I64" s="110">
        <v>42006</v>
      </c>
    </row>
    <row r="65" spans="1:9" x14ac:dyDescent="0.25">
      <c r="A65" t="s">
        <v>321</v>
      </c>
      <c r="B65" t="s">
        <v>322</v>
      </c>
      <c r="C65" t="s">
        <v>323</v>
      </c>
      <c r="D65" t="s">
        <v>283</v>
      </c>
      <c r="E65" t="s">
        <v>252</v>
      </c>
      <c r="F65" s="109">
        <v>4231</v>
      </c>
      <c r="G65" s="109">
        <v>2393973</v>
      </c>
      <c r="H65" t="s">
        <v>282</v>
      </c>
      <c r="I65" s="110">
        <v>41799</v>
      </c>
    </row>
    <row r="66" spans="1:9" x14ac:dyDescent="0.25">
      <c r="A66" t="s">
        <v>321</v>
      </c>
      <c r="B66" t="s">
        <v>373</v>
      </c>
      <c r="C66" t="s">
        <v>374</v>
      </c>
      <c r="D66" t="s">
        <v>283</v>
      </c>
      <c r="E66" t="s">
        <v>252</v>
      </c>
      <c r="F66" s="109">
        <v>4231</v>
      </c>
      <c r="G66" s="109">
        <v>1771034</v>
      </c>
      <c r="H66" t="s">
        <v>282</v>
      </c>
      <c r="I66" s="110">
        <v>41821</v>
      </c>
    </row>
    <row r="67" spans="1:9" x14ac:dyDescent="0.25">
      <c r="A67" t="s">
        <v>315</v>
      </c>
      <c r="B67" t="s">
        <v>658</v>
      </c>
      <c r="C67" t="s">
        <v>659</v>
      </c>
      <c r="D67" t="s">
        <v>283</v>
      </c>
      <c r="E67" t="s">
        <v>252</v>
      </c>
      <c r="F67" s="109">
        <v>4231</v>
      </c>
      <c r="G67" s="109">
        <v>2351195</v>
      </c>
      <c r="H67" t="s">
        <v>509</v>
      </c>
      <c r="I67" s="110">
        <v>41883</v>
      </c>
    </row>
    <row r="68" spans="1:9" x14ac:dyDescent="0.25">
      <c r="A68" t="s">
        <v>435</v>
      </c>
      <c r="B68" t="s">
        <v>754</v>
      </c>
      <c r="C68" t="s">
        <v>755</v>
      </c>
      <c r="D68" t="s">
        <v>283</v>
      </c>
      <c r="E68" t="s">
        <v>252</v>
      </c>
      <c r="F68" s="109">
        <v>4231</v>
      </c>
      <c r="G68" s="109">
        <v>1712266</v>
      </c>
      <c r="H68" t="s">
        <v>443</v>
      </c>
      <c r="I68" s="110">
        <v>41953</v>
      </c>
    </row>
    <row r="69" spans="1:9" x14ac:dyDescent="0.25">
      <c r="A69" t="s">
        <v>321</v>
      </c>
      <c r="B69" t="s">
        <v>373</v>
      </c>
      <c r="C69" t="s">
        <v>374</v>
      </c>
      <c r="D69" t="s">
        <v>223</v>
      </c>
      <c r="E69" t="s">
        <v>252</v>
      </c>
      <c r="F69" s="109">
        <v>4436</v>
      </c>
      <c r="G69" s="109">
        <v>2150139</v>
      </c>
      <c r="H69" t="s">
        <v>282</v>
      </c>
      <c r="I69" s="110">
        <v>41736</v>
      </c>
    </row>
    <row r="70" spans="1:9" x14ac:dyDescent="0.25">
      <c r="A70" t="s">
        <v>321</v>
      </c>
      <c r="B70" t="s">
        <v>373</v>
      </c>
      <c r="C70" t="s">
        <v>374</v>
      </c>
      <c r="D70" t="s">
        <v>223</v>
      </c>
      <c r="E70" t="s">
        <v>252</v>
      </c>
      <c r="F70" s="109">
        <v>4436</v>
      </c>
      <c r="G70" s="109">
        <v>2150140</v>
      </c>
      <c r="H70" t="s">
        <v>282</v>
      </c>
      <c r="I70" s="110">
        <v>41736</v>
      </c>
    </row>
    <row r="71" spans="1:9" x14ac:dyDescent="0.25">
      <c r="A71" t="s">
        <v>321</v>
      </c>
      <c r="B71" t="s">
        <v>373</v>
      </c>
      <c r="C71" t="s">
        <v>374</v>
      </c>
      <c r="D71" t="s">
        <v>223</v>
      </c>
      <c r="E71" t="s">
        <v>252</v>
      </c>
      <c r="F71" s="109">
        <v>4436</v>
      </c>
      <c r="G71" s="109">
        <v>2150156</v>
      </c>
      <c r="H71" t="s">
        <v>282</v>
      </c>
      <c r="I71" s="110">
        <v>41743</v>
      </c>
    </row>
    <row r="72" spans="1:9" x14ac:dyDescent="0.25">
      <c r="A72" t="s">
        <v>321</v>
      </c>
      <c r="B72" t="s">
        <v>373</v>
      </c>
      <c r="C72" t="s">
        <v>374</v>
      </c>
      <c r="D72" t="s">
        <v>223</v>
      </c>
      <c r="E72" t="s">
        <v>252</v>
      </c>
      <c r="F72" s="109">
        <v>4436</v>
      </c>
      <c r="G72" s="109">
        <v>2150143</v>
      </c>
      <c r="H72" t="s">
        <v>282</v>
      </c>
      <c r="I72" s="110">
        <v>41743</v>
      </c>
    </row>
    <row r="73" spans="1:9" x14ac:dyDescent="0.25">
      <c r="A73" t="s">
        <v>321</v>
      </c>
      <c r="B73" t="s">
        <v>373</v>
      </c>
      <c r="C73" t="s">
        <v>374</v>
      </c>
      <c r="D73" t="s">
        <v>223</v>
      </c>
      <c r="E73" t="s">
        <v>252</v>
      </c>
      <c r="F73" s="109">
        <v>4436</v>
      </c>
      <c r="G73" s="109">
        <v>2150151</v>
      </c>
      <c r="H73" t="s">
        <v>282</v>
      </c>
      <c r="I73" s="110">
        <v>41743</v>
      </c>
    </row>
    <row r="74" spans="1:9" x14ac:dyDescent="0.25">
      <c r="A74" t="s">
        <v>321</v>
      </c>
      <c r="B74" t="s">
        <v>373</v>
      </c>
      <c r="C74" t="s">
        <v>374</v>
      </c>
      <c r="D74" t="s">
        <v>223</v>
      </c>
      <c r="E74" t="s">
        <v>252</v>
      </c>
      <c r="F74" s="109">
        <v>4436</v>
      </c>
      <c r="G74" s="109">
        <v>2150152</v>
      </c>
      <c r="H74" t="s">
        <v>282</v>
      </c>
      <c r="I74" s="110">
        <v>41743</v>
      </c>
    </row>
    <row r="75" spans="1:9" x14ac:dyDescent="0.25">
      <c r="A75" t="s">
        <v>321</v>
      </c>
      <c r="B75" t="s">
        <v>373</v>
      </c>
      <c r="C75" t="s">
        <v>374</v>
      </c>
      <c r="D75" t="s">
        <v>223</v>
      </c>
      <c r="E75" t="s">
        <v>252</v>
      </c>
      <c r="F75" s="109">
        <v>4436</v>
      </c>
      <c r="G75" s="109">
        <v>2150142</v>
      </c>
      <c r="H75" t="s">
        <v>282</v>
      </c>
      <c r="I75" s="110">
        <v>41743</v>
      </c>
    </row>
    <row r="76" spans="1:9" x14ac:dyDescent="0.25">
      <c r="A76" t="s">
        <v>321</v>
      </c>
      <c r="B76" t="s">
        <v>373</v>
      </c>
      <c r="C76" t="s">
        <v>374</v>
      </c>
      <c r="D76" t="s">
        <v>223</v>
      </c>
      <c r="E76" t="s">
        <v>252</v>
      </c>
      <c r="F76" s="109">
        <v>4436</v>
      </c>
      <c r="G76" s="109">
        <v>2150150</v>
      </c>
      <c r="H76" t="s">
        <v>282</v>
      </c>
      <c r="I76" s="110">
        <v>41743</v>
      </c>
    </row>
    <row r="77" spans="1:9" x14ac:dyDescent="0.25">
      <c r="A77" t="s">
        <v>321</v>
      </c>
      <c r="B77" t="s">
        <v>373</v>
      </c>
      <c r="C77" t="s">
        <v>374</v>
      </c>
      <c r="D77" t="s">
        <v>223</v>
      </c>
      <c r="E77" t="s">
        <v>252</v>
      </c>
      <c r="F77" s="109">
        <v>4436</v>
      </c>
      <c r="G77" s="109">
        <v>2150128</v>
      </c>
      <c r="H77" t="s">
        <v>282</v>
      </c>
      <c r="I77" s="110">
        <v>41743</v>
      </c>
    </row>
    <row r="78" spans="1:9" x14ac:dyDescent="0.25">
      <c r="A78" t="s">
        <v>321</v>
      </c>
      <c r="B78" t="s">
        <v>373</v>
      </c>
      <c r="C78" t="s">
        <v>374</v>
      </c>
      <c r="D78" t="s">
        <v>223</v>
      </c>
      <c r="E78" t="s">
        <v>252</v>
      </c>
      <c r="F78" s="109">
        <v>4436</v>
      </c>
      <c r="G78" s="109">
        <v>1704557</v>
      </c>
      <c r="H78" t="s">
        <v>282</v>
      </c>
      <c r="I78" s="110">
        <v>41743</v>
      </c>
    </row>
    <row r="79" spans="1:9" x14ac:dyDescent="0.25">
      <c r="A79" t="s">
        <v>321</v>
      </c>
      <c r="B79" t="s">
        <v>373</v>
      </c>
      <c r="C79" t="s">
        <v>374</v>
      </c>
      <c r="D79" t="s">
        <v>223</v>
      </c>
      <c r="E79" t="s">
        <v>252</v>
      </c>
      <c r="F79" s="109">
        <v>4436</v>
      </c>
      <c r="G79" s="109">
        <v>2150141</v>
      </c>
      <c r="H79" t="s">
        <v>282</v>
      </c>
      <c r="I79" s="110">
        <v>41821</v>
      </c>
    </row>
    <row r="80" spans="1:9" x14ac:dyDescent="0.25">
      <c r="B80" t="s">
        <v>321</v>
      </c>
      <c r="C80" t="s">
        <v>373</v>
      </c>
      <c r="D80" t="s">
        <v>374</v>
      </c>
      <c r="E80" t="s">
        <v>252</v>
      </c>
      <c r="F80" s="109">
        <v>4436</v>
      </c>
      <c r="G80" s="109">
        <v>2150130</v>
      </c>
      <c r="H80" t="s">
        <v>282</v>
      </c>
      <c r="I80" s="110">
        <v>41883</v>
      </c>
    </row>
    <row r="81" spans="1:9" x14ac:dyDescent="0.25">
      <c r="B81" t="s">
        <v>321</v>
      </c>
      <c r="C81" t="s">
        <v>373</v>
      </c>
      <c r="D81" t="s">
        <v>374</v>
      </c>
      <c r="E81" t="s">
        <v>252</v>
      </c>
      <c r="F81" s="109">
        <v>4436</v>
      </c>
      <c r="G81" s="109">
        <v>2150144</v>
      </c>
      <c r="H81" t="s">
        <v>282</v>
      </c>
      <c r="I81" s="110">
        <v>41883</v>
      </c>
    </row>
    <row r="82" spans="1:9" x14ac:dyDescent="0.25">
      <c r="B82" t="s">
        <v>321</v>
      </c>
      <c r="C82" t="s">
        <v>373</v>
      </c>
      <c r="D82" t="s">
        <v>374</v>
      </c>
      <c r="E82" t="s">
        <v>252</v>
      </c>
      <c r="F82" s="109">
        <v>4436</v>
      </c>
      <c r="G82" s="109">
        <v>2150153</v>
      </c>
      <c r="H82" t="s">
        <v>282</v>
      </c>
      <c r="I82" s="110">
        <v>41883</v>
      </c>
    </row>
    <row r="83" spans="1:9" x14ac:dyDescent="0.25">
      <c r="A83" t="s">
        <v>289</v>
      </c>
      <c r="B83" t="s">
        <v>402</v>
      </c>
      <c r="C83" t="s">
        <v>403</v>
      </c>
      <c r="D83" t="s">
        <v>283</v>
      </c>
      <c r="E83" t="s">
        <v>250</v>
      </c>
      <c r="F83" s="109" t="s">
        <v>284</v>
      </c>
      <c r="G83" s="109">
        <v>81021</v>
      </c>
      <c r="H83" t="s">
        <v>282</v>
      </c>
      <c r="I83" s="110">
        <v>41761</v>
      </c>
    </row>
    <row r="84" spans="1:9" x14ac:dyDescent="0.25">
      <c r="A84" t="s">
        <v>289</v>
      </c>
      <c r="B84" t="s">
        <v>402</v>
      </c>
      <c r="C84" t="s">
        <v>403</v>
      </c>
      <c r="D84" t="s">
        <v>283</v>
      </c>
      <c r="E84" t="s">
        <v>250</v>
      </c>
      <c r="F84" s="109" t="s">
        <v>284</v>
      </c>
      <c r="G84" s="109">
        <v>81031</v>
      </c>
      <c r="H84" t="s">
        <v>282</v>
      </c>
      <c r="I84" s="110">
        <v>41761</v>
      </c>
    </row>
    <row r="85" spans="1:9" x14ac:dyDescent="0.25">
      <c r="A85" t="s">
        <v>289</v>
      </c>
      <c r="B85" t="s">
        <v>290</v>
      </c>
      <c r="C85" t="s">
        <v>291</v>
      </c>
      <c r="D85" t="s">
        <v>283</v>
      </c>
      <c r="E85" t="s">
        <v>250</v>
      </c>
      <c r="F85" s="109" t="s">
        <v>284</v>
      </c>
      <c r="G85" s="109">
        <v>81122</v>
      </c>
      <c r="H85" t="s">
        <v>282</v>
      </c>
      <c r="I85" s="110">
        <v>42002</v>
      </c>
    </row>
    <row r="86" spans="1:9" x14ac:dyDescent="0.25">
      <c r="A86" t="s">
        <v>385</v>
      </c>
      <c r="B86" t="s">
        <v>393</v>
      </c>
      <c r="C86" t="s">
        <v>394</v>
      </c>
      <c r="D86" t="s">
        <v>283</v>
      </c>
      <c r="E86" t="s">
        <v>250</v>
      </c>
      <c r="F86" s="109" t="s">
        <v>284</v>
      </c>
      <c r="G86" s="109">
        <v>81142</v>
      </c>
      <c r="H86" t="s">
        <v>282</v>
      </c>
      <c r="I86" s="110">
        <v>41764</v>
      </c>
    </row>
    <row r="87" spans="1:9" x14ac:dyDescent="0.25">
      <c r="A87" t="s">
        <v>415</v>
      </c>
      <c r="B87" t="s">
        <v>600</v>
      </c>
      <c r="C87" t="s">
        <v>601</v>
      </c>
      <c r="D87" t="s">
        <v>283</v>
      </c>
      <c r="E87" t="s">
        <v>250</v>
      </c>
      <c r="F87" s="109" t="s">
        <v>284</v>
      </c>
      <c r="G87" s="109">
        <v>81146</v>
      </c>
      <c r="H87" t="s">
        <v>282</v>
      </c>
      <c r="I87" s="110">
        <v>41862</v>
      </c>
    </row>
    <row r="88" spans="1:9" x14ac:dyDescent="0.25">
      <c r="A88" t="s">
        <v>289</v>
      </c>
      <c r="B88" t="s">
        <v>290</v>
      </c>
      <c r="C88" t="s">
        <v>291</v>
      </c>
      <c r="D88" t="s">
        <v>283</v>
      </c>
      <c r="E88" t="s">
        <v>250</v>
      </c>
      <c r="F88" s="109" t="s">
        <v>284</v>
      </c>
      <c r="G88" s="109">
        <v>81147</v>
      </c>
      <c r="H88" t="s">
        <v>282</v>
      </c>
      <c r="I88" s="110">
        <v>41974</v>
      </c>
    </row>
    <row r="89" spans="1:9" x14ac:dyDescent="0.25">
      <c r="A89" t="s">
        <v>435</v>
      </c>
      <c r="B89" t="s">
        <v>486</v>
      </c>
      <c r="C89" t="s">
        <v>487</v>
      </c>
      <c r="D89" t="s">
        <v>283</v>
      </c>
      <c r="E89" t="s">
        <v>250</v>
      </c>
      <c r="F89" s="109" t="s">
        <v>284</v>
      </c>
      <c r="G89" s="109">
        <v>81148</v>
      </c>
      <c r="H89" t="s">
        <v>282</v>
      </c>
      <c r="I89" s="110">
        <v>41869</v>
      </c>
    </row>
    <row r="90" spans="1:9" x14ac:dyDescent="0.25">
      <c r="A90" t="s">
        <v>385</v>
      </c>
      <c r="B90" t="s">
        <v>559</v>
      </c>
      <c r="C90" t="s">
        <v>636</v>
      </c>
      <c r="D90" t="s">
        <v>283</v>
      </c>
      <c r="E90" t="s">
        <v>250</v>
      </c>
      <c r="F90" s="109" t="s">
        <v>284</v>
      </c>
      <c r="G90" s="109">
        <v>81149</v>
      </c>
      <c r="H90" t="s">
        <v>282</v>
      </c>
      <c r="I90" s="110">
        <v>41890</v>
      </c>
    </row>
    <row r="91" spans="1:9" x14ac:dyDescent="0.25">
      <c r="A91" t="s">
        <v>321</v>
      </c>
      <c r="B91" t="s">
        <v>322</v>
      </c>
      <c r="C91" t="s">
        <v>323</v>
      </c>
      <c r="D91" t="s">
        <v>283</v>
      </c>
      <c r="E91" t="s">
        <v>250</v>
      </c>
      <c r="F91" s="109" t="s">
        <v>284</v>
      </c>
      <c r="G91" s="109">
        <v>81155</v>
      </c>
      <c r="H91" t="s">
        <v>282</v>
      </c>
      <c r="I91" s="110">
        <v>41904</v>
      </c>
    </row>
    <row r="92" spans="1:9" x14ac:dyDescent="0.25">
      <c r="A92" t="s">
        <v>278</v>
      </c>
      <c r="B92" t="s">
        <v>359</v>
      </c>
      <c r="C92" t="s">
        <v>360</v>
      </c>
      <c r="D92" t="s">
        <v>318</v>
      </c>
      <c r="E92" t="s">
        <v>250</v>
      </c>
      <c r="F92" s="109" t="s">
        <v>284</v>
      </c>
      <c r="G92" s="109">
        <v>81166</v>
      </c>
      <c r="H92" t="s">
        <v>282</v>
      </c>
      <c r="I92" s="110">
        <v>41730</v>
      </c>
    </row>
    <row r="93" spans="1:9" x14ac:dyDescent="0.25">
      <c r="A93" t="s">
        <v>278</v>
      </c>
      <c r="B93" t="s">
        <v>279</v>
      </c>
      <c r="C93" t="s">
        <v>280</v>
      </c>
      <c r="D93" t="s">
        <v>283</v>
      </c>
      <c r="E93" t="s">
        <v>250</v>
      </c>
      <c r="F93" s="109" t="s">
        <v>284</v>
      </c>
      <c r="G93" s="109">
        <v>81179</v>
      </c>
      <c r="H93" t="s">
        <v>282</v>
      </c>
      <c r="I93" s="110">
        <v>41701</v>
      </c>
    </row>
    <row r="94" spans="1:9" x14ac:dyDescent="0.25">
      <c r="A94" t="s">
        <v>321</v>
      </c>
      <c r="B94" t="s">
        <v>322</v>
      </c>
      <c r="C94" t="s">
        <v>323</v>
      </c>
      <c r="D94" t="s">
        <v>283</v>
      </c>
      <c r="E94" t="s">
        <v>250</v>
      </c>
      <c r="F94" s="109" t="s">
        <v>284</v>
      </c>
      <c r="G94" s="109">
        <v>81185</v>
      </c>
      <c r="H94" t="s">
        <v>282</v>
      </c>
      <c r="I94" s="110">
        <v>41995</v>
      </c>
    </row>
    <row r="95" spans="1:9" x14ac:dyDescent="0.25">
      <c r="A95" t="s">
        <v>289</v>
      </c>
      <c r="B95" t="s">
        <v>313</v>
      </c>
      <c r="C95" t="s">
        <v>314</v>
      </c>
      <c r="D95" t="s">
        <v>283</v>
      </c>
      <c r="E95" t="s">
        <v>250</v>
      </c>
      <c r="F95" s="109" t="s">
        <v>284</v>
      </c>
      <c r="G95" s="109">
        <v>81186</v>
      </c>
      <c r="H95" t="s">
        <v>282</v>
      </c>
      <c r="I95" s="110">
        <v>41715</v>
      </c>
    </row>
    <row r="96" spans="1:9" x14ac:dyDescent="0.25">
      <c r="A96" t="s">
        <v>289</v>
      </c>
      <c r="B96" t="s">
        <v>290</v>
      </c>
      <c r="C96" t="s">
        <v>291</v>
      </c>
      <c r="D96" t="s">
        <v>283</v>
      </c>
      <c r="E96" t="s">
        <v>250</v>
      </c>
      <c r="F96" s="109" t="s">
        <v>284</v>
      </c>
      <c r="G96" s="109">
        <v>81188</v>
      </c>
      <c r="H96" t="s">
        <v>282</v>
      </c>
      <c r="I96" s="110">
        <v>41701</v>
      </c>
    </row>
    <row r="97" spans="1:9" x14ac:dyDescent="0.25">
      <c r="A97" t="s">
        <v>321</v>
      </c>
      <c r="B97" t="s">
        <v>322</v>
      </c>
      <c r="C97" t="s">
        <v>323</v>
      </c>
      <c r="D97" t="s">
        <v>283</v>
      </c>
      <c r="E97" t="s">
        <v>250</v>
      </c>
      <c r="F97" s="109" t="s">
        <v>284</v>
      </c>
      <c r="G97" s="109">
        <v>81207</v>
      </c>
      <c r="H97" t="s">
        <v>282</v>
      </c>
      <c r="I97" s="110">
        <v>41995</v>
      </c>
    </row>
    <row r="98" spans="1:9" x14ac:dyDescent="0.25">
      <c r="A98" t="s">
        <v>278</v>
      </c>
      <c r="B98" t="s">
        <v>300</v>
      </c>
      <c r="C98" t="s">
        <v>301</v>
      </c>
      <c r="D98" t="s">
        <v>318</v>
      </c>
      <c r="E98" t="s">
        <v>250</v>
      </c>
      <c r="F98" s="109" t="s">
        <v>284</v>
      </c>
      <c r="G98" s="109">
        <v>81209</v>
      </c>
      <c r="H98" t="s">
        <v>282</v>
      </c>
      <c r="I98" s="110">
        <v>41736</v>
      </c>
    </row>
    <row r="99" spans="1:9" x14ac:dyDescent="0.25">
      <c r="A99" t="s">
        <v>278</v>
      </c>
      <c r="B99" t="s">
        <v>646</v>
      </c>
      <c r="C99" t="s">
        <v>647</v>
      </c>
      <c r="D99" t="s">
        <v>283</v>
      </c>
      <c r="E99" t="s">
        <v>250</v>
      </c>
      <c r="F99" s="109" t="s">
        <v>284</v>
      </c>
      <c r="G99" s="109">
        <v>81213</v>
      </c>
      <c r="H99" t="s">
        <v>282</v>
      </c>
      <c r="I99" s="110">
        <v>41904</v>
      </c>
    </row>
    <row r="100" spans="1:9" x14ac:dyDescent="0.25">
      <c r="A100" t="s">
        <v>289</v>
      </c>
      <c r="B100" t="s">
        <v>290</v>
      </c>
      <c r="C100" t="s">
        <v>291</v>
      </c>
      <c r="D100" t="s">
        <v>283</v>
      </c>
      <c r="E100" t="s">
        <v>250</v>
      </c>
      <c r="F100" s="109" t="s">
        <v>284</v>
      </c>
      <c r="G100" s="109">
        <v>81214</v>
      </c>
      <c r="H100" t="s">
        <v>282</v>
      </c>
      <c r="I100" s="110">
        <v>41730</v>
      </c>
    </row>
    <row r="101" spans="1:9" x14ac:dyDescent="0.25">
      <c r="A101" t="s">
        <v>289</v>
      </c>
      <c r="B101" t="s">
        <v>290</v>
      </c>
      <c r="C101" t="s">
        <v>291</v>
      </c>
      <c r="D101" t="s">
        <v>283</v>
      </c>
      <c r="E101" t="s">
        <v>250</v>
      </c>
      <c r="F101" s="109" t="s">
        <v>284</v>
      </c>
      <c r="G101" s="109">
        <v>81216</v>
      </c>
      <c r="H101" t="s">
        <v>282</v>
      </c>
      <c r="I101" s="110">
        <v>41876</v>
      </c>
    </row>
    <row r="102" spans="1:9" x14ac:dyDescent="0.25">
      <c r="A102" t="s">
        <v>321</v>
      </c>
      <c r="B102" t="s">
        <v>322</v>
      </c>
      <c r="C102" t="s">
        <v>323</v>
      </c>
      <c r="D102" t="s">
        <v>283</v>
      </c>
      <c r="E102" t="s">
        <v>250</v>
      </c>
      <c r="F102" s="109" t="s">
        <v>284</v>
      </c>
      <c r="G102" s="109">
        <v>81217</v>
      </c>
      <c r="H102" t="s">
        <v>282</v>
      </c>
      <c r="I102" s="110">
        <v>41904</v>
      </c>
    </row>
    <row r="103" spans="1:9" x14ac:dyDescent="0.25">
      <c r="A103" t="s">
        <v>321</v>
      </c>
      <c r="B103" t="s">
        <v>373</v>
      </c>
      <c r="C103" t="s">
        <v>374</v>
      </c>
      <c r="D103" t="s">
        <v>318</v>
      </c>
      <c r="E103" t="s">
        <v>250</v>
      </c>
      <c r="F103" s="109" t="s">
        <v>284</v>
      </c>
      <c r="G103" s="109">
        <v>81218</v>
      </c>
      <c r="H103" t="s">
        <v>282</v>
      </c>
      <c r="I103" s="110">
        <v>41792</v>
      </c>
    </row>
    <row r="104" spans="1:9" x14ac:dyDescent="0.25">
      <c r="A104" t="s">
        <v>321</v>
      </c>
      <c r="B104" t="s">
        <v>511</v>
      </c>
      <c r="C104" t="s">
        <v>374</v>
      </c>
      <c r="D104" t="s">
        <v>318</v>
      </c>
      <c r="E104" t="s">
        <v>250</v>
      </c>
      <c r="F104" s="109" t="s">
        <v>284</v>
      </c>
      <c r="G104" s="109">
        <v>81220</v>
      </c>
      <c r="H104" t="s">
        <v>282</v>
      </c>
      <c r="I104" s="110">
        <v>41792</v>
      </c>
    </row>
    <row r="105" spans="1:9" x14ac:dyDescent="0.25">
      <c r="A105" t="s">
        <v>289</v>
      </c>
      <c r="B105" t="s">
        <v>290</v>
      </c>
      <c r="C105" t="s">
        <v>291</v>
      </c>
      <c r="D105" t="s">
        <v>283</v>
      </c>
      <c r="E105" t="s">
        <v>250</v>
      </c>
      <c r="F105" s="109" t="s">
        <v>284</v>
      </c>
      <c r="G105" s="109">
        <v>81225</v>
      </c>
      <c r="H105" t="s">
        <v>282</v>
      </c>
      <c r="I105" s="110">
        <v>41946</v>
      </c>
    </row>
    <row r="106" spans="1:9" x14ac:dyDescent="0.25">
      <c r="A106" t="s">
        <v>289</v>
      </c>
      <c r="B106" t="s">
        <v>290</v>
      </c>
      <c r="C106" t="s">
        <v>291</v>
      </c>
      <c r="D106" t="s">
        <v>283</v>
      </c>
      <c r="E106" t="s">
        <v>250</v>
      </c>
      <c r="F106" s="109" t="s">
        <v>284</v>
      </c>
      <c r="G106" s="109">
        <v>81227</v>
      </c>
      <c r="H106" t="s">
        <v>282</v>
      </c>
      <c r="I106" s="110">
        <v>41835</v>
      </c>
    </row>
    <row r="107" spans="1:9" x14ac:dyDescent="0.25">
      <c r="A107" t="s">
        <v>415</v>
      </c>
      <c r="B107" t="s">
        <v>613</v>
      </c>
      <c r="C107" t="s">
        <v>614</v>
      </c>
      <c r="D107" t="s">
        <v>283</v>
      </c>
      <c r="E107" t="s">
        <v>250</v>
      </c>
      <c r="F107" s="109" t="s">
        <v>284</v>
      </c>
      <c r="G107" s="109">
        <v>81237</v>
      </c>
      <c r="H107" t="s">
        <v>282</v>
      </c>
      <c r="I107" s="110">
        <v>41995</v>
      </c>
    </row>
    <row r="108" spans="1:9" x14ac:dyDescent="0.25">
      <c r="A108" t="s">
        <v>278</v>
      </c>
      <c r="B108" t="s">
        <v>279</v>
      </c>
      <c r="C108" t="s">
        <v>280</v>
      </c>
      <c r="D108" t="s">
        <v>283</v>
      </c>
      <c r="E108" t="s">
        <v>250</v>
      </c>
      <c r="F108" s="109" t="s">
        <v>284</v>
      </c>
      <c r="G108" s="109">
        <v>81243</v>
      </c>
      <c r="H108" t="s">
        <v>282</v>
      </c>
      <c r="I108" s="110">
        <v>41736</v>
      </c>
    </row>
    <row r="109" spans="1:9" x14ac:dyDescent="0.25">
      <c r="A109" t="s">
        <v>278</v>
      </c>
      <c r="B109" t="s">
        <v>646</v>
      </c>
      <c r="C109" t="s">
        <v>647</v>
      </c>
      <c r="D109" t="s">
        <v>283</v>
      </c>
      <c r="E109" t="s">
        <v>250</v>
      </c>
      <c r="F109" s="109" t="s">
        <v>284</v>
      </c>
      <c r="G109" s="109">
        <v>81245</v>
      </c>
      <c r="H109" t="s">
        <v>282</v>
      </c>
      <c r="I109" s="110">
        <v>41904</v>
      </c>
    </row>
    <row r="110" spans="1:9" x14ac:dyDescent="0.25">
      <c r="A110" t="s">
        <v>415</v>
      </c>
      <c r="B110" t="s">
        <v>416</v>
      </c>
      <c r="C110" t="s">
        <v>417</v>
      </c>
      <c r="D110" t="s">
        <v>283</v>
      </c>
      <c r="E110" t="s">
        <v>250</v>
      </c>
      <c r="F110" s="109" t="s">
        <v>284</v>
      </c>
      <c r="G110" s="109">
        <v>81443</v>
      </c>
      <c r="H110" t="s">
        <v>282</v>
      </c>
      <c r="I110" s="110">
        <v>41771</v>
      </c>
    </row>
    <row r="111" spans="1:9" x14ac:dyDescent="0.25">
      <c r="A111" t="s">
        <v>289</v>
      </c>
      <c r="B111" t="s">
        <v>402</v>
      </c>
      <c r="C111" t="s">
        <v>413</v>
      </c>
      <c r="D111" t="s">
        <v>283</v>
      </c>
      <c r="E111" t="s">
        <v>253</v>
      </c>
      <c r="F111" s="109" t="s">
        <v>266</v>
      </c>
      <c r="G111" s="109">
        <v>59029</v>
      </c>
      <c r="H111" t="s">
        <v>282</v>
      </c>
      <c r="I111" s="110">
        <v>41761</v>
      </c>
    </row>
    <row r="112" spans="1:9" x14ac:dyDescent="0.25">
      <c r="A112" t="s">
        <v>289</v>
      </c>
      <c r="B112" t="s">
        <v>363</v>
      </c>
      <c r="C112" t="s">
        <v>364</v>
      </c>
      <c r="D112" t="s">
        <v>318</v>
      </c>
      <c r="E112" t="s">
        <v>253</v>
      </c>
      <c r="F112" s="109" t="s">
        <v>266</v>
      </c>
      <c r="G112" s="109">
        <v>57489</v>
      </c>
      <c r="H112" t="s">
        <v>282</v>
      </c>
      <c r="I112" s="110">
        <v>41813</v>
      </c>
    </row>
    <row r="113" spans="1:9" x14ac:dyDescent="0.25">
      <c r="A113" t="s">
        <v>415</v>
      </c>
      <c r="B113" t="s">
        <v>512</v>
      </c>
      <c r="C113" t="s">
        <v>513</v>
      </c>
      <c r="D113" t="s">
        <v>283</v>
      </c>
      <c r="E113" t="s">
        <v>253</v>
      </c>
      <c r="F113" s="109" t="s">
        <v>266</v>
      </c>
      <c r="G113" s="109">
        <v>57492</v>
      </c>
      <c r="H113" t="s">
        <v>282</v>
      </c>
      <c r="I113" s="110">
        <v>41841</v>
      </c>
    </row>
    <row r="114" spans="1:9" x14ac:dyDescent="0.25">
      <c r="A114" t="s">
        <v>435</v>
      </c>
      <c r="B114" t="s">
        <v>436</v>
      </c>
      <c r="C114" t="s">
        <v>686</v>
      </c>
      <c r="D114" t="s">
        <v>283</v>
      </c>
      <c r="E114" t="s">
        <v>253</v>
      </c>
      <c r="F114" s="109" t="s">
        <v>266</v>
      </c>
      <c r="G114" s="109">
        <v>59017</v>
      </c>
      <c r="H114" t="s">
        <v>282</v>
      </c>
      <c r="I114" s="110">
        <v>41925</v>
      </c>
    </row>
    <row r="115" spans="1:9" x14ac:dyDescent="0.25">
      <c r="A115" t="s">
        <v>289</v>
      </c>
      <c r="B115" t="s">
        <v>463</v>
      </c>
      <c r="C115" t="s">
        <v>691</v>
      </c>
      <c r="D115" t="s">
        <v>283</v>
      </c>
      <c r="E115" t="s">
        <v>253</v>
      </c>
      <c r="F115" s="109" t="s">
        <v>266</v>
      </c>
      <c r="G115" s="109">
        <v>57849</v>
      </c>
      <c r="H115" t="s">
        <v>443</v>
      </c>
      <c r="I115" s="110">
        <v>41932</v>
      </c>
    </row>
    <row r="116" spans="1:9" x14ac:dyDescent="0.25">
      <c r="A116" t="s">
        <v>435</v>
      </c>
      <c r="B116" t="s">
        <v>754</v>
      </c>
      <c r="C116" t="s">
        <v>757</v>
      </c>
      <c r="D116" t="s">
        <v>223</v>
      </c>
      <c r="E116" t="s">
        <v>248</v>
      </c>
      <c r="F116" s="109" t="s">
        <v>763</v>
      </c>
      <c r="G116" s="109" t="s">
        <v>764</v>
      </c>
      <c r="H116" t="s">
        <v>443</v>
      </c>
      <c r="I116" s="110">
        <v>41960</v>
      </c>
    </row>
    <row r="117" spans="1:9" x14ac:dyDescent="0.25">
      <c r="A117" t="s">
        <v>435</v>
      </c>
      <c r="B117" t="s">
        <v>754</v>
      </c>
      <c r="C117" t="s">
        <v>755</v>
      </c>
      <c r="D117" t="s">
        <v>324</v>
      </c>
      <c r="E117" t="s">
        <v>248</v>
      </c>
      <c r="F117" s="109" t="s">
        <v>763</v>
      </c>
      <c r="G117" s="109" t="s">
        <v>766</v>
      </c>
      <c r="H117" t="s">
        <v>443</v>
      </c>
      <c r="I117" s="110">
        <v>41953</v>
      </c>
    </row>
    <row r="118" spans="1:9" x14ac:dyDescent="0.25">
      <c r="A118" t="s">
        <v>385</v>
      </c>
      <c r="B118" t="s">
        <v>559</v>
      </c>
      <c r="C118" t="s">
        <v>636</v>
      </c>
      <c r="D118" t="s">
        <v>223</v>
      </c>
      <c r="E118" t="s">
        <v>248</v>
      </c>
      <c r="F118" s="109" t="s">
        <v>256</v>
      </c>
      <c r="G118" s="109" t="s">
        <v>642</v>
      </c>
      <c r="H118" t="s">
        <v>282</v>
      </c>
      <c r="I118" s="110">
        <v>41890</v>
      </c>
    </row>
    <row r="119" spans="1:9" x14ac:dyDescent="0.25">
      <c r="A119" t="s">
        <v>385</v>
      </c>
      <c r="B119" t="s">
        <v>559</v>
      </c>
      <c r="C119" t="s">
        <v>636</v>
      </c>
      <c r="D119" t="s">
        <v>223</v>
      </c>
      <c r="E119" t="s">
        <v>248</v>
      </c>
      <c r="F119" s="109" t="s">
        <v>256</v>
      </c>
      <c r="G119" s="109" t="s">
        <v>641</v>
      </c>
      <c r="H119" t="s">
        <v>282</v>
      </c>
      <c r="I119" s="110">
        <v>41890</v>
      </c>
    </row>
    <row r="120" spans="1:9" x14ac:dyDescent="0.25">
      <c r="A120" t="s">
        <v>385</v>
      </c>
      <c r="B120" t="s">
        <v>559</v>
      </c>
      <c r="C120" t="s">
        <v>560</v>
      </c>
      <c r="D120" t="s">
        <v>324</v>
      </c>
      <c r="E120" t="s">
        <v>248</v>
      </c>
      <c r="F120" s="109" t="s">
        <v>256</v>
      </c>
      <c r="G120" s="109" t="s">
        <v>561</v>
      </c>
      <c r="H120" t="s">
        <v>282</v>
      </c>
      <c r="I120" s="110">
        <v>41827</v>
      </c>
    </row>
    <row r="121" spans="1:9" x14ac:dyDescent="0.25">
      <c r="A121" t="s">
        <v>321</v>
      </c>
      <c r="B121" t="s">
        <v>322</v>
      </c>
      <c r="C121" t="s">
        <v>323</v>
      </c>
      <c r="D121" t="s">
        <v>223</v>
      </c>
      <c r="E121" t="s">
        <v>319</v>
      </c>
      <c r="F121" s="109" t="s">
        <v>256</v>
      </c>
      <c r="G121" s="109" t="s">
        <v>329</v>
      </c>
      <c r="H121" t="s">
        <v>282</v>
      </c>
      <c r="I121" s="110">
        <v>41701</v>
      </c>
    </row>
    <row r="122" spans="1:9" x14ac:dyDescent="0.25">
      <c r="A122" t="s">
        <v>321</v>
      </c>
      <c r="B122" t="s">
        <v>322</v>
      </c>
      <c r="C122" t="s">
        <v>323</v>
      </c>
      <c r="D122" t="s">
        <v>223</v>
      </c>
      <c r="E122" t="s">
        <v>248</v>
      </c>
      <c r="F122" s="109" t="s">
        <v>256</v>
      </c>
      <c r="G122" s="109" t="s">
        <v>857</v>
      </c>
      <c r="H122" t="s">
        <v>443</v>
      </c>
      <c r="I122" s="110">
        <v>42016</v>
      </c>
    </row>
    <row r="123" spans="1:9" x14ac:dyDescent="0.25">
      <c r="A123" t="s">
        <v>278</v>
      </c>
      <c r="B123" t="s">
        <v>646</v>
      </c>
      <c r="C123" t="s">
        <v>716</v>
      </c>
      <c r="D123" t="s">
        <v>223</v>
      </c>
      <c r="E123" t="s">
        <v>248</v>
      </c>
      <c r="F123" s="109" t="s">
        <v>256</v>
      </c>
      <c r="G123" s="109" t="s">
        <v>771</v>
      </c>
      <c r="H123" t="s">
        <v>443</v>
      </c>
      <c r="I123" s="110">
        <v>41988</v>
      </c>
    </row>
    <row r="124" spans="1:9" x14ac:dyDescent="0.25">
      <c r="A124" t="s">
        <v>278</v>
      </c>
      <c r="B124" t="s">
        <v>646</v>
      </c>
      <c r="C124" t="s">
        <v>716</v>
      </c>
      <c r="D124" t="s">
        <v>223</v>
      </c>
      <c r="E124" t="s">
        <v>248</v>
      </c>
      <c r="F124" s="109" t="s">
        <v>256</v>
      </c>
      <c r="G124" s="109" t="s">
        <v>772</v>
      </c>
      <c r="H124" t="s">
        <v>443</v>
      </c>
      <c r="I124" s="110">
        <v>41988</v>
      </c>
    </row>
    <row r="125" spans="1:9" x14ac:dyDescent="0.25">
      <c r="A125" t="s">
        <v>321</v>
      </c>
      <c r="B125" t="s">
        <v>322</v>
      </c>
      <c r="C125" t="s">
        <v>323</v>
      </c>
      <c r="D125" t="s">
        <v>223</v>
      </c>
      <c r="E125" t="s">
        <v>248</v>
      </c>
      <c r="F125" s="109" t="s">
        <v>256</v>
      </c>
      <c r="G125" s="109" t="s">
        <v>858</v>
      </c>
      <c r="H125" t="s">
        <v>443</v>
      </c>
      <c r="I125" s="110">
        <v>42016</v>
      </c>
    </row>
    <row r="126" spans="1:9" x14ac:dyDescent="0.25">
      <c r="A126" t="s">
        <v>385</v>
      </c>
      <c r="B126" t="s">
        <v>559</v>
      </c>
      <c r="C126" t="s">
        <v>560</v>
      </c>
      <c r="D126" t="s">
        <v>223</v>
      </c>
      <c r="E126" t="s">
        <v>248</v>
      </c>
      <c r="F126" s="109" t="s">
        <v>256</v>
      </c>
      <c r="G126" s="109" t="s">
        <v>563</v>
      </c>
      <c r="H126" t="s">
        <v>282</v>
      </c>
      <c r="I126" s="110">
        <v>41827</v>
      </c>
    </row>
    <row r="127" spans="1:9" x14ac:dyDescent="0.25">
      <c r="A127" t="s">
        <v>321</v>
      </c>
      <c r="B127" t="s">
        <v>322</v>
      </c>
      <c r="C127" t="s">
        <v>323</v>
      </c>
      <c r="D127" t="s">
        <v>223</v>
      </c>
      <c r="E127" t="s">
        <v>248</v>
      </c>
      <c r="F127" s="109" t="s">
        <v>256</v>
      </c>
      <c r="G127" s="109" t="s">
        <v>563</v>
      </c>
      <c r="H127" t="s">
        <v>443</v>
      </c>
      <c r="I127" s="110">
        <v>42016</v>
      </c>
    </row>
    <row r="128" spans="1:9" x14ac:dyDescent="0.25">
      <c r="A128" t="s">
        <v>278</v>
      </c>
      <c r="B128" t="s">
        <v>646</v>
      </c>
      <c r="C128" t="s">
        <v>716</v>
      </c>
      <c r="D128" t="s">
        <v>223</v>
      </c>
      <c r="E128" t="s">
        <v>248</v>
      </c>
      <c r="F128" s="109" t="s">
        <v>256</v>
      </c>
      <c r="G128" s="109" t="s">
        <v>808</v>
      </c>
      <c r="H128" t="s">
        <v>282</v>
      </c>
      <c r="I128" s="110">
        <v>42009</v>
      </c>
    </row>
    <row r="129" spans="1:9" x14ac:dyDescent="0.25">
      <c r="A129" t="s">
        <v>289</v>
      </c>
      <c r="B129" t="s">
        <v>290</v>
      </c>
      <c r="C129" t="s">
        <v>291</v>
      </c>
      <c r="D129" t="s">
        <v>223</v>
      </c>
      <c r="E129" t="s">
        <v>248</v>
      </c>
      <c r="F129" s="109" t="s">
        <v>256</v>
      </c>
      <c r="G129" s="109" t="s">
        <v>296</v>
      </c>
      <c r="H129" t="s">
        <v>282</v>
      </c>
      <c r="I129" s="110">
        <v>41705</v>
      </c>
    </row>
    <row r="130" spans="1:9" x14ac:dyDescent="0.25">
      <c r="A130" t="s">
        <v>278</v>
      </c>
      <c r="B130" t="s">
        <v>646</v>
      </c>
      <c r="C130" t="s">
        <v>716</v>
      </c>
      <c r="D130" t="s">
        <v>324</v>
      </c>
      <c r="E130" t="s">
        <v>248</v>
      </c>
      <c r="F130" s="109" t="s">
        <v>256</v>
      </c>
      <c r="G130" s="109" t="s">
        <v>777</v>
      </c>
      <c r="H130" t="s">
        <v>282</v>
      </c>
      <c r="I130" s="110">
        <v>41988</v>
      </c>
    </row>
    <row r="131" spans="1:9" x14ac:dyDescent="0.25">
      <c r="A131" t="s">
        <v>278</v>
      </c>
      <c r="B131" t="s">
        <v>646</v>
      </c>
      <c r="C131" t="s">
        <v>716</v>
      </c>
      <c r="D131" t="s">
        <v>324</v>
      </c>
      <c r="E131" t="s">
        <v>248</v>
      </c>
      <c r="F131" s="109" t="s">
        <v>256</v>
      </c>
      <c r="G131" s="109" t="s">
        <v>810</v>
      </c>
      <c r="H131" t="s">
        <v>282</v>
      </c>
      <c r="I131" s="110">
        <v>42009</v>
      </c>
    </row>
    <row r="132" spans="1:9" x14ac:dyDescent="0.25">
      <c r="A132" t="s">
        <v>435</v>
      </c>
      <c r="B132" t="s">
        <v>518</v>
      </c>
      <c r="C132" t="s">
        <v>519</v>
      </c>
      <c r="D132" t="s">
        <v>324</v>
      </c>
      <c r="E132" t="s">
        <v>248</v>
      </c>
      <c r="F132" s="109" t="s">
        <v>256</v>
      </c>
      <c r="G132" s="109" t="s">
        <v>524</v>
      </c>
      <c r="H132" t="s">
        <v>459</v>
      </c>
      <c r="I132" s="110">
        <v>41827</v>
      </c>
    </row>
    <row r="133" spans="1:9" x14ac:dyDescent="0.25">
      <c r="A133" t="s">
        <v>385</v>
      </c>
      <c r="B133" t="s">
        <v>559</v>
      </c>
      <c r="C133" t="s">
        <v>560</v>
      </c>
      <c r="D133" t="s">
        <v>324</v>
      </c>
      <c r="E133" t="s">
        <v>248</v>
      </c>
      <c r="F133" s="109" t="s">
        <v>256</v>
      </c>
      <c r="G133" s="109" t="s">
        <v>562</v>
      </c>
      <c r="H133" t="s">
        <v>282</v>
      </c>
      <c r="I133" s="110">
        <v>41827</v>
      </c>
    </row>
    <row r="134" spans="1:9" x14ac:dyDescent="0.25">
      <c r="A134" t="s">
        <v>278</v>
      </c>
      <c r="B134" t="s">
        <v>646</v>
      </c>
      <c r="C134" t="s">
        <v>716</v>
      </c>
      <c r="D134" t="s">
        <v>324</v>
      </c>
      <c r="E134" t="s">
        <v>248</v>
      </c>
      <c r="F134" s="109" t="s">
        <v>256</v>
      </c>
      <c r="G134" s="109" t="s">
        <v>811</v>
      </c>
      <c r="H134" t="s">
        <v>282</v>
      </c>
      <c r="I134" s="110">
        <v>42009</v>
      </c>
    </row>
    <row r="135" spans="1:9" x14ac:dyDescent="0.25">
      <c r="A135" t="s">
        <v>278</v>
      </c>
      <c r="B135" t="s">
        <v>646</v>
      </c>
      <c r="C135" t="s">
        <v>716</v>
      </c>
      <c r="D135" t="s">
        <v>324</v>
      </c>
      <c r="E135" t="s">
        <v>248</v>
      </c>
      <c r="F135" s="109" t="s">
        <v>256</v>
      </c>
      <c r="G135" s="109" t="s">
        <v>812</v>
      </c>
      <c r="H135" t="s">
        <v>282</v>
      </c>
      <c r="I135" s="110">
        <v>42009</v>
      </c>
    </row>
    <row r="136" spans="1:9" x14ac:dyDescent="0.25">
      <c r="A136" t="s">
        <v>278</v>
      </c>
      <c r="B136" t="s">
        <v>646</v>
      </c>
      <c r="C136" t="s">
        <v>716</v>
      </c>
      <c r="D136" t="s">
        <v>324</v>
      </c>
      <c r="E136" t="s">
        <v>248</v>
      </c>
      <c r="F136" s="109" t="s">
        <v>256</v>
      </c>
      <c r="G136" s="109" t="s">
        <v>813</v>
      </c>
      <c r="H136" t="s">
        <v>282</v>
      </c>
      <c r="I136" s="110">
        <v>42009</v>
      </c>
    </row>
    <row r="137" spans="1:9" x14ac:dyDescent="0.25">
      <c r="A137" t="s">
        <v>278</v>
      </c>
      <c r="B137" t="s">
        <v>646</v>
      </c>
      <c r="C137" t="s">
        <v>716</v>
      </c>
      <c r="D137" t="s">
        <v>324</v>
      </c>
      <c r="E137" t="s">
        <v>248</v>
      </c>
      <c r="F137" s="109" t="s">
        <v>256</v>
      </c>
      <c r="G137" s="109" t="s">
        <v>814</v>
      </c>
      <c r="H137" t="s">
        <v>282</v>
      </c>
      <c r="I137" s="110">
        <v>42009</v>
      </c>
    </row>
    <row r="138" spans="1:9" x14ac:dyDescent="0.25">
      <c r="A138" t="s">
        <v>278</v>
      </c>
      <c r="B138" t="s">
        <v>646</v>
      </c>
      <c r="C138" t="s">
        <v>716</v>
      </c>
      <c r="D138" t="s">
        <v>324</v>
      </c>
      <c r="E138" t="s">
        <v>248</v>
      </c>
      <c r="F138" s="109" t="s">
        <v>256</v>
      </c>
      <c r="G138" s="109" t="s">
        <v>815</v>
      </c>
      <c r="H138" t="s">
        <v>443</v>
      </c>
      <c r="I138" s="110">
        <v>42009</v>
      </c>
    </row>
    <row r="139" spans="1:9" x14ac:dyDescent="0.25">
      <c r="A139" t="s">
        <v>278</v>
      </c>
      <c r="B139" t="s">
        <v>646</v>
      </c>
      <c r="C139" t="s">
        <v>716</v>
      </c>
      <c r="D139" t="s">
        <v>324</v>
      </c>
      <c r="E139" t="s">
        <v>248</v>
      </c>
      <c r="F139" s="109" t="s">
        <v>256</v>
      </c>
      <c r="G139" s="109" t="s">
        <v>816</v>
      </c>
      <c r="H139" t="s">
        <v>282</v>
      </c>
      <c r="I139" s="110">
        <v>42009</v>
      </c>
    </row>
    <row r="140" spans="1:9" x14ac:dyDescent="0.25">
      <c r="A140" t="s">
        <v>278</v>
      </c>
      <c r="B140" t="s">
        <v>646</v>
      </c>
      <c r="C140" t="s">
        <v>716</v>
      </c>
      <c r="D140" t="s">
        <v>324</v>
      </c>
      <c r="E140" t="s">
        <v>248</v>
      </c>
      <c r="F140" s="109" t="s">
        <v>256</v>
      </c>
      <c r="G140" s="109" t="s">
        <v>817</v>
      </c>
      <c r="H140" t="s">
        <v>282</v>
      </c>
      <c r="I140" s="110">
        <v>42009</v>
      </c>
    </row>
    <row r="141" spans="1:9" x14ac:dyDescent="0.25">
      <c r="A141" t="s">
        <v>278</v>
      </c>
      <c r="B141" t="s">
        <v>646</v>
      </c>
      <c r="C141" t="s">
        <v>716</v>
      </c>
      <c r="D141" t="s">
        <v>324</v>
      </c>
      <c r="E141" t="s">
        <v>248</v>
      </c>
      <c r="F141" s="109" t="s">
        <v>256</v>
      </c>
      <c r="G141" s="109" t="s">
        <v>818</v>
      </c>
      <c r="H141" t="s">
        <v>282</v>
      </c>
      <c r="I141" s="110">
        <v>42009</v>
      </c>
    </row>
    <row r="142" spans="1:9" x14ac:dyDescent="0.25">
      <c r="A142" t="s">
        <v>278</v>
      </c>
      <c r="B142" t="s">
        <v>646</v>
      </c>
      <c r="C142" t="s">
        <v>716</v>
      </c>
      <c r="D142" t="s">
        <v>324</v>
      </c>
      <c r="E142" t="s">
        <v>248</v>
      </c>
      <c r="F142" s="109" t="s">
        <v>256</v>
      </c>
      <c r="G142" s="109" t="s">
        <v>819</v>
      </c>
      <c r="H142" t="s">
        <v>282</v>
      </c>
      <c r="I142" s="110">
        <v>42009</v>
      </c>
    </row>
    <row r="143" spans="1:9" x14ac:dyDescent="0.25">
      <c r="A143" t="s">
        <v>278</v>
      </c>
      <c r="B143" t="s">
        <v>646</v>
      </c>
      <c r="C143" t="s">
        <v>716</v>
      </c>
      <c r="D143" t="s">
        <v>324</v>
      </c>
      <c r="E143" t="s">
        <v>248</v>
      </c>
      <c r="F143" s="109" t="s">
        <v>256</v>
      </c>
      <c r="G143" s="109" t="s">
        <v>717</v>
      </c>
      <c r="H143" t="s">
        <v>282</v>
      </c>
      <c r="I143" s="110">
        <v>41960</v>
      </c>
    </row>
    <row r="144" spans="1:9" x14ac:dyDescent="0.25">
      <c r="A144" t="s">
        <v>278</v>
      </c>
      <c r="B144" t="s">
        <v>719</v>
      </c>
      <c r="C144" t="s">
        <v>720</v>
      </c>
      <c r="D144" t="s">
        <v>223</v>
      </c>
      <c r="E144" t="s">
        <v>248</v>
      </c>
      <c r="F144" s="109" t="s">
        <v>724</v>
      </c>
      <c r="G144" s="109" t="s">
        <v>725</v>
      </c>
      <c r="H144" t="s">
        <v>282</v>
      </c>
      <c r="I144" s="110">
        <v>41946</v>
      </c>
    </row>
    <row r="145" spans="1:9" x14ac:dyDescent="0.25">
      <c r="A145" t="s">
        <v>278</v>
      </c>
      <c r="B145" t="s">
        <v>646</v>
      </c>
      <c r="C145" t="s">
        <v>716</v>
      </c>
      <c r="D145" t="s">
        <v>324</v>
      </c>
      <c r="E145" t="s">
        <v>248</v>
      </c>
      <c r="F145" s="109" t="s">
        <v>256</v>
      </c>
      <c r="G145" s="109" t="s">
        <v>820</v>
      </c>
      <c r="H145" t="s">
        <v>282</v>
      </c>
      <c r="I145" s="110">
        <v>42009</v>
      </c>
    </row>
    <row r="146" spans="1:9" x14ac:dyDescent="0.25">
      <c r="A146" t="s">
        <v>278</v>
      </c>
      <c r="B146" t="s">
        <v>646</v>
      </c>
      <c r="C146" t="s">
        <v>716</v>
      </c>
      <c r="D146" t="s">
        <v>324</v>
      </c>
      <c r="E146" t="s">
        <v>248</v>
      </c>
      <c r="F146" s="109" t="s">
        <v>256</v>
      </c>
      <c r="G146" s="109" t="s">
        <v>821</v>
      </c>
      <c r="H146" t="s">
        <v>282</v>
      </c>
      <c r="I146" s="110">
        <v>42009</v>
      </c>
    </row>
    <row r="147" spans="1:9" x14ac:dyDescent="0.25">
      <c r="A147" t="s">
        <v>278</v>
      </c>
      <c r="B147" t="s">
        <v>646</v>
      </c>
      <c r="C147" t="s">
        <v>716</v>
      </c>
      <c r="D147" t="s">
        <v>324</v>
      </c>
      <c r="E147" t="s">
        <v>248</v>
      </c>
      <c r="F147" s="109" t="s">
        <v>256</v>
      </c>
      <c r="G147" s="109" t="s">
        <v>718</v>
      </c>
      <c r="H147" t="s">
        <v>282</v>
      </c>
      <c r="I147" s="110">
        <v>41960</v>
      </c>
    </row>
    <row r="148" spans="1:9" x14ac:dyDescent="0.25">
      <c r="A148" t="s">
        <v>385</v>
      </c>
      <c r="B148" t="s">
        <v>559</v>
      </c>
      <c r="C148" t="s">
        <v>636</v>
      </c>
      <c r="D148" t="s">
        <v>223</v>
      </c>
      <c r="E148" t="s">
        <v>248</v>
      </c>
      <c r="F148" s="109" t="s">
        <v>256</v>
      </c>
      <c r="G148" s="109" t="s">
        <v>643</v>
      </c>
      <c r="H148" t="s">
        <v>282</v>
      </c>
      <c r="I148" s="110">
        <v>41890</v>
      </c>
    </row>
    <row r="149" spans="1:9" x14ac:dyDescent="0.25">
      <c r="A149" t="s">
        <v>278</v>
      </c>
      <c r="B149" t="s">
        <v>279</v>
      </c>
      <c r="C149" t="s">
        <v>280</v>
      </c>
      <c r="D149" t="s">
        <v>223</v>
      </c>
      <c r="E149" t="s">
        <v>248</v>
      </c>
      <c r="F149" s="109" t="s">
        <v>256</v>
      </c>
      <c r="G149" s="109" t="s">
        <v>669</v>
      </c>
      <c r="H149" t="s">
        <v>282</v>
      </c>
      <c r="I149" s="110">
        <v>41932</v>
      </c>
    </row>
    <row r="150" spans="1:9" x14ac:dyDescent="0.25">
      <c r="A150" t="s">
        <v>278</v>
      </c>
      <c r="B150" t="s">
        <v>279</v>
      </c>
      <c r="C150" t="s">
        <v>280</v>
      </c>
      <c r="D150" t="s">
        <v>223</v>
      </c>
      <c r="E150" t="s">
        <v>248</v>
      </c>
      <c r="F150" s="109" t="s">
        <v>256</v>
      </c>
      <c r="G150" s="109" t="s">
        <v>734</v>
      </c>
      <c r="H150" t="s">
        <v>282</v>
      </c>
      <c r="I150" s="110">
        <v>41953</v>
      </c>
    </row>
    <row r="151" spans="1:9" x14ac:dyDescent="0.25">
      <c r="A151" t="s">
        <v>278</v>
      </c>
      <c r="B151" t="s">
        <v>279</v>
      </c>
      <c r="C151" t="s">
        <v>280</v>
      </c>
      <c r="D151" t="s">
        <v>223</v>
      </c>
      <c r="E151" t="s">
        <v>248</v>
      </c>
      <c r="F151" s="109" t="s">
        <v>256</v>
      </c>
      <c r="G151" s="109" t="s">
        <v>668</v>
      </c>
      <c r="H151" t="s">
        <v>282</v>
      </c>
      <c r="I151" s="110">
        <v>41932</v>
      </c>
    </row>
    <row r="152" spans="1:9" x14ac:dyDescent="0.25">
      <c r="A152" t="s">
        <v>289</v>
      </c>
      <c r="B152" t="s">
        <v>402</v>
      </c>
      <c r="C152" t="s">
        <v>403</v>
      </c>
      <c r="D152" t="s">
        <v>223</v>
      </c>
      <c r="E152" t="s">
        <v>248</v>
      </c>
      <c r="F152" s="109" t="s">
        <v>256</v>
      </c>
      <c r="G152" s="109" t="s">
        <v>408</v>
      </c>
      <c r="H152" t="s">
        <v>282</v>
      </c>
      <c r="I152" s="110">
        <v>41761</v>
      </c>
    </row>
    <row r="153" spans="1:9" x14ac:dyDescent="0.25">
      <c r="A153" t="s">
        <v>321</v>
      </c>
      <c r="B153" t="s">
        <v>322</v>
      </c>
      <c r="C153" t="s">
        <v>323</v>
      </c>
      <c r="D153" t="s">
        <v>223</v>
      </c>
      <c r="E153" t="s">
        <v>248</v>
      </c>
      <c r="F153" s="109" t="s">
        <v>256</v>
      </c>
      <c r="G153" s="109" t="s">
        <v>575</v>
      </c>
      <c r="H153" t="s">
        <v>282</v>
      </c>
      <c r="I153" s="110">
        <v>41835</v>
      </c>
    </row>
    <row r="154" spans="1:9" x14ac:dyDescent="0.25">
      <c r="A154" t="s">
        <v>321</v>
      </c>
      <c r="B154" t="s">
        <v>322</v>
      </c>
      <c r="C154" t="s">
        <v>323</v>
      </c>
      <c r="D154" t="s">
        <v>223</v>
      </c>
      <c r="E154" t="s">
        <v>248</v>
      </c>
      <c r="F154" s="109" t="s">
        <v>256</v>
      </c>
      <c r="G154" s="109" t="s">
        <v>576</v>
      </c>
      <c r="H154" t="s">
        <v>282</v>
      </c>
      <c r="I154" s="110">
        <v>41835</v>
      </c>
    </row>
    <row r="155" spans="1:9" x14ac:dyDescent="0.25">
      <c r="A155" t="s">
        <v>278</v>
      </c>
      <c r="B155" t="s">
        <v>359</v>
      </c>
      <c r="C155" t="s">
        <v>360</v>
      </c>
      <c r="D155" t="s">
        <v>223</v>
      </c>
      <c r="E155" t="s">
        <v>248</v>
      </c>
      <c r="F155" s="109" t="s">
        <v>256</v>
      </c>
      <c r="G155" s="109" t="s">
        <v>795</v>
      </c>
      <c r="H155" t="s">
        <v>282</v>
      </c>
      <c r="I155" s="110">
        <v>41981</v>
      </c>
    </row>
    <row r="156" spans="1:9" x14ac:dyDescent="0.25">
      <c r="A156" t="s">
        <v>415</v>
      </c>
      <c r="B156" t="s">
        <v>600</v>
      </c>
      <c r="C156" t="s">
        <v>601</v>
      </c>
      <c r="D156" t="s">
        <v>223</v>
      </c>
      <c r="E156" t="s">
        <v>248</v>
      </c>
      <c r="F156" s="109" t="s">
        <v>256</v>
      </c>
      <c r="G156" s="109" t="s">
        <v>602</v>
      </c>
      <c r="H156" t="s">
        <v>282</v>
      </c>
      <c r="I156" s="110">
        <v>41862</v>
      </c>
    </row>
    <row r="157" spans="1:9" x14ac:dyDescent="0.25">
      <c r="A157" t="s">
        <v>415</v>
      </c>
      <c r="B157" t="s">
        <v>512</v>
      </c>
      <c r="C157" t="s">
        <v>513</v>
      </c>
      <c r="D157" t="s">
        <v>324</v>
      </c>
      <c r="E157" t="s">
        <v>248</v>
      </c>
      <c r="F157" s="109" t="s">
        <v>256</v>
      </c>
      <c r="G157" s="109" t="s">
        <v>594</v>
      </c>
      <c r="H157" t="s">
        <v>282</v>
      </c>
      <c r="I157" s="110">
        <v>41855</v>
      </c>
    </row>
    <row r="158" spans="1:9" x14ac:dyDescent="0.25">
      <c r="A158" t="s">
        <v>435</v>
      </c>
      <c r="B158" t="s">
        <v>518</v>
      </c>
      <c r="C158" t="s">
        <v>648</v>
      </c>
      <c r="D158" t="s">
        <v>223</v>
      </c>
      <c r="E158" t="s">
        <v>319</v>
      </c>
      <c r="F158" s="109" t="s">
        <v>256</v>
      </c>
      <c r="G158" s="109" t="s">
        <v>656</v>
      </c>
      <c r="H158" t="s">
        <v>459</v>
      </c>
      <c r="I158" s="110">
        <v>41887</v>
      </c>
    </row>
    <row r="159" spans="1:9" x14ac:dyDescent="0.25">
      <c r="A159" t="s">
        <v>278</v>
      </c>
      <c r="B159" t="s">
        <v>359</v>
      </c>
      <c r="C159" t="s">
        <v>360</v>
      </c>
      <c r="D159" t="s">
        <v>223</v>
      </c>
      <c r="E159" t="s">
        <v>248</v>
      </c>
      <c r="F159" s="109" t="s">
        <v>256</v>
      </c>
      <c r="G159" s="109" t="s">
        <v>796</v>
      </c>
      <c r="H159" t="s">
        <v>282</v>
      </c>
      <c r="I159" s="110">
        <v>41981</v>
      </c>
    </row>
    <row r="160" spans="1:9" x14ac:dyDescent="0.25">
      <c r="A160" t="s">
        <v>435</v>
      </c>
      <c r="B160" t="s">
        <v>518</v>
      </c>
      <c r="C160" t="s">
        <v>648</v>
      </c>
      <c r="D160" t="s">
        <v>223</v>
      </c>
      <c r="E160" t="s">
        <v>319</v>
      </c>
      <c r="F160" s="109" t="s">
        <v>256</v>
      </c>
      <c r="G160" s="109" t="s">
        <v>654</v>
      </c>
      <c r="H160" t="s">
        <v>459</v>
      </c>
      <c r="I160" s="110">
        <v>41887</v>
      </c>
    </row>
    <row r="161" spans="1:9" x14ac:dyDescent="0.25">
      <c r="A161" t="s">
        <v>435</v>
      </c>
      <c r="B161" t="s">
        <v>518</v>
      </c>
      <c r="C161" t="s">
        <v>648</v>
      </c>
      <c r="D161" t="s">
        <v>223</v>
      </c>
      <c r="E161" t="s">
        <v>319</v>
      </c>
      <c r="F161" s="109" t="s">
        <v>256</v>
      </c>
      <c r="G161" s="109" t="s">
        <v>655</v>
      </c>
      <c r="H161" t="s">
        <v>282</v>
      </c>
      <c r="I161" s="110">
        <v>41887</v>
      </c>
    </row>
    <row r="162" spans="1:9" x14ac:dyDescent="0.25">
      <c r="A162" t="s">
        <v>289</v>
      </c>
      <c r="B162" t="s">
        <v>290</v>
      </c>
      <c r="C162" t="s">
        <v>291</v>
      </c>
      <c r="D162" t="s">
        <v>223</v>
      </c>
      <c r="E162" t="s">
        <v>248</v>
      </c>
      <c r="F162" s="109" t="s">
        <v>256</v>
      </c>
      <c r="G162" s="109" t="s">
        <v>355</v>
      </c>
      <c r="H162" t="s">
        <v>282</v>
      </c>
      <c r="I162" s="110">
        <v>41750</v>
      </c>
    </row>
    <row r="163" spans="1:9" x14ac:dyDescent="0.25">
      <c r="A163" t="s">
        <v>289</v>
      </c>
      <c r="B163" t="s">
        <v>290</v>
      </c>
      <c r="C163" t="s">
        <v>291</v>
      </c>
      <c r="D163" t="s">
        <v>223</v>
      </c>
      <c r="E163" t="s">
        <v>248</v>
      </c>
      <c r="F163" s="109" t="s">
        <v>256</v>
      </c>
      <c r="G163" s="109" t="s">
        <v>356</v>
      </c>
      <c r="H163" t="s">
        <v>282</v>
      </c>
      <c r="I163" s="110">
        <v>41750</v>
      </c>
    </row>
    <row r="164" spans="1:9" x14ac:dyDescent="0.25">
      <c r="A164" t="s">
        <v>278</v>
      </c>
      <c r="B164" t="s">
        <v>279</v>
      </c>
      <c r="C164" t="s">
        <v>280</v>
      </c>
      <c r="D164" t="s">
        <v>223</v>
      </c>
      <c r="E164" t="s">
        <v>248</v>
      </c>
      <c r="F164" s="109" t="s">
        <v>256</v>
      </c>
      <c r="G164" s="109" t="s">
        <v>742</v>
      </c>
      <c r="H164" t="s">
        <v>443</v>
      </c>
      <c r="I164" s="110">
        <v>41953</v>
      </c>
    </row>
    <row r="165" spans="1:9" x14ac:dyDescent="0.25">
      <c r="A165" t="s">
        <v>278</v>
      </c>
      <c r="B165" t="s">
        <v>279</v>
      </c>
      <c r="C165" t="s">
        <v>280</v>
      </c>
      <c r="D165" t="s">
        <v>223</v>
      </c>
      <c r="E165" t="s">
        <v>248</v>
      </c>
      <c r="F165" s="109" t="s">
        <v>256</v>
      </c>
      <c r="G165" s="109" t="s">
        <v>744</v>
      </c>
      <c r="H165" t="s">
        <v>443</v>
      </c>
      <c r="I165" s="110">
        <v>41953</v>
      </c>
    </row>
    <row r="166" spans="1:9" x14ac:dyDescent="0.25">
      <c r="A166" t="s">
        <v>278</v>
      </c>
      <c r="B166" t="s">
        <v>279</v>
      </c>
      <c r="C166" t="s">
        <v>280</v>
      </c>
      <c r="D166" t="s">
        <v>223</v>
      </c>
      <c r="E166" t="s">
        <v>248</v>
      </c>
      <c r="F166" s="109" t="s">
        <v>256</v>
      </c>
      <c r="G166" s="109" t="s">
        <v>678</v>
      </c>
      <c r="H166" t="s">
        <v>282</v>
      </c>
      <c r="I166" s="110">
        <v>41932</v>
      </c>
    </row>
    <row r="167" spans="1:9" x14ac:dyDescent="0.25">
      <c r="A167" t="s">
        <v>278</v>
      </c>
      <c r="B167" t="s">
        <v>279</v>
      </c>
      <c r="C167" t="s">
        <v>280</v>
      </c>
      <c r="D167" t="s">
        <v>223</v>
      </c>
      <c r="E167" t="s">
        <v>248</v>
      </c>
      <c r="F167" s="109" t="s">
        <v>256</v>
      </c>
      <c r="G167" s="109" t="s">
        <v>680</v>
      </c>
      <c r="H167" t="s">
        <v>282</v>
      </c>
      <c r="I167" s="110">
        <v>41932</v>
      </c>
    </row>
    <row r="168" spans="1:9" x14ac:dyDescent="0.25">
      <c r="A168" t="s">
        <v>278</v>
      </c>
      <c r="B168" t="s">
        <v>279</v>
      </c>
      <c r="C168" t="s">
        <v>280</v>
      </c>
      <c r="D168" t="s">
        <v>223</v>
      </c>
      <c r="E168" t="s">
        <v>248</v>
      </c>
      <c r="F168" s="109" t="s">
        <v>256</v>
      </c>
      <c r="G168" s="109" t="s">
        <v>745</v>
      </c>
      <c r="H168" t="s">
        <v>443</v>
      </c>
      <c r="I168" s="110">
        <v>41953</v>
      </c>
    </row>
    <row r="169" spans="1:9" x14ac:dyDescent="0.25">
      <c r="A169" t="s">
        <v>278</v>
      </c>
      <c r="B169" t="s">
        <v>279</v>
      </c>
      <c r="C169" t="s">
        <v>280</v>
      </c>
      <c r="D169" t="s">
        <v>223</v>
      </c>
      <c r="E169" t="s">
        <v>248</v>
      </c>
      <c r="F169" s="109" t="s">
        <v>256</v>
      </c>
      <c r="G169" s="109" t="s">
        <v>674</v>
      </c>
      <c r="H169" t="s">
        <v>282</v>
      </c>
      <c r="I169" s="110">
        <v>41932</v>
      </c>
    </row>
    <row r="170" spans="1:9" x14ac:dyDescent="0.25">
      <c r="A170" t="s">
        <v>278</v>
      </c>
      <c r="B170" t="s">
        <v>279</v>
      </c>
      <c r="C170" t="s">
        <v>280</v>
      </c>
      <c r="D170" t="s">
        <v>223</v>
      </c>
      <c r="E170" t="s">
        <v>248</v>
      </c>
      <c r="F170" s="109" t="s">
        <v>256</v>
      </c>
      <c r="G170" s="109" t="s">
        <v>746</v>
      </c>
      <c r="H170" t="s">
        <v>443</v>
      </c>
      <c r="I170" s="110">
        <v>41953</v>
      </c>
    </row>
    <row r="171" spans="1:9" x14ac:dyDescent="0.25">
      <c r="A171" t="s">
        <v>278</v>
      </c>
      <c r="B171" t="s">
        <v>279</v>
      </c>
      <c r="C171" t="s">
        <v>280</v>
      </c>
      <c r="D171" t="s">
        <v>223</v>
      </c>
      <c r="E171" t="s">
        <v>248</v>
      </c>
      <c r="F171" s="109" t="s">
        <v>256</v>
      </c>
      <c r="G171" s="109" t="s">
        <v>738</v>
      </c>
      <c r="H171" t="s">
        <v>282</v>
      </c>
      <c r="I171" s="110">
        <v>41953</v>
      </c>
    </row>
    <row r="172" spans="1:9" x14ac:dyDescent="0.25">
      <c r="A172" t="s">
        <v>278</v>
      </c>
      <c r="B172" t="s">
        <v>279</v>
      </c>
      <c r="C172" t="s">
        <v>280</v>
      </c>
      <c r="D172" t="s">
        <v>223</v>
      </c>
      <c r="E172" t="s">
        <v>248</v>
      </c>
      <c r="F172" s="109" t="s">
        <v>256</v>
      </c>
      <c r="G172" s="109" t="s">
        <v>737</v>
      </c>
      <c r="H172" t="s">
        <v>282</v>
      </c>
      <c r="I172" s="110">
        <v>41953</v>
      </c>
    </row>
    <row r="173" spans="1:9" x14ac:dyDescent="0.25">
      <c r="A173" t="s">
        <v>278</v>
      </c>
      <c r="B173" t="s">
        <v>279</v>
      </c>
      <c r="C173" t="s">
        <v>280</v>
      </c>
      <c r="D173" t="s">
        <v>223</v>
      </c>
      <c r="E173" t="s">
        <v>248</v>
      </c>
      <c r="F173" s="109" t="s">
        <v>256</v>
      </c>
      <c r="G173" s="109" t="s">
        <v>736</v>
      </c>
      <c r="H173" t="s">
        <v>282</v>
      </c>
      <c r="I173" s="110">
        <v>41953</v>
      </c>
    </row>
    <row r="174" spans="1:9" x14ac:dyDescent="0.25">
      <c r="A174" t="s">
        <v>278</v>
      </c>
      <c r="B174" t="s">
        <v>279</v>
      </c>
      <c r="C174" t="s">
        <v>280</v>
      </c>
      <c r="D174" t="s">
        <v>223</v>
      </c>
      <c r="E174" t="s">
        <v>248</v>
      </c>
      <c r="F174" s="109" t="s">
        <v>256</v>
      </c>
      <c r="G174" s="109" t="s">
        <v>739</v>
      </c>
      <c r="H174" t="s">
        <v>282</v>
      </c>
      <c r="I174" s="110">
        <v>41953</v>
      </c>
    </row>
    <row r="175" spans="1:9" x14ac:dyDescent="0.25">
      <c r="A175" t="s">
        <v>278</v>
      </c>
      <c r="B175" t="s">
        <v>279</v>
      </c>
      <c r="C175" t="s">
        <v>280</v>
      </c>
      <c r="D175" t="s">
        <v>223</v>
      </c>
      <c r="E175" t="s">
        <v>248</v>
      </c>
      <c r="F175" s="109" t="s">
        <v>256</v>
      </c>
      <c r="G175" s="109" t="s">
        <v>675</v>
      </c>
      <c r="H175" t="s">
        <v>282</v>
      </c>
      <c r="I175" s="110">
        <v>41932</v>
      </c>
    </row>
    <row r="176" spans="1:9" x14ac:dyDescent="0.25">
      <c r="A176" t="s">
        <v>278</v>
      </c>
      <c r="B176" t="s">
        <v>279</v>
      </c>
      <c r="C176" t="s">
        <v>280</v>
      </c>
      <c r="D176" t="s">
        <v>223</v>
      </c>
      <c r="E176" t="s">
        <v>248</v>
      </c>
      <c r="F176" s="109" t="s">
        <v>256</v>
      </c>
      <c r="G176" s="109" t="s">
        <v>679</v>
      </c>
      <c r="H176" t="s">
        <v>282</v>
      </c>
      <c r="I176" s="110">
        <v>41932</v>
      </c>
    </row>
    <row r="177" spans="1:9" x14ac:dyDescent="0.25">
      <c r="A177" t="s">
        <v>278</v>
      </c>
      <c r="B177" t="s">
        <v>279</v>
      </c>
      <c r="C177" t="s">
        <v>280</v>
      </c>
      <c r="D177" t="s">
        <v>223</v>
      </c>
      <c r="E177" t="s">
        <v>248</v>
      </c>
      <c r="F177" s="109" t="s">
        <v>256</v>
      </c>
      <c r="G177" s="109" t="s">
        <v>743</v>
      </c>
      <c r="H177" t="s">
        <v>282</v>
      </c>
      <c r="I177" s="110">
        <v>41953</v>
      </c>
    </row>
    <row r="178" spans="1:9" x14ac:dyDescent="0.25">
      <c r="A178" t="s">
        <v>278</v>
      </c>
      <c r="B178" t="s">
        <v>279</v>
      </c>
      <c r="C178" t="s">
        <v>280</v>
      </c>
      <c r="D178" t="s">
        <v>223</v>
      </c>
      <c r="E178" t="s">
        <v>248</v>
      </c>
      <c r="F178" s="109" t="s">
        <v>256</v>
      </c>
      <c r="G178" s="109" t="s">
        <v>676</v>
      </c>
      <c r="H178" t="s">
        <v>443</v>
      </c>
      <c r="I178" s="110">
        <v>41932</v>
      </c>
    </row>
    <row r="179" spans="1:9" x14ac:dyDescent="0.25">
      <c r="A179" t="s">
        <v>278</v>
      </c>
      <c r="B179" t="s">
        <v>279</v>
      </c>
      <c r="C179" t="s">
        <v>280</v>
      </c>
      <c r="D179" t="s">
        <v>223</v>
      </c>
      <c r="E179" t="s">
        <v>248</v>
      </c>
      <c r="F179" s="109" t="s">
        <v>256</v>
      </c>
      <c r="G179" s="109" t="s">
        <v>740</v>
      </c>
      <c r="H179" t="s">
        <v>282</v>
      </c>
      <c r="I179" s="110">
        <v>41953</v>
      </c>
    </row>
    <row r="180" spans="1:9" x14ac:dyDescent="0.25">
      <c r="A180" t="s">
        <v>278</v>
      </c>
      <c r="B180" t="s">
        <v>279</v>
      </c>
      <c r="C180" t="s">
        <v>280</v>
      </c>
      <c r="D180" t="s">
        <v>223</v>
      </c>
      <c r="E180" t="s">
        <v>248</v>
      </c>
      <c r="F180" s="109" t="s">
        <v>256</v>
      </c>
      <c r="G180" s="109" t="s">
        <v>741</v>
      </c>
      <c r="H180" t="s">
        <v>282</v>
      </c>
      <c r="I180" s="110">
        <v>41953</v>
      </c>
    </row>
    <row r="181" spans="1:9" x14ac:dyDescent="0.25">
      <c r="A181" t="s">
        <v>278</v>
      </c>
      <c r="B181" t="s">
        <v>279</v>
      </c>
      <c r="C181" t="s">
        <v>280</v>
      </c>
      <c r="D181" t="s">
        <v>223</v>
      </c>
      <c r="E181" t="s">
        <v>248</v>
      </c>
      <c r="F181" s="109" t="s">
        <v>256</v>
      </c>
      <c r="G181" s="109" t="s">
        <v>677</v>
      </c>
      <c r="H181" t="s">
        <v>282</v>
      </c>
      <c r="I181" s="110">
        <v>41932</v>
      </c>
    </row>
    <row r="182" spans="1:9" x14ac:dyDescent="0.25">
      <c r="A182" t="s">
        <v>415</v>
      </c>
      <c r="B182" t="s">
        <v>512</v>
      </c>
      <c r="C182" t="s">
        <v>513</v>
      </c>
      <c r="D182" t="s">
        <v>324</v>
      </c>
      <c r="E182" t="s">
        <v>248</v>
      </c>
      <c r="F182" s="109" t="s">
        <v>256</v>
      </c>
      <c r="G182" s="109" t="s">
        <v>592</v>
      </c>
      <c r="H182" t="s">
        <v>282</v>
      </c>
      <c r="I182" s="110">
        <v>41855</v>
      </c>
    </row>
    <row r="183" spans="1:9" x14ac:dyDescent="0.25">
      <c r="A183" t="s">
        <v>415</v>
      </c>
      <c r="B183" t="s">
        <v>613</v>
      </c>
      <c r="C183" t="s">
        <v>614</v>
      </c>
      <c r="D183" t="s">
        <v>223</v>
      </c>
      <c r="E183" t="s">
        <v>319</v>
      </c>
      <c r="F183" s="109" t="s">
        <v>256</v>
      </c>
      <c r="G183" s="109" t="s">
        <v>622</v>
      </c>
      <c r="H183" t="s">
        <v>282</v>
      </c>
      <c r="I183" s="110">
        <v>41862</v>
      </c>
    </row>
    <row r="184" spans="1:9" x14ac:dyDescent="0.25">
      <c r="A184" t="s">
        <v>289</v>
      </c>
      <c r="B184" t="s">
        <v>313</v>
      </c>
      <c r="C184" t="s">
        <v>314</v>
      </c>
      <c r="D184" t="s">
        <v>223</v>
      </c>
      <c r="E184" t="s">
        <v>248</v>
      </c>
      <c r="F184" s="109" t="s">
        <v>256</v>
      </c>
      <c r="G184" s="109" t="s">
        <v>836</v>
      </c>
      <c r="H184" t="s">
        <v>282</v>
      </c>
      <c r="I184" s="110">
        <v>42006</v>
      </c>
    </row>
    <row r="185" spans="1:9" x14ac:dyDescent="0.25">
      <c r="A185" t="s">
        <v>289</v>
      </c>
      <c r="B185" t="s">
        <v>290</v>
      </c>
      <c r="C185" t="s">
        <v>291</v>
      </c>
      <c r="D185" t="s">
        <v>223</v>
      </c>
      <c r="E185" t="s">
        <v>248</v>
      </c>
      <c r="F185" s="109" t="s">
        <v>256</v>
      </c>
      <c r="G185" s="109" t="s">
        <v>596</v>
      </c>
      <c r="H185" t="s">
        <v>282</v>
      </c>
      <c r="I185" s="110">
        <v>41878</v>
      </c>
    </row>
    <row r="186" spans="1:9" x14ac:dyDescent="0.25">
      <c r="A186" t="s">
        <v>435</v>
      </c>
      <c r="B186" t="s">
        <v>436</v>
      </c>
      <c r="C186" t="s">
        <v>686</v>
      </c>
      <c r="D186" t="s">
        <v>223</v>
      </c>
      <c r="E186" t="s">
        <v>248</v>
      </c>
      <c r="F186" s="109" t="s">
        <v>256</v>
      </c>
      <c r="G186" s="109" t="s">
        <v>688</v>
      </c>
      <c r="H186" t="s">
        <v>282</v>
      </c>
      <c r="I186" s="110">
        <v>41925</v>
      </c>
    </row>
    <row r="187" spans="1:9" x14ac:dyDescent="0.25">
      <c r="A187" t="s">
        <v>289</v>
      </c>
      <c r="B187" t="s">
        <v>313</v>
      </c>
      <c r="C187" t="s">
        <v>314</v>
      </c>
      <c r="D187" t="s">
        <v>223</v>
      </c>
      <c r="E187" t="s">
        <v>248</v>
      </c>
      <c r="F187" s="109" t="s">
        <v>256</v>
      </c>
      <c r="G187" s="109" t="s">
        <v>835</v>
      </c>
      <c r="H187" t="s">
        <v>282</v>
      </c>
      <c r="I187" s="110">
        <v>42006</v>
      </c>
    </row>
    <row r="188" spans="1:9" x14ac:dyDescent="0.25">
      <c r="A188" t="s">
        <v>435</v>
      </c>
      <c r="B188" t="s">
        <v>436</v>
      </c>
      <c r="C188" t="s">
        <v>686</v>
      </c>
      <c r="D188" t="s">
        <v>223</v>
      </c>
      <c r="E188" t="s">
        <v>248</v>
      </c>
      <c r="F188" s="109" t="s">
        <v>256</v>
      </c>
      <c r="G188" s="109" t="s">
        <v>689</v>
      </c>
      <c r="H188" t="s">
        <v>282</v>
      </c>
      <c r="I188" s="110">
        <v>41925</v>
      </c>
    </row>
    <row r="189" spans="1:9" x14ac:dyDescent="0.25">
      <c r="A189" t="s">
        <v>289</v>
      </c>
      <c r="B189" t="s">
        <v>313</v>
      </c>
      <c r="C189" t="s">
        <v>632</v>
      </c>
      <c r="D189" t="s">
        <v>223</v>
      </c>
      <c r="E189" t="s">
        <v>248</v>
      </c>
      <c r="F189" s="109" t="s">
        <v>256</v>
      </c>
      <c r="G189" s="109" t="s">
        <v>634</v>
      </c>
      <c r="H189" t="s">
        <v>282</v>
      </c>
      <c r="I189" s="110">
        <v>41893</v>
      </c>
    </row>
    <row r="190" spans="1:9" x14ac:dyDescent="0.25">
      <c r="A190" t="s">
        <v>278</v>
      </c>
      <c r="B190" t="s">
        <v>279</v>
      </c>
      <c r="C190" t="s">
        <v>280</v>
      </c>
      <c r="D190" t="s">
        <v>223</v>
      </c>
      <c r="E190" t="s">
        <v>248</v>
      </c>
      <c r="F190" s="109" t="s">
        <v>256</v>
      </c>
      <c r="G190" s="109" t="s">
        <v>671</v>
      </c>
      <c r="H190" t="s">
        <v>282</v>
      </c>
      <c r="I190" s="110">
        <v>41932</v>
      </c>
    </row>
    <row r="191" spans="1:9" x14ac:dyDescent="0.25">
      <c r="A191" t="s">
        <v>278</v>
      </c>
      <c r="B191" t="s">
        <v>279</v>
      </c>
      <c r="C191" t="s">
        <v>280</v>
      </c>
      <c r="D191" t="s">
        <v>223</v>
      </c>
      <c r="E191" t="s">
        <v>248</v>
      </c>
      <c r="F191" s="109" t="s">
        <v>256</v>
      </c>
      <c r="G191" s="109" t="s">
        <v>735</v>
      </c>
      <c r="H191" t="s">
        <v>282</v>
      </c>
      <c r="I191" s="110">
        <v>41953</v>
      </c>
    </row>
    <row r="192" spans="1:9" x14ac:dyDescent="0.25">
      <c r="A192" t="s">
        <v>278</v>
      </c>
      <c r="B192" t="s">
        <v>279</v>
      </c>
      <c r="C192" t="s">
        <v>280</v>
      </c>
      <c r="D192" t="s">
        <v>223</v>
      </c>
      <c r="E192" t="s">
        <v>248</v>
      </c>
      <c r="F192" s="109" t="s">
        <v>256</v>
      </c>
      <c r="G192" s="109" t="s">
        <v>672</v>
      </c>
      <c r="H192" t="s">
        <v>282</v>
      </c>
      <c r="I192" s="110">
        <v>41932</v>
      </c>
    </row>
    <row r="193" spans="1:9" x14ac:dyDescent="0.25">
      <c r="A193" t="s">
        <v>278</v>
      </c>
      <c r="B193" t="s">
        <v>279</v>
      </c>
      <c r="C193" t="s">
        <v>280</v>
      </c>
      <c r="D193" t="s">
        <v>223</v>
      </c>
      <c r="E193" t="s">
        <v>248</v>
      </c>
      <c r="F193" s="109" t="s">
        <v>256</v>
      </c>
      <c r="G193" s="109" t="s">
        <v>673</v>
      </c>
      <c r="H193" t="s">
        <v>282</v>
      </c>
      <c r="I193" s="110">
        <v>41932</v>
      </c>
    </row>
    <row r="194" spans="1:9" x14ac:dyDescent="0.25">
      <c r="A194" t="s">
        <v>278</v>
      </c>
      <c r="B194" t="s">
        <v>279</v>
      </c>
      <c r="C194" t="s">
        <v>280</v>
      </c>
      <c r="D194" t="s">
        <v>223</v>
      </c>
      <c r="E194" t="s">
        <v>248</v>
      </c>
      <c r="F194" s="109" t="s">
        <v>256</v>
      </c>
      <c r="G194" s="109" t="s">
        <v>670</v>
      </c>
      <c r="H194" t="s">
        <v>282</v>
      </c>
      <c r="I194" s="110">
        <v>41932</v>
      </c>
    </row>
    <row r="195" spans="1:9" x14ac:dyDescent="0.25">
      <c r="A195" t="s">
        <v>289</v>
      </c>
      <c r="B195" t="s">
        <v>290</v>
      </c>
      <c r="C195" t="s">
        <v>291</v>
      </c>
      <c r="D195" t="s">
        <v>292</v>
      </c>
      <c r="E195" t="s">
        <v>248</v>
      </c>
      <c r="F195" s="109" t="s">
        <v>293</v>
      </c>
      <c r="G195" s="109" t="s">
        <v>294</v>
      </c>
      <c r="H195" t="s">
        <v>282</v>
      </c>
      <c r="I195" s="110">
        <v>41705</v>
      </c>
    </row>
    <row r="196" spans="1:9" x14ac:dyDescent="0.25">
      <c r="A196" t="s">
        <v>278</v>
      </c>
      <c r="B196" t="s">
        <v>300</v>
      </c>
      <c r="C196" t="s">
        <v>301</v>
      </c>
      <c r="D196" t="s">
        <v>302</v>
      </c>
      <c r="E196" t="s">
        <v>248</v>
      </c>
      <c r="F196" s="109" t="s">
        <v>293</v>
      </c>
      <c r="G196" s="109" t="s">
        <v>303</v>
      </c>
      <c r="H196" t="s">
        <v>282</v>
      </c>
      <c r="I196" s="110">
        <v>41708</v>
      </c>
    </row>
    <row r="197" spans="1:9" x14ac:dyDescent="0.25">
      <c r="A197" t="s">
        <v>289</v>
      </c>
      <c r="B197" t="s">
        <v>363</v>
      </c>
      <c r="C197" t="s">
        <v>364</v>
      </c>
      <c r="D197" t="s">
        <v>302</v>
      </c>
      <c r="E197" t="s">
        <v>248</v>
      </c>
      <c r="F197" s="109" t="s">
        <v>293</v>
      </c>
      <c r="G197" s="109" t="s">
        <v>365</v>
      </c>
      <c r="H197" t="s">
        <v>282</v>
      </c>
      <c r="I197" s="110">
        <v>41750</v>
      </c>
    </row>
    <row r="198" spans="1:9" x14ac:dyDescent="0.25">
      <c r="A198" t="s">
        <v>385</v>
      </c>
      <c r="B198" t="s">
        <v>386</v>
      </c>
      <c r="C198" t="s">
        <v>387</v>
      </c>
      <c r="D198" t="s">
        <v>388</v>
      </c>
      <c r="E198" t="s">
        <v>319</v>
      </c>
      <c r="F198" s="109" t="s">
        <v>293</v>
      </c>
      <c r="G198" s="109" t="s">
        <v>389</v>
      </c>
      <c r="H198" t="s">
        <v>282</v>
      </c>
      <c r="I198" s="110">
        <v>41761</v>
      </c>
    </row>
    <row r="199" spans="1:9" x14ac:dyDescent="0.25">
      <c r="A199" t="s">
        <v>385</v>
      </c>
      <c r="B199" t="s">
        <v>393</v>
      </c>
      <c r="C199" t="s">
        <v>394</v>
      </c>
      <c r="D199" t="s">
        <v>302</v>
      </c>
      <c r="E199" t="s">
        <v>248</v>
      </c>
      <c r="F199" s="109" t="s">
        <v>293</v>
      </c>
      <c r="G199" s="109" t="s">
        <v>395</v>
      </c>
      <c r="H199" t="s">
        <v>282</v>
      </c>
      <c r="I199" s="110">
        <v>41764</v>
      </c>
    </row>
    <row r="200" spans="1:9" x14ac:dyDescent="0.25">
      <c r="A200" t="s">
        <v>289</v>
      </c>
      <c r="B200" t="s">
        <v>402</v>
      </c>
      <c r="C200" t="s">
        <v>403</v>
      </c>
      <c r="D200" t="s">
        <v>388</v>
      </c>
      <c r="E200" t="s">
        <v>319</v>
      </c>
      <c r="F200" s="109" t="s">
        <v>293</v>
      </c>
      <c r="G200" s="109" t="s">
        <v>404</v>
      </c>
      <c r="H200" t="s">
        <v>282</v>
      </c>
      <c r="I200" s="110">
        <v>41761</v>
      </c>
    </row>
    <row r="201" spans="1:9" x14ac:dyDescent="0.25">
      <c r="A201" t="s">
        <v>415</v>
      </c>
      <c r="B201" t="s">
        <v>416</v>
      </c>
      <c r="C201" t="s">
        <v>417</v>
      </c>
      <c r="D201" t="s">
        <v>418</v>
      </c>
      <c r="E201" t="s">
        <v>248</v>
      </c>
      <c r="F201" s="109" t="s">
        <v>293</v>
      </c>
      <c r="G201" s="109" t="s">
        <v>419</v>
      </c>
      <c r="H201" t="s">
        <v>282</v>
      </c>
      <c r="I201" s="110">
        <v>41771</v>
      </c>
    </row>
    <row r="202" spans="1:9" x14ac:dyDescent="0.25">
      <c r="A202" t="s">
        <v>415</v>
      </c>
      <c r="B202" t="s">
        <v>416</v>
      </c>
      <c r="C202" t="s">
        <v>417</v>
      </c>
      <c r="D202" t="s">
        <v>418</v>
      </c>
      <c r="E202" t="s">
        <v>248</v>
      </c>
      <c r="F202" s="109" t="s">
        <v>293</v>
      </c>
      <c r="G202" s="109" t="s">
        <v>420</v>
      </c>
      <c r="H202" t="s">
        <v>282</v>
      </c>
      <c r="I202" s="110">
        <v>41771</v>
      </c>
    </row>
    <row r="203" spans="1:9" x14ac:dyDescent="0.25">
      <c r="A203" t="s">
        <v>385</v>
      </c>
      <c r="B203" t="s">
        <v>429</v>
      </c>
      <c r="C203" t="s">
        <v>430</v>
      </c>
      <c r="D203" t="s">
        <v>302</v>
      </c>
      <c r="E203" t="s">
        <v>248</v>
      </c>
      <c r="F203" s="109" t="s">
        <v>293</v>
      </c>
      <c r="G203" s="109" t="s">
        <v>431</v>
      </c>
      <c r="H203" t="s">
        <v>282</v>
      </c>
      <c r="I203" s="110">
        <v>41764</v>
      </c>
    </row>
    <row r="204" spans="1:9" x14ac:dyDescent="0.25">
      <c r="A204" t="s">
        <v>315</v>
      </c>
      <c r="B204" t="s">
        <v>446</v>
      </c>
      <c r="C204" t="s">
        <v>447</v>
      </c>
      <c r="D204" t="s">
        <v>388</v>
      </c>
      <c r="E204" t="s">
        <v>248</v>
      </c>
      <c r="F204" s="109" t="s">
        <v>293</v>
      </c>
      <c r="G204" s="109" t="s">
        <v>448</v>
      </c>
      <c r="H204" t="s">
        <v>282</v>
      </c>
      <c r="I204" s="110">
        <v>41785</v>
      </c>
    </row>
    <row r="205" spans="1:9" x14ac:dyDescent="0.25">
      <c r="A205" t="s">
        <v>435</v>
      </c>
      <c r="B205" t="s">
        <v>451</v>
      </c>
      <c r="C205" t="s">
        <v>452</v>
      </c>
      <c r="D205" t="s">
        <v>388</v>
      </c>
      <c r="E205" t="s">
        <v>319</v>
      </c>
      <c r="F205" s="109" t="s">
        <v>293</v>
      </c>
      <c r="G205" s="109" t="s">
        <v>453</v>
      </c>
      <c r="H205" t="s">
        <v>282</v>
      </c>
      <c r="I205" s="110">
        <v>41785</v>
      </c>
    </row>
    <row r="206" spans="1:9" x14ac:dyDescent="0.25">
      <c r="A206" t="s">
        <v>289</v>
      </c>
      <c r="B206" t="s">
        <v>463</v>
      </c>
      <c r="C206" t="s">
        <v>464</v>
      </c>
      <c r="D206" t="s">
        <v>388</v>
      </c>
      <c r="E206" t="s">
        <v>248</v>
      </c>
      <c r="F206" s="109" t="s">
        <v>293</v>
      </c>
      <c r="G206" s="109" t="s">
        <v>465</v>
      </c>
      <c r="H206" t="s">
        <v>282</v>
      </c>
      <c r="I206" s="110">
        <v>41799</v>
      </c>
    </row>
    <row r="207" spans="1:9" x14ac:dyDescent="0.25">
      <c r="A207" t="s">
        <v>289</v>
      </c>
      <c r="B207" t="s">
        <v>463</v>
      </c>
      <c r="C207" t="s">
        <v>466</v>
      </c>
      <c r="D207" t="s">
        <v>388</v>
      </c>
      <c r="E207" t="s">
        <v>319</v>
      </c>
      <c r="F207" s="109" t="s">
        <v>293</v>
      </c>
      <c r="G207" s="109" t="s">
        <v>467</v>
      </c>
      <c r="H207" t="s">
        <v>282</v>
      </c>
      <c r="I207" s="110">
        <v>41806</v>
      </c>
    </row>
    <row r="208" spans="1:9" x14ac:dyDescent="0.25">
      <c r="A208" t="s">
        <v>435</v>
      </c>
      <c r="B208" t="s">
        <v>440</v>
      </c>
      <c r="C208" t="s">
        <v>477</v>
      </c>
      <c r="D208" t="s">
        <v>388</v>
      </c>
      <c r="E208" t="s">
        <v>248</v>
      </c>
      <c r="F208" s="109" t="s">
        <v>293</v>
      </c>
      <c r="G208" s="109" t="s">
        <v>478</v>
      </c>
      <c r="H208" t="s">
        <v>282</v>
      </c>
      <c r="I208" s="110">
        <v>41799</v>
      </c>
    </row>
    <row r="209" spans="1:9" x14ac:dyDescent="0.25">
      <c r="A209" t="s">
        <v>435</v>
      </c>
      <c r="B209" t="s">
        <v>486</v>
      </c>
      <c r="C209" t="s">
        <v>487</v>
      </c>
      <c r="D209" t="s">
        <v>388</v>
      </c>
      <c r="E209" t="s">
        <v>319</v>
      </c>
      <c r="F209" s="109" t="s">
        <v>293</v>
      </c>
      <c r="G209" s="109" t="s">
        <v>489</v>
      </c>
      <c r="H209" t="s">
        <v>282</v>
      </c>
      <c r="I209" s="110">
        <v>41806</v>
      </c>
    </row>
    <row r="210" spans="1:9" x14ac:dyDescent="0.25">
      <c r="A210" t="s">
        <v>435</v>
      </c>
      <c r="B210" t="s">
        <v>518</v>
      </c>
      <c r="C210" t="s">
        <v>519</v>
      </c>
      <c r="D210" t="s">
        <v>388</v>
      </c>
      <c r="E210" t="s">
        <v>248</v>
      </c>
      <c r="F210" s="109" t="s">
        <v>293</v>
      </c>
      <c r="G210" s="109" t="s">
        <v>520</v>
      </c>
      <c r="H210" t="s">
        <v>282</v>
      </c>
      <c r="I210" s="110">
        <v>41827</v>
      </c>
    </row>
    <row r="211" spans="1:9" x14ac:dyDescent="0.25">
      <c r="A211" t="s">
        <v>435</v>
      </c>
      <c r="B211" t="s">
        <v>526</v>
      </c>
      <c r="C211" t="s">
        <v>527</v>
      </c>
      <c r="D211" t="s">
        <v>388</v>
      </c>
      <c r="E211" t="s">
        <v>319</v>
      </c>
      <c r="F211" s="109" t="s">
        <v>293</v>
      </c>
      <c r="G211" s="109" t="s">
        <v>528</v>
      </c>
      <c r="H211" t="s">
        <v>282</v>
      </c>
      <c r="I211" s="110">
        <v>41822</v>
      </c>
    </row>
    <row r="212" spans="1:9" x14ac:dyDescent="0.25">
      <c r="A212" t="s">
        <v>385</v>
      </c>
      <c r="B212" t="s">
        <v>531</v>
      </c>
      <c r="C212" t="s">
        <v>532</v>
      </c>
      <c r="D212" t="s">
        <v>418</v>
      </c>
      <c r="E212" t="s">
        <v>248</v>
      </c>
      <c r="F212" s="109" t="s">
        <v>293</v>
      </c>
      <c r="G212" s="109" t="s">
        <v>533</v>
      </c>
      <c r="H212" t="s">
        <v>282</v>
      </c>
      <c r="I212" s="110">
        <v>41821</v>
      </c>
    </row>
    <row r="213" spans="1:9" x14ac:dyDescent="0.25">
      <c r="A213" t="s">
        <v>315</v>
      </c>
      <c r="B213" t="s">
        <v>316</v>
      </c>
      <c r="C213" t="s">
        <v>536</v>
      </c>
      <c r="D213" t="s">
        <v>388</v>
      </c>
      <c r="E213" t="s">
        <v>248</v>
      </c>
      <c r="F213" s="109" t="s">
        <v>293</v>
      </c>
      <c r="G213" s="109" t="s">
        <v>537</v>
      </c>
      <c r="H213" t="s">
        <v>282</v>
      </c>
      <c r="I213" s="110">
        <v>41821</v>
      </c>
    </row>
    <row r="214" spans="1:9" x14ac:dyDescent="0.25">
      <c r="A214" t="s">
        <v>315</v>
      </c>
      <c r="B214" t="s">
        <v>316</v>
      </c>
      <c r="C214" t="s">
        <v>317</v>
      </c>
      <c r="D214" t="s">
        <v>418</v>
      </c>
      <c r="E214" t="s">
        <v>319</v>
      </c>
      <c r="F214" s="109" t="s">
        <v>293</v>
      </c>
      <c r="G214" s="109" t="s">
        <v>538</v>
      </c>
      <c r="H214" t="s">
        <v>282</v>
      </c>
      <c r="I214" s="110">
        <v>41821</v>
      </c>
    </row>
    <row r="215" spans="1:9" x14ac:dyDescent="0.25">
      <c r="A215" t="s">
        <v>315</v>
      </c>
      <c r="B215" t="s">
        <v>550</v>
      </c>
      <c r="C215" t="s">
        <v>551</v>
      </c>
      <c r="D215" t="s">
        <v>388</v>
      </c>
      <c r="E215" t="s">
        <v>319</v>
      </c>
      <c r="F215" s="109" t="s">
        <v>293</v>
      </c>
      <c r="G215" s="109" t="s">
        <v>552</v>
      </c>
      <c r="H215" t="s">
        <v>282</v>
      </c>
      <c r="I215" s="110">
        <v>41841</v>
      </c>
    </row>
    <row r="216" spans="1:9" x14ac:dyDescent="0.25">
      <c r="A216" t="s">
        <v>321</v>
      </c>
      <c r="B216" t="s">
        <v>373</v>
      </c>
      <c r="C216" t="s">
        <v>374</v>
      </c>
      <c r="D216" t="s">
        <v>418</v>
      </c>
      <c r="E216" t="s">
        <v>248</v>
      </c>
      <c r="F216" s="109" t="s">
        <v>293</v>
      </c>
      <c r="G216" s="109" t="s">
        <v>555</v>
      </c>
      <c r="H216" t="s">
        <v>282</v>
      </c>
      <c r="I216" s="110">
        <v>41821</v>
      </c>
    </row>
    <row r="217" spans="1:9" x14ac:dyDescent="0.25">
      <c r="A217" t="s">
        <v>321</v>
      </c>
      <c r="B217" t="s">
        <v>373</v>
      </c>
      <c r="C217" t="s">
        <v>374</v>
      </c>
      <c r="D217" t="s">
        <v>418</v>
      </c>
      <c r="E217" t="s">
        <v>248</v>
      </c>
      <c r="F217" s="109" t="s">
        <v>293</v>
      </c>
      <c r="G217" s="109" t="s">
        <v>556</v>
      </c>
      <c r="H217" t="s">
        <v>282</v>
      </c>
      <c r="I217" s="110">
        <v>41821</v>
      </c>
    </row>
    <row r="218" spans="1:9" x14ac:dyDescent="0.25">
      <c r="A218" t="s">
        <v>321</v>
      </c>
      <c r="B218" t="s">
        <v>322</v>
      </c>
      <c r="C218" t="s">
        <v>323</v>
      </c>
      <c r="D218" t="s">
        <v>388</v>
      </c>
      <c r="E218" t="s">
        <v>248</v>
      </c>
      <c r="F218" s="109" t="s">
        <v>293</v>
      </c>
      <c r="G218" s="109" t="s">
        <v>568</v>
      </c>
      <c r="H218" t="s">
        <v>459</v>
      </c>
      <c r="I218" s="110">
        <v>41835</v>
      </c>
    </row>
    <row r="219" spans="1:9" x14ac:dyDescent="0.25">
      <c r="A219" t="s">
        <v>321</v>
      </c>
      <c r="B219" t="s">
        <v>322</v>
      </c>
      <c r="C219" t="s">
        <v>323</v>
      </c>
      <c r="D219" t="s">
        <v>388</v>
      </c>
      <c r="E219" t="s">
        <v>248</v>
      </c>
      <c r="F219" s="109" t="s">
        <v>293</v>
      </c>
      <c r="G219" s="109" t="s">
        <v>569</v>
      </c>
      <c r="H219" t="s">
        <v>282</v>
      </c>
      <c r="I219" s="110">
        <v>41827</v>
      </c>
    </row>
    <row r="220" spans="1:9" x14ac:dyDescent="0.25">
      <c r="A220" t="s">
        <v>289</v>
      </c>
      <c r="B220" t="s">
        <v>585</v>
      </c>
      <c r="C220" t="s">
        <v>586</v>
      </c>
      <c r="D220" t="s">
        <v>302</v>
      </c>
      <c r="E220" t="s">
        <v>248</v>
      </c>
      <c r="F220" s="109" t="s">
        <v>293</v>
      </c>
      <c r="G220" s="109" t="s">
        <v>587</v>
      </c>
      <c r="H220" t="s">
        <v>282</v>
      </c>
      <c r="I220" s="110">
        <v>41855</v>
      </c>
    </row>
    <row r="221" spans="1:9" x14ac:dyDescent="0.25">
      <c r="A221" t="s">
        <v>415</v>
      </c>
      <c r="B221" t="s">
        <v>514</v>
      </c>
      <c r="C221" t="s">
        <v>515</v>
      </c>
      <c r="D221" t="s">
        <v>388</v>
      </c>
      <c r="E221" t="s">
        <v>319</v>
      </c>
      <c r="F221" s="109" t="s">
        <v>293</v>
      </c>
      <c r="G221" s="109" t="s">
        <v>606</v>
      </c>
      <c r="H221" t="s">
        <v>282</v>
      </c>
      <c r="I221" s="110">
        <v>41869</v>
      </c>
    </row>
    <row r="222" spans="1:9" x14ac:dyDescent="0.25">
      <c r="A222" t="s">
        <v>415</v>
      </c>
      <c r="B222" t="s">
        <v>613</v>
      </c>
      <c r="C222" t="s">
        <v>614</v>
      </c>
      <c r="D222" t="s">
        <v>388</v>
      </c>
      <c r="E222" t="s">
        <v>319</v>
      </c>
      <c r="F222" s="109" t="s">
        <v>293</v>
      </c>
      <c r="G222" s="109" t="s">
        <v>615</v>
      </c>
      <c r="H222" t="s">
        <v>282</v>
      </c>
      <c r="I222" s="110">
        <v>41862</v>
      </c>
    </row>
    <row r="223" spans="1:9" x14ac:dyDescent="0.25">
      <c r="A223" t="s">
        <v>415</v>
      </c>
      <c r="B223" t="s">
        <v>613</v>
      </c>
      <c r="C223" t="s">
        <v>614</v>
      </c>
      <c r="D223" t="s">
        <v>388</v>
      </c>
      <c r="E223" t="s">
        <v>319</v>
      </c>
      <c r="F223" s="109" t="s">
        <v>293</v>
      </c>
      <c r="G223" s="109" t="s">
        <v>616</v>
      </c>
      <c r="H223" t="s">
        <v>282</v>
      </c>
      <c r="I223" s="110">
        <v>41862</v>
      </c>
    </row>
    <row r="224" spans="1:9" x14ac:dyDescent="0.25">
      <c r="A224" t="s">
        <v>385</v>
      </c>
      <c r="B224" t="s">
        <v>559</v>
      </c>
      <c r="C224" t="s">
        <v>636</v>
      </c>
      <c r="D224" t="s">
        <v>418</v>
      </c>
      <c r="E224" t="s">
        <v>248</v>
      </c>
      <c r="F224" s="109" t="s">
        <v>293</v>
      </c>
      <c r="G224" s="109" t="s">
        <v>637</v>
      </c>
      <c r="H224" t="s">
        <v>282</v>
      </c>
      <c r="I224" s="110">
        <v>41890</v>
      </c>
    </row>
    <row r="225" spans="1:9" x14ac:dyDescent="0.25">
      <c r="A225" t="s">
        <v>435</v>
      </c>
      <c r="B225" t="s">
        <v>518</v>
      </c>
      <c r="C225" t="s">
        <v>648</v>
      </c>
      <c r="D225" t="s">
        <v>388</v>
      </c>
      <c r="E225" t="s">
        <v>319</v>
      </c>
      <c r="F225" s="109" t="s">
        <v>293</v>
      </c>
      <c r="G225" s="109" t="s">
        <v>649</v>
      </c>
      <c r="H225" t="s">
        <v>282</v>
      </c>
      <c r="I225" s="110">
        <v>41887</v>
      </c>
    </row>
    <row r="226" spans="1:9" x14ac:dyDescent="0.25">
      <c r="A226" t="s">
        <v>315</v>
      </c>
      <c r="B226" t="s">
        <v>658</v>
      </c>
      <c r="C226" t="s">
        <v>659</v>
      </c>
      <c r="D226" t="s">
        <v>388</v>
      </c>
      <c r="E226" t="s">
        <v>319</v>
      </c>
      <c r="F226" s="109" t="s">
        <v>293</v>
      </c>
      <c r="G226" s="109" t="s">
        <v>660</v>
      </c>
      <c r="H226" t="s">
        <v>282</v>
      </c>
      <c r="I226" s="110">
        <v>41883</v>
      </c>
    </row>
    <row r="227" spans="1:9" x14ac:dyDescent="0.25">
      <c r="A227" t="s">
        <v>278</v>
      </c>
      <c r="B227" t="s">
        <v>279</v>
      </c>
      <c r="C227" t="s">
        <v>280</v>
      </c>
      <c r="D227" t="s">
        <v>292</v>
      </c>
      <c r="E227" t="s">
        <v>248</v>
      </c>
      <c r="F227" s="109" t="s">
        <v>293</v>
      </c>
      <c r="G227" s="109" t="s">
        <v>665</v>
      </c>
      <c r="H227" t="s">
        <v>282</v>
      </c>
      <c r="I227" s="110">
        <v>41932</v>
      </c>
    </row>
    <row r="228" spans="1:9" x14ac:dyDescent="0.25">
      <c r="A228" t="s">
        <v>278</v>
      </c>
      <c r="B228" t="s">
        <v>359</v>
      </c>
      <c r="C228" t="s">
        <v>682</v>
      </c>
      <c r="D228" t="s">
        <v>418</v>
      </c>
      <c r="E228" t="s">
        <v>248</v>
      </c>
      <c r="F228" s="109" t="s">
        <v>293</v>
      </c>
      <c r="G228" s="109" t="s">
        <v>683</v>
      </c>
      <c r="H228" t="s">
        <v>282</v>
      </c>
      <c r="I228" s="110">
        <v>41925</v>
      </c>
    </row>
    <row r="229" spans="1:9" x14ac:dyDescent="0.25">
      <c r="A229" t="s">
        <v>289</v>
      </c>
      <c r="B229" t="s">
        <v>463</v>
      </c>
      <c r="C229" t="s">
        <v>691</v>
      </c>
      <c r="D229" t="s">
        <v>418</v>
      </c>
      <c r="E229" t="s">
        <v>248</v>
      </c>
      <c r="F229" s="109" t="s">
        <v>293</v>
      </c>
      <c r="G229" s="109" t="s">
        <v>692</v>
      </c>
      <c r="H229" t="s">
        <v>282</v>
      </c>
      <c r="I229" s="110">
        <v>41932</v>
      </c>
    </row>
    <row r="230" spans="1:9" x14ac:dyDescent="0.25">
      <c r="A230" t="s">
        <v>415</v>
      </c>
      <c r="B230" t="s">
        <v>700</v>
      </c>
      <c r="C230" t="s">
        <v>701</v>
      </c>
      <c r="D230" t="s">
        <v>418</v>
      </c>
      <c r="E230" t="s">
        <v>248</v>
      </c>
      <c r="F230" s="109" t="s">
        <v>293</v>
      </c>
      <c r="G230" s="109" t="s">
        <v>702</v>
      </c>
      <c r="H230" t="s">
        <v>282</v>
      </c>
      <c r="I230" s="110">
        <v>41918</v>
      </c>
    </row>
    <row r="231" spans="1:9" x14ac:dyDescent="0.25">
      <c r="A231" t="s">
        <v>278</v>
      </c>
      <c r="B231" t="s">
        <v>719</v>
      </c>
      <c r="C231" t="s">
        <v>720</v>
      </c>
      <c r="D231" t="s">
        <v>292</v>
      </c>
      <c r="E231" t="s">
        <v>248</v>
      </c>
      <c r="F231" s="109" t="s">
        <v>293</v>
      </c>
      <c r="G231" s="109" t="s">
        <v>721</v>
      </c>
      <c r="H231" t="s">
        <v>282</v>
      </c>
      <c r="I231" s="110">
        <v>41946</v>
      </c>
    </row>
    <row r="232" spans="1:9" x14ac:dyDescent="0.25">
      <c r="A232" t="s">
        <v>278</v>
      </c>
      <c r="B232" t="s">
        <v>279</v>
      </c>
      <c r="C232" t="s">
        <v>280</v>
      </c>
      <c r="D232" t="s">
        <v>292</v>
      </c>
      <c r="E232" t="s">
        <v>248</v>
      </c>
      <c r="F232" s="109" t="s">
        <v>293</v>
      </c>
      <c r="G232" s="109" t="s">
        <v>727</v>
      </c>
      <c r="H232" t="s">
        <v>282</v>
      </c>
      <c r="I232" s="110">
        <v>41953</v>
      </c>
    </row>
    <row r="233" spans="1:9" x14ac:dyDescent="0.25">
      <c r="A233" t="s">
        <v>435</v>
      </c>
      <c r="B233" t="s">
        <v>754</v>
      </c>
      <c r="C233" t="s">
        <v>755</v>
      </c>
      <c r="D233" t="s">
        <v>388</v>
      </c>
      <c r="E233" t="s">
        <v>248</v>
      </c>
      <c r="F233" s="109" t="s">
        <v>293</v>
      </c>
      <c r="G233" s="109" t="s">
        <v>756</v>
      </c>
      <c r="H233" t="s">
        <v>282</v>
      </c>
      <c r="I233" s="110">
        <v>41953</v>
      </c>
    </row>
    <row r="234" spans="1:9" x14ac:dyDescent="0.25">
      <c r="A234" t="s">
        <v>435</v>
      </c>
      <c r="B234" t="s">
        <v>754</v>
      </c>
      <c r="C234" t="s">
        <v>757</v>
      </c>
      <c r="D234" t="s">
        <v>388</v>
      </c>
      <c r="E234" t="s">
        <v>248</v>
      </c>
      <c r="F234" s="109" t="s">
        <v>293</v>
      </c>
      <c r="G234" s="109" t="s">
        <v>758</v>
      </c>
      <c r="H234" t="s">
        <v>282</v>
      </c>
      <c r="I234" s="110">
        <v>41960</v>
      </c>
    </row>
    <row r="235" spans="1:9" x14ac:dyDescent="0.25">
      <c r="A235" t="s">
        <v>278</v>
      </c>
      <c r="B235" t="s">
        <v>359</v>
      </c>
      <c r="C235" t="s">
        <v>360</v>
      </c>
      <c r="D235" t="s">
        <v>292</v>
      </c>
      <c r="E235" t="s">
        <v>248</v>
      </c>
      <c r="F235" s="109" t="s">
        <v>293</v>
      </c>
      <c r="G235" s="109" t="s">
        <v>788</v>
      </c>
      <c r="H235" t="s">
        <v>282</v>
      </c>
      <c r="I235" s="110">
        <v>41981</v>
      </c>
    </row>
    <row r="236" spans="1:9" x14ac:dyDescent="0.25">
      <c r="A236" t="s">
        <v>278</v>
      </c>
      <c r="B236" t="s">
        <v>646</v>
      </c>
      <c r="C236" t="s">
        <v>716</v>
      </c>
      <c r="D236" t="s">
        <v>292</v>
      </c>
      <c r="E236" t="s">
        <v>248</v>
      </c>
      <c r="F236" s="109" t="s">
        <v>293</v>
      </c>
      <c r="G236" s="109" t="s">
        <v>802</v>
      </c>
      <c r="H236" t="s">
        <v>443</v>
      </c>
      <c r="I236" s="110">
        <v>41644</v>
      </c>
    </row>
    <row r="237" spans="1:9" x14ac:dyDescent="0.25">
      <c r="A237" t="s">
        <v>278</v>
      </c>
      <c r="B237" t="s">
        <v>646</v>
      </c>
      <c r="C237" t="s">
        <v>716</v>
      </c>
      <c r="D237" t="s">
        <v>292</v>
      </c>
      <c r="E237" t="s">
        <v>248</v>
      </c>
      <c r="F237" s="109" t="s">
        <v>293</v>
      </c>
      <c r="G237" s="109" t="s">
        <v>803</v>
      </c>
      <c r="H237" t="s">
        <v>282</v>
      </c>
      <c r="I237" s="110">
        <v>42009</v>
      </c>
    </row>
    <row r="238" spans="1:9" x14ac:dyDescent="0.25">
      <c r="A238" t="s">
        <v>415</v>
      </c>
      <c r="B238" t="s">
        <v>700</v>
      </c>
      <c r="C238" t="s">
        <v>842</v>
      </c>
      <c r="D238" t="s">
        <v>388</v>
      </c>
      <c r="E238" t="s">
        <v>248</v>
      </c>
      <c r="F238" s="109" t="s">
        <v>293</v>
      </c>
      <c r="G238" s="109" t="s">
        <v>843</v>
      </c>
      <c r="H238" t="s">
        <v>443</v>
      </c>
      <c r="I238" s="110">
        <v>42006</v>
      </c>
    </row>
    <row r="239" spans="1:9" x14ac:dyDescent="0.25">
      <c r="A239" t="s">
        <v>278</v>
      </c>
      <c r="B239" t="s">
        <v>300</v>
      </c>
      <c r="C239" t="s">
        <v>301</v>
      </c>
      <c r="D239" t="s">
        <v>223</v>
      </c>
      <c r="E239" t="s">
        <v>248</v>
      </c>
      <c r="F239" s="109" t="s">
        <v>307</v>
      </c>
      <c r="G239" s="109" t="s">
        <v>308</v>
      </c>
      <c r="H239" t="s">
        <v>282</v>
      </c>
      <c r="I239" s="110">
        <v>41708</v>
      </c>
    </row>
    <row r="240" spans="1:9" x14ac:dyDescent="0.25">
      <c r="A240" t="s">
        <v>278</v>
      </c>
      <c r="B240" t="s">
        <v>300</v>
      </c>
      <c r="C240" t="s">
        <v>301</v>
      </c>
      <c r="D240" t="s">
        <v>223</v>
      </c>
      <c r="E240" t="s">
        <v>248</v>
      </c>
      <c r="F240" s="109" t="s">
        <v>307</v>
      </c>
      <c r="G240" s="109" t="s">
        <v>309</v>
      </c>
      <c r="H240" t="s">
        <v>282</v>
      </c>
      <c r="I240" s="110">
        <v>41708</v>
      </c>
    </row>
    <row r="241" spans="1:9" x14ac:dyDescent="0.25">
      <c r="A241" t="s">
        <v>278</v>
      </c>
      <c r="B241" t="s">
        <v>300</v>
      </c>
      <c r="C241" t="s">
        <v>301</v>
      </c>
      <c r="D241" t="s">
        <v>223</v>
      </c>
      <c r="E241" t="s">
        <v>248</v>
      </c>
      <c r="F241" s="109" t="s">
        <v>307</v>
      </c>
      <c r="G241" s="109" t="s">
        <v>310</v>
      </c>
      <c r="H241" t="s">
        <v>282</v>
      </c>
      <c r="I241" s="110">
        <v>41708</v>
      </c>
    </row>
    <row r="242" spans="1:9" x14ac:dyDescent="0.25">
      <c r="A242" t="s">
        <v>278</v>
      </c>
      <c r="B242" t="s">
        <v>300</v>
      </c>
      <c r="C242" t="s">
        <v>301</v>
      </c>
      <c r="D242" t="s">
        <v>223</v>
      </c>
      <c r="E242" t="s">
        <v>248</v>
      </c>
      <c r="F242" s="109" t="s">
        <v>307</v>
      </c>
      <c r="G242" s="109" t="s">
        <v>311</v>
      </c>
      <c r="H242" t="s">
        <v>282</v>
      </c>
      <c r="I242" s="110">
        <v>41708</v>
      </c>
    </row>
    <row r="243" spans="1:9" x14ac:dyDescent="0.25">
      <c r="A243" t="s">
        <v>321</v>
      </c>
      <c r="B243" t="s">
        <v>322</v>
      </c>
      <c r="C243" t="s">
        <v>323</v>
      </c>
      <c r="D243" t="s">
        <v>324</v>
      </c>
      <c r="E243" t="s">
        <v>319</v>
      </c>
      <c r="F243" s="109" t="s">
        <v>307</v>
      </c>
      <c r="G243" s="109" t="s">
        <v>325</v>
      </c>
      <c r="H243" t="s">
        <v>282</v>
      </c>
      <c r="I243" s="110">
        <v>41722</v>
      </c>
    </row>
    <row r="244" spans="1:9" x14ac:dyDescent="0.25">
      <c r="A244" t="s">
        <v>321</v>
      </c>
      <c r="B244" t="s">
        <v>322</v>
      </c>
      <c r="C244" t="s">
        <v>323</v>
      </c>
      <c r="D244" t="s">
        <v>223</v>
      </c>
      <c r="E244" t="s">
        <v>319</v>
      </c>
      <c r="F244" s="109" t="s">
        <v>307</v>
      </c>
      <c r="G244" s="109" t="s">
        <v>326</v>
      </c>
      <c r="H244" t="s">
        <v>282</v>
      </c>
      <c r="I244" s="110">
        <v>41701</v>
      </c>
    </row>
    <row r="245" spans="1:9" x14ac:dyDescent="0.25">
      <c r="A245" t="s">
        <v>321</v>
      </c>
      <c r="B245" t="s">
        <v>322</v>
      </c>
      <c r="C245" t="s">
        <v>323</v>
      </c>
      <c r="D245" t="s">
        <v>223</v>
      </c>
      <c r="E245" t="s">
        <v>319</v>
      </c>
      <c r="F245" s="109" t="s">
        <v>307</v>
      </c>
      <c r="G245" s="109" t="s">
        <v>327</v>
      </c>
      <c r="H245" t="s">
        <v>282</v>
      </c>
      <c r="I245" s="110">
        <v>41701</v>
      </c>
    </row>
    <row r="246" spans="1:9" x14ac:dyDescent="0.25">
      <c r="A246" t="s">
        <v>321</v>
      </c>
      <c r="B246" t="s">
        <v>322</v>
      </c>
      <c r="C246" t="s">
        <v>323</v>
      </c>
      <c r="D246" t="s">
        <v>223</v>
      </c>
      <c r="E246" t="s">
        <v>319</v>
      </c>
      <c r="F246" s="109" t="s">
        <v>307</v>
      </c>
      <c r="G246" s="109" t="s">
        <v>328</v>
      </c>
      <c r="H246" t="s">
        <v>282</v>
      </c>
      <c r="I246" s="110">
        <v>41701</v>
      </c>
    </row>
    <row r="247" spans="1:9" x14ac:dyDescent="0.25">
      <c r="A247" t="s">
        <v>289</v>
      </c>
      <c r="B247" t="s">
        <v>290</v>
      </c>
      <c r="C247" t="s">
        <v>291</v>
      </c>
      <c r="D247" t="s">
        <v>223</v>
      </c>
      <c r="E247" t="s">
        <v>248</v>
      </c>
      <c r="F247" s="109" t="s">
        <v>307</v>
      </c>
      <c r="G247" s="109" t="s">
        <v>357</v>
      </c>
      <c r="H247" t="s">
        <v>282</v>
      </c>
      <c r="I247" s="110">
        <v>41750</v>
      </c>
    </row>
    <row r="248" spans="1:9" x14ac:dyDescent="0.25">
      <c r="A248" t="s">
        <v>289</v>
      </c>
      <c r="B248" t="s">
        <v>290</v>
      </c>
      <c r="C248" t="s">
        <v>291</v>
      </c>
      <c r="D248" t="s">
        <v>223</v>
      </c>
      <c r="E248" t="s">
        <v>248</v>
      </c>
      <c r="F248" s="109" t="s">
        <v>307</v>
      </c>
      <c r="G248" s="109" t="s">
        <v>358</v>
      </c>
      <c r="H248" t="s">
        <v>282</v>
      </c>
      <c r="I248" s="110">
        <v>41750</v>
      </c>
    </row>
    <row r="249" spans="1:9" x14ac:dyDescent="0.25">
      <c r="A249" t="s">
        <v>289</v>
      </c>
      <c r="B249" t="s">
        <v>363</v>
      </c>
      <c r="C249" t="s">
        <v>364</v>
      </c>
      <c r="D249" t="s">
        <v>223</v>
      </c>
      <c r="E249" t="s">
        <v>248</v>
      </c>
      <c r="F249" s="109" t="s">
        <v>307</v>
      </c>
      <c r="G249" s="109" t="s">
        <v>367</v>
      </c>
      <c r="H249" t="s">
        <v>282</v>
      </c>
      <c r="I249" s="110">
        <v>41750</v>
      </c>
    </row>
    <row r="250" spans="1:9" x14ac:dyDescent="0.25">
      <c r="A250" t="s">
        <v>289</v>
      </c>
      <c r="B250" t="s">
        <v>363</v>
      </c>
      <c r="C250" t="s">
        <v>364</v>
      </c>
      <c r="D250" t="s">
        <v>223</v>
      </c>
      <c r="E250" t="s">
        <v>248</v>
      </c>
      <c r="F250" s="109" t="s">
        <v>307</v>
      </c>
      <c r="G250" s="109" t="s">
        <v>368</v>
      </c>
      <c r="H250" t="s">
        <v>282</v>
      </c>
      <c r="I250" s="110">
        <v>41750</v>
      </c>
    </row>
    <row r="251" spans="1:9" x14ac:dyDescent="0.25">
      <c r="A251" t="s">
        <v>289</v>
      </c>
      <c r="B251" t="s">
        <v>363</v>
      </c>
      <c r="C251" t="s">
        <v>364</v>
      </c>
      <c r="D251" t="s">
        <v>223</v>
      </c>
      <c r="E251" t="s">
        <v>248</v>
      </c>
      <c r="F251" s="109" t="s">
        <v>307</v>
      </c>
      <c r="G251" s="109" t="s">
        <v>369</v>
      </c>
      <c r="H251" t="s">
        <v>282</v>
      </c>
      <c r="I251" s="110">
        <v>41750</v>
      </c>
    </row>
    <row r="252" spans="1:9" x14ac:dyDescent="0.25">
      <c r="A252" t="s">
        <v>321</v>
      </c>
      <c r="B252" t="s">
        <v>373</v>
      </c>
      <c r="C252" t="s">
        <v>374</v>
      </c>
      <c r="D252" t="s">
        <v>223</v>
      </c>
      <c r="E252" t="s">
        <v>248</v>
      </c>
      <c r="F252" s="109" t="s">
        <v>307</v>
      </c>
      <c r="G252" s="109" t="s">
        <v>375</v>
      </c>
      <c r="H252" t="s">
        <v>282</v>
      </c>
      <c r="I252" s="110">
        <v>41736</v>
      </c>
    </row>
    <row r="253" spans="1:9" x14ac:dyDescent="0.25">
      <c r="A253" t="s">
        <v>321</v>
      </c>
      <c r="B253" t="s">
        <v>373</v>
      </c>
      <c r="C253" t="s">
        <v>374</v>
      </c>
      <c r="D253" t="s">
        <v>223</v>
      </c>
      <c r="E253" t="s">
        <v>248</v>
      </c>
      <c r="F253" s="109" t="s">
        <v>307</v>
      </c>
      <c r="G253" s="109" t="s">
        <v>376</v>
      </c>
      <c r="H253" t="s">
        <v>282</v>
      </c>
      <c r="I253" s="110">
        <v>41736</v>
      </c>
    </row>
    <row r="254" spans="1:9" x14ac:dyDescent="0.25">
      <c r="A254" t="s">
        <v>385</v>
      </c>
      <c r="B254" t="s">
        <v>386</v>
      </c>
      <c r="C254" t="s">
        <v>387</v>
      </c>
      <c r="D254" t="s">
        <v>223</v>
      </c>
      <c r="E254" t="s">
        <v>319</v>
      </c>
      <c r="F254" s="109" t="s">
        <v>307</v>
      </c>
      <c r="G254" s="109" t="s">
        <v>391</v>
      </c>
      <c r="H254" t="s">
        <v>282</v>
      </c>
      <c r="I254" s="110">
        <v>41761</v>
      </c>
    </row>
    <row r="255" spans="1:9" x14ac:dyDescent="0.25">
      <c r="A255" t="s">
        <v>385</v>
      </c>
      <c r="B255" t="s">
        <v>393</v>
      </c>
      <c r="C255" t="s">
        <v>394</v>
      </c>
      <c r="D255" t="s">
        <v>223</v>
      </c>
      <c r="E255" t="s">
        <v>248</v>
      </c>
      <c r="F255" s="109" t="s">
        <v>307</v>
      </c>
      <c r="G255" s="109" t="s">
        <v>397</v>
      </c>
      <c r="H255" t="s">
        <v>282</v>
      </c>
      <c r="I255" s="110">
        <v>41764</v>
      </c>
    </row>
    <row r="256" spans="1:9" x14ac:dyDescent="0.25">
      <c r="A256" t="s">
        <v>385</v>
      </c>
      <c r="B256" t="s">
        <v>393</v>
      </c>
      <c r="C256" t="s">
        <v>394</v>
      </c>
      <c r="D256" t="s">
        <v>223</v>
      </c>
      <c r="E256" t="s">
        <v>248</v>
      </c>
      <c r="F256" s="109" t="s">
        <v>307</v>
      </c>
      <c r="G256" s="109" t="s">
        <v>398</v>
      </c>
      <c r="H256" t="s">
        <v>282</v>
      </c>
      <c r="I256" s="110">
        <v>41764</v>
      </c>
    </row>
    <row r="257" spans="1:9" x14ac:dyDescent="0.25">
      <c r="A257" t="s">
        <v>385</v>
      </c>
      <c r="B257" t="s">
        <v>393</v>
      </c>
      <c r="C257" t="s">
        <v>394</v>
      </c>
      <c r="D257" t="s">
        <v>223</v>
      </c>
      <c r="E257" t="s">
        <v>248</v>
      </c>
      <c r="F257" s="109" t="s">
        <v>307</v>
      </c>
      <c r="G257" s="109" t="s">
        <v>399</v>
      </c>
      <c r="H257" t="s">
        <v>282</v>
      </c>
      <c r="I257" s="110">
        <v>41764</v>
      </c>
    </row>
    <row r="258" spans="1:9" x14ac:dyDescent="0.25">
      <c r="A258" t="s">
        <v>385</v>
      </c>
      <c r="B258" t="s">
        <v>393</v>
      </c>
      <c r="C258" t="s">
        <v>394</v>
      </c>
      <c r="D258" t="s">
        <v>223</v>
      </c>
      <c r="E258" t="s">
        <v>248</v>
      </c>
      <c r="F258" s="109" t="s">
        <v>307</v>
      </c>
      <c r="G258" s="109" t="s">
        <v>400</v>
      </c>
      <c r="H258" t="s">
        <v>282</v>
      </c>
      <c r="I258" s="110">
        <v>41764</v>
      </c>
    </row>
    <row r="259" spans="1:9" x14ac:dyDescent="0.25">
      <c r="A259" t="s">
        <v>289</v>
      </c>
      <c r="B259" t="s">
        <v>402</v>
      </c>
      <c r="C259" t="s">
        <v>403</v>
      </c>
      <c r="D259" t="s">
        <v>223</v>
      </c>
      <c r="E259" t="s">
        <v>319</v>
      </c>
      <c r="F259" s="109" t="s">
        <v>307</v>
      </c>
      <c r="G259" s="109" t="s">
        <v>409</v>
      </c>
      <c r="H259" t="s">
        <v>282</v>
      </c>
      <c r="I259" s="110">
        <v>41761</v>
      </c>
    </row>
    <row r="260" spans="1:9" x14ac:dyDescent="0.25">
      <c r="A260" t="s">
        <v>415</v>
      </c>
      <c r="B260" t="s">
        <v>416</v>
      </c>
      <c r="C260" t="s">
        <v>417</v>
      </c>
      <c r="D260" t="s">
        <v>223</v>
      </c>
      <c r="E260" t="s">
        <v>248</v>
      </c>
      <c r="F260" s="109" t="s">
        <v>307</v>
      </c>
      <c r="G260" s="109" t="s">
        <v>423</v>
      </c>
      <c r="H260" t="s">
        <v>282</v>
      </c>
      <c r="I260" s="110">
        <v>41771</v>
      </c>
    </row>
    <row r="261" spans="1:9" x14ac:dyDescent="0.25">
      <c r="A261" t="s">
        <v>415</v>
      </c>
      <c r="B261" t="s">
        <v>416</v>
      </c>
      <c r="C261" t="s">
        <v>417</v>
      </c>
      <c r="D261" t="s">
        <v>223</v>
      </c>
      <c r="E261" t="s">
        <v>248</v>
      </c>
      <c r="F261" s="109" t="s">
        <v>307</v>
      </c>
      <c r="G261" s="109" t="s">
        <v>424</v>
      </c>
      <c r="H261" t="s">
        <v>282</v>
      </c>
      <c r="I261" s="110">
        <v>41771</v>
      </c>
    </row>
    <row r="262" spans="1:9" x14ac:dyDescent="0.25">
      <c r="A262" t="s">
        <v>385</v>
      </c>
      <c r="B262" t="s">
        <v>429</v>
      </c>
      <c r="C262" t="s">
        <v>430</v>
      </c>
      <c r="D262" t="s">
        <v>223</v>
      </c>
      <c r="E262" t="s">
        <v>248</v>
      </c>
      <c r="F262" s="109" t="s">
        <v>307</v>
      </c>
      <c r="G262" s="109" t="s">
        <v>433</v>
      </c>
      <c r="H262" t="s">
        <v>282</v>
      </c>
      <c r="I262" s="110">
        <v>41764</v>
      </c>
    </row>
    <row r="263" spans="1:9" x14ac:dyDescent="0.25">
      <c r="A263" t="s">
        <v>435</v>
      </c>
      <c r="B263" t="s">
        <v>440</v>
      </c>
      <c r="C263" t="s">
        <v>441</v>
      </c>
      <c r="D263" t="s">
        <v>324</v>
      </c>
      <c r="E263" t="s">
        <v>248</v>
      </c>
      <c r="F263" s="109" t="s">
        <v>307</v>
      </c>
      <c r="G263" s="109" t="s">
        <v>444</v>
      </c>
      <c r="H263" t="s">
        <v>443</v>
      </c>
      <c r="I263" s="110">
        <v>41771</v>
      </c>
    </row>
    <row r="264" spans="1:9" x14ac:dyDescent="0.25">
      <c r="A264" t="s">
        <v>435</v>
      </c>
      <c r="B264" t="s">
        <v>440</v>
      </c>
      <c r="C264" t="s">
        <v>441</v>
      </c>
      <c r="D264" t="s">
        <v>324</v>
      </c>
      <c r="E264" t="s">
        <v>248</v>
      </c>
      <c r="F264" s="109" t="s">
        <v>307</v>
      </c>
      <c r="G264" s="109" t="s">
        <v>445</v>
      </c>
      <c r="H264" t="s">
        <v>443</v>
      </c>
      <c r="I264" s="110">
        <v>41771</v>
      </c>
    </row>
    <row r="265" spans="1:9" x14ac:dyDescent="0.25">
      <c r="A265" t="s">
        <v>435</v>
      </c>
      <c r="B265" t="s">
        <v>451</v>
      </c>
      <c r="C265" t="s">
        <v>452</v>
      </c>
      <c r="D265" t="s">
        <v>324</v>
      </c>
      <c r="E265" t="s">
        <v>319</v>
      </c>
      <c r="F265" s="109" t="s">
        <v>307</v>
      </c>
      <c r="G265" s="109" t="s">
        <v>458</v>
      </c>
      <c r="H265" t="s">
        <v>459</v>
      </c>
      <c r="I265" s="110">
        <v>41785</v>
      </c>
    </row>
    <row r="266" spans="1:9" x14ac:dyDescent="0.25">
      <c r="A266" t="s">
        <v>289</v>
      </c>
      <c r="B266" t="s">
        <v>363</v>
      </c>
      <c r="C266" t="s">
        <v>364</v>
      </c>
      <c r="D266" t="s">
        <v>223</v>
      </c>
      <c r="E266" t="s">
        <v>248</v>
      </c>
      <c r="F266" s="109" t="s">
        <v>307</v>
      </c>
      <c r="G266" s="109" t="s">
        <v>462</v>
      </c>
      <c r="H266" t="s">
        <v>282</v>
      </c>
      <c r="I266" s="110">
        <v>41813</v>
      </c>
    </row>
    <row r="267" spans="1:9" x14ac:dyDescent="0.25">
      <c r="A267" t="s">
        <v>289</v>
      </c>
      <c r="B267" t="s">
        <v>463</v>
      </c>
      <c r="C267" t="s">
        <v>468</v>
      </c>
      <c r="D267" t="s">
        <v>223</v>
      </c>
      <c r="E267" t="s">
        <v>319</v>
      </c>
      <c r="F267" s="109" t="s">
        <v>307</v>
      </c>
      <c r="G267" s="109" t="s">
        <v>472</v>
      </c>
      <c r="H267" t="s">
        <v>282</v>
      </c>
      <c r="I267" s="110">
        <v>41806</v>
      </c>
    </row>
    <row r="268" spans="1:9" x14ac:dyDescent="0.25">
      <c r="A268" t="s">
        <v>289</v>
      </c>
      <c r="B268" t="s">
        <v>463</v>
      </c>
      <c r="C268" t="s">
        <v>466</v>
      </c>
      <c r="D268" t="s">
        <v>223</v>
      </c>
      <c r="E268" t="s">
        <v>319</v>
      </c>
      <c r="F268" s="109" t="s">
        <v>307</v>
      </c>
      <c r="G268" s="109" t="s">
        <v>473</v>
      </c>
      <c r="H268" t="s">
        <v>282</v>
      </c>
      <c r="I268" s="110">
        <v>41806</v>
      </c>
    </row>
    <row r="269" spans="1:9" x14ac:dyDescent="0.25">
      <c r="A269" t="s">
        <v>435</v>
      </c>
      <c r="B269" t="s">
        <v>440</v>
      </c>
      <c r="C269" t="s">
        <v>477</v>
      </c>
      <c r="D269" t="s">
        <v>223</v>
      </c>
      <c r="E269" t="s">
        <v>319</v>
      </c>
      <c r="F269" s="109" t="s">
        <v>307</v>
      </c>
      <c r="G269" s="109" t="s">
        <v>481</v>
      </c>
      <c r="H269" t="s">
        <v>282</v>
      </c>
      <c r="I269" s="110">
        <v>41799</v>
      </c>
    </row>
    <row r="270" spans="1:9" x14ac:dyDescent="0.25">
      <c r="A270" t="s">
        <v>435</v>
      </c>
      <c r="B270" t="s">
        <v>440</v>
      </c>
      <c r="C270" t="s">
        <v>477</v>
      </c>
      <c r="D270" t="s">
        <v>223</v>
      </c>
      <c r="E270" t="s">
        <v>319</v>
      </c>
      <c r="F270" s="109" t="s">
        <v>307</v>
      </c>
      <c r="G270" s="109" t="s">
        <v>482</v>
      </c>
      <c r="H270" t="s">
        <v>282</v>
      </c>
      <c r="I270" s="110">
        <v>41799</v>
      </c>
    </row>
    <row r="271" spans="1:9" x14ac:dyDescent="0.25">
      <c r="A271" t="s">
        <v>321</v>
      </c>
      <c r="B271" t="s">
        <v>322</v>
      </c>
      <c r="C271" t="s">
        <v>323</v>
      </c>
      <c r="D271" t="s">
        <v>223</v>
      </c>
      <c r="E271" t="s">
        <v>248</v>
      </c>
      <c r="F271" s="109" t="s">
        <v>307</v>
      </c>
      <c r="G271" s="109" t="s">
        <v>491</v>
      </c>
      <c r="H271" t="s">
        <v>282</v>
      </c>
      <c r="I271" s="110">
        <v>41799</v>
      </c>
    </row>
    <row r="272" spans="1:9" x14ac:dyDescent="0.25">
      <c r="A272" t="s">
        <v>321</v>
      </c>
      <c r="B272" t="s">
        <v>322</v>
      </c>
      <c r="C272" t="s">
        <v>323</v>
      </c>
      <c r="D272" t="s">
        <v>223</v>
      </c>
      <c r="E272" t="s">
        <v>319</v>
      </c>
      <c r="F272" s="109" t="s">
        <v>307</v>
      </c>
      <c r="G272" s="109" t="s">
        <v>492</v>
      </c>
      <c r="H272" t="s">
        <v>282</v>
      </c>
      <c r="I272" s="110">
        <v>41799</v>
      </c>
    </row>
    <row r="273" spans="1:9" x14ac:dyDescent="0.25">
      <c r="A273" t="s">
        <v>321</v>
      </c>
      <c r="B273" t="s">
        <v>322</v>
      </c>
      <c r="C273" t="s">
        <v>323</v>
      </c>
      <c r="D273" t="s">
        <v>223</v>
      </c>
      <c r="E273" t="s">
        <v>319</v>
      </c>
      <c r="F273" s="109" t="s">
        <v>307</v>
      </c>
      <c r="G273" s="109" t="s">
        <v>493</v>
      </c>
      <c r="H273" t="s">
        <v>282</v>
      </c>
      <c r="I273" s="110">
        <v>41799</v>
      </c>
    </row>
    <row r="274" spans="1:9" x14ac:dyDescent="0.25">
      <c r="A274" t="s">
        <v>321</v>
      </c>
      <c r="B274" t="s">
        <v>322</v>
      </c>
      <c r="C274" t="s">
        <v>323</v>
      </c>
      <c r="D274" t="s">
        <v>324</v>
      </c>
      <c r="E274" t="s">
        <v>248</v>
      </c>
      <c r="F274" s="109" t="s">
        <v>307</v>
      </c>
      <c r="G274" s="109" t="s">
        <v>494</v>
      </c>
      <c r="H274" t="s">
        <v>282</v>
      </c>
      <c r="I274" s="110">
        <v>41799</v>
      </c>
    </row>
    <row r="275" spans="1:9" x14ac:dyDescent="0.25">
      <c r="A275" t="s">
        <v>321</v>
      </c>
      <c r="B275" t="s">
        <v>322</v>
      </c>
      <c r="C275" t="s">
        <v>323</v>
      </c>
      <c r="D275" t="s">
        <v>223</v>
      </c>
      <c r="E275" t="s">
        <v>248</v>
      </c>
      <c r="F275" s="109" t="s">
        <v>307</v>
      </c>
      <c r="G275" s="109" t="s">
        <v>495</v>
      </c>
      <c r="H275" t="s">
        <v>282</v>
      </c>
      <c r="I275" s="110">
        <v>41813</v>
      </c>
    </row>
    <row r="276" spans="1:9" x14ac:dyDescent="0.25">
      <c r="A276" t="s">
        <v>321</v>
      </c>
      <c r="B276" t="s">
        <v>322</v>
      </c>
      <c r="C276" t="s">
        <v>323</v>
      </c>
      <c r="D276" t="s">
        <v>223</v>
      </c>
      <c r="E276" t="s">
        <v>248</v>
      </c>
      <c r="F276" s="109" t="s">
        <v>307</v>
      </c>
      <c r="G276" s="109" t="s">
        <v>496</v>
      </c>
      <c r="H276" t="s">
        <v>282</v>
      </c>
      <c r="I276" s="110">
        <v>41813</v>
      </c>
    </row>
    <row r="277" spans="1:9" x14ac:dyDescent="0.25">
      <c r="A277" t="s">
        <v>321</v>
      </c>
      <c r="B277" t="s">
        <v>322</v>
      </c>
      <c r="C277" t="s">
        <v>323</v>
      </c>
      <c r="D277" t="s">
        <v>223</v>
      </c>
      <c r="E277" t="s">
        <v>248</v>
      </c>
      <c r="F277" s="109" t="s">
        <v>307</v>
      </c>
      <c r="G277" s="109" t="s">
        <v>497</v>
      </c>
      <c r="H277" t="s">
        <v>282</v>
      </c>
      <c r="I277" s="110">
        <v>41799</v>
      </c>
    </row>
    <row r="278" spans="1:9" x14ac:dyDescent="0.25">
      <c r="A278" t="s">
        <v>321</v>
      </c>
      <c r="B278" t="s">
        <v>322</v>
      </c>
      <c r="C278" t="s">
        <v>323</v>
      </c>
      <c r="D278" t="s">
        <v>223</v>
      </c>
      <c r="E278" t="s">
        <v>248</v>
      </c>
      <c r="F278" s="109" t="s">
        <v>307</v>
      </c>
      <c r="G278" s="109" t="s">
        <v>498</v>
      </c>
      <c r="H278" t="s">
        <v>282</v>
      </c>
      <c r="I278" s="110">
        <v>41813</v>
      </c>
    </row>
    <row r="279" spans="1:9" x14ac:dyDescent="0.25">
      <c r="A279" t="s">
        <v>435</v>
      </c>
      <c r="B279" t="s">
        <v>518</v>
      </c>
      <c r="C279" t="s">
        <v>519</v>
      </c>
      <c r="D279" t="s">
        <v>324</v>
      </c>
      <c r="E279" t="s">
        <v>248</v>
      </c>
      <c r="F279" s="109" t="s">
        <v>307</v>
      </c>
      <c r="G279" s="109" t="s">
        <v>522</v>
      </c>
      <c r="H279" t="s">
        <v>282</v>
      </c>
      <c r="I279" s="110">
        <v>41827</v>
      </c>
    </row>
    <row r="280" spans="1:9" x14ac:dyDescent="0.25">
      <c r="A280" t="s">
        <v>435</v>
      </c>
      <c r="B280" t="s">
        <v>518</v>
      </c>
      <c r="C280" t="s">
        <v>519</v>
      </c>
      <c r="D280" t="s">
        <v>324</v>
      </c>
      <c r="E280" t="s">
        <v>248</v>
      </c>
      <c r="F280" s="109" t="s">
        <v>307</v>
      </c>
      <c r="G280" s="109" t="s">
        <v>523</v>
      </c>
      <c r="H280" t="s">
        <v>459</v>
      </c>
      <c r="I280" s="110">
        <v>41827</v>
      </c>
    </row>
    <row r="281" spans="1:9" x14ac:dyDescent="0.25">
      <c r="A281" t="s">
        <v>315</v>
      </c>
      <c r="B281" t="s">
        <v>316</v>
      </c>
      <c r="C281" t="s">
        <v>536</v>
      </c>
      <c r="D281" t="s">
        <v>324</v>
      </c>
      <c r="E281" t="s">
        <v>248</v>
      </c>
      <c r="F281" s="109" t="s">
        <v>307</v>
      </c>
      <c r="G281" s="109" t="s">
        <v>541</v>
      </c>
      <c r="H281" t="s">
        <v>282</v>
      </c>
      <c r="I281" s="110">
        <v>41821</v>
      </c>
    </row>
    <row r="282" spans="1:9" x14ac:dyDescent="0.25">
      <c r="A282" t="s">
        <v>315</v>
      </c>
      <c r="B282" t="s">
        <v>316</v>
      </c>
      <c r="C282" t="s">
        <v>536</v>
      </c>
      <c r="D282" t="s">
        <v>324</v>
      </c>
      <c r="E282" t="s">
        <v>248</v>
      </c>
      <c r="F282" s="109" t="s">
        <v>307</v>
      </c>
      <c r="G282" s="109" t="s">
        <v>542</v>
      </c>
      <c r="H282" t="s">
        <v>282</v>
      </c>
      <c r="I282" s="110">
        <v>41821</v>
      </c>
    </row>
    <row r="283" spans="1:9" x14ac:dyDescent="0.25">
      <c r="A283" t="s">
        <v>435</v>
      </c>
      <c r="B283" t="s">
        <v>486</v>
      </c>
      <c r="C283" t="s">
        <v>487</v>
      </c>
      <c r="D283" t="s">
        <v>223</v>
      </c>
      <c r="E283" t="s">
        <v>248</v>
      </c>
      <c r="F283" s="109" t="s">
        <v>307</v>
      </c>
      <c r="G283" s="109" t="s">
        <v>546</v>
      </c>
      <c r="H283" t="s">
        <v>282</v>
      </c>
      <c r="I283" s="110">
        <v>41835</v>
      </c>
    </row>
    <row r="284" spans="1:9" x14ac:dyDescent="0.25">
      <c r="A284" t="s">
        <v>435</v>
      </c>
      <c r="B284" t="s">
        <v>486</v>
      </c>
      <c r="C284" t="s">
        <v>487</v>
      </c>
      <c r="D284" t="s">
        <v>223</v>
      </c>
      <c r="E284" t="s">
        <v>248</v>
      </c>
      <c r="F284" s="109" t="s">
        <v>307</v>
      </c>
      <c r="G284" s="109" t="s">
        <v>547</v>
      </c>
      <c r="H284" t="s">
        <v>282</v>
      </c>
      <c r="I284" s="110">
        <v>41835</v>
      </c>
    </row>
    <row r="285" spans="1:9" x14ac:dyDescent="0.25">
      <c r="A285" t="s">
        <v>435</v>
      </c>
      <c r="B285" t="s">
        <v>486</v>
      </c>
      <c r="C285" t="s">
        <v>487</v>
      </c>
      <c r="D285" t="s">
        <v>223</v>
      </c>
      <c r="E285" t="s">
        <v>248</v>
      </c>
      <c r="F285" s="109" t="s">
        <v>307</v>
      </c>
      <c r="G285" s="109" t="s">
        <v>548</v>
      </c>
      <c r="H285" t="s">
        <v>282</v>
      </c>
      <c r="I285" s="110">
        <v>41835</v>
      </c>
    </row>
    <row r="286" spans="1:9" x14ac:dyDescent="0.25">
      <c r="A286" t="s">
        <v>435</v>
      </c>
      <c r="B286" t="s">
        <v>486</v>
      </c>
      <c r="C286" t="s">
        <v>487</v>
      </c>
      <c r="D286" t="s">
        <v>223</v>
      </c>
      <c r="E286" t="s">
        <v>248</v>
      </c>
      <c r="F286" s="109" t="s">
        <v>307</v>
      </c>
      <c r="G286" s="109" t="s">
        <v>549</v>
      </c>
      <c r="H286" t="s">
        <v>282</v>
      </c>
      <c r="I286" s="110">
        <v>41835</v>
      </c>
    </row>
    <row r="287" spans="1:9" x14ac:dyDescent="0.25">
      <c r="A287" t="s">
        <v>321</v>
      </c>
      <c r="B287" t="s">
        <v>322</v>
      </c>
      <c r="C287" t="s">
        <v>323</v>
      </c>
      <c r="D287" t="s">
        <v>223</v>
      </c>
      <c r="E287" t="s">
        <v>248</v>
      </c>
      <c r="F287" s="109" t="s">
        <v>307</v>
      </c>
      <c r="G287" s="109" t="s">
        <v>564</v>
      </c>
      <c r="H287" t="s">
        <v>282</v>
      </c>
      <c r="I287" s="110">
        <v>41822</v>
      </c>
    </row>
    <row r="288" spans="1:9" x14ac:dyDescent="0.25">
      <c r="A288" t="s">
        <v>321</v>
      </c>
      <c r="B288" t="s">
        <v>322</v>
      </c>
      <c r="C288" t="s">
        <v>323</v>
      </c>
      <c r="D288" t="s">
        <v>223</v>
      </c>
      <c r="E288" t="s">
        <v>319</v>
      </c>
      <c r="F288" s="109" t="s">
        <v>307</v>
      </c>
      <c r="G288" s="109" t="s">
        <v>565</v>
      </c>
      <c r="H288" t="s">
        <v>459</v>
      </c>
      <c r="I288" s="110">
        <v>41822</v>
      </c>
    </row>
    <row r="289" spans="1:9" x14ac:dyDescent="0.25">
      <c r="A289" t="s">
        <v>321</v>
      </c>
      <c r="B289" t="s">
        <v>322</v>
      </c>
      <c r="C289" t="s">
        <v>323</v>
      </c>
      <c r="D289" t="s">
        <v>223</v>
      </c>
      <c r="E289" t="s">
        <v>319</v>
      </c>
      <c r="F289" s="109" t="s">
        <v>307</v>
      </c>
      <c r="G289" s="109" t="s">
        <v>566</v>
      </c>
      <c r="H289" t="s">
        <v>282</v>
      </c>
      <c r="I289" s="110">
        <v>41822</v>
      </c>
    </row>
    <row r="290" spans="1:9" x14ac:dyDescent="0.25">
      <c r="A290" t="s">
        <v>321</v>
      </c>
      <c r="B290" t="s">
        <v>322</v>
      </c>
      <c r="C290" t="s">
        <v>323</v>
      </c>
      <c r="D290" t="s">
        <v>223</v>
      </c>
      <c r="E290" t="s">
        <v>319</v>
      </c>
      <c r="F290" s="109" t="s">
        <v>307</v>
      </c>
      <c r="G290" s="109" t="s">
        <v>567</v>
      </c>
      <c r="H290" t="s">
        <v>282</v>
      </c>
      <c r="I290" s="110">
        <v>41822</v>
      </c>
    </row>
    <row r="291" spans="1:9" x14ac:dyDescent="0.25">
      <c r="A291" t="s">
        <v>321</v>
      </c>
      <c r="B291" t="s">
        <v>322</v>
      </c>
      <c r="C291" t="s">
        <v>323</v>
      </c>
      <c r="D291" t="s">
        <v>223</v>
      </c>
      <c r="E291" t="s">
        <v>248</v>
      </c>
      <c r="F291" s="109" t="s">
        <v>307</v>
      </c>
      <c r="G291" s="109" t="s">
        <v>573</v>
      </c>
      <c r="H291" t="s">
        <v>282</v>
      </c>
      <c r="I291" s="110">
        <v>41835</v>
      </c>
    </row>
    <row r="292" spans="1:9" x14ac:dyDescent="0.25">
      <c r="A292" t="s">
        <v>321</v>
      </c>
      <c r="B292" t="s">
        <v>322</v>
      </c>
      <c r="C292" t="s">
        <v>323</v>
      </c>
      <c r="D292" t="s">
        <v>223</v>
      </c>
      <c r="E292" t="s">
        <v>248</v>
      </c>
      <c r="F292" s="109" t="s">
        <v>307</v>
      </c>
      <c r="G292" s="109" t="s">
        <v>574</v>
      </c>
      <c r="H292" t="s">
        <v>282</v>
      </c>
      <c r="I292" s="110">
        <v>41835</v>
      </c>
    </row>
    <row r="293" spans="1:9" x14ac:dyDescent="0.25">
      <c r="A293" t="s">
        <v>321</v>
      </c>
      <c r="B293" t="s">
        <v>322</v>
      </c>
      <c r="C293" t="s">
        <v>323</v>
      </c>
      <c r="D293" t="s">
        <v>324</v>
      </c>
      <c r="E293" t="s">
        <v>319</v>
      </c>
      <c r="F293" s="109" t="s">
        <v>307</v>
      </c>
      <c r="G293" s="109" t="s">
        <v>577</v>
      </c>
      <c r="H293" t="s">
        <v>282</v>
      </c>
      <c r="I293" s="110">
        <v>41835</v>
      </c>
    </row>
    <row r="294" spans="1:9" x14ac:dyDescent="0.25">
      <c r="A294" t="s">
        <v>321</v>
      </c>
      <c r="B294" t="s">
        <v>322</v>
      </c>
      <c r="C294" t="s">
        <v>323</v>
      </c>
      <c r="D294" t="s">
        <v>324</v>
      </c>
      <c r="E294" t="s">
        <v>319</v>
      </c>
      <c r="F294" s="109" t="s">
        <v>307</v>
      </c>
      <c r="G294" s="109" t="s">
        <v>578</v>
      </c>
      <c r="H294" t="s">
        <v>459</v>
      </c>
      <c r="I294" s="110">
        <v>41841</v>
      </c>
    </row>
    <row r="295" spans="1:9" x14ac:dyDescent="0.25">
      <c r="A295" t="s">
        <v>321</v>
      </c>
      <c r="B295" t="s">
        <v>322</v>
      </c>
      <c r="C295" t="s">
        <v>323</v>
      </c>
      <c r="D295" t="s">
        <v>324</v>
      </c>
      <c r="E295" t="s">
        <v>319</v>
      </c>
      <c r="F295" s="109" t="s">
        <v>307</v>
      </c>
      <c r="G295" s="109" t="s">
        <v>579</v>
      </c>
      <c r="H295" t="s">
        <v>282</v>
      </c>
      <c r="I295" s="110">
        <v>41835</v>
      </c>
    </row>
    <row r="296" spans="1:9" x14ac:dyDescent="0.25">
      <c r="A296" t="s">
        <v>321</v>
      </c>
      <c r="B296" t="s">
        <v>322</v>
      </c>
      <c r="C296" t="s">
        <v>323</v>
      </c>
      <c r="D296" t="s">
        <v>324</v>
      </c>
      <c r="E296" t="s">
        <v>319</v>
      </c>
      <c r="F296" s="109" t="s">
        <v>307</v>
      </c>
      <c r="G296" s="109" t="s">
        <v>580</v>
      </c>
      <c r="H296" t="s">
        <v>282</v>
      </c>
      <c r="I296" s="110">
        <v>41835</v>
      </c>
    </row>
    <row r="297" spans="1:9" x14ac:dyDescent="0.25">
      <c r="A297" t="s">
        <v>415</v>
      </c>
      <c r="B297" t="s">
        <v>514</v>
      </c>
      <c r="C297" t="s">
        <v>515</v>
      </c>
      <c r="D297" t="s">
        <v>223</v>
      </c>
      <c r="E297" t="s">
        <v>319</v>
      </c>
      <c r="F297" s="109" t="s">
        <v>307</v>
      </c>
      <c r="G297" s="109" t="s">
        <v>610</v>
      </c>
      <c r="H297" t="s">
        <v>282</v>
      </c>
      <c r="I297" s="110">
        <v>41869</v>
      </c>
    </row>
    <row r="298" spans="1:9" x14ac:dyDescent="0.25">
      <c r="A298" t="s">
        <v>415</v>
      </c>
      <c r="B298" t="s">
        <v>514</v>
      </c>
      <c r="C298" t="s">
        <v>515</v>
      </c>
      <c r="D298" t="s">
        <v>223</v>
      </c>
      <c r="E298" t="s">
        <v>319</v>
      </c>
      <c r="F298" s="109" t="s">
        <v>307</v>
      </c>
      <c r="G298" s="109" t="s">
        <v>611</v>
      </c>
      <c r="H298" t="s">
        <v>282</v>
      </c>
      <c r="I298" s="110">
        <v>41856</v>
      </c>
    </row>
    <row r="299" spans="1:9" x14ac:dyDescent="0.25">
      <c r="A299" t="s">
        <v>415</v>
      </c>
      <c r="B299" t="s">
        <v>613</v>
      </c>
      <c r="C299" t="s">
        <v>614</v>
      </c>
      <c r="D299" t="s">
        <v>223</v>
      </c>
      <c r="E299" t="s">
        <v>319</v>
      </c>
      <c r="F299" s="109" t="s">
        <v>307</v>
      </c>
      <c r="G299" s="109" t="s">
        <v>619</v>
      </c>
      <c r="H299" t="s">
        <v>282</v>
      </c>
      <c r="I299" s="110">
        <v>41862</v>
      </c>
    </row>
    <row r="300" spans="1:9" x14ac:dyDescent="0.25">
      <c r="A300" t="s">
        <v>415</v>
      </c>
      <c r="B300" t="s">
        <v>613</v>
      </c>
      <c r="C300" t="s">
        <v>614</v>
      </c>
      <c r="D300" t="s">
        <v>223</v>
      </c>
      <c r="E300" t="s">
        <v>319</v>
      </c>
      <c r="F300" s="109" t="s">
        <v>307</v>
      </c>
      <c r="G300" s="109" t="s">
        <v>620</v>
      </c>
      <c r="H300" t="s">
        <v>282</v>
      </c>
      <c r="I300" s="110">
        <v>41862</v>
      </c>
    </row>
    <row r="301" spans="1:9" x14ac:dyDescent="0.25">
      <c r="A301" t="s">
        <v>415</v>
      </c>
      <c r="B301" t="s">
        <v>613</v>
      </c>
      <c r="C301" t="s">
        <v>614</v>
      </c>
      <c r="D301" t="s">
        <v>223</v>
      </c>
      <c r="E301" t="s">
        <v>319</v>
      </c>
      <c r="F301" s="109" t="s">
        <v>307</v>
      </c>
      <c r="G301" s="109" t="s">
        <v>621</v>
      </c>
      <c r="H301" t="s">
        <v>282</v>
      </c>
      <c r="I301" s="110">
        <v>41862</v>
      </c>
    </row>
    <row r="302" spans="1:9" x14ac:dyDescent="0.25">
      <c r="A302" t="s">
        <v>435</v>
      </c>
      <c r="B302" t="s">
        <v>486</v>
      </c>
      <c r="C302" t="s">
        <v>487</v>
      </c>
      <c r="D302" t="s">
        <v>223</v>
      </c>
      <c r="E302" t="s">
        <v>319</v>
      </c>
      <c r="F302" s="109" t="s">
        <v>307</v>
      </c>
      <c r="G302" s="109" t="s">
        <v>627</v>
      </c>
      <c r="H302" t="s">
        <v>282</v>
      </c>
      <c r="I302" s="110">
        <v>41869</v>
      </c>
    </row>
    <row r="303" spans="1:9" x14ac:dyDescent="0.25">
      <c r="A303" t="s">
        <v>435</v>
      </c>
      <c r="B303" t="s">
        <v>486</v>
      </c>
      <c r="C303" t="s">
        <v>487</v>
      </c>
      <c r="D303" t="s">
        <v>223</v>
      </c>
      <c r="E303" t="s">
        <v>319</v>
      </c>
      <c r="F303" s="109" t="s">
        <v>307</v>
      </c>
      <c r="G303" s="109" t="s">
        <v>628</v>
      </c>
      <c r="H303" t="s">
        <v>282</v>
      </c>
      <c r="I303" s="110">
        <v>41869</v>
      </c>
    </row>
    <row r="304" spans="1:9" x14ac:dyDescent="0.25">
      <c r="A304" t="s">
        <v>385</v>
      </c>
      <c r="B304" t="s">
        <v>559</v>
      </c>
      <c r="C304" t="s">
        <v>636</v>
      </c>
      <c r="D304" t="s">
        <v>223</v>
      </c>
      <c r="E304" t="s">
        <v>248</v>
      </c>
      <c r="F304" s="109" t="s">
        <v>307</v>
      </c>
      <c r="G304" s="109" t="s">
        <v>640</v>
      </c>
      <c r="H304" t="s">
        <v>282</v>
      </c>
      <c r="I304" s="110">
        <v>41890</v>
      </c>
    </row>
    <row r="305" spans="1:9" x14ac:dyDescent="0.25">
      <c r="A305" t="s">
        <v>435</v>
      </c>
      <c r="B305" t="s">
        <v>518</v>
      </c>
      <c r="C305" t="s">
        <v>648</v>
      </c>
      <c r="D305" t="s">
        <v>223</v>
      </c>
      <c r="E305" t="s">
        <v>319</v>
      </c>
      <c r="F305" s="109" t="s">
        <v>307</v>
      </c>
      <c r="G305" s="109" t="s">
        <v>652</v>
      </c>
      <c r="H305" t="s">
        <v>282</v>
      </c>
      <c r="I305" s="110">
        <v>41887</v>
      </c>
    </row>
    <row r="306" spans="1:9" x14ac:dyDescent="0.25">
      <c r="A306" t="s">
        <v>435</v>
      </c>
      <c r="B306" t="s">
        <v>518</v>
      </c>
      <c r="C306" t="s">
        <v>648</v>
      </c>
      <c r="D306" t="s">
        <v>223</v>
      </c>
      <c r="E306" t="s">
        <v>319</v>
      </c>
      <c r="F306" s="109" t="s">
        <v>307</v>
      </c>
      <c r="G306" s="109" t="s">
        <v>653</v>
      </c>
      <c r="H306" t="s">
        <v>443</v>
      </c>
      <c r="I306" s="110">
        <v>41887</v>
      </c>
    </row>
    <row r="307" spans="1:9" x14ac:dyDescent="0.25">
      <c r="A307" t="s">
        <v>289</v>
      </c>
      <c r="B307" t="s">
        <v>463</v>
      </c>
      <c r="C307" t="s">
        <v>691</v>
      </c>
      <c r="D307" t="s">
        <v>324</v>
      </c>
      <c r="E307" t="s">
        <v>319</v>
      </c>
      <c r="F307" s="109" t="s">
        <v>307</v>
      </c>
      <c r="G307" s="109" t="s">
        <v>696</v>
      </c>
      <c r="H307" t="s">
        <v>282</v>
      </c>
      <c r="I307" s="110">
        <v>41932</v>
      </c>
    </row>
    <row r="308" spans="1:9" x14ac:dyDescent="0.25">
      <c r="A308" t="s">
        <v>289</v>
      </c>
      <c r="B308" t="s">
        <v>463</v>
      </c>
      <c r="C308" t="s">
        <v>691</v>
      </c>
      <c r="D308" t="s">
        <v>324</v>
      </c>
      <c r="E308" t="s">
        <v>319</v>
      </c>
      <c r="F308" s="109" t="s">
        <v>307</v>
      </c>
      <c r="G308" s="109" t="s">
        <v>697</v>
      </c>
      <c r="H308" t="s">
        <v>443</v>
      </c>
      <c r="I308" s="110">
        <v>41932</v>
      </c>
    </row>
    <row r="309" spans="1:9" x14ac:dyDescent="0.25">
      <c r="A309" t="s">
        <v>415</v>
      </c>
      <c r="B309" t="s">
        <v>700</v>
      </c>
      <c r="C309" t="s">
        <v>701</v>
      </c>
      <c r="D309" t="s">
        <v>223</v>
      </c>
      <c r="E309" t="s">
        <v>248</v>
      </c>
      <c r="F309" s="109" t="s">
        <v>307</v>
      </c>
      <c r="G309" s="109" t="s">
        <v>707</v>
      </c>
      <c r="H309" t="s">
        <v>282</v>
      </c>
      <c r="I309" s="110">
        <v>41918</v>
      </c>
    </row>
    <row r="310" spans="1:9" x14ac:dyDescent="0.25">
      <c r="A310" t="s">
        <v>415</v>
      </c>
      <c r="B310" t="s">
        <v>700</v>
      </c>
      <c r="C310" t="s">
        <v>701</v>
      </c>
      <c r="D310" t="s">
        <v>223</v>
      </c>
      <c r="E310" t="s">
        <v>248</v>
      </c>
      <c r="F310" s="109" t="s">
        <v>307</v>
      </c>
      <c r="G310" s="109" t="s">
        <v>708</v>
      </c>
      <c r="H310" t="s">
        <v>282</v>
      </c>
      <c r="I310" s="110">
        <v>41918</v>
      </c>
    </row>
    <row r="311" spans="1:9" x14ac:dyDescent="0.25">
      <c r="A311" t="s">
        <v>415</v>
      </c>
      <c r="B311" t="s">
        <v>700</v>
      </c>
      <c r="C311" t="s">
        <v>701</v>
      </c>
      <c r="D311" t="s">
        <v>223</v>
      </c>
      <c r="E311" t="s">
        <v>248</v>
      </c>
      <c r="F311" s="109" t="s">
        <v>307</v>
      </c>
      <c r="G311" s="109" t="s">
        <v>709</v>
      </c>
      <c r="H311" t="s">
        <v>282</v>
      </c>
      <c r="I311" s="110">
        <v>41918</v>
      </c>
    </row>
    <row r="312" spans="1:9" x14ac:dyDescent="0.25">
      <c r="A312" t="s">
        <v>415</v>
      </c>
      <c r="B312" t="s">
        <v>700</v>
      </c>
      <c r="C312" t="s">
        <v>701</v>
      </c>
      <c r="D312" t="s">
        <v>223</v>
      </c>
      <c r="E312" t="s">
        <v>248</v>
      </c>
      <c r="F312" s="109" t="s">
        <v>307</v>
      </c>
      <c r="G312" s="109" t="s">
        <v>710</v>
      </c>
      <c r="H312" t="s">
        <v>282</v>
      </c>
      <c r="I312" s="110">
        <v>41918</v>
      </c>
    </row>
    <row r="313" spans="1:9" x14ac:dyDescent="0.25">
      <c r="A313" t="s">
        <v>415</v>
      </c>
      <c r="B313" t="s">
        <v>700</v>
      </c>
      <c r="C313" t="s">
        <v>701</v>
      </c>
      <c r="D313" t="s">
        <v>223</v>
      </c>
      <c r="E313" t="s">
        <v>248</v>
      </c>
      <c r="F313" s="109" t="s">
        <v>307</v>
      </c>
      <c r="G313" s="109" t="s">
        <v>711</v>
      </c>
      <c r="H313" t="s">
        <v>282</v>
      </c>
      <c r="I313" s="110">
        <v>41918</v>
      </c>
    </row>
    <row r="314" spans="1:9" x14ac:dyDescent="0.25">
      <c r="A314" t="s">
        <v>415</v>
      </c>
      <c r="B314" t="s">
        <v>700</v>
      </c>
      <c r="C314" t="s">
        <v>701</v>
      </c>
      <c r="D314" t="s">
        <v>223</v>
      </c>
      <c r="E314" t="s">
        <v>248</v>
      </c>
      <c r="F314" s="109" t="s">
        <v>307</v>
      </c>
      <c r="G314" s="109" t="s">
        <v>712</v>
      </c>
      <c r="H314" t="s">
        <v>282</v>
      </c>
      <c r="I314" s="110">
        <v>41918</v>
      </c>
    </row>
    <row r="315" spans="1:9" x14ac:dyDescent="0.25">
      <c r="A315" t="s">
        <v>278</v>
      </c>
      <c r="B315" t="s">
        <v>279</v>
      </c>
      <c r="C315" t="s">
        <v>280</v>
      </c>
      <c r="D315" t="s">
        <v>223</v>
      </c>
      <c r="E315" t="s">
        <v>248</v>
      </c>
      <c r="F315" s="109" t="s">
        <v>307</v>
      </c>
      <c r="G315" s="109" t="s">
        <v>731</v>
      </c>
      <c r="H315" t="s">
        <v>443</v>
      </c>
      <c r="I315" s="110">
        <v>41953</v>
      </c>
    </row>
    <row r="316" spans="1:9" x14ac:dyDescent="0.25">
      <c r="A316" t="s">
        <v>278</v>
      </c>
      <c r="B316" t="s">
        <v>279</v>
      </c>
      <c r="C316" t="s">
        <v>280</v>
      </c>
      <c r="D316" t="s">
        <v>223</v>
      </c>
      <c r="E316" t="s">
        <v>248</v>
      </c>
      <c r="F316" s="109" t="s">
        <v>307</v>
      </c>
      <c r="G316" s="109" t="s">
        <v>732</v>
      </c>
      <c r="H316" t="s">
        <v>282</v>
      </c>
      <c r="I316" s="110">
        <v>41953</v>
      </c>
    </row>
    <row r="317" spans="1:9" x14ac:dyDescent="0.25">
      <c r="A317" t="s">
        <v>278</v>
      </c>
      <c r="B317" t="s">
        <v>279</v>
      </c>
      <c r="C317" t="s">
        <v>280</v>
      </c>
      <c r="D317" t="s">
        <v>223</v>
      </c>
      <c r="E317" t="s">
        <v>248</v>
      </c>
      <c r="F317" s="109" t="s">
        <v>307</v>
      </c>
      <c r="G317" s="109" t="s">
        <v>733</v>
      </c>
      <c r="H317" t="s">
        <v>282</v>
      </c>
      <c r="I317" s="110">
        <v>41953</v>
      </c>
    </row>
    <row r="318" spans="1:9" x14ac:dyDescent="0.25">
      <c r="A318" t="s">
        <v>278</v>
      </c>
      <c r="B318" t="s">
        <v>646</v>
      </c>
      <c r="C318" t="s">
        <v>716</v>
      </c>
      <c r="D318" t="s">
        <v>324</v>
      </c>
      <c r="E318" t="s">
        <v>248</v>
      </c>
      <c r="F318" s="109" t="s">
        <v>307</v>
      </c>
      <c r="G318" s="109" t="s">
        <v>773</v>
      </c>
      <c r="H318" t="s">
        <v>282</v>
      </c>
      <c r="I318" s="110">
        <v>41988</v>
      </c>
    </row>
    <row r="319" spans="1:9" x14ac:dyDescent="0.25">
      <c r="A319" t="s">
        <v>278</v>
      </c>
      <c r="B319" t="s">
        <v>646</v>
      </c>
      <c r="C319" t="s">
        <v>716</v>
      </c>
      <c r="D319" t="s">
        <v>324</v>
      </c>
      <c r="E319" t="s">
        <v>248</v>
      </c>
      <c r="F319" s="109" t="s">
        <v>307</v>
      </c>
      <c r="G319" s="109" t="s">
        <v>774</v>
      </c>
      <c r="H319" t="s">
        <v>443</v>
      </c>
      <c r="I319" s="110">
        <v>41988</v>
      </c>
    </row>
    <row r="320" spans="1:9" x14ac:dyDescent="0.25">
      <c r="A320" t="s">
        <v>278</v>
      </c>
      <c r="B320" t="s">
        <v>646</v>
      </c>
      <c r="C320" t="s">
        <v>716</v>
      </c>
      <c r="D320" t="s">
        <v>324</v>
      </c>
      <c r="E320" t="s">
        <v>248</v>
      </c>
      <c r="F320" s="109" t="s">
        <v>307</v>
      </c>
      <c r="G320" s="109" t="s">
        <v>775</v>
      </c>
      <c r="H320" t="s">
        <v>443</v>
      </c>
      <c r="I320" s="110">
        <v>41988</v>
      </c>
    </row>
    <row r="321" spans="1:9" x14ac:dyDescent="0.25">
      <c r="A321" t="s">
        <v>278</v>
      </c>
      <c r="B321" t="s">
        <v>646</v>
      </c>
      <c r="C321" t="s">
        <v>716</v>
      </c>
      <c r="D321" t="s">
        <v>324</v>
      </c>
      <c r="E321" t="s">
        <v>248</v>
      </c>
      <c r="F321" s="109" t="s">
        <v>307</v>
      </c>
      <c r="G321" s="109" t="s">
        <v>776</v>
      </c>
      <c r="H321" t="s">
        <v>443</v>
      </c>
      <c r="I321" s="110">
        <v>41988</v>
      </c>
    </row>
    <row r="322" spans="1:9" x14ac:dyDescent="0.25">
      <c r="A322" t="s">
        <v>289</v>
      </c>
      <c r="B322" t="s">
        <v>290</v>
      </c>
      <c r="C322" t="s">
        <v>291</v>
      </c>
      <c r="D322" t="s">
        <v>223</v>
      </c>
      <c r="E322" t="s">
        <v>248</v>
      </c>
      <c r="F322" s="109" t="s">
        <v>307</v>
      </c>
      <c r="G322" s="109" t="s">
        <v>784</v>
      </c>
      <c r="H322" t="s">
        <v>443</v>
      </c>
      <c r="I322" s="110">
        <v>41974</v>
      </c>
    </row>
    <row r="323" spans="1:9" x14ac:dyDescent="0.25">
      <c r="A323" t="s">
        <v>289</v>
      </c>
      <c r="B323" t="s">
        <v>290</v>
      </c>
      <c r="C323" t="s">
        <v>291</v>
      </c>
      <c r="D323" t="s">
        <v>223</v>
      </c>
      <c r="E323" t="s">
        <v>248</v>
      </c>
      <c r="F323" s="109" t="s">
        <v>307</v>
      </c>
      <c r="G323" s="109" t="s">
        <v>785</v>
      </c>
      <c r="H323" t="s">
        <v>443</v>
      </c>
      <c r="I323" s="110">
        <v>41974</v>
      </c>
    </row>
    <row r="324" spans="1:9" x14ac:dyDescent="0.25">
      <c r="A324" t="s">
        <v>289</v>
      </c>
      <c r="B324" t="s">
        <v>290</v>
      </c>
      <c r="C324" t="s">
        <v>291</v>
      </c>
      <c r="D324" t="s">
        <v>223</v>
      </c>
      <c r="E324" t="s">
        <v>248</v>
      </c>
      <c r="F324" s="109" t="s">
        <v>307</v>
      </c>
      <c r="G324" s="109" t="s">
        <v>786</v>
      </c>
      <c r="H324" t="s">
        <v>443</v>
      </c>
      <c r="I324" s="110">
        <v>41974</v>
      </c>
    </row>
    <row r="325" spans="1:9" x14ac:dyDescent="0.25">
      <c r="A325" t="s">
        <v>278</v>
      </c>
      <c r="B325" t="s">
        <v>359</v>
      </c>
      <c r="C325" t="s">
        <v>360</v>
      </c>
      <c r="D325" t="s">
        <v>223</v>
      </c>
      <c r="E325" t="s">
        <v>248</v>
      </c>
      <c r="F325" s="109" t="s">
        <v>307</v>
      </c>
      <c r="G325" s="109" t="s">
        <v>792</v>
      </c>
      <c r="H325" t="s">
        <v>282</v>
      </c>
      <c r="I325" s="110">
        <v>41981</v>
      </c>
    </row>
    <row r="326" spans="1:9" x14ac:dyDescent="0.25">
      <c r="A326" t="s">
        <v>278</v>
      </c>
      <c r="B326" t="s">
        <v>359</v>
      </c>
      <c r="C326" t="s">
        <v>360</v>
      </c>
      <c r="D326" t="s">
        <v>223</v>
      </c>
      <c r="E326" t="s">
        <v>248</v>
      </c>
      <c r="F326" s="109" t="s">
        <v>307</v>
      </c>
      <c r="G326" s="109" t="s">
        <v>793</v>
      </c>
      <c r="H326" t="s">
        <v>282</v>
      </c>
      <c r="I326" s="110">
        <v>41981</v>
      </c>
    </row>
    <row r="327" spans="1:9" x14ac:dyDescent="0.25">
      <c r="A327" t="s">
        <v>278</v>
      </c>
      <c r="B327" t="s">
        <v>359</v>
      </c>
      <c r="C327" t="s">
        <v>360</v>
      </c>
      <c r="D327" t="s">
        <v>223</v>
      </c>
      <c r="E327" t="s">
        <v>248</v>
      </c>
      <c r="F327" s="109" t="s">
        <v>307</v>
      </c>
      <c r="G327" s="109" t="s">
        <v>794</v>
      </c>
      <c r="H327" t="s">
        <v>282</v>
      </c>
      <c r="I327" s="110">
        <v>41981</v>
      </c>
    </row>
    <row r="328" spans="1:9" x14ac:dyDescent="0.25">
      <c r="A328" t="s">
        <v>278</v>
      </c>
      <c r="B328" t="s">
        <v>359</v>
      </c>
      <c r="C328" t="s">
        <v>360</v>
      </c>
      <c r="D328" t="s">
        <v>223</v>
      </c>
      <c r="E328" t="s">
        <v>248</v>
      </c>
      <c r="F328" s="109" t="s">
        <v>307</v>
      </c>
      <c r="G328" s="109" t="s">
        <v>797</v>
      </c>
      <c r="H328" t="s">
        <v>282</v>
      </c>
      <c r="I328" s="110">
        <v>41981</v>
      </c>
    </row>
    <row r="329" spans="1:9" x14ac:dyDescent="0.25">
      <c r="A329" t="s">
        <v>278</v>
      </c>
      <c r="B329" t="s">
        <v>646</v>
      </c>
      <c r="C329" t="s">
        <v>716</v>
      </c>
      <c r="D329" t="s">
        <v>324</v>
      </c>
      <c r="E329" t="s">
        <v>248</v>
      </c>
      <c r="F329" s="109" t="s">
        <v>307</v>
      </c>
      <c r="G329" s="109" t="s">
        <v>809</v>
      </c>
      <c r="H329" t="s">
        <v>443</v>
      </c>
      <c r="I329" s="110">
        <v>42009</v>
      </c>
    </row>
    <row r="330" spans="1:9" x14ac:dyDescent="0.25">
      <c r="A330" t="s">
        <v>289</v>
      </c>
      <c r="B330" t="s">
        <v>290</v>
      </c>
      <c r="C330" t="s">
        <v>291</v>
      </c>
      <c r="D330" t="s">
        <v>223</v>
      </c>
      <c r="E330" t="s">
        <v>248</v>
      </c>
      <c r="F330" s="109" t="s">
        <v>307</v>
      </c>
      <c r="G330" s="109" t="s">
        <v>826</v>
      </c>
      <c r="H330" t="s">
        <v>443</v>
      </c>
      <c r="I330" s="110">
        <v>42023</v>
      </c>
    </row>
    <row r="331" spans="1:9" x14ac:dyDescent="0.25">
      <c r="A331" t="s">
        <v>289</v>
      </c>
      <c r="B331" t="s">
        <v>290</v>
      </c>
      <c r="C331" t="s">
        <v>291</v>
      </c>
      <c r="D331" t="s">
        <v>223</v>
      </c>
      <c r="E331" t="s">
        <v>248</v>
      </c>
      <c r="F331" s="109" t="s">
        <v>307</v>
      </c>
      <c r="G331" s="109" t="s">
        <v>827</v>
      </c>
      <c r="H331" t="s">
        <v>443</v>
      </c>
      <c r="I331" s="110">
        <v>42023</v>
      </c>
    </row>
    <row r="332" spans="1:9" x14ac:dyDescent="0.25">
      <c r="A332" t="s">
        <v>289</v>
      </c>
      <c r="B332" t="s">
        <v>290</v>
      </c>
      <c r="C332" t="s">
        <v>291</v>
      </c>
      <c r="D332" t="s">
        <v>223</v>
      </c>
      <c r="E332" t="s">
        <v>248</v>
      </c>
      <c r="F332" s="109" t="s">
        <v>307</v>
      </c>
      <c r="G332" s="109" t="s">
        <v>828</v>
      </c>
      <c r="H332" t="s">
        <v>443</v>
      </c>
      <c r="I332" s="110">
        <v>42023</v>
      </c>
    </row>
    <row r="333" spans="1:9" x14ac:dyDescent="0.25">
      <c r="A333" t="s">
        <v>289</v>
      </c>
      <c r="B333" t="s">
        <v>290</v>
      </c>
      <c r="C333" t="s">
        <v>291</v>
      </c>
      <c r="D333" t="s">
        <v>223</v>
      </c>
      <c r="E333" t="s">
        <v>248</v>
      </c>
      <c r="F333" s="109" t="s">
        <v>307</v>
      </c>
      <c r="G333" s="109" t="s">
        <v>829</v>
      </c>
      <c r="H333" t="s">
        <v>443</v>
      </c>
      <c r="I333" s="110">
        <v>42023</v>
      </c>
    </row>
    <row r="334" spans="1:9" x14ac:dyDescent="0.25">
      <c r="A334" t="s">
        <v>289</v>
      </c>
      <c r="B334" t="s">
        <v>290</v>
      </c>
      <c r="C334" t="s">
        <v>291</v>
      </c>
      <c r="D334" t="s">
        <v>223</v>
      </c>
      <c r="E334" t="s">
        <v>248</v>
      </c>
      <c r="F334" s="109" t="s">
        <v>307</v>
      </c>
      <c r="G334" s="109" t="s">
        <v>830</v>
      </c>
      <c r="H334" t="s">
        <v>443</v>
      </c>
      <c r="I334" s="110">
        <v>42023</v>
      </c>
    </row>
    <row r="335" spans="1:9" x14ac:dyDescent="0.25">
      <c r="A335" t="s">
        <v>289</v>
      </c>
      <c r="B335" t="s">
        <v>313</v>
      </c>
      <c r="C335" t="s">
        <v>314</v>
      </c>
      <c r="D335" t="s">
        <v>223</v>
      </c>
      <c r="E335" t="s">
        <v>248</v>
      </c>
      <c r="F335" s="109" t="s">
        <v>307</v>
      </c>
      <c r="G335" s="109" t="s">
        <v>837</v>
      </c>
      <c r="H335" t="s">
        <v>282</v>
      </c>
      <c r="I335" s="110">
        <v>42006</v>
      </c>
    </row>
    <row r="336" spans="1:9" x14ac:dyDescent="0.25">
      <c r="A336" t="s">
        <v>289</v>
      </c>
      <c r="B336" t="s">
        <v>313</v>
      </c>
      <c r="C336" t="s">
        <v>314</v>
      </c>
      <c r="D336" t="s">
        <v>223</v>
      </c>
      <c r="E336" t="s">
        <v>248</v>
      </c>
      <c r="F336" s="109" t="s">
        <v>307</v>
      </c>
      <c r="G336" s="109" t="s">
        <v>838</v>
      </c>
      <c r="H336" t="s">
        <v>282</v>
      </c>
      <c r="I336" s="110">
        <v>42006</v>
      </c>
    </row>
    <row r="337" spans="1:9" x14ac:dyDescent="0.25">
      <c r="A337" t="s">
        <v>321</v>
      </c>
      <c r="B337" t="s">
        <v>322</v>
      </c>
      <c r="C337" t="s">
        <v>323</v>
      </c>
      <c r="D337" t="s">
        <v>223</v>
      </c>
      <c r="E337" t="s">
        <v>319</v>
      </c>
      <c r="F337" s="109" t="s">
        <v>307</v>
      </c>
      <c r="G337" s="109" t="s">
        <v>846</v>
      </c>
      <c r="H337" t="s">
        <v>443</v>
      </c>
      <c r="I337" s="110">
        <v>42016</v>
      </c>
    </row>
    <row r="338" spans="1:9" x14ac:dyDescent="0.25">
      <c r="A338" t="s">
        <v>321</v>
      </c>
      <c r="B338" t="s">
        <v>322</v>
      </c>
      <c r="C338" t="s">
        <v>323</v>
      </c>
      <c r="D338" t="s">
        <v>223</v>
      </c>
      <c r="E338" t="s">
        <v>319</v>
      </c>
      <c r="F338" s="109" t="s">
        <v>307</v>
      </c>
      <c r="G338" s="109" t="s">
        <v>847</v>
      </c>
      <c r="H338" t="s">
        <v>443</v>
      </c>
      <c r="I338" s="110">
        <v>42016</v>
      </c>
    </row>
    <row r="339" spans="1:9" x14ac:dyDescent="0.25">
      <c r="A339" t="s">
        <v>321</v>
      </c>
      <c r="B339" t="s">
        <v>322</v>
      </c>
      <c r="C339" t="s">
        <v>323</v>
      </c>
      <c r="D339" t="s">
        <v>223</v>
      </c>
      <c r="E339" t="s">
        <v>319</v>
      </c>
      <c r="F339" s="109" t="s">
        <v>307</v>
      </c>
      <c r="G339" s="109" t="s">
        <v>848</v>
      </c>
      <c r="H339" t="s">
        <v>443</v>
      </c>
      <c r="I339" s="110">
        <v>42016</v>
      </c>
    </row>
    <row r="340" spans="1:9" x14ac:dyDescent="0.25">
      <c r="A340" t="s">
        <v>321</v>
      </c>
      <c r="B340" t="s">
        <v>322</v>
      </c>
      <c r="C340" t="s">
        <v>323</v>
      </c>
      <c r="D340" t="s">
        <v>223</v>
      </c>
      <c r="E340" t="s">
        <v>248</v>
      </c>
      <c r="F340" s="109" t="s">
        <v>307</v>
      </c>
      <c r="G340" s="109" t="s">
        <v>849</v>
      </c>
      <c r="H340" t="s">
        <v>443</v>
      </c>
      <c r="I340" s="110">
        <v>42016</v>
      </c>
    </row>
    <row r="341" spans="1:9" x14ac:dyDescent="0.25">
      <c r="A341" t="s">
        <v>321</v>
      </c>
      <c r="B341" t="s">
        <v>322</v>
      </c>
      <c r="C341" t="s">
        <v>323</v>
      </c>
      <c r="D341" t="s">
        <v>223</v>
      </c>
      <c r="E341" t="s">
        <v>248</v>
      </c>
      <c r="F341" s="109" t="s">
        <v>307</v>
      </c>
      <c r="G341" s="109" t="s">
        <v>850</v>
      </c>
      <c r="H341" t="s">
        <v>443</v>
      </c>
      <c r="I341" s="110">
        <v>42016</v>
      </c>
    </row>
    <row r="342" spans="1:9" x14ac:dyDescent="0.25">
      <c r="A342" t="s">
        <v>321</v>
      </c>
      <c r="B342" t="s">
        <v>322</v>
      </c>
      <c r="C342" t="s">
        <v>323</v>
      </c>
      <c r="D342" t="s">
        <v>223</v>
      </c>
      <c r="E342" t="s">
        <v>248</v>
      </c>
      <c r="F342" s="109" t="s">
        <v>307</v>
      </c>
      <c r="G342" s="109" t="s">
        <v>851</v>
      </c>
      <c r="H342" t="s">
        <v>443</v>
      </c>
      <c r="I342" s="110">
        <v>42016</v>
      </c>
    </row>
    <row r="343" spans="1:9" x14ac:dyDescent="0.25">
      <c r="A343" t="s">
        <v>289</v>
      </c>
      <c r="B343" t="s">
        <v>313</v>
      </c>
      <c r="C343" t="s">
        <v>314</v>
      </c>
      <c r="D343" t="s">
        <v>223</v>
      </c>
      <c r="E343" t="s">
        <v>248</v>
      </c>
      <c r="F343" s="109" t="s">
        <v>840</v>
      </c>
      <c r="G343" s="109" t="s">
        <v>841</v>
      </c>
      <c r="H343" t="s">
        <v>282</v>
      </c>
      <c r="I343" s="110">
        <v>42006</v>
      </c>
    </row>
    <row r="344" spans="1:9" x14ac:dyDescent="0.25">
      <c r="A344" t="s">
        <v>321</v>
      </c>
      <c r="B344" t="s">
        <v>322</v>
      </c>
      <c r="C344" t="s">
        <v>323</v>
      </c>
      <c r="D344" t="s">
        <v>223</v>
      </c>
      <c r="E344" t="s">
        <v>248</v>
      </c>
      <c r="F344" s="109" t="s">
        <v>330</v>
      </c>
      <c r="G344" s="109" t="s">
        <v>331</v>
      </c>
      <c r="H344" t="s">
        <v>282</v>
      </c>
      <c r="I344" s="110">
        <v>41722</v>
      </c>
    </row>
    <row r="345" spans="1:9" x14ac:dyDescent="0.25">
      <c r="A345" t="s">
        <v>321</v>
      </c>
      <c r="B345" t="s">
        <v>322</v>
      </c>
      <c r="C345" t="s">
        <v>323</v>
      </c>
      <c r="D345" t="s">
        <v>223</v>
      </c>
      <c r="E345" t="s">
        <v>248</v>
      </c>
      <c r="F345" s="109" t="s">
        <v>330</v>
      </c>
      <c r="G345" s="109" t="s">
        <v>332</v>
      </c>
      <c r="H345" t="s">
        <v>282</v>
      </c>
      <c r="I345" s="110">
        <v>41722</v>
      </c>
    </row>
    <row r="346" spans="1:9" x14ac:dyDescent="0.25">
      <c r="A346" t="s">
        <v>321</v>
      </c>
      <c r="B346" t="s">
        <v>322</v>
      </c>
      <c r="C346" t="s">
        <v>323</v>
      </c>
      <c r="D346" t="s">
        <v>223</v>
      </c>
      <c r="E346" t="s">
        <v>248</v>
      </c>
      <c r="F346" s="109" t="s">
        <v>330</v>
      </c>
      <c r="G346" s="109" t="s">
        <v>333</v>
      </c>
      <c r="H346" t="s">
        <v>282</v>
      </c>
      <c r="I346" s="110">
        <v>41722</v>
      </c>
    </row>
    <row r="347" spans="1:9" x14ac:dyDescent="0.25">
      <c r="A347" t="s">
        <v>321</v>
      </c>
      <c r="B347" t="s">
        <v>322</v>
      </c>
      <c r="C347" t="s">
        <v>323</v>
      </c>
      <c r="D347" t="s">
        <v>324</v>
      </c>
      <c r="E347" t="s">
        <v>248</v>
      </c>
      <c r="F347" s="109" t="s">
        <v>330</v>
      </c>
      <c r="G347" s="109" t="s">
        <v>334</v>
      </c>
      <c r="H347" t="s">
        <v>282</v>
      </c>
      <c r="I347" s="110">
        <v>41715</v>
      </c>
    </row>
    <row r="348" spans="1:9" x14ac:dyDescent="0.25">
      <c r="A348" t="s">
        <v>321</v>
      </c>
      <c r="B348" t="s">
        <v>322</v>
      </c>
      <c r="C348" t="s">
        <v>323</v>
      </c>
      <c r="D348" t="s">
        <v>324</v>
      </c>
      <c r="E348" t="s">
        <v>248</v>
      </c>
      <c r="F348" s="109" t="s">
        <v>330</v>
      </c>
      <c r="G348" s="109" t="s">
        <v>335</v>
      </c>
      <c r="H348" t="s">
        <v>282</v>
      </c>
      <c r="I348" s="110">
        <v>41715</v>
      </c>
    </row>
    <row r="349" spans="1:9" x14ac:dyDescent="0.25">
      <c r="A349" t="s">
        <v>321</v>
      </c>
      <c r="B349" t="s">
        <v>322</v>
      </c>
      <c r="C349" t="s">
        <v>323</v>
      </c>
      <c r="D349" t="s">
        <v>324</v>
      </c>
      <c r="E349" t="s">
        <v>248</v>
      </c>
      <c r="F349" s="109" t="s">
        <v>330</v>
      </c>
      <c r="G349" s="109" t="s">
        <v>336</v>
      </c>
      <c r="H349" t="s">
        <v>282</v>
      </c>
      <c r="I349" s="110">
        <v>41715</v>
      </c>
    </row>
    <row r="350" spans="1:9" x14ac:dyDescent="0.25">
      <c r="A350" t="s">
        <v>321</v>
      </c>
      <c r="B350" t="s">
        <v>322</v>
      </c>
      <c r="C350" t="s">
        <v>323</v>
      </c>
      <c r="D350" t="s">
        <v>324</v>
      </c>
      <c r="E350" t="s">
        <v>248</v>
      </c>
      <c r="F350" s="109" t="s">
        <v>330</v>
      </c>
      <c r="G350" s="109" t="s">
        <v>337</v>
      </c>
      <c r="H350" t="s">
        <v>282</v>
      </c>
      <c r="I350" s="110">
        <v>41715</v>
      </c>
    </row>
    <row r="351" spans="1:9" x14ac:dyDescent="0.25">
      <c r="A351" t="s">
        <v>321</v>
      </c>
      <c r="B351" t="s">
        <v>322</v>
      </c>
      <c r="C351" t="s">
        <v>323</v>
      </c>
      <c r="D351" t="s">
        <v>324</v>
      </c>
      <c r="E351" t="s">
        <v>248</v>
      </c>
      <c r="F351" s="109" t="s">
        <v>330</v>
      </c>
      <c r="G351" s="109" t="s">
        <v>338</v>
      </c>
      <c r="H351" t="s">
        <v>282</v>
      </c>
      <c r="I351" s="110">
        <v>41715</v>
      </c>
    </row>
    <row r="352" spans="1:9" x14ac:dyDescent="0.25">
      <c r="A352" t="s">
        <v>321</v>
      </c>
      <c r="B352" t="s">
        <v>322</v>
      </c>
      <c r="C352" t="s">
        <v>323</v>
      </c>
      <c r="D352" t="s">
        <v>324</v>
      </c>
      <c r="E352" t="s">
        <v>248</v>
      </c>
      <c r="F352" s="109" t="s">
        <v>330</v>
      </c>
      <c r="G352" s="109" t="s">
        <v>339</v>
      </c>
      <c r="H352" t="s">
        <v>282</v>
      </c>
      <c r="I352" s="110">
        <v>41715</v>
      </c>
    </row>
    <row r="353" spans="1:9" x14ac:dyDescent="0.25">
      <c r="A353" t="s">
        <v>321</v>
      </c>
      <c r="B353" t="s">
        <v>322</v>
      </c>
      <c r="C353" t="s">
        <v>323</v>
      </c>
      <c r="D353" t="s">
        <v>324</v>
      </c>
      <c r="E353" t="s">
        <v>248</v>
      </c>
      <c r="F353" s="109" t="s">
        <v>330</v>
      </c>
      <c r="G353" s="109" t="s">
        <v>340</v>
      </c>
      <c r="H353" t="s">
        <v>282</v>
      </c>
      <c r="I353" s="110">
        <v>41715</v>
      </c>
    </row>
    <row r="354" spans="1:9" x14ac:dyDescent="0.25">
      <c r="A354" t="s">
        <v>321</v>
      </c>
      <c r="B354" t="s">
        <v>322</v>
      </c>
      <c r="C354" t="s">
        <v>323</v>
      </c>
      <c r="D354" t="s">
        <v>324</v>
      </c>
      <c r="E354" t="s">
        <v>248</v>
      </c>
      <c r="F354" s="109" t="s">
        <v>330</v>
      </c>
      <c r="G354" s="109" t="s">
        <v>341</v>
      </c>
      <c r="H354" t="s">
        <v>282</v>
      </c>
      <c r="I354" s="110">
        <v>41715</v>
      </c>
    </row>
    <row r="355" spans="1:9" x14ac:dyDescent="0.25">
      <c r="A355" t="s">
        <v>321</v>
      </c>
      <c r="B355" t="s">
        <v>322</v>
      </c>
      <c r="C355" t="s">
        <v>323</v>
      </c>
      <c r="D355" t="s">
        <v>324</v>
      </c>
      <c r="E355" t="s">
        <v>248</v>
      </c>
      <c r="F355" s="109" t="s">
        <v>330</v>
      </c>
      <c r="G355" s="109" t="s">
        <v>342</v>
      </c>
      <c r="H355" t="s">
        <v>282</v>
      </c>
      <c r="I355" s="110">
        <v>41715</v>
      </c>
    </row>
    <row r="356" spans="1:9" x14ac:dyDescent="0.25">
      <c r="A356" t="s">
        <v>321</v>
      </c>
      <c r="B356" t="s">
        <v>322</v>
      </c>
      <c r="C356" t="s">
        <v>323</v>
      </c>
      <c r="D356" t="s">
        <v>324</v>
      </c>
      <c r="E356" t="s">
        <v>248</v>
      </c>
      <c r="F356" s="109" t="s">
        <v>330</v>
      </c>
      <c r="G356" s="109" t="s">
        <v>343</v>
      </c>
      <c r="H356" t="s">
        <v>282</v>
      </c>
      <c r="I356" s="110">
        <v>41722</v>
      </c>
    </row>
    <row r="357" spans="1:9" x14ac:dyDescent="0.25">
      <c r="A357" t="s">
        <v>321</v>
      </c>
      <c r="B357" t="s">
        <v>322</v>
      </c>
      <c r="C357" t="s">
        <v>323</v>
      </c>
      <c r="D357" t="s">
        <v>324</v>
      </c>
      <c r="E357" t="s">
        <v>248</v>
      </c>
      <c r="F357" s="109" t="s">
        <v>330</v>
      </c>
      <c r="G357" s="109" t="s">
        <v>344</v>
      </c>
      <c r="H357" t="s">
        <v>282</v>
      </c>
      <c r="I357" s="110">
        <v>41722</v>
      </c>
    </row>
    <row r="358" spans="1:9" x14ac:dyDescent="0.25">
      <c r="A358" t="s">
        <v>321</v>
      </c>
      <c r="B358" t="s">
        <v>322</v>
      </c>
      <c r="C358" t="s">
        <v>323</v>
      </c>
      <c r="D358" t="s">
        <v>324</v>
      </c>
      <c r="E358" t="s">
        <v>248</v>
      </c>
      <c r="F358" s="109" t="s">
        <v>330</v>
      </c>
      <c r="G358" s="109" t="s">
        <v>345</v>
      </c>
      <c r="H358" t="s">
        <v>282</v>
      </c>
      <c r="I358" s="110">
        <v>41722</v>
      </c>
    </row>
    <row r="359" spans="1:9" x14ac:dyDescent="0.25">
      <c r="A359" t="s">
        <v>321</v>
      </c>
      <c r="B359" t="s">
        <v>322</v>
      </c>
      <c r="C359" t="s">
        <v>323</v>
      </c>
      <c r="D359" t="s">
        <v>324</v>
      </c>
      <c r="E359" t="s">
        <v>248</v>
      </c>
      <c r="F359" s="109" t="s">
        <v>330</v>
      </c>
      <c r="G359" s="109" t="s">
        <v>346</v>
      </c>
      <c r="H359" t="s">
        <v>282</v>
      </c>
      <c r="I359" s="110">
        <v>41722</v>
      </c>
    </row>
    <row r="360" spans="1:9" x14ac:dyDescent="0.25">
      <c r="A360" t="s">
        <v>321</v>
      </c>
      <c r="B360" t="s">
        <v>322</v>
      </c>
      <c r="C360" t="s">
        <v>323</v>
      </c>
      <c r="D360" t="s">
        <v>324</v>
      </c>
      <c r="E360" t="s">
        <v>248</v>
      </c>
      <c r="F360" s="109" t="s">
        <v>330</v>
      </c>
      <c r="G360" s="109" t="s">
        <v>347</v>
      </c>
      <c r="H360" t="s">
        <v>282</v>
      </c>
      <c r="I360" s="110">
        <v>41722</v>
      </c>
    </row>
    <row r="361" spans="1:9" x14ac:dyDescent="0.25">
      <c r="A361" t="s">
        <v>321</v>
      </c>
      <c r="B361" t="s">
        <v>322</v>
      </c>
      <c r="C361" t="s">
        <v>323</v>
      </c>
      <c r="D361" t="s">
        <v>324</v>
      </c>
      <c r="E361" t="s">
        <v>248</v>
      </c>
      <c r="F361" s="109" t="s">
        <v>330</v>
      </c>
      <c r="G361" s="109" t="s">
        <v>348</v>
      </c>
      <c r="H361" t="s">
        <v>282</v>
      </c>
      <c r="I361" s="110">
        <v>41722</v>
      </c>
    </row>
    <row r="362" spans="1:9" x14ac:dyDescent="0.25">
      <c r="A362" t="s">
        <v>321</v>
      </c>
      <c r="B362" t="s">
        <v>322</v>
      </c>
      <c r="C362" t="s">
        <v>323</v>
      </c>
      <c r="D362" t="s">
        <v>324</v>
      </c>
      <c r="E362" t="s">
        <v>248</v>
      </c>
      <c r="F362" s="109" t="s">
        <v>330</v>
      </c>
      <c r="G362" s="109" t="s">
        <v>349</v>
      </c>
      <c r="H362" t="s">
        <v>282</v>
      </c>
      <c r="I362" s="110">
        <v>41722</v>
      </c>
    </row>
    <row r="363" spans="1:9" x14ac:dyDescent="0.25">
      <c r="A363" t="s">
        <v>321</v>
      </c>
      <c r="B363" t="s">
        <v>322</v>
      </c>
      <c r="C363" t="s">
        <v>323</v>
      </c>
      <c r="D363" t="s">
        <v>324</v>
      </c>
      <c r="E363" t="s">
        <v>248</v>
      </c>
      <c r="F363" s="109" t="s">
        <v>330</v>
      </c>
      <c r="G363" s="109" t="s">
        <v>350</v>
      </c>
      <c r="H363" t="s">
        <v>282</v>
      </c>
      <c r="I363" s="110">
        <v>41722</v>
      </c>
    </row>
    <row r="364" spans="1:9" x14ac:dyDescent="0.25">
      <c r="A364" t="s">
        <v>321</v>
      </c>
      <c r="B364" t="s">
        <v>322</v>
      </c>
      <c r="C364" t="s">
        <v>323</v>
      </c>
      <c r="D364" t="s">
        <v>324</v>
      </c>
      <c r="E364" t="s">
        <v>248</v>
      </c>
      <c r="F364" s="109" t="s">
        <v>330</v>
      </c>
      <c r="G364" s="109" t="s">
        <v>351</v>
      </c>
      <c r="H364" t="s">
        <v>282</v>
      </c>
      <c r="I364" s="110">
        <v>41722</v>
      </c>
    </row>
    <row r="365" spans="1:9" x14ac:dyDescent="0.25">
      <c r="A365" t="s">
        <v>321</v>
      </c>
      <c r="B365" t="s">
        <v>322</v>
      </c>
      <c r="C365" t="s">
        <v>323</v>
      </c>
      <c r="D365" t="s">
        <v>223</v>
      </c>
      <c r="E365" t="s">
        <v>248</v>
      </c>
      <c r="F365" s="109" t="s">
        <v>330</v>
      </c>
      <c r="G365" s="109" t="s">
        <v>378</v>
      </c>
      <c r="H365" t="s">
        <v>282</v>
      </c>
      <c r="I365" s="110">
        <v>41730</v>
      </c>
    </row>
    <row r="366" spans="1:9" x14ac:dyDescent="0.25">
      <c r="A366" t="s">
        <v>321</v>
      </c>
      <c r="B366" t="s">
        <v>322</v>
      </c>
      <c r="C366" t="s">
        <v>323</v>
      </c>
      <c r="D366" t="s">
        <v>223</v>
      </c>
      <c r="E366" t="s">
        <v>248</v>
      </c>
      <c r="F366" s="109" t="s">
        <v>330</v>
      </c>
      <c r="G366" s="109" t="s">
        <v>379</v>
      </c>
      <c r="H366" t="s">
        <v>282</v>
      </c>
      <c r="I366" s="110">
        <v>41730</v>
      </c>
    </row>
    <row r="367" spans="1:9" x14ac:dyDescent="0.25">
      <c r="A367" t="s">
        <v>321</v>
      </c>
      <c r="B367" t="s">
        <v>322</v>
      </c>
      <c r="C367" t="s">
        <v>323</v>
      </c>
      <c r="D367" t="s">
        <v>223</v>
      </c>
      <c r="E367" t="s">
        <v>248</v>
      </c>
      <c r="F367" s="109" t="s">
        <v>330</v>
      </c>
      <c r="G367" s="109" t="s">
        <v>380</v>
      </c>
      <c r="H367" t="s">
        <v>282</v>
      </c>
      <c r="I367" s="110">
        <v>41730</v>
      </c>
    </row>
    <row r="368" spans="1:9" x14ac:dyDescent="0.25">
      <c r="A368" t="s">
        <v>321</v>
      </c>
      <c r="B368" t="s">
        <v>322</v>
      </c>
      <c r="C368" t="s">
        <v>323</v>
      </c>
      <c r="D368" t="s">
        <v>223</v>
      </c>
      <c r="E368" t="s">
        <v>248</v>
      </c>
      <c r="F368" s="109" t="s">
        <v>330</v>
      </c>
      <c r="G368" s="109" t="s">
        <v>381</v>
      </c>
      <c r="H368" t="s">
        <v>282</v>
      </c>
      <c r="I368" s="110">
        <v>41730</v>
      </c>
    </row>
    <row r="369" spans="1:9" x14ac:dyDescent="0.25">
      <c r="A369" t="s">
        <v>321</v>
      </c>
      <c r="B369" t="s">
        <v>322</v>
      </c>
      <c r="C369" t="s">
        <v>323</v>
      </c>
      <c r="D369" t="s">
        <v>223</v>
      </c>
      <c r="E369" t="s">
        <v>248</v>
      </c>
      <c r="F369" s="109" t="s">
        <v>330</v>
      </c>
      <c r="G369" s="109" t="s">
        <v>501</v>
      </c>
      <c r="H369" t="s">
        <v>282</v>
      </c>
      <c r="I369" s="110">
        <v>41792</v>
      </c>
    </row>
    <row r="370" spans="1:9" x14ac:dyDescent="0.25">
      <c r="A370" t="s">
        <v>321</v>
      </c>
      <c r="B370" t="s">
        <v>322</v>
      </c>
      <c r="C370" t="s">
        <v>323</v>
      </c>
      <c r="D370" t="s">
        <v>223</v>
      </c>
      <c r="E370" t="s">
        <v>248</v>
      </c>
      <c r="F370" s="109" t="s">
        <v>330</v>
      </c>
      <c r="G370" s="109" t="s">
        <v>502</v>
      </c>
      <c r="H370" t="s">
        <v>282</v>
      </c>
      <c r="I370" s="110">
        <v>41792</v>
      </c>
    </row>
    <row r="371" spans="1:9" x14ac:dyDescent="0.25">
      <c r="A371" t="s">
        <v>321</v>
      </c>
      <c r="B371" t="s">
        <v>322</v>
      </c>
      <c r="C371" t="s">
        <v>323</v>
      </c>
      <c r="D371" t="s">
        <v>223</v>
      </c>
      <c r="E371" t="s">
        <v>248</v>
      </c>
      <c r="F371" s="109" t="s">
        <v>330</v>
      </c>
      <c r="G371" s="109" t="s">
        <v>503</v>
      </c>
      <c r="H371" t="s">
        <v>282</v>
      </c>
      <c r="I371" s="110">
        <v>41792</v>
      </c>
    </row>
    <row r="372" spans="1:9" x14ac:dyDescent="0.25">
      <c r="A372" t="s">
        <v>321</v>
      </c>
      <c r="B372" t="s">
        <v>322</v>
      </c>
      <c r="C372" t="s">
        <v>323</v>
      </c>
      <c r="D372" t="s">
        <v>223</v>
      </c>
      <c r="E372" t="s">
        <v>248</v>
      </c>
      <c r="F372" s="109" t="s">
        <v>330</v>
      </c>
      <c r="G372" s="109" t="s">
        <v>504</v>
      </c>
      <c r="H372" t="s">
        <v>282</v>
      </c>
      <c r="I372" s="110">
        <v>41792</v>
      </c>
    </row>
    <row r="373" spans="1:9" x14ac:dyDescent="0.25">
      <c r="A373" t="s">
        <v>321</v>
      </c>
      <c r="B373" t="s">
        <v>322</v>
      </c>
      <c r="C373" t="s">
        <v>323</v>
      </c>
      <c r="D373" t="s">
        <v>223</v>
      </c>
      <c r="E373" t="s">
        <v>248</v>
      </c>
      <c r="F373" s="109" t="s">
        <v>330</v>
      </c>
      <c r="G373" s="109" t="s">
        <v>505</v>
      </c>
      <c r="H373" t="s">
        <v>282</v>
      </c>
      <c r="I373" s="110">
        <v>41792</v>
      </c>
    </row>
    <row r="374" spans="1:9" x14ac:dyDescent="0.25">
      <c r="A374" t="s">
        <v>321</v>
      </c>
      <c r="B374" t="s">
        <v>322</v>
      </c>
      <c r="C374" t="s">
        <v>323</v>
      </c>
      <c r="D374" t="s">
        <v>223</v>
      </c>
      <c r="E374" t="s">
        <v>248</v>
      </c>
      <c r="F374" s="109" t="s">
        <v>330</v>
      </c>
      <c r="G374" s="109" t="s">
        <v>506</v>
      </c>
      <c r="H374" t="s">
        <v>282</v>
      </c>
      <c r="I374" s="110">
        <v>41792</v>
      </c>
    </row>
    <row r="375" spans="1:9" x14ac:dyDescent="0.25">
      <c r="A375" t="s">
        <v>435</v>
      </c>
      <c r="B375" t="s">
        <v>754</v>
      </c>
      <c r="C375" t="s">
        <v>757</v>
      </c>
      <c r="D375" t="s">
        <v>223</v>
      </c>
      <c r="E375" t="s">
        <v>248</v>
      </c>
      <c r="F375" s="109" t="s">
        <v>330</v>
      </c>
      <c r="G375" s="109" t="s">
        <v>765</v>
      </c>
      <c r="H375" t="s">
        <v>282</v>
      </c>
      <c r="I375" s="110">
        <v>41960</v>
      </c>
    </row>
    <row r="376" spans="1:9" x14ac:dyDescent="0.25">
      <c r="A376" t="s">
        <v>321</v>
      </c>
      <c r="B376" t="s">
        <v>322</v>
      </c>
      <c r="C376" t="s">
        <v>323</v>
      </c>
      <c r="D376" t="s">
        <v>324</v>
      </c>
      <c r="E376" t="s">
        <v>248</v>
      </c>
      <c r="F376" s="109" t="s">
        <v>330</v>
      </c>
      <c r="G376" s="109" t="s">
        <v>852</v>
      </c>
      <c r="H376" t="s">
        <v>282</v>
      </c>
      <c r="I376" s="110">
        <v>42016</v>
      </c>
    </row>
    <row r="377" spans="1:9" x14ac:dyDescent="0.25">
      <c r="A377" t="s">
        <v>321</v>
      </c>
      <c r="B377" t="s">
        <v>322</v>
      </c>
      <c r="C377" t="s">
        <v>323</v>
      </c>
      <c r="D377" t="s">
        <v>324</v>
      </c>
      <c r="E377" t="s">
        <v>248</v>
      </c>
      <c r="F377" s="109" t="s">
        <v>330</v>
      </c>
      <c r="G377" s="109" t="s">
        <v>853</v>
      </c>
      <c r="H377" t="s">
        <v>282</v>
      </c>
      <c r="I377" s="110">
        <v>42016</v>
      </c>
    </row>
    <row r="378" spans="1:9" x14ac:dyDescent="0.25">
      <c r="A378" t="s">
        <v>321</v>
      </c>
      <c r="B378" t="s">
        <v>322</v>
      </c>
      <c r="C378" t="s">
        <v>323</v>
      </c>
      <c r="D378" t="s">
        <v>324</v>
      </c>
      <c r="E378" t="s">
        <v>248</v>
      </c>
      <c r="F378" s="109" t="s">
        <v>330</v>
      </c>
      <c r="G378" s="109" t="s">
        <v>854</v>
      </c>
      <c r="H378" t="s">
        <v>282</v>
      </c>
      <c r="I378" s="110">
        <v>42016</v>
      </c>
    </row>
    <row r="379" spans="1:9" x14ac:dyDescent="0.25">
      <c r="A379" t="s">
        <v>278</v>
      </c>
      <c r="B379" t="s">
        <v>279</v>
      </c>
      <c r="C379" t="s">
        <v>280</v>
      </c>
      <c r="D379" t="s">
        <v>283</v>
      </c>
      <c r="E379" t="s">
        <v>248</v>
      </c>
      <c r="F379" s="109" t="s">
        <v>287</v>
      </c>
      <c r="G379" s="109" t="s">
        <v>288</v>
      </c>
      <c r="H379" t="s">
        <v>282</v>
      </c>
      <c r="I379" s="110">
        <v>41701</v>
      </c>
    </row>
    <row r="380" spans="1:9" x14ac:dyDescent="0.25">
      <c r="A380" t="s">
        <v>289</v>
      </c>
      <c r="B380" t="s">
        <v>290</v>
      </c>
      <c r="C380" t="s">
        <v>291</v>
      </c>
      <c r="D380" t="s">
        <v>283</v>
      </c>
      <c r="E380" t="s">
        <v>248</v>
      </c>
      <c r="F380" s="109" t="s">
        <v>287</v>
      </c>
      <c r="G380" s="109" t="s">
        <v>295</v>
      </c>
      <c r="H380" t="s">
        <v>282</v>
      </c>
      <c r="I380" s="110">
        <v>41705</v>
      </c>
    </row>
    <row r="381" spans="1:9" x14ac:dyDescent="0.25">
      <c r="A381" t="s">
        <v>278</v>
      </c>
      <c r="B381" t="s">
        <v>300</v>
      </c>
      <c r="C381" t="s">
        <v>301</v>
      </c>
      <c r="D381" t="s">
        <v>283</v>
      </c>
      <c r="E381" t="s">
        <v>248</v>
      </c>
      <c r="F381" s="109" t="s">
        <v>287</v>
      </c>
      <c r="G381" s="109" t="s">
        <v>304</v>
      </c>
      <c r="H381" t="s">
        <v>282</v>
      </c>
      <c r="I381" s="110">
        <v>41708</v>
      </c>
    </row>
    <row r="382" spans="1:9" x14ac:dyDescent="0.25">
      <c r="A382" t="s">
        <v>278</v>
      </c>
      <c r="B382" t="s">
        <v>300</v>
      </c>
      <c r="C382" t="s">
        <v>301</v>
      </c>
      <c r="D382" t="s">
        <v>283</v>
      </c>
      <c r="E382" t="s">
        <v>248</v>
      </c>
      <c r="F382" s="109" t="s">
        <v>287</v>
      </c>
      <c r="G382" s="109" t="s">
        <v>305</v>
      </c>
      <c r="H382" t="s">
        <v>282</v>
      </c>
      <c r="I382" s="110">
        <v>41708</v>
      </c>
    </row>
    <row r="383" spans="1:9" x14ac:dyDescent="0.25">
      <c r="A383" t="s">
        <v>278</v>
      </c>
      <c r="B383" t="s">
        <v>300</v>
      </c>
      <c r="C383" t="s">
        <v>301</v>
      </c>
      <c r="D383" t="s">
        <v>283</v>
      </c>
      <c r="E383" t="s">
        <v>248</v>
      </c>
      <c r="F383" s="109" t="s">
        <v>287</v>
      </c>
      <c r="G383" s="109" t="s">
        <v>306</v>
      </c>
      <c r="H383" t="s">
        <v>282</v>
      </c>
      <c r="I383" s="110">
        <v>41708</v>
      </c>
    </row>
    <row r="384" spans="1:9" x14ac:dyDescent="0.25">
      <c r="A384" t="s">
        <v>315</v>
      </c>
      <c r="B384" t="s">
        <v>316</v>
      </c>
      <c r="C384" t="s">
        <v>317</v>
      </c>
      <c r="D384" t="s">
        <v>318</v>
      </c>
      <c r="E384" t="s">
        <v>319</v>
      </c>
      <c r="F384" s="109" t="s">
        <v>287</v>
      </c>
      <c r="G384" s="109" t="s">
        <v>320</v>
      </c>
      <c r="H384" t="s">
        <v>282</v>
      </c>
      <c r="I384" s="110">
        <v>41701</v>
      </c>
    </row>
    <row r="385" spans="1:9" x14ac:dyDescent="0.25">
      <c r="A385" t="s">
        <v>289</v>
      </c>
      <c r="B385" t="s">
        <v>290</v>
      </c>
      <c r="C385" t="s">
        <v>291</v>
      </c>
      <c r="D385" t="s">
        <v>283</v>
      </c>
      <c r="E385" t="s">
        <v>248</v>
      </c>
      <c r="F385" s="109" t="s">
        <v>287</v>
      </c>
      <c r="G385" s="109" t="s">
        <v>354</v>
      </c>
      <c r="H385" t="s">
        <v>282</v>
      </c>
      <c r="I385" s="110">
        <v>41750</v>
      </c>
    </row>
    <row r="386" spans="1:9" x14ac:dyDescent="0.25">
      <c r="A386" t="s">
        <v>278</v>
      </c>
      <c r="B386" t="s">
        <v>359</v>
      </c>
      <c r="C386" t="s">
        <v>360</v>
      </c>
      <c r="D386" t="s">
        <v>283</v>
      </c>
      <c r="E386" t="s">
        <v>248</v>
      </c>
      <c r="F386" s="109" t="s">
        <v>287</v>
      </c>
      <c r="G386" s="109" t="s">
        <v>362</v>
      </c>
      <c r="H386" t="s">
        <v>282</v>
      </c>
      <c r="I386" s="110">
        <v>41730</v>
      </c>
    </row>
    <row r="387" spans="1:9" x14ac:dyDescent="0.25">
      <c r="A387" t="s">
        <v>289</v>
      </c>
      <c r="B387" t="s">
        <v>363</v>
      </c>
      <c r="C387" t="s">
        <v>364</v>
      </c>
      <c r="D387" t="s">
        <v>283</v>
      </c>
      <c r="E387" t="s">
        <v>248</v>
      </c>
      <c r="F387" s="109" t="s">
        <v>287</v>
      </c>
      <c r="G387" s="109" t="s">
        <v>366</v>
      </c>
      <c r="H387" t="s">
        <v>282</v>
      </c>
      <c r="I387" s="110">
        <v>41750</v>
      </c>
    </row>
    <row r="388" spans="1:9" x14ac:dyDescent="0.25">
      <c r="A388" t="s">
        <v>278</v>
      </c>
      <c r="B388" t="s">
        <v>300</v>
      </c>
      <c r="C388" t="s">
        <v>301</v>
      </c>
      <c r="D388" t="s">
        <v>318</v>
      </c>
      <c r="E388" t="s">
        <v>248</v>
      </c>
      <c r="F388" s="109" t="s">
        <v>287</v>
      </c>
      <c r="G388" s="109" t="s">
        <v>372</v>
      </c>
      <c r="H388" t="s">
        <v>282</v>
      </c>
      <c r="I388" s="110">
        <v>41736</v>
      </c>
    </row>
    <row r="389" spans="1:9" x14ac:dyDescent="0.25">
      <c r="A389" t="s">
        <v>321</v>
      </c>
      <c r="B389" t="s">
        <v>322</v>
      </c>
      <c r="C389" t="s">
        <v>323</v>
      </c>
      <c r="D389" t="s">
        <v>318</v>
      </c>
      <c r="E389" t="s">
        <v>248</v>
      </c>
      <c r="F389" s="109" t="s">
        <v>287</v>
      </c>
      <c r="G389" s="109" t="s">
        <v>377</v>
      </c>
      <c r="H389" t="s">
        <v>282</v>
      </c>
      <c r="I389" s="110">
        <v>41736</v>
      </c>
    </row>
    <row r="390" spans="1:9" x14ac:dyDescent="0.25">
      <c r="A390" t="s">
        <v>385</v>
      </c>
      <c r="B390" t="s">
        <v>386</v>
      </c>
      <c r="C390" t="s">
        <v>387</v>
      </c>
      <c r="D390" t="s">
        <v>283</v>
      </c>
      <c r="E390" t="s">
        <v>319</v>
      </c>
      <c r="F390" s="109" t="s">
        <v>287</v>
      </c>
      <c r="G390" s="109" t="s">
        <v>390</v>
      </c>
      <c r="H390" t="s">
        <v>282</v>
      </c>
      <c r="I390" s="110">
        <v>41761</v>
      </c>
    </row>
    <row r="391" spans="1:9" x14ac:dyDescent="0.25">
      <c r="A391" t="s">
        <v>385</v>
      </c>
      <c r="B391" t="s">
        <v>393</v>
      </c>
      <c r="C391" t="s">
        <v>394</v>
      </c>
      <c r="D391" t="s">
        <v>283</v>
      </c>
      <c r="E391" t="s">
        <v>248</v>
      </c>
      <c r="F391" s="109" t="s">
        <v>287</v>
      </c>
      <c r="G391" s="109" t="s">
        <v>396</v>
      </c>
      <c r="H391" t="s">
        <v>282</v>
      </c>
      <c r="I391" s="110">
        <v>41764</v>
      </c>
    </row>
    <row r="392" spans="1:9" x14ac:dyDescent="0.25">
      <c r="A392" t="s">
        <v>289</v>
      </c>
      <c r="B392" t="s">
        <v>402</v>
      </c>
      <c r="C392" t="s">
        <v>403</v>
      </c>
      <c r="D392" t="s">
        <v>283</v>
      </c>
      <c r="E392" t="s">
        <v>248</v>
      </c>
      <c r="F392" s="109" t="s">
        <v>287</v>
      </c>
      <c r="G392" s="109" t="s">
        <v>405</v>
      </c>
      <c r="H392" t="s">
        <v>282</v>
      </c>
      <c r="I392" s="110">
        <v>41761</v>
      </c>
    </row>
    <row r="393" spans="1:9" x14ac:dyDescent="0.25">
      <c r="A393" t="s">
        <v>289</v>
      </c>
      <c r="B393" t="s">
        <v>402</v>
      </c>
      <c r="C393" t="s">
        <v>403</v>
      </c>
      <c r="D393" t="s">
        <v>283</v>
      </c>
      <c r="E393" t="s">
        <v>248</v>
      </c>
      <c r="F393" s="109" t="s">
        <v>287</v>
      </c>
      <c r="G393" s="109" t="s">
        <v>406</v>
      </c>
      <c r="H393" t="s">
        <v>282</v>
      </c>
      <c r="I393" s="110">
        <v>41761</v>
      </c>
    </row>
    <row r="394" spans="1:9" x14ac:dyDescent="0.25">
      <c r="A394" t="s">
        <v>289</v>
      </c>
      <c r="B394" t="s">
        <v>402</v>
      </c>
      <c r="C394" t="s">
        <v>403</v>
      </c>
      <c r="D394" t="s">
        <v>283</v>
      </c>
      <c r="E394" t="s">
        <v>248</v>
      </c>
      <c r="F394" s="109" t="s">
        <v>287</v>
      </c>
      <c r="G394" s="109" t="s">
        <v>407</v>
      </c>
      <c r="H394" t="s">
        <v>282</v>
      </c>
      <c r="I394" s="110">
        <v>41761</v>
      </c>
    </row>
    <row r="395" spans="1:9" x14ac:dyDescent="0.25">
      <c r="A395" t="s">
        <v>415</v>
      </c>
      <c r="B395" t="s">
        <v>416</v>
      </c>
      <c r="C395" t="s">
        <v>417</v>
      </c>
      <c r="D395" t="s">
        <v>283</v>
      </c>
      <c r="E395" t="s">
        <v>248</v>
      </c>
      <c r="F395" s="109" t="s">
        <v>287</v>
      </c>
      <c r="G395" s="109" t="s">
        <v>421</v>
      </c>
      <c r="H395" t="s">
        <v>282</v>
      </c>
      <c r="I395" s="110">
        <v>41771</v>
      </c>
    </row>
    <row r="396" spans="1:9" x14ac:dyDescent="0.25">
      <c r="A396" t="s">
        <v>415</v>
      </c>
      <c r="B396" t="s">
        <v>416</v>
      </c>
      <c r="C396" t="s">
        <v>417</v>
      </c>
      <c r="D396" t="s">
        <v>283</v>
      </c>
      <c r="E396" t="s">
        <v>248</v>
      </c>
      <c r="F396" s="109" t="s">
        <v>287</v>
      </c>
      <c r="G396" s="109" t="s">
        <v>422</v>
      </c>
      <c r="H396" t="s">
        <v>282</v>
      </c>
      <c r="I396" s="110">
        <v>41771</v>
      </c>
    </row>
    <row r="397" spans="1:9" x14ac:dyDescent="0.25">
      <c r="A397" t="s">
        <v>415</v>
      </c>
      <c r="B397" t="s">
        <v>416</v>
      </c>
      <c r="C397" t="s">
        <v>417</v>
      </c>
      <c r="D397" t="s">
        <v>283</v>
      </c>
      <c r="E397" t="s">
        <v>248</v>
      </c>
      <c r="F397" s="109" t="s">
        <v>287</v>
      </c>
      <c r="G397" s="109" t="s">
        <v>428</v>
      </c>
      <c r="H397" t="s">
        <v>282</v>
      </c>
      <c r="I397" s="110">
        <v>41771</v>
      </c>
    </row>
    <row r="398" spans="1:9" x14ac:dyDescent="0.25">
      <c r="A398" t="s">
        <v>385</v>
      </c>
      <c r="B398" t="s">
        <v>429</v>
      </c>
      <c r="C398" t="s">
        <v>430</v>
      </c>
      <c r="D398" t="s">
        <v>283</v>
      </c>
      <c r="E398" t="s">
        <v>248</v>
      </c>
      <c r="F398" s="109" t="s">
        <v>287</v>
      </c>
      <c r="G398" s="109" t="s">
        <v>432</v>
      </c>
      <c r="H398" t="s">
        <v>282</v>
      </c>
      <c r="I398" s="110">
        <v>41764</v>
      </c>
    </row>
    <row r="399" spans="1:9" x14ac:dyDescent="0.25">
      <c r="A399" t="s">
        <v>435</v>
      </c>
      <c r="B399" t="s">
        <v>436</v>
      </c>
      <c r="C399" t="s">
        <v>437</v>
      </c>
      <c r="D399" t="s">
        <v>283</v>
      </c>
      <c r="E399" t="s">
        <v>248</v>
      </c>
      <c r="F399" s="109" t="s">
        <v>287</v>
      </c>
      <c r="G399" s="109" t="s">
        <v>438</v>
      </c>
      <c r="H399" t="s">
        <v>282</v>
      </c>
      <c r="I399" s="110">
        <v>41761</v>
      </c>
    </row>
    <row r="400" spans="1:9" x14ac:dyDescent="0.25">
      <c r="A400" t="s">
        <v>435</v>
      </c>
      <c r="B400" t="s">
        <v>440</v>
      </c>
      <c r="C400" t="s">
        <v>441</v>
      </c>
      <c r="D400" t="s">
        <v>318</v>
      </c>
      <c r="E400" t="s">
        <v>248</v>
      </c>
      <c r="F400" s="109" t="s">
        <v>287</v>
      </c>
      <c r="G400" s="109" t="s">
        <v>442</v>
      </c>
      <c r="H400" t="s">
        <v>443</v>
      </c>
      <c r="I400" s="110">
        <v>41771</v>
      </c>
    </row>
    <row r="401" spans="1:9" x14ac:dyDescent="0.25">
      <c r="A401" t="s">
        <v>315</v>
      </c>
      <c r="B401" t="s">
        <v>446</v>
      </c>
      <c r="C401" t="s">
        <v>447</v>
      </c>
      <c r="D401" t="s">
        <v>283</v>
      </c>
      <c r="E401" t="s">
        <v>248</v>
      </c>
      <c r="F401" s="109" t="s">
        <v>287</v>
      </c>
      <c r="G401" s="109" t="s">
        <v>449</v>
      </c>
      <c r="H401" t="s">
        <v>282</v>
      </c>
      <c r="I401" s="110">
        <v>41785</v>
      </c>
    </row>
    <row r="402" spans="1:9" x14ac:dyDescent="0.25">
      <c r="A402" t="s">
        <v>435</v>
      </c>
      <c r="B402" t="s">
        <v>451</v>
      </c>
      <c r="C402" t="s">
        <v>452</v>
      </c>
      <c r="D402" t="s">
        <v>283</v>
      </c>
      <c r="E402" t="s">
        <v>319</v>
      </c>
      <c r="F402" s="109" t="s">
        <v>287</v>
      </c>
      <c r="G402" s="109" t="s">
        <v>454</v>
      </c>
      <c r="H402" t="s">
        <v>282</v>
      </c>
      <c r="I402" s="110">
        <v>41785</v>
      </c>
    </row>
    <row r="403" spans="1:9" x14ac:dyDescent="0.25">
      <c r="A403" t="s">
        <v>435</v>
      </c>
      <c r="B403" t="s">
        <v>451</v>
      </c>
      <c r="C403" t="s">
        <v>452</v>
      </c>
      <c r="D403" t="s">
        <v>283</v>
      </c>
      <c r="E403" t="s">
        <v>319</v>
      </c>
      <c r="F403" s="109" t="s">
        <v>287</v>
      </c>
      <c r="G403" s="109" t="s">
        <v>455</v>
      </c>
      <c r="H403" t="s">
        <v>282</v>
      </c>
      <c r="I403" s="110">
        <v>41785</v>
      </c>
    </row>
    <row r="404" spans="1:9" x14ac:dyDescent="0.25">
      <c r="A404" t="s">
        <v>435</v>
      </c>
      <c r="B404" t="s">
        <v>451</v>
      </c>
      <c r="C404" t="s">
        <v>456</v>
      </c>
      <c r="D404" t="s">
        <v>283</v>
      </c>
      <c r="E404" t="s">
        <v>248</v>
      </c>
      <c r="F404" s="109" t="s">
        <v>287</v>
      </c>
      <c r="G404" s="109" t="s">
        <v>457</v>
      </c>
      <c r="H404" t="s">
        <v>282</v>
      </c>
      <c r="I404" s="110">
        <v>41785</v>
      </c>
    </row>
    <row r="405" spans="1:9" x14ac:dyDescent="0.25">
      <c r="A405" t="s">
        <v>289</v>
      </c>
      <c r="B405" t="s">
        <v>463</v>
      </c>
      <c r="C405" t="s">
        <v>468</v>
      </c>
      <c r="D405" t="s">
        <v>283</v>
      </c>
      <c r="E405" t="s">
        <v>319</v>
      </c>
      <c r="F405" s="109" t="s">
        <v>287</v>
      </c>
      <c r="G405" s="109" t="s">
        <v>469</v>
      </c>
      <c r="H405" t="s">
        <v>282</v>
      </c>
      <c r="I405" s="110">
        <v>41806</v>
      </c>
    </row>
    <row r="406" spans="1:9" x14ac:dyDescent="0.25">
      <c r="A406" t="s">
        <v>289</v>
      </c>
      <c r="B406" t="s">
        <v>463</v>
      </c>
      <c r="C406" t="s">
        <v>464</v>
      </c>
      <c r="D406" t="s">
        <v>283</v>
      </c>
      <c r="E406" t="s">
        <v>248</v>
      </c>
      <c r="F406" s="109" t="s">
        <v>287</v>
      </c>
      <c r="G406" s="109" t="s">
        <v>470</v>
      </c>
      <c r="H406" t="s">
        <v>282</v>
      </c>
      <c r="I406" s="110">
        <v>41799</v>
      </c>
    </row>
    <row r="407" spans="1:9" x14ac:dyDescent="0.25">
      <c r="A407" t="s">
        <v>289</v>
      </c>
      <c r="B407" t="s">
        <v>463</v>
      </c>
      <c r="C407" t="s">
        <v>466</v>
      </c>
      <c r="D407" t="s">
        <v>283</v>
      </c>
      <c r="E407" t="s">
        <v>319</v>
      </c>
      <c r="F407" s="109" t="s">
        <v>287</v>
      </c>
      <c r="G407" s="109" t="s">
        <v>471</v>
      </c>
      <c r="H407" t="s">
        <v>282</v>
      </c>
      <c r="I407" s="110">
        <v>41806</v>
      </c>
    </row>
    <row r="408" spans="1:9" x14ac:dyDescent="0.25">
      <c r="A408" t="s">
        <v>435</v>
      </c>
      <c r="B408" t="s">
        <v>440</v>
      </c>
      <c r="C408" t="s">
        <v>477</v>
      </c>
      <c r="D408" t="s">
        <v>318</v>
      </c>
      <c r="E408" t="s">
        <v>248</v>
      </c>
      <c r="F408" s="109" t="s">
        <v>287</v>
      </c>
      <c r="G408" s="109" t="s">
        <v>479</v>
      </c>
      <c r="H408" t="s">
        <v>282</v>
      </c>
      <c r="I408" s="110">
        <v>41799</v>
      </c>
    </row>
    <row r="409" spans="1:9" x14ac:dyDescent="0.25">
      <c r="A409" t="s">
        <v>435</v>
      </c>
      <c r="B409" t="s">
        <v>440</v>
      </c>
      <c r="C409" t="s">
        <v>477</v>
      </c>
      <c r="D409" t="s">
        <v>318</v>
      </c>
      <c r="E409" t="s">
        <v>248</v>
      </c>
      <c r="F409" s="109" t="s">
        <v>287</v>
      </c>
      <c r="G409" s="109" t="s">
        <v>480</v>
      </c>
      <c r="H409" t="s">
        <v>282</v>
      </c>
      <c r="I409" s="110">
        <v>41799</v>
      </c>
    </row>
    <row r="410" spans="1:9" x14ac:dyDescent="0.25">
      <c r="A410" t="s">
        <v>435</v>
      </c>
      <c r="B410" t="s">
        <v>440</v>
      </c>
      <c r="C410" t="s">
        <v>484</v>
      </c>
      <c r="D410" t="s">
        <v>283</v>
      </c>
      <c r="E410" t="s">
        <v>319</v>
      </c>
      <c r="F410" s="109" t="s">
        <v>287</v>
      </c>
      <c r="G410" s="109" t="s">
        <v>485</v>
      </c>
      <c r="H410" t="s">
        <v>282</v>
      </c>
      <c r="I410" s="110">
        <v>41806</v>
      </c>
    </row>
    <row r="411" spans="1:9" x14ac:dyDescent="0.25">
      <c r="A411" t="s">
        <v>435</v>
      </c>
      <c r="B411" t="s">
        <v>486</v>
      </c>
      <c r="C411" t="s">
        <v>487</v>
      </c>
      <c r="D411" t="s">
        <v>283</v>
      </c>
      <c r="E411" t="s">
        <v>248</v>
      </c>
      <c r="F411" s="109" t="s">
        <v>287</v>
      </c>
      <c r="G411" s="109" t="s">
        <v>490</v>
      </c>
      <c r="H411" t="s">
        <v>282</v>
      </c>
      <c r="I411" s="110">
        <v>41807</v>
      </c>
    </row>
    <row r="412" spans="1:9" x14ac:dyDescent="0.25">
      <c r="A412" t="s">
        <v>321</v>
      </c>
      <c r="B412" t="s">
        <v>322</v>
      </c>
      <c r="C412" t="s">
        <v>499</v>
      </c>
      <c r="D412" t="s">
        <v>283</v>
      </c>
      <c r="E412" t="s">
        <v>248</v>
      </c>
      <c r="F412" s="109" t="s">
        <v>287</v>
      </c>
      <c r="G412" s="109" t="s">
        <v>500</v>
      </c>
      <c r="H412" t="s">
        <v>282</v>
      </c>
      <c r="I412" s="110">
        <v>41799</v>
      </c>
    </row>
    <row r="413" spans="1:9" x14ac:dyDescent="0.25">
      <c r="A413" t="s">
        <v>321</v>
      </c>
      <c r="B413" t="s">
        <v>322</v>
      </c>
      <c r="C413" t="s">
        <v>323</v>
      </c>
      <c r="D413" t="s">
        <v>283</v>
      </c>
      <c r="E413" t="s">
        <v>248</v>
      </c>
      <c r="F413" s="109" t="s">
        <v>287</v>
      </c>
      <c r="G413" s="109" t="s">
        <v>510</v>
      </c>
      <c r="H413" t="s">
        <v>282</v>
      </c>
      <c r="I413" s="110">
        <v>41799</v>
      </c>
    </row>
    <row r="414" spans="1:9" x14ac:dyDescent="0.25">
      <c r="A414" t="s">
        <v>415</v>
      </c>
      <c r="B414" t="s">
        <v>514</v>
      </c>
      <c r="C414" t="s">
        <v>515</v>
      </c>
      <c r="D414" t="s">
        <v>283</v>
      </c>
      <c r="E414" t="s">
        <v>319</v>
      </c>
      <c r="F414" s="109" t="s">
        <v>287</v>
      </c>
      <c r="G414" s="109" t="s">
        <v>516</v>
      </c>
      <c r="H414" t="s">
        <v>282</v>
      </c>
      <c r="I414" s="110">
        <v>41844</v>
      </c>
    </row>
    <row r="415" spans="1:9" x14ac:dyDescent="0.25">
      <c r="A415" t="s">
        <v>435</v>
      </c>
      <c r="B415" t="s">
        <v>518</v>
      </c>
      <c r="C415" t="s">
        <v>519</v>
      </c>
      <c r="D415" t="s">
        <v>283</v>
      </c>
      <c r="E415" t="s">
        <v>248</v>
      </c>
      <c r="F415" s="109" t="s">
        <v>287</v>
      </c>
      <c r="G415" s="109" t="s">
        <v>521</v>
      </c>
      <c r="H415" t="s">
        <v>282</v>
      </c>
      <c r="I415" s="110">
        <v>41827</v>
      </c>
    </row>
    <row r="416" spans="1:9" x14ac:dyDescent="0.25">
      <c r="A416" t="s">
        <v>435</v>
      </c>
      <c r="B416" t="s">
        <v>526</v>
      </c>
      <c r="C416" t="s">
        <v>527</v>
      </c>
      <c r="D416" t="s">
        <v>283</v>
      </c>
      <c r="E416" t="s">
        <v>319</v>
      </c>
      <c r="F416" s="109" t="s">
        <v>287</v>
      </c>
      <c r="G416" s="109" t="s">
        <v>529</v>
      </c>
      <c r="H416" t="s">
        <v>282</v>
      </c>
      <c r="I416" s="110">
        <v>41822</v>
      </c>
    </row>
    <row r="417" spans="1:9" x14ac:dyDescent="0.25">
      <c r="A417" t="s">
        <v>385</v>
      </c>
      <c r="B417" t="s">
        <v>531</v>
      </c>
      <c r="C417" t="s">
        <v>532</v>
      </c>
      <c r="D417" t="s">
        <v>283</v>
      </c>
      <c r="E417" t="s">
        <v>248</v>
      </c>
      <c r="F417" s="109" t="s">
        <v>287</v>
      </c>
      <c r="G417" s="109" t="s">
        <v>534</v>
      </c>
      <c r="H417" t="s">
        <v>282</v>
      </c>
      <c r="I417" s="110">
        <v>41821</v>
      </c>
    </row>
    <row r="418" spans="1:9" x14ac:dyDescent="0.25">
      <c r="A418" t="s">
        <v>315</v>
      </c>
      <c r="B418" t="s">
        <v>316</v>
      </c>
      <c r="C418" t="s">
        <v>536</v>
      </c>
      <c r="D418" t="s">
        <v>283</v>
      </c>
      <c r="E418" t="s">
        <v>248</v>
      </c>
      <c r="F418" s="109" t="s">
        <v>287</v>
      </c>
      <c r="G418" s="109" t="s">
        <v>539</v>
      </c>
      <c r="H418" t="s">
        <v>443</v>
      </c>
      <c r="I418" s="110">
        <v>41821</v>
      </c>
    </row>
    <row r="419" spans="1:9" x14ac:dyDescent="0.25">
      <c r="A419" t="s">
        <v>315</v>
      </c>
      <c r="B419" t="s">
        <v>316</v>
      </c>
      <c r="C419" t="s">
        <v>317</v>
      </c>
      <c r="D419" t="s">
        <v>318</v>
      </c>
      <c r="E419" t="s">
        <v>319</v>
      </c>
      <c r="F419" s="109" t="s">
        <v>287</v>
      </c>
      <c r="G419" s="109" t="s">
        <v>540</v>
      </c>
      <c r="H419" t="s">
        <v>282</v>
      </c>
      <c r="I419" s="110">
        <v>41821</v>
      </c>
    </row>
    <row r="420" spans="1:9" x14ac:dyDescent="0.25">
      <c r="A420" t="s">
        <v>315</v>
      </c>
      <c r="B420" t="s">
        <v>550</v>
      </c>
      <c r="C420" t="s">
        <v>551</v>
      </c>
      <c r="D420" t="s">
        <v>283</v>
      </c>
      <c r="E420" t="s">
        <v>319</v>
      </c>
      <c r="F420" s="109" t="s">
        <v>287</v>
      </c>
      <c r="G420" s="109" t="s">
        <v>553</v>
      </c>
      <c r="H420" t="s">
        <v>282</v>
      </c>
      <c r="I420" s="110">
        <v>41841</v>
      </c>
    </row>
    <row r="421" spans="1:9" x14ac:dyDescent="0.25">
      <c r="A421" t="s">
        <v>321</v>
      </c>
      <c r="B421" t="s">
        <v>322</v>
      </c>
      <c r="C421" t="s">
        <v>323</v>
      </c>
      <c r="D421" t="s">
        <v>283</v>
      </c>
      <c r="E421" t="s">
        <v>319</v>
      </c>
      <c r="F421" s="109" t="s">
        <v>287</v>
      </c>
      <c r="G421" s="109" t="s">
        <v>572</v>
      </c>
      <c r="H421" t="s">
        <v>282</v>
      </c>
      <c r="I421" s="110">
        <v>41835</v>
      </c>
    </row>
    <row r="422" spans="1:9" x14ac:dyDescent="0.25">
      <c r="A422" t="s">
        <v>321</v>
      </c>
      <c r="B422" t="s">
        <v>322</v>
      </c>
      <c r="C422" t="s">
        <v>323</v>
      </c>
      <c r="D422" t="s">
        <v>283</v>
      </c>
      <c r="E422" t="s">
        <v>248</v>
      </c>
      <c r="F422" s="109" t="s">
        <v>287</v>
      </c>
      <c r="G422" s="109" t="s">
        <v>584</v>
      </c>
      <c r="H422" t="s">
        <v>282</v>
      </c>
      <c r="I422" s="110">
        <v>41827</v>
      </c>
    </row>
    <row r="423" spans="1:9" x14ac:dyDescent="0.25">
      <c r="A423" t="s">
        <v>289</v>
      </c>
      <c r="B423" t="s">
        <v>585</v>
      </c>
      <c r="C423" t="s">
        <v>586</v>
      </c>
      <c r="D423" t="s">
        <v>283</v>
      </c>
      <c r="E423" t="s">
        <v>248</v>
      </c>
      <c r="F423" s="109" t="s">
        <v>287</v>
      </c>
      <c r="G423" s="109" t="s">
        <v>588</v>
      </c>
      <c r="H423" t="s">
        <v>282</v>
      </c>
      <c r="I423" s="110">
        <v>41855</v>
      </c>
    </row>
    <row r="424" spans="1:9" x14ac:dyDescent="0.25">
      <c r="A424" t="s">
        <v>289</v>
      </c>
      <c r="B424" t="s">
        <v>585</v>
      </c>
      <c r="C424" t="s">
        <v>586</v>
      </c>
      <c r="D424" t="s">
        <v>283</v>
      </c>
      <c r="E424" t="s">
        <v>248</v>
      </c>
      <c r="F424" s="109" t="s">
        <v>287</v>
      </c>
      <c r="G424" s="109" t="s">
        <v>590</v>
      </c>
      <c r="H424" t="s">
        <v>282</v>
      </c>
      <c r="I424" s="110">
        <v>41855</v>
      </c>
    </row>
    <row r="425" spans="1:9" x14ac:dyDescent="0.25">
      <c r="A425" t="s">
        <v>415</v>
      </c>
      <c r="B425" t="s">
        <v>512</v>
      </c>
      <c r="C425" t="s">
        <v>513</v>
      </c>
      <c r="D425" t="s">
        <v>283</v>
      </c>
      <c r="E425" t="s">
        <v>248</v>
      </c>
      <c r="F425" s="109" t="s">
        <v>287</v>
      </c>
      <c r="G425" s="109" t="s">
        <v>591</v>
      </c>
      <c r="H425" t="s">
        <v>282</v>
      </c>
      <c r="I425" s="110">
        <v>41855</v>
      </c>
    </row>
    <row r="426" spans="1:9" x14ac:dyDescent="0.25">
      <c r="A426" t="s">
        <v>289</v>
      </c>
      <c r="B426" t="s">
        <v>290</v>
      </c>
      <c r="C426" t="s">
        <v>291</v>
      </c>
      <c r="D426" t="s">
        <v>283</v>
      </c>
      <c r="E426" t="s">
        <v>248</v>
      </c>
      <c r="F426" s="109" t="s">
        <v>287</v>
      </c>
      <c r="G426" s="109" t="s">
        <v>599</v>
      </c>
      <c r="H426" t="s">
        <v>282</v>
      </c>
      <c r="I426" s="110">
        <v>41876</v>
      </c>
    </row>
    <row r="427" spans="1:9" x14ac:dyDescent="0.25">
      <c r="A427" t="s">
        <v>415</v>
      </c>
      <c r="B427" t="s">
        <v>600</v>
      </c>
      <c r="C427" t="s">
        <v>601</v>
      </c>
      <c r="D427" t="s">
        <v>283</v>
      </c>
      <c r="E427" t="s">
        <v>248</v>
      </c>
      <c r="F427" s="109" t="s">
        <v>287</v>
      </c>
      <c r="G427" s="109" t="s">
        <v>605</v>
      </c>
      <c r="H427" t="s">
        <v>282</v>
      </c>
      <c r="I427" s="110">
        <v>41862</v>
      </c>
    </row>
    <row r="428" spans="1:9" x14ac:dyDescent="0.25">
      <c r="A428" t="s">
        <v>415</v>
      </c>
      <c r="B428" t="s">
        <v>514</v>
      </c>
      <c r="C428" t="s">
        <v>515</v>
      </c>
      <c r="D428" t="s">
        <v>283</v>
      </c>
      <c r="E428" t="s">
        <v>319</v>
      </c>
      <c r="F428" s="109" t="s">
        <v>287</v>
      </c>
      <c r="G428" s="109" t="s">
        <v>607</v>
      </c>
      <c r="H428" t="s">
        <v>282</v>
      </c>
      <c r="I428" s="110">
        <v>41869</v>
      </c>
    </row>
    <row r="429" spans="1:9" x14ac:dyDescent="0.25">
      <c r="A429" t="s">
        <v>415</v>
      </c>
      <c r="B429" t="s">
        <v>514</v>
      </c>
      <c r="C429" t="s">
        <v>515</v>
      </c>
      <c r="D429" t="s">
        <v>283</v>
      </c>
      <c r="E429" t="s">
        <v>319</v>
      </c>
      <c r="F429" s="109" t="s">
        <v>287</v>
      </c>
      <c r="G429" s="109" t="s">
        <v>608</v>
      </c>
      <c r="H429" t="s">
        <v>282</v>
      </c>
      <c r="I429" s="110">
        <v>41869</v>
      </c>
    </row>
    <row r="430" spans="1:9" x14ac:dyDescent="0.25">
      <c r="A430" t="s">
        <v>415</v>
      </c>
      <c r="B430" t="s">
        <v>514</v>
      </c>
      <c r="C430" t="s">
        <v>515</v>
      </c>
      <c r="D430" t="s">
        <v>283</v>
      </c>
      <c r="E430" t="s">
        <v>319</v>
      </c>
      <c r="F430" s="109" t="s">
        <v>287</v>
      </c>
      <c r="G430" s="109" t="s">
        <v>609</v>
      </c>
      <c r="H430" t="s">
        <v>282</v>
      </c>
      <c r="I430" s="110">
        <v>41869</v>
      </c>
    </row>
    <row r="431" spans="1:9" x14ac:dyDescent="0.25">
      <c r="A431" t="s">
        <v>415</v>
      </c>
      <c r="B431" t="s">
        <v>613</v>
      </c>
      <c r="C431" t="s">
        <v>614</v>
      </c>
      <c r="D431" t="s">
        <v>283</v>
      </c>
      <c r="E431" t="s">
        <v>319</v>
      </c>
      <c r="F431" s="109" t="s">
        <v>287</v>
      </c>
      <c r="G431" s="109" t="s">
        <v>617</v>
      </c>
      <c r="H431" t="s">
        <v>282</v>
      </c>
      <c r="I431" s="110">
        <v>41862</v>
      </c>
    </row>
    <row r="432" spans="1:9" x14ac:dyDescent="0.25">
      <c r="A432" t="s">
        <v>415</v>
      </c>
      <c r="B432" t="s">
        <v>613</v>
      </c>
      <c r="C432" t="s">
        <v>614</v>
      </c>
      <c r="D432" t="s">
        <v>283</v>
      </c>
      <c r="E432" t="s">
        <v>319</v>
      </c>
      <c r="F432" s="109" t="s">
        <v>287</v>
      </c>
      <c r="G432" s="109" t="s">
        <v>618</v>
      </c>
      <c r="H432" t="s">
        <v>282</v>
      </c>
      <c r="I432" s="110">
        <v>41862</v>
      </c>
    </row>
    <row r="433" spans="1:9" x14ac:dyDescent="0.25">
      <c r="A433" t="s">
        <v>321</v>
      </c>
      <c r="B433" t="s">
        <v>373</v>
      </c>
      <c r="C433" t="s">
        <v>374</v>
      </c>
      <c r="D433" t="s">
        <v>283</v>
      </c>
      <c r="E433" t="s">
        <v>319</v>
      </c>
      <c r="F433" s="109" t="s">
        <v>287</v>
      </c>
      <c r="G433" s="109" t="s">
        <v>625</v>
      </c>
      <c r="H433" t="s">
        <v>282</v>
      </c>
      <c r="I433" s="110">
        <v>41869</v>
      </c>
    </row>
    <row r="434" spans="1:9" x14ac:dyDescent="0.25">
      <c r="A434" t="s">
        <v>321</v>
      </c>
      <c r="B434" t="s">
        <v>373</v>
      </c>
      <c r="C434" t="s">
        <v>374</v>
      </c>
      <c r="D434" t="s">
        <v>283</v>
      </c>
      <c r="E434" t="s">
        <v>248</v>
      </c>
      <c r="F434" s="109" t="s">
        <v>287</v>
      </c>
      <c r="G434" s="109" t="s">
        <v>626</v>
      </c>
      <c r="H434" t="s">
        <v>282</v>
      </c>
      <c r="I434" s="110">
        <v>41869</v>
      </c>
    </row>
    <row r="435" spans="1:9" x14ac:dyDescent="0.25">
      <c r="A435" t="s">
        <v>435</v>
      </c>
      <c r="B435" t="s">
        <v>486</v>
      </c>
      <c r="C435" t="s">
        <v>487</v>
      </c>
      <c r="D435" t="s">
        <v>283</v>
      </c>
      <c r="E435" t="s">
        <v>319</v>
      </c>
      <c r="F435" s="109" t="s">
        <v>287</v>
      </c>
      <c r="G435" s="109" t="s">
        <v>630</v>
      </c>
      <c r="H435" t="s">
        <v>282</v>
      </c>
      <c r="I435" s="110">
        <v>41869</v>
      </c>
    </row>
    <row r="436" spans="1:9" x14ac:dyDescent="0.25">
      <c r="A436" t="s">
        <v>435</v>
      </c>
      <c r="B436" t="s">
        <v>486</v>
      </c>
      <c r="C436" t="s">
        <v>487</v>
      </c>
      <c r="D436" t="s">
        <v>283</v>
      </c>
      <c r="E436" t="s">
        <v>319</v>
      </c>
      <c r="F436" s="109" t="s">
        <v>287</v>
      </c>
      <c r="G436" s="109" t="s">
        <v>631</v>
      </c>
      <c r="H436" t="s">
        <v>282</v>
      </c>
      <c r="I436" s="110">
        <v>41869</v>
      </c>
    </row>
    <row r="437" spans="1:9" x14ac:dyDescent="0.25">
      <c r="A437" t="s">
        <v>289</v>
      </c>
      <c r="B437" t="s">
        <v>313</v>
      </c>
      <c r="C437" t="s">
        <v>632</v>
      </c>
      <c r="D437" t="s">
        <v>283</v>
      </c>
      <c r="E437" t="s">
        <v>248</v>
      </c>
      <c r="F437" s="109" t="s">
        <v>287</v>
      </c>
      <c r="G437" s="109" t="s">
        <v>633</v>
      </c>
      <c r="H437" t="s">
        <v>282</v>
      </c>
      <c r="I437" s="110">
        <v>41893</v>
      </c>
    </row>
    <row r="438" spans="1:9" x14ac:dyDescent="0.25">
      <c r="A438" t="s">
        <v>385</v>
      </c>
      <c r="B438" t="s">
        <v>559</v>
      </c>
      <c r="C438" t="s">
        <v>636</v>
      </c>
      <c r="D438" t="s">
        <v>283</v>
      </c>
      <c r="E438" t="s">
        <v>248</v>
      </c>
      <c r="F438" s="109" t="s">
        <v>287</v>
      </c>
      <c r="G438" s="109" t="s">
        <v>638</v>
      </c>
      <c r="H438" t="s">
        <v>282</v>
      </c>
      <c r="I438" s="110">
        <v>41890</v>
      </c>
    </row>
    <row r="439" spans="1:9" x14ac:dyDescent="0.25">
      <c r="A439" t="s">
        <v>385</v>
      </c>
      <c r="B439" t="s">
        <v>559</v>
      </c>
      <c r="C439" t="s">
        <v>636</v>
      </c>
      <c r="D439" t="s">
        <v>283</v>
      </c>
      <c r="E439" t="s">
        <v>248</v>
      </c>
      <c r="F439" s="109" t="s">
        <v>287</v>
      </c>
      <c r="G439" s="109" t="s">
        <v>639</v>
      </c>
      <c r="H439" t="s">
        <v>282</v>
      </c>
      <c r="I439" s="110">
        <v>41890</v>
      </c>
    </row>
    <row r="440" spans="1:9" x14ac:dyDescent="0.25">
      <c r="A440" t="s">
        <v>435</v>
      </c>
      <c r="B440" t="s">
        <v>518</v>
      </c>
      <c r="C440" t="s">
        <v>648</v>
      </c>
      <c r="D440" t="s">
        <v>283</v>
      </c>
      <c r="E440" t="s">
        <v>319</v>
      </c>
      <c r="F440" s="109" t="s">
        <v>287</v>
      </c>
      <c r="G440" s="109" t="s">
        <v>650</v>
      </c>
      <c r="H440" t="s">
        <v>282</v>
      </c>
      <c r="I440" s="110">
        <v>41887</v>
      </c>
    </row>
    <row r="441" spans="1:9" x14ac:dyDescent="0.25">
      <c r="A441" t="s">
        <v>435</v>
      </c>
      <c r="B441" t="s">
        <v>518</v>
      </c>
      <c r="C441" t="s">
        <v>648</v>
      </c>
      <c r="D441" t="s">
        <v>283</v>
      </c>
      <c r="E441" t="s">
        <v>319</v>
      </c>
      <c r="F441" s="109" t="s">
        <v>287</v>
      </c>
      <c r="G441" s="109" t="s">
        <v>651</v>
      </c>
      <c r="H441" t="s">
        <v>443</v>
      </c>
      <c r="I441" s="110">
        <v>41887</v>
      </c>
    </row>
    <row r="442" spans="1:9" x14ac:dyDescent="0.25">
      <c r="A442" t="s">
        <v>315</v>
      </c>
      <c r="B442" t="s">
        <v>658</v>
      </c>
      <c r="C442" t="s">
        <v>659</v>
      </c>
      <c r="D442" t="s">
        <v>283</v>
      </c>
      <c r="E442" t="s">
        <v>319</v>
      </c>
      <c r="F442" s="109" t="s">
        <v>287</v>
      </c>
      <c r="G442" s="109" t="s">
        <v>661</v>
      </c>
      <c r="H442" t="s">
        <v>282</v>
      </c>
      <c r="I442" s="110">
        <v>41883</v>
      </c>
    </row>
    <row r="443" spans="1:9" x14ac:dyDescent="0.25">
      <c r="A443" t="s">
        <v>278</v>
      </c>
      <c r="B443" t="s">
        <v>279</v>
      </c>
      <c r="C443" t="s">
        <v>280</v>
      </c>
      <c r="D443" t="s">
        <v>283</v>
      </c>
      <c r="E443" t="s">
        <v>248</v>
      </c>
      <c r="F443" s="109" t="s">
        <v>287</v>
      </c>
      <c r="G443" s="109" t="s">
        <v>666</v>
      </c>
      <c r="H443" t="s">
        <v>282</v>
      </c>
      <c r="I443" s="110">
        <v>41932</v>
      </c>
    </row>
    <row r="444" spans="1:9" x14ac:dyDescent="0.25">
      <c r="A444" t="s">
        <v>278</v>
      </c>
      <c r="B444" t="s">
        <v>279</v>
      </c>
      <c r="C444" t="s">
        <v>280</v>
      </c>
      <c r="D444" t="s">
        <v>283</v>
      </c>
      <c r="E444" t="s">
        <v>248</v>
      </c>
      <c r="F444" s="109" t="s">
        <v>287</v>
      </c>
      <c r="G444" s="109" t="s">
        <v>667</v>
      </c>
      <c r="H444" t="s">
        <v>282</v>
      </c>
      <c r="I444" s="110">
        <v>41932</v>
      </c>
    </row>
    <row r="445" spans="1:9" x14ac:dyDescent="0.25">
      <c r="A445" t="s">
        <v>278</v>
      </c>
      <c r="B445" t="s">
        <v>359</v>
      </c>
      <c r="C445" t="s">
        <v>682</v>
      </c>
      <c r="D445" t="s">
        <v>283</v>
      </c>
      <c r="E445" t="s">
        <v>248</v>
      </c>
      <c r="F445" s="109" t="s">
        <v>287</v>
      </c>
      <c r="G445" s="109" t="s">
        <v>684</v>
      </c>
      <c r="H445" t="s">
        <v>282</v>
      </c>
      <c r="I445" s="110">
        <v>41925</v>
      </c>
    </row>
    <row r="446" spans="1:9" x14ac:dyDescent="0.25">
      <c r="A446" t="s">
        <v>435</v>
      </c>
      <c r="B446" t="s">
        <v>436</v>
      </c>
      <c r="C446" t="s">
        <v>686</v>
      </c>
      <c r="D446" t="s">
        <v>283</v>
      </c>
      <c r="E446" t="s">
        <v>248</v>
      </c>
      <c r="F446" s="109" t="s">
        <v>287</v>
      </c>
      <c r="G446" s="109" t="s">
        <v>687</v>
      </c>
      <c r="H446" t="s">
        <v>282</v>
      </c>
      <c r="I446" s="110">
        <v>41925</v>
      </c>
    </row>
    <row r="447" spans="1:9" x14ac:dyDescent="0.25">
      <c r="A447" t="s">
        <v>289</v>
      </c>
      <c r="B447" t="s">
        <v>463</v>
      </c>
      <c r="C447" t="s">
        <v>691</v>
      </c>
      <c r="D447" t="s">
        <v>283</v>
      </c>
      <c r="E447" t="s">
        <v>248</v>
      </c>
      <c r="F447" s="109" t="s">
        <v>287</v>
      </c>
      <c r="G447" s="109" t="s">
        <v>693</v>
      </c>
      <c r="H447" t="s">
        <v>282</v>
      </c>
      <c r="I447" s="110">
        <v>41932</v>
      </c>
    </row>
    <row r="448" spans="1:9" x14ac:dyDescent="0.25">
      <c r="A448" t="s">
        <v>289</v>
      </c>
      <c r="B448" t="s">
        <v>463</v>
      </c>
      <c r="C448" t="s">
        <v>691</v>
      </c>
      <c r="D448" t="s">
        <v>283</v>
      </c>
      <c r="E448" t="s">
        <v>248</v>
      </c>
      <c r="F448" s="109" t="s">
        <v>287</v>
      </c>
      <c r="G448" s="109" t="s">
        <v>694</v>
      </c>
      <c r="H448" t="s">
        <v>282</v>
      </c>
      <c r="I448" s="110">
        <v>41932</v>
      </c>
    </row>
    <row r="449" spans="1:9" x14ac:dyDescent="0.25">
      <c r="A449" t="s">
        <v>289</v>
      </c>
      <c r="B449" t="s">
        <v>463</v>
      </c>
      <c r="C449" t="s">
        <v>691</v>
      </c>
      <c r="D449" t="s">
        <v>283</v>
      </c>
      <c r="E449" t="s">
        <v>248</v>
      </c>
      <c r="F449" s="109" t="s">
        <v>287</v>
      </c>
      <c r="G449" s="109" t="s">
        <v>695</v>
      </c>
      <c r="H449" t="s">
        <v>282</v>
      </c>
      <c r="I449" s="110">
        <v>41932</v>
      </c>
    </row>
    <row r="450" spans="1:9" x14ac:dyDescent="0.25">
      <c r="A450" t="s">
        <v>415</v>
      </c>
      <c r="B450" t="s">
        <v>700</v>
      </c>
      <c r="C450" t="s">
        <v>701</v>
      </c>
      <c r="D450" t="s">
        <v>283</v>
      </c>
      <c r="E450" t="s">
        <v>248</v>
      </c>
      <c r="F450" s="109" t="s">
        <v>287</v>
      </c>
      <c r="G450" s="109" t="s">
        <v>703</v>
      </c>
      <c r="H450" t="s">
        <v>282</v>
      </c>
      <c r="I450" s="110">
        <v>41918</v>
      </c>
    </row>
    <row r="451" spans="1:9" x14ac:dyDescent="0.25">
      <c r="A451" t="s">
        <v>415</v>
      </c>
      <c r="B451" t="s">
        <v>700</v>
      </c>
      <c r="C451" t="s">
        <v>701</v>
      </c>
      <c r="D451" t="s">
        <v>283</v>
      </c>
      <c r="E451" t="s">
        <v>248</v>
      </c>
      <c r="F451" s="109" t="s">
        <v>287</v>
      </c>
      <c r="G451" s="109" t="s">
        <v>704</v>
      </c>
      <c r="H451" t="s">
        <v>282</v>
      </c>
      <c r="I451" s="110">
        <v>41918</v>
      </c>
    </row>
    <row r="452" spans="1:9" x14ac:dyDescent="0.25">
      <c r="A452" t="s">
        <v>415</v>
      </c>
      <c r="B452" t="s">
        <v>700</v>
      </c>
      <c r="C452" t="s">
        <v>701</v>
      </c>
      <c r="D452" t="s">
        <v>283</v>
      </c>
      <c r="E452" t="s">
        <v>248</v>
      </c>
      <c r="F452" s="109" t="s">
        <v>287</v>
      </c>
      <c r="G452" s="109" t="s">
        <v>705</v>
      </c>
      <c r="H452" t="s">
        <v>282</v>
      </c>
      <c r="I452" s="110">
        <v>41918</v>
      </c>
    </row>
    <row r="453" spans="1:9" x14ac:dyDescent="0.25">
      <c r="A453" t="s">
        <v>415</v>
      </c>
      <c r="B453" t="s">
        <v>700</v>
      </c>
      <c r="C453" t="s">
        <v>701</v>
      </c>
      <c r="D453" t="s">
        <v>283</v>
      </c>
      <c r="E453" t="s">
        <v>248</v>
      </c>
      <c r="F453" s="109" t="s">
        <v>287</v>
      </c>
      <c r="G453" s="109" t="s">
        <v>706</v>
      </c>
      <c r="H453" t="s">
        <v>282</v>
      </c>
      <c r="I453" s="110">
        <v>41918</v>
      </c>
    </row>
    <row r="454" spans="1:9" x14ac:dyDescent="0.25">
      <c r="A454" t="s">
        <v>278</v>
      </c>
      <c r="B454" t="s">
        <v>719</v>
      </c>
      <c r="C454" t="s">
        <v>720</v>
      </c>
      <c r="D454" t="s">
        <v>283</v>
      </c>
      <c r="E454" t="s">
        <v>248</v>
      </c>
      <c r="F454" s="109" t="s">
        <v>287</v>
      </c>
      <c r="G454" s="109" t="s">
        <v>722</v>
      </c>
      <c r="H454" t="s">
        <v>723</v>
      </c>
      <c r="I454" s="110">
        <v>41946</v>
      </c>
    </row>
    <row r="455" spans="1:9" x14ac:dyDescent="0.25">
      <c r="A455" t="s">
        <v>278</v>
      </c>
      <c r="B455" t="s">
        <v>279</v>
      </c>
      <c r="C455" t="s">
        <v>280</v>
      </c>
      <c r="D455" t="s">
        <v>283</v>
      </c>
      <c r="E455" t="s">
        <v>248</v>
      </c>
      <c r="F455" s="109" t="s">
        <v>287</v>
      </c>
      <c r="G455" s="109" t="s">
        <v>728</v>
      </c>
      <c r="H455" t="s">
        <v>282</v>
      </c>
      <c r="I455" s="110">
        <v>41953</v>
      </c>
    </row>
    <row r="456" spans="1:9" x14ac:dyDescent="0.25">
      <c r="A456" t="s">
        <v>278</v>
      </c>
      <c r="B456" t="s">
        <v>279</v>
      </c>
      <c r="C456" t="s">
        <v>280</v>
      </c>
      <c r="D456" t="s">
        <v>283</v>
      </c>
      <c r="E456" t="s">
        <v>248</v>
      </c>
      <c r="F456" s="109" t="s">
        <v>287</v>
      </c>
      <c r="G456" s="109" t="s">
        <v>729</v>
      </c>
      <c r="H456" t="s">
        <v>282</v>
      </c>
      <c r="I456" s="110">
        <v>41953</v>
      </c>
    </row>
    <row r="457" spans="1:9" x14ac:dyDescent="0.25">
      <c r="A457" t="s">
        <v>278</v>
      </c>
      <c r="B457" t="s">
        <v>279</v>
      </c>
      <c r="C457" t="s">
        <v>280</v>
      </c>
      <c r="D457" t="s">
        <v>283</v>
      </c>
      <c r="E457" t="s">
        <v>248</v>
      </c>
      <c r="F457" s="109" t="s">
        <v>287</v>
      </c>
      <c r="G457" s="109" t="s">
        <v>730</v>
      </c>
      <c r="H457" t="s">
        <v>282</v>
      </c>
      <c r="I457" s="110">
        <v>41953</v>
      </c>
    </row>
    <row r="458" spans="1:9" x14ac:dyDescent="0.25">
      <c r="A458" t="s">
        <v>289</v>
      </c>
      <c r="B458" t="s">
        <v>290</v>
      </c>
      <c r="C458" t="s">
        <v>291</v>
      </c>
      <c r="D458" t="s">
        <v>283</v>
      </c>
      <c r="E458" t="s">
        <v>248</v>
      </c>
      <c r="F458" s="109" t="s">
        <v>287</v>
      </c>
      <c r="G458" s="109" t="s">
        <v>750</v>
      </c>
      <c r="H458" t="s">
        <v>282</v>
      </c>
      <c r="I458" s="110">
        <v>41967</v>
      </c>
    </row>
    <row r="459" spans="1:9" x14ac:dyDescent="0.25">
      <c r="A459" t="s">
        <v>289</v>
      </c>
      <c r="B459" t="s">
        <v>290</v>
      </c>
      <c r="C459" t="s">
        <v>291</v>
      </c>
      <c r="D459" t="s">
        <v>283</v>
      </c>
      <c r="E459" t="s">
        <v>248</v>
      </c>
      <c r="F459" s="109" t="s">
        <v>287</v>
      </c>
      <c r="G459" s="109" t="s">
        <v>752</v>
      </c>
      <c r="H459" t="s">
        <v>282</v>
      </c>
      <c r="I459" s="110">
        <v>41967</v>
      </c>
    </row>
    <row r="460" spans="1:9" x14ac:dyDescent="0.25">
      <c r="A460" t="s">
        <v>289</v>
      </c>
      <c r="B460" t="s">
        <v>290</v>
      </c>
      <c r="C460" t="s">
        <v>291</v>
      </c>
      <c r="D460" t="s">
        <v>283</v>
      </c>
      <c r="E460" t="s">
        <v>248</v>
      </c>
      <c r="F460" s="109" t="s">
        <v>287</v>
      </c>
      <c r="G460" s="109" t="s">
        <v>753</v>
      </c>
      <c r="H460" t="s">
        <v>282</v>
      </c>
      <c r="I460" s="110">
        <v>41967</v>
      </c>
    </row>
    <row r="461" spans="1:9" x14ac:dyDescent="0.25">
      <c r="A461" t="s">
        <v>435</v>
      </c>
      <c r="B461" t="s">
        <v>754</v>
      </c>
      <c r="C461" t="s">
        <v>755</v>
      </c>
      <c r="D461" t="s">
        <v>283</v>
      </c>
      <c r="E461" t="s">
        <v>248</v>
      </c>
      <c r="F461" s="109" t="s">
        <v>287</v>
      </c>
      <c r="G461" s="109" t="s">
        <v>759</v>
      </c>
      <c r="H461" t="s">
        <v>443</v>
      </c>
      <c r="I461" s="110">
        <v>41953</v>
      </c>
    </row>
    <row r="462" spans="1:9" x14ac:dyDescent="0.25">
      <c r="A462" t="s">
        <v>435</v>
      </c>
      <c r="B462" t="s">
        <v>754</v>
      </c>
      <c r="C462" t="s">
        <v>755</v>
      </c>
      <c r="D462" t="s">
        <v>283</v>
      </c>
      <c r="E462" t="s">
        <v>248</v>
      </c>
      <c r="F462" s="109" t="s">
        <v>287</v>
      </c>
      <c r="G462" s="109" t="s">
        <v>760</v>
      </c>
      <c r="H462" t="s">
        <v>443</v>
      </c>
      <c r="I462" s="110">
        <v>41953</v>
      </c>
    </row>
    <row r="463" spans="1:9" x14ac:dyDescent="0.25">
      <c r="A463" t="s">
        <v>435</v>
      </c>
      <c r="B463" t="s">
        <v>754</v>
      </c>
      <c r="C463" t="s">
        <v>757</v>
      </c>
      <c r="D463" t="s">
        <v>283</v>
      </c>
      <c r="E463" t="s">
        <v>248</v>
      </c>
      <c r="F463" s="109" t="s">
        <v>287</v>
      </c>
      <c r="G463" s="109" t="s">
        <v>761</v>
      </c>
      <c r="H463" t="s">
        <v>282</v>
      </c>
      <c r="I463" s="110">
        <v>41960</v>
      </c>
    </row>
    <row r="464" spans="1:9" x14ac:dyDescent="0.25">
      <c r="A464" t="s">
        <v>435</v>
      </c>
      <c r="B464" t="s">
        <v>754</v>
      </c>
      <c r="C464" t="s">
        <v>757</v>
      </c>
      <c r="D464" t="s">
        <v>318</v>
      </c>
      <c r="E464" t="s">
        <v>248</v>
      </c>
      <c r="F464" s="109" t="s">
        <v>287</v>
      </c>
      <c r="G464" s="109" t="s">
        <v>762</v>
      </c>
      <c r="H464" t="s">
        <v>282</v>
      </c>
      <c r="I464" s="110">
        <v>41960</v>
      </c>
    </row>
    <row r="465" spans="1:9" x14ac:dyDescent="0.25">
      <c r="A465" t="s">
        <v>321</v>
      </c>
      <c r="B465" t="s">
        <v>373</v>
      </c>
      <c r="C465" t="s">
        <v>374</v>
      </c>
      <c r="D465" t="s">
        <v>318</v>
      </c>
      <c r="E465" t="s">
        <v>248</v>
      </c>
      <c r="F465" s="109" t="s">
        <v>287</v>
      </c>
      <c r="G465" s="109" t="s">
        <v>769</v>
      </c>
      <c r="H465" t="s">
        <v>282</v>
      </c>
      <c r="I465" s="110">
        <v>41953</v>
      </c>
    </row>
    <row r="466" spans="1:9" x14ac:dyDescent="0.25">
      <c r="A466" t="s">
        <v>278</v>
      </c>
      <c r="B466" t="s">
        <v>646</v>
      </c>
      <c r="C466" t="s">
        <v>779</v>
      </c>
      <c r="D466" t="s">
        <v>283</v>
      </c>
      <c r="E466" t="s">
        <v>248</v>
      </c>
      <c r="F466" s="109" t="s">
        <v>287</v>
      </c>
      <c r="G466" s="109" t="s">
        <v>781</v>
      </c>
      <c r="H466" t="s">
        <v>282</v>
      </c>
      <c r="I466" s="110">
        <v>41988</v>
      </c>
    </row>
    <row r="467" spans="1:9" x14ac:dyDescent="0.25">
      <c r="A467" t="s">
        <v>278</v>
      </c>
      <c r="B467" t="s">
        <v>646</v>
      </c>
      <c r="C467" t="s">
        <v>779</v>
      </c>
      <c r="D467" t="s">
        <v>283</v>
      </c>
      <c r="E467" t="s">
        <v>248</v>
      </c>
      <c r="F467" s="109" t="s">
        <v>287</v>
      </c>
      <c r="G467" s="109" t="s">
        <v>782</v>
      </c>
      <c r="H467" t="s">
        <v>282</v>
      </c>
      <c r="I467" s="110">
        <v>41981</v>
      </c>
    </row>
    <row r="468" spans="1:9" x14ac:dyDescent="0.25">
      <c r="A468" t="s">
        <v>289</v>
      </c>
      <c r="B468" t="s">
        <v>290</v>
      </c>
      <c r="C468" t="s">
        <v>291</v>
      </c>
      <c r="D468" t="s">
        <v>283</v>
      </c>
      <c r="E468" t="s">
        <v>248</v>
      </c>
      <c r="F468" s="109" t="s">
        <v>287</v>
      </c>
      <c r="G468" s="109" t="s">
        <v>783</v>
      </c>
      <c r="H468" t="s">
        <v>443</v>
      </c>
      <c r="I468" s="110">
        <v>41974</v>
      </c>
    </row>
    <row r="469" spans="1:9" x14ac:dyDescent="0.25">
      <c r="A469" t="s">
        <v>278</v>
      </c>
      <c r="B469" t="s">
        <v>359</v>
      </c>
      <c r="C469" t="s">
        <v>360</v>
      </c>
      <c r="D469" t="s">
        <v>283</v>
      </c>
      <c r="E469" t="s">
        <v>248</v>
      </c>
      <c r="F469" s="109" t="s">
        <v>287</v>
      </c>
      <c r="G469" s="109" t="s">
        <v>789</v>
      </c>
      <c r="H469" t="s">
        <v>282</v>
      </c>
      <c r="I469" s="110">
        <v>41981</v>
      </c>
    </row>
    <row r="470" spans="1:9" x14ac:dyDescent="0.25">
      <c r="A470" t="s">
        <v>278</v>
      </c>
      <c r="B470" t="s">
        <v>359</v>
      </c>
      <c r="C470" t="s">
        <v>360</v>
      </c>
      <c r="D470" t="s">
        <v>283</v>
      </c>
      <c r="E470" t="s">
        <v>248</v>
      </c>
      <c r="F470" s="109" t="s">
        <v>287</v>
      </c>
      <c r="G470" s="109" t="s">
        <v>790</v>
      </c>
      <c r="H470" t="s">
        <v>282</v>
      </c>
      <c r="I470" s="110">
        <v>41981</v>
      </c>
    </row>
    <row r="471" spans="1:9" x14ac:dyDescent="0.25">
      <c r="A471" t="s">
        <v>278</v>
      </c>
      <c r="B471" t="s">
        <v>359</v>
      </c>
      <c r="C471" t="s">
        <v>360</v>
      </c>
      <c r="D471" t="s">
        <v>283</v>
      </c>
      <c r="E471" t="s">
        <v>248</v>
      </c>
      <c r="F471" s="109" t="s">
        <v>287</v>
      </c>
      <c r="G471" s="109" t="s">
        <v>791</v>
      </c>
      <c r="H471" t="s">
        <v>282</v>
      </c>
      <c r="I471" s="110">
        <v>41981</v>
      </c>
    </row>
    <row r="472" spans="1:9" x14ac:dyDescent="0.25">
      <c r="A472" t="s">
        <v>435</v>
      </c>
      <c r="B472" t="s">
        <v>451</v>
      </c>
      <c r="C472" t="s">
        <v>452</v>
      </c>
      <c r="D472" t="s">
        <v>318</v>
      </c>
      <c r="E472" t="s">
        <v>799</v>
      </c>
      <c r="F472" s="109" t="s">
        <v>287</v>
      </c>
      <c r="G472" s="109" t="s">
        <v>801</v>
      </c>
      <c r="H472" t="s">
        <v>282</v>
      </c>
      <c r="I472" s="110">
        <v>41974</v>
      </c>
    </row>
    <row r="473" spans="1:9" x14ac:dyDescent="0.25">
      <c r="A473" t="s">
        <v>278</v>
      </c>
      <c r="B473" t="s">
        <v>646</v>
      </c>
      <c r="C473" t="s">
        <v>716</v>
      </c>
      <c r="D473" t="s">
        <v>283</v>
      </c>
      <c r="E473" t="s">
        <v>248</v>
      </c>
      <c r="F473" s="109" t="s">
        <v>287</v>
      </c>
      <c r="G473" s="109" t="s">
        <v>804</v>
      </c>
      <c r="H473" t="s">
        <v>282</v>
      </c>
      <c r="I473" s="110">
        <v>42009</v>
      </c>
    </row>
    <row r="474" spans="1:9" x14ac:dyDescent="0.25">
      <c r="A474" t="s">
        <v>278</v>
      </c>
      <c r="B474" t="s">
        <v>646</v>
      </c>
      <c r="C474" t="s">
        <v>716</v>
      </c>
      <c r="D474" t="s">
        <v>283</v>
      </c>
      <c r="E474" t="s">
        <v>248</v>
      </c>
      <c r="F474" s="109" t="s">
        <v>287</v>
      </c>
      <c r="G474" s="109" t="s">
        <v>805</v>
      </c>
      <c r="H474" t="s">
        <v>443</v>
      </c>
      <c r="I474" s="110">
        <v>41644</v>
      </c>
    </row>
    <row r="475" spans="1:9" x14ac:dyDescent="0.25">
      <c r="A475" t="s">
        <v>278</v>
      </c>
      <c r="B475" t="s">
        <v>646</v>
      </c>
      <c r="C475" t="s">
        <v>716</v>
      </c>
      <c r="D475" t="s">
        <v>283</v>
      </c>
      <c r="E475" t="s">
        <v>248</v>
      </c>
      <c r="F475" s="109" t="s">
        <v>287</v>
      </c>
      <c r="G475" s="109" t="s">
        <v>806</v>
      </c>
      <c r="H475" t="s">
        <v>282</v>
      </c>
      <c r="I475" s="110">
        <v>42009</v>
      </c>
    </row>
    <row r="476" spans="1:9" x14ac:dyDescent="0.25">
      <c r="A476" t="s">
        <v>278</v>
      </c>
      <c r="B476" t="s">
        <v>646</v>
      </c>
      <c r="C476" t="s">
        <v>716</v>
      </c>
      <c r="D476" t="s">
        <v>283</v>
      </c>
      <c r="E476" t="s">
        <v>248</v>
      </c>
      <c r="F476" s="109" t="s">
        <v>287</v>
      </c>
      <c r="G476" s="109" t="s">
        <v>807</v>
      </c>
      <c r="H476" t="s">
        <v>443</v>
      </c>
      <c r="I476" s="110">
        <v>41644</v>
      </c>
    </row>
    <row r="477" spans="1:9" x14ac:dyDescent="0.25">
      <c r="A477" t="s">
        <v>289</v>
      </c>
      <c r="B477" t="s">
        <v>290</v>
      </c>
      <c r="C477" t="s">
        <v>291</v>
      </c>
      <c r="D477" t="s">
        <v>283</v>
      </c>
      <c r="E477" t="s">
        <v>248</v>
      </c>
      <c r="F477" s="109" t="s">
        <v>287</v>
      </c>
      <c r="G477" s="109" t="s">
        <v>825</v>
      </c>
      <c r="H477" t="s">
        <v>443</v>
      </c>
      <c r="I477" s="110">
        <v>42023</v>
      </c>
    </row>
    <row r="478" spans="1:9" x14ac:dyDescent="0.25">
      <c r="A478" t="s">
        <v>385</v>
      </c>
      <c r="B478" t="s">
        <v>393</v>
      </c>
      <c r="C478" t="s">
        <v>394</v>
      </c>
      <c r="D478" t="s">
        <v>283</v>
      </c>
      <c r="E478" t="s">
        <v>248</v>
      </c>
      <c r="F478" s="109" t="s">
        <v>287</v>
      </c>
      <c r="G478" s="109" t="s">
        <v>832</v>
      </c>
      <c r="H478" t="s">
        <v>282</v>
      </c>
      <c r="I478" s="110">
        <v>42009</v>
      </c>
    </row>
    <row r="479" spans="1:9" x14ac:dyDescent="0.25">
      <c r="A479" t="s">
        <v>289</v>
      </c>
      <c r="B479" t="s">
        <v>313</v>
      </c>
      <c r="C479" t="s">
        <v>314</v>
      </c>
      <c r="D479" t="s">
        <v>283</v>
      </c>
      <c r="E479" t="s">
        <v>248</v>
      </c>
      <c r="F479" s="109" t="s">
        <v>287</v>
      </c>
      <c r="G479" s="109" t="s">
        <v>834</v>
      </c>
      <c r="H479" t="s">
        <v>282</v>
      </c>
      <c r="I479" s="110">
        <v>42006</v>
      </c>
    </row>
    <row r="480" spans="1:9" x14ac:dyDescent="0.25">
      <c r="A480" t="s">
        <v>415</v>
      </c>
      <c r="B480" t="s">
        <v>700</v>
      </c>
      <c r="C480" t="s">
        <v>842</v>
      </c>
      <c r="D480" t="s">
        <v>283</v>
      </c>
      <c r="E480" t="s">
        <v>248</v>
      </c>
      <c r="F480" s="109" t="s">
        <v>287</v>
      </c>
      <c r="G480" s="109" t="s">
        <v>844</v>
      </c>
      <c r="H480" t="s">
        <v>443</v>
      </c>
      <c r="I480" s="110">
        <v>42006</v>
      </c>
    </row>
    <row r="481" spans="1:9" x14ac:dyDescent="0.25">
      <c r="A481" t="s">
        <v>321</v>
      </c>
      <c r="B481" t="s">
        <v>322</v>
      </c>
      <c r="C481" t="s">
        <v>323</v>
      </c>
      <c r="D481" t="s">
        <v>283</v>
      </c>
      <c r="E481" t="s">
        <v>248</v>
      </c>
      <c r="F481" s="109" t="s">
        <v>287</v>
      </c>
      <c r="G481" s="109" t="s">
        <v>855</v>
      </c>
      <c r="H481" t="s">
        <v>443</v>
      </c>
      <c r="I481" s="110">
        <v>42016</v>
      </c>
    </row>
    <row r="482" spans="1:9" x14ac:dyDescent="0.25">
      <c r="A482" t="s">
        <v>321</v>
      </c>
      <c r="B482" t="s">
        <v>322</v>
      </c>
      <c r="C482" t="s">
        <v>323</v>
      </c>
      <c r="D482" t="s">
        <v>318</v>
      </c>
      <c r="E482" t="s">
        <v>248</v>
      </c>
      <c r="F482" s="109" t="s">
        <v>570</v>
      </c>
      <c r="G482" s="109" t="s">
        <v>571</v>
      </c>
      <c r="H482" t="s">
        <v>282</v>
      </c>
      <c r="I482" s="110">
        <v>41841</v>
      </c>
    </row>
    <row r="483" spans="1:9" x14ac:dyDescent="0.25">
      <c r="A483" t="s">
        <v>278</v>
      </c>
      <c r="B483" t="s">
        <v>279</v>
      </c>
      <c r="C483" t="s">
        <v>280</v>
      </c>
      <c r="D483" t="s">
        <v>222</v>
      </c>
      <c r="E483" t="s">
        <v>248</v>
      </c>
      <c r="F483" s="109" t="s">
        <v>285</v>
      </c>
      <c r="G483" s="109" t="s">
        <v>286</v>
      </c>
      <c r="H483" t="s">
        <v>282</v>
      </c>
      <c r="I483" s="110">
        <v>41701</v>
      </c>
    </row>
    <row r="484" spans="1:9" x14ac:dyDescent="0.25">
      <c r="A484" t="s">
        <v>321</v>
      </c>
      <c r="B484" t="s">
        <v>322</v>
      </c>
      <c r="C484" t="s">
        <v>323</v>
      </c>
      <c r="D484" t="s">
        <v>222</v>
      </c>
      <c r="E484" t="s">
        <v>319</v>
      </c>
      <c r="F484" s="109" t="s">
        <v>285</v>
      </c>
      <c r="G484" s="109" t="s">
        <v>352</v>
      </c>
      <c r="H484" t="s">
        <v>353</v>
      </c>
      <c r="I484" s="110">
        <v>41701</v>
      </c>
    </row>
    <row r="485" spans="1:9" x14ac:dyDescent="0.25">
      <c r="A485" t="s">
        <v>278</v>
      </c>
      <c r="B485" t="s">
        <v>359</v>
      </c>
      <c r="C485" t="s">
        <v>360</v>
      </c>
      <c r="D485" t="s">
        <v>222</v>
      </c>
      <c r="E485" t="s">
        <v>248</v>
      </c>
      <c r="F485" s="109" t="s">
        <v>285</v>
      </c>
      <c r="G485" s="109" t="s">
        <v>361</v>
      </c>
      <c r="H485" t="s">
        <v>282</v>
      </c>
      <c r="I485" s="110">
        <v>41730</v>
      </c>
    </row>
    <row r="486" spans="1:9" x14ac:dyDescent="0.25">
      <c r="A486" t="s">
        <v>278</v>
      </c>
      <c r="B486" t="s">
        <v>300</v>
      </c>
      <c r="C486" t="s">
        <v>301</v>
      </c>
      <c r="D486" t="s">
        <v>222</v>
      </c>
      <c r="E486" t="s">
        <v>248</v>
      </c>
      <c r="F486" s="109" t="s">
        <v>285</v>
      </c>
      <c r="G486" s="109" t="s">
        <v>371</v>
      </c>
      <c r="H486" t="s">
        <v>282</v>
      </c>
      <c r="I486" s="110">
        <v>41736</v>
      </c>
    </row>
    <row r="487" spans="1:9" x14ac:dyDescent="0.25">
      <c r="A487" t="s">
        <v>321</v>
      </c>
      <c r="B487" t="s">
        <v>322</v>
      </c>
      <c r="C487" t="s">
        <v>323</v>
      </c>
      <c r="D487" t="s">
        <v>222</v>
      </c>
      <c r="E487" t="s">
        <v>248</v>
      </c>
      <c r="F487" s="109" t="s">
        <v>285</v>
      </c>
      <c r="G487" s="109" t="s">
        <v>382</v>
      </c>
      <c r="H487" t="s">
        <v>282</v>
      </c>
      <c r="I487" s="110">
        <v>41736</v>
      </c>
    </row>
    <row r="488" spans="1:9" x14ac:dyDescent="0.25">
      <c r="A488" t="s">
        <v>321</v>
      </c>
      <c r="B488" t="s">
        <v>322</v>
      </c>
      <c r="C488" t="s">
        <v>323</v>
      </c>
      <c r="D488" t="s">
        <v>222</v>
      </c>
      <c r="E488" t="s">
        <v>248</v>
      </c>
      <c r="F488" s="109" t="s">
        <v>285</v>
      </c>
      <c r="G488" s="109" t="s">
        <v>383</v>
      </c>
      <c r="H488" t="s">
        <v>282</v>
      </c>
      <c r="I488" s="110">
        <v>41736</v>
      </c>
    </row>
    <row r="489" spans="1:9" x14ac:dyDescent="0.25">
      <c r="A489" t="s">
        <v>321</v>
      </c>
      <c r="B489" t="s">
        <v>322</v>
      </c>
      <c r="C489" t="s">
        <v>323</v>
      </c>
      <c r="D489" t="s">
        <v>222</v>
      </c>
      <c r="E489" t="s">
        <v>248</v>
      </c>
      <c r="F489" s="109" t="s">
        <v>285</v>
      </c>
      <c r="G489" s="109" t="s">
        <v>384</v>
      </c>
      <c r="H489" t="s">
        <v>282</v>
      </c>
      <c r="I489" s="110">
        <v>41730</v>
      </c>
    </row>
    <row r="490" spans="1:9" x14ac:dyDescent="0.25">
      <c r="A490" t="s">
        <v>289</v>
      </c>
      <c r="B490" t="s">
        <v>402</v>
      </c>
      <c r="C490" t="s">
        <v>403</v>
      </c>
      <c r="D490" t="s">
        <v>222</v>
      </c>
      <c r="E490" t="s">
        <v>319</v>
      </c>
      <c r="F490" s="109" t="s">
        <v>285</v>
      </c>
      <c r="G490" s="109" t="s">
        <v>412</v>
      </c>
      <c r="H490" t="s">
        <v>282</v>
      </c>
      <c r="I490" s="110">
        <v>41761</v>
      </c>
    </row>
    <row r="491" spans="1:9" x14ac:dyDescent="0.25">
      <c r="A491" t="s">
        <v>415</v>
      </c>
      <c r="B491" t="s">
        <v>416</v>
      </c>
      <c r="C491" t="s">
        <v>417</v>
      </c>
      <c r="D491" t="s">
        <v>222</v>
      </c>
      <c r="E491" t="s">
        <v>248</v>
      </c>
      <c r="F491" s="109" t="s">
        <v>285</v>
      </c>
      <c r="G491" s="109" t="s">
        <v>427</v>
      </c>
      <c r="H491" t="s">
        <v>282</v>
      </c>
      <c r="I491" s="110">
        <v>41771</v>
      </c>
    </row>
    <row r="492" spans="1:9" x14ac:dyDescent="0.25">
      <c r="A492" t="s">
        <v>435</v>
      </c>
      <c r="B492" t="s">
        <v>436</v>
      </c>
      <c r="C492" t="s">
        <v>437</v>
      </c>
      <c r="D492" t="s">
        <v>222</v>
      </c>
      <c r="E492" t="s">
        <v>248</v>
      </c>
      <c r="F492" s="109" t="s">
        <v>285</v>
      </c>
      <c r="G492" s="109" t="s">
        <v>439</v>
      </c>
      <c r="H492" t="s">
        <v>282</v>
      </c>
      <c r="I492" s="110">
        <v>41761</v>
      </c>
    </row>
    <row r="493" spans="1:9" x14ac:dyDescent="0.25">
      <c r="A493" t="s">
        <v>289</v>
      </c>
      <c r="B493" t="s">
        <v>463</v>
      </c>
      <c r="C493" t="s">
        <v>468</v>
      </c>
      <c r="D493" t="s">
        <v>222</v>
      </c>
      <c r="E493" t="s">
        <v>319</v>
      </c>
      <c r="F493" s="109" t="s">
        <v>285</v>
      </c>
      <c r="G493" s="109" t="s">
        <v>474</v>
      </c>
      <c r="H493" t="s">
        <v>282</v>
      </c>
      <c r="I493" s="110">
        <v>41806</v>
      </c>
    </row>
    <row r="494" spans="1:9" x14ac:dyDescent="0.25">
      <c r="A494" t="s">
        <v>321</v>
      </c>
      <c r="B494" t="s">
        <v>322</v>
      </c>
      <c r="C494" t="s">
        <v>323</v>
      </c>
      <c r="D494" t="s">
        <v>222</v>
      </c>
      <c r="E494" t="s">
        <v>248</v>
      </c>
      <c r="F494" s="109" t="s">
        <v>285</v>
      </c>
      <c r="G494" s="109" t="s">
        <v>507</v>
      </c>
      <c r="H494" t="s">
        <v>282</v>
      </c>
      <c r="I494" s="110">
        <v>41799</v>
      </c>
    </row>
    <row r="495" spans="1:9" x14ac:dyDescent="0.25">
      <c r="A495" t="s">
        <v>321</v>
      </c>
      <c r="B495" t="s">
        <v>322</v>
      </c>
      <c r="C495" t="s">
        <v>323</v>
      </c>
      <c r="D495" t="s">
        <v>222</v>
      </c>
      <c r="E495" t="s">
        <v>248</v>
      </c>
      <c r="F495" s="109" t="s">
        <v>285</v>
      </c>
      <c r="G495" s="109" t="s">
        <v>508</v>
      </c>
      <c r="H495" t="s">
        <v>509</v>
      </c>
      <c r="I495" s="110">
        <v>41799</v>
      </c>
    </row>
    <row r="496" spans="1:9" x14ac:dyDescent="0.25">
      <c r="A496" t="s">
        <v>415</v>
      </c>
      <c r="B496" t="s">
        <v>514</v>
      </c>
      <c r="C496" t="s">
        <v>515</v>
      </c>
      <c r="D496" t="s">
        <v>297</v>
      </c>
      <c r="E496" t="s">
        <v>319</v>
      </c>
      <c r="F496" s="109" t="s">
        <v>285</v>
      </c>
      <c r="G496" s="109" t="s">
        <v>517</v>
      </c>
      <c r="H496" t="s">
        <v>282</v>
      </c>
      <c r="I496" s="110">
        <v>41844</v>
      </c>
    </row>
    <row r="497" spans="1:9" x14ac:dyDescent="0.25">
      <c r="A497" t="s">
        <v>321</v>
      </c>
      <c r="B497" t="s">
        <v>322</v>
      </c>
      <c r="C497" t="s">
        <v>323</v>
      </c>
      <c r="D497" t="s">
        <v>222</v>
      </c>
      <c r="E497" t="s">
        <v>248</v>
      </c>
      <c r="F497" s="109" t="s">
        <v>285</v>
      </c>
      <c r="G497" s="109" t="s">
        <v>583</v>
      </c>
      <c r="H497" t="s">
        <v>282</v>
      </c>
      <c r="I497" s="110">
        <v>41827</v>
      </c>
    </row>
    <row r="498" spans="1:9" x14ac:dyDescent="0.25">
      <c r="A498" t="s">
        <v>415</v>
      </c>
      <c r="B498" t="s">
        <v>512</v>
      </c>
      <c r="C498" t="s">
        <v>513</v>
      </c>
      <c r="D498" t="s">
        <v>222</v>
      </c>
      <c r="E498" t="s">
        <v>248</v>
      </c>
      <c r="F498" s="109" t="s">
        <v>285</v>
      </c>
      <c r="G498" s="109" t="s">
        <v>593</v>
      </c>
      <c r="H498" t="s">
        <v>282</v>
      </c>
      <c r="I498" s="110">
        <v>41855</v>
      </c>
    </row>
    <row r="499" spans="1:9" x14ac:dyDescent="0.25">
      <c r="A499" t="s">
        <v>289</v>
      </c>
      <c r="B499" t="s">
        <v>290</v>
      </c>
      <c r="C499" t="s">
        <v>291</v>
      </c>
      <c r="D499" t="s">
        <v>222</v>
      </c>
      <c r="E499" t="s">
        <v>248</v>
      </c>
      <c r="F499" s="109" t="s">
        <v>285</v>
      </c>
      <c r="G499" s="109" t="s">
        <v>598</v>
      </c>
      <c r="H499" t="s">
        <v>282</v>
      </c>
      <c r="I499" s="110">
        <v>41876</v>
      </c>
    </row>
    <row r="500" spans="1:9" x14ac:dyDescent="0.25">
      <c r="A500" t="s">
        <v>415</v>
      </c>
      <c r="B500" t="s">
        <v>600</v>
      </c>
      <c r="C500" t="s">
        <v>601</v>
      </c>
      <c r="D500" t="s">
        <v>222</v>
      </c>
      <c r="E500" t="s">
        <v>248</v>
      </c>
      <c r="F500" s="109" t="s">
        <v>285</v>
      </c>
      <c r="G500" s="109" t="s">
        <v>604</v>
      </c>
      <c r="H500" t="s">
        <v>282</v>
      </c>
      <c r="I500" s="110">
        <v>41862</v>
      </c>
    </row>
    <row r="501" spans="1:9" x14ac:dyDescent="0.25">
      <c r="A501" t="s">
        <v>435</v>
      </c>
      <c r="B501" t="s">
        <v>486</v>
      </c>
      <c r="C501" t="s">
        <v>487</v>
      </c>
      <c r="D501" t="s">
        <v>222</v>
      </c>
      <c r="E501" t="s">
        <v>248</v>
      </c>
      <c r="F501" s="109" t="s">
        <v>285</v>
      </c>
      <c r="G501" s="109" t="s">
        <v>629</v>
      </c>
      <c r="H501" t="s">
        <v>282</v>
      </c>
      <c r="I501" s="110">
        <v>41869</v>
      </c>
    </row>
    <row r="502" spans="1:9" x14ac:dyDescent="0.25">
      <c r="A502" t="s">
        <v>289</v>
      </c>
      <c r="B502" t="s">
        <v>313</v>
      </c>
      <c r="C502" t="s">
        <v>632</v>
      </c>
      <c r="D502" t="s">
        <v>222</v>
      </c>
      <c r="E502" t="s">
        <v>248</v>
      </c>
      <c r="F502" s="109" t="s">
        <v>285</v>
      </c>
      <c r="G502" s="109" t="s">
        <v>635</v>
      </c>
      <c r="H502" t="s">
        <v>282</v>
      </c>
      <c r="I502" s="110">
        <v>41893</v>
      </c>
    </row>
    <row r="503" spans="1:9" x14ac:dyDescent="0.25">
      <c r="A503" t="s">
        <v>385</v>
      </c>
      <c r="B503" t="s">
        <v>559</v>
      </c>
      <c r="C503" t="s">
        <v>636</v>
      </c>
      <c r="D503" t="s">
        <v>222</v>
      </c>
      <c r="E503" t="s">
        <v>248</v>
      </c>
      <c r="F503" s="109" t="s">
        <v>285</v>
      </c>
      <c r="G503" s="109" t="s">
        <v>645</v>
      </c>
      <c r="H503" t="s">
        <v>282</v>
      </c>
      <c r="I503" s="110">
        <v>41890</v>
      </c>
    </row>
    <row r="504" spans="1:9" x14ac:dyDescent="0.25">
      <c r="A504" t="s">
        <v>435</v>
      </c>
      <c r="B504" t="s">
        <v>436</v>
      </c>
      <c r="C504" t="s">
        <v>686</v>
      </c>
      <c r="D504" t="s">
        <v>222</v>
      </c>
      <c r="E504" t="s">
        <v>248</v>
      </c>
      <c r="F504" s="109" t="s">
        <v>285</v>
      </c>
      <c r="G504" s="109" t="s">
        <v>690</v>
      </c>
      <c r="H504" t="s">
        <v>282</v>
      </c>
      <c r="I504" s="110">
        <v>41925</v>
      </c>
    </row>
    <row r="505" spans="1:9" x14ac:dyDescent="0.25">
      <c r="A505" t="s">
        <v>289</v>
      </c>
      <c r="B505" t="s">
        <v>463</v>
      </c>
      <c r="C505" t="s">
        <v>691</v>
      </c>
      <c r="D505" t="s">
        <v>297</v>
      </c>
      <c r="E505" t="s">
        <v>248</v>
      </c>
      <c r="F505" s="109" t="s">
        <v>285</v>
      </c>
      <c r="G505" s="109" t="s">
        <v>699</v>
      </c>
      <c r="H505" t="s">
        <v>282</v>
      </c>
      <c r="I505" s="110">
        <v>41932</v>
      </c>
    </row>
    <row r="506" spans="1:9" x14ac:dyDescent="0.25">
      <c r="A506" t="s">
        <v>415</v>
      </c>
      <c r="B506" t="s">
        <v>700</v>
      </c>
      <c r="C506" t="s">
        <v>701</v>
      </c>
      <c r="D506" t="s">
        <v>222</v>
      </c>
      <c r="E506" t="s">
        <v>248</v>
      </c>
      <c r="F506" s="109" t="s">
        <v>285</v>
      </c>
      <c r="G506" s="109" t="s">
        <v>714</v>
      </c>
      <c r="H506" t="s">
        <v>282</v>
      </c>
      <c r="I506" s="110">
        <v>41918</v>
      </c>
    </row>
    <row r="507" spans="1:9" x14ac:dyDescent="0.25">
      <c r="A507" t="s">
        <v>278</v>
      </c>
      <c r="B507" t="s">
        <v>279</v>
      </c>
      <c r="C507" t="s">
        <v>280</v>
      </c>
      <c r="D507" t="s">
        <v>222</v>
      </c>
      <c r="E507" t="s">
        <v>248</v>
      </c>
      <c r="F507" s="109" t="s">
        <v>285</v>
      </c>
      <c r="G507" s="109" t="s">
        <v>747</v>
      </c>
      <c r="H507" t="s">
        <v>282</v>
      </c>
      <c r="I507" s="110">
        <v>41953</v>
      </c>
    </row>
    <row r="508" spans="1:9" x14ac:dyDescent="0.25">
      <c r="A508" t="s">
        <v>289</v>
      </c>
      <c r="B508" t="s">
        <v>290</v>
      </c>
      <c r="C508" t="s">
        <v>291</v>
      </c>
      <c r="D508" t="s">
        <v>222</v>
      </c>
      <c r="E508" t="s">
        <v>248</v>
      </c>
      <c r="F508" s="109" t="s">
        <v>285</v>
      </c>
      <c r="G508" s="109" t="s">
        <v>749</v>
      </c>
      <c r="H508" t="s">
        <v>282</v>
      </c>
      <c r="I508" s="110">
        <v>41967</v>
      </c>
    </row>
    <row r="509" spans="1:9" x14ac:dyDescent="0.25">
      <c r="A509" t="s">
        <v>289</v>
      </c>
      <c r="B509" t="s">
        <v>290</v>
      </c>
      <c r="C509" t="s">
        <v>291</v>
      </c>
      <c r="D509" t="s">
        <v>222</v>
      </c>
      <c r="E509" t="s">
        <v>248</v>
      </c>
      <c r="F509" s="109" t="s">
        <v>285</v>
      </c>
      <c r="G509" s="109" t="s">
        <v>751</v>
      </c>
      <c r="H509" t="s">
        <v>723</v>
      </c>
      <c r="I509" s="110">
        <v>41967</v>
      </c>
    </row>
    <row r="510" spans="1:9" x14ac:dyDescent="0.25">
      <c r="A510" t="s">
        <v>278</v>
      </c>
      <c r="B510" t="s">
        <v>646</v>
      </c>
      <c r="C510" t="s">
        <v>779</v>
      </c>
      <c r="D510" t="s">
        <v>222</v>
      </c>
      <c r="E510" t="s">
        <v>248</v>
      </c>
      <c r="F510" s="109" t="s">
        <v>285</v>
      </c>
      <c r="G510" s="109" t="s">
        <v>780</v>
      </c>
      <c r="H510" t="s">
        <v>282</v>
      </c>
      <c r="I510" s="110">
        <v>41988</v>
      </c>
    </row>
    <row r="511" spans="1:9" x14ac:dyDescent="0.25">
      <c r="A511" t="s">
        <v>289</v>
      </c>
      <c r="B511" t="s">
        <v>290</v>
      </c>
      <c r="C511" t="s">
        <v>291</v>
      </c>
      <c r="D511" t="s">
        <v>297</v>
      </c>
      <c r="E511" t="s">
        <v>248</v>
      </c>
      <c r="F511" s="109" t="s">
        <v>285</v>
      </c>
      <c r="G511" s="109" t="s">
        <v>787</v>
      </c>
      <c r="H511" t="s">
        <v>443</v>
      </c>
      <c r="I511" s="110">
        <v>41974</v>
      </c>
    </row>
    <row r="512" spans="1:9" x14ac:dyDescent="0.25">
      <c r="A512" t="s">
        <v>435</v>
      </c>
      <c r="B512" t="s">
        <v>451</v>
      </c>
      <c r="C512" t="s">
        <v>452</v>
      </c>
      <c r="D512" t="s">
        <v>222</v>
      </c>
      <c r="E512" t="s">
        <v>799</v>
      </c>
      <c r="F512" s="109" t="s">
        <v>285</v>
      </c>
      <c r="G512" s="109" t="s">
        <v>800</v>
      </c>
      <c r="H512" t="s">
        <v>282</v>
      </c>
      <c r="I512" s="110">
        <v>41974</v>
      </c>
    </row>
    <row r="513" spans="1:9" x14ac:dyDescent="0.25">
      <c r="A513" t="s">
        <v>278</v>
      </c>
      <c r="B513" t="s">
        <v>646</v>
      </c>
      <c r="C513" t="s">
        <v>716</v>
      </c>
      <c r="D513" t="s">
        <v>222</v>
      </c>
      <c r="E513" t="s">
        <v>248</v>
      </c>
      <c r="F513" s="109" t="s">
        <v>285</v>
      </c>
      <c r="G513" s="109" t="s">
        <v>824</v>
      </c>
      <c r="H513" t="s">
        <v>282</v>
      </c>
      <c r="I513" s="110">
        <v>42009</v>
      </c>
    </row>
    <row r="514" spans="1:9" x14ac:dyDescent="0.25">
      <c r="A514" t="s">
        <v>385</v>
      </c>
      <c r="B514" t="s">
        <v>393</v>
      </c>
      <c r="C514" t="s">
        <v>394</v>
      </c>
      <c r="D514" t="s">
        <v>222</v>
      </c>
      <c r="E514" t="s">
        <v>248</v>
      </c>
      <c r="F514" s="109" t="s">
        <v>285</v>
      </c>
      <c r="G514" s="109" t="s">
        <v>833</v>
      </c>
      <c r="H514" t="s">
        <v>282</v>
      </c>
      <c r="I514" s="110">
        <v>42009</v>
      </c>
    </row>
    <row r="515" spans="1:9" x14ac:dyDescent="0.25">
      <c r="A515" t="s">
        <v>289</v>
      </c>
      <c r="B515" t="s">
        <v>313</v>
      </c>
      <c r="C515" t="s">
        <v>314</v>
      </c>
      <c r="D515" t="s">
        <v>222</v>
      </c>
      <c r="E515" t="s">
        <v>248</v>
      </c>
      <c r="F515" s="109" t="s">
        <v>285</v>
      </c>
      <c r="G515" s="109" t="s">
        <v>839</v>
      </c>
      <c r="H515" t="s">
        <v>282</v>
      </c>
      <c r="I515" s="110">
        <v>42006</v>
      </c>
    </row>
    <row r="516" spans="1:9" x14ac:dyDescent="0.25">
      <c r="A516" t="s">
        <v>321</v>
      </c>
      <c r="B516" t="s">
        <v>322</v>
      </c>
      <c r="C516" t="s">
        <v>323</v>
      </c>
      <c r="D516" t="s">
        <v>222</v>
      </c>
      <c r="E516" t="s">
        <v>248</v>
      </c>
      <c r="F516" s="109" t="s">
        <v>285</v>
      </c>
      <c r="G516" s="109" t="s">
        <v>856</v>
      </c>
      <c r="H516" t="s">
        <v>443</v>
      </c>
      <c r="I516" s="110">
        <v>42016</v>
      </c>
    </row>
    <row r="517" spans="1:9" x14ac:dyDescent="0.25">
      <c r="A517" t="s">
        <v>289</v>
      </c>
      <c r="B517" t="s">
        <v>363</v>
      </c>
      <c r="C517" t="s">
        <v>364</v>
      </c>
      <c r="D517" t="s">
        <v>223</v>
      </c>
      <c r="E517" t="s">
        <v>249</v>
      </c>
      <c r="F517" s="109" t="s">
        <v>260</v>
      </c>
      <c r="G517" s="109">
        <v>27871</v>
      </c>
      <c r="H517" t="s">
        <v>282</v>
      </c>
      <c r="I517" s="110">
        <v>41813</v>
      </c>
    </row>
    <row r="518" spans="1:9" x14ac:dyDescent="0.25">
      <c r="A518" t="s">
        <v>289</v>
      </c>
      <c r="B518" t="s">
        <v>363</v>
      </c>
      <c r="C518" t="s">
        <v>364</v>
      </c>
      <c r="D518" t="s">
        <v>223</v>
      </c>
      <c r="E518" t="s">
        <v>249</v>
      </c>
      <c r="F518" s="109" t="s">
        <v>260</v>
      </c>
      <c r="G518" s="109">
        <v>27877</v>
      </c>
      <c r="H518" t="s">
        <v>443</v>
      </c>
      <c r="I518" s="110">
        <v>41813</v>
      </c>
    </row>
    <row r="519" spans="1:9" x14ac:dyDescent="0.25">
      <c r="A519" t="s">
        <v>289</v>
      </c>
      <c r="B519" t="s">
        <v>363</v>
      </c>
      <c r="C519" t="s">
        <v>364</v>
      </c>
      <c r="D519" t="s">
        <v>223</v>
      </c>
      <c r="E519" t="s">
        <v>249</v>
      </c>
      <c r="F519" s="109" t="s">
        <v>260</v>
      </c>
      <c r="G519" s="109">
        <v>27878</v>
      </c>
      <c r="H519" t="s">
        <v>443</v>
      </c>
      <c r="I519" s="110">
        <v>41813</v>
      </c>
    </row>
    <row r="520" spans="1:9" x14ac:dyDescent="0.25">
      <c r="A520" t="s">
        <v>289</v>
      </c>
      <c r="B520" t="s">
        <v>363</v>
      </c>
      <c r="C520" t="s">
        <v>364</v>
      </c>
      <c r="D520" t="s">
        <v>223</v>
      </c>
      <c r="E520" t="s">
        <v>249</v>
      </c>
      <c r="F520" s="109" t="s">
        <v>260</v>
      </c>
      <c r="G520" s="109">
        <v>27885</v>
      </c>
      <c r="H520" t="s">
        <v>443</v>
      </c>
      <c r="I520" s="110">
        <v>41813</v>
      </c>
    </row>
    <row r="521" spans="1:9" x14ac:dyDescent="0.25">
      <c r="A521" t="s">
        <v>289</v>
      </c>
      <c r="B521" t="s">
        <v>363</v>
      </c>
      <c r="C521" t="s">
        <v>364</v>
      </c>
      <c r="D521" t="s">
        <v>223</v>
      </c>
      <c r="E521" t="s">
        <v>249</v>
      </c>
      <c r="F521" s="109" t="s">
        <v>260</v>
      </c>
      <c r="G521" s="109">
        <v>27887</v>
      </c>
      <c r="H521" t="s">
        <v>282</v>
      </c>
      <c r="I521" s="110">
        <v>41813</v>
      </c>
    </row>
    <row r="522" spans="1:9" x14ac:dyDescent="0.25">
      <c r="A522" t="s">
        <v>289</v>
      </c>
      <c r="B522" t="s">
        <v>290</v>
      </c>
      <c r="C522" t="s">
        <v>291</v>
      </c>
      <c r="D522" t="s">
        <v>223</v>
      </c>
      <c r="E522" t="s">
        <v>249</v>
      </c>
      <c r="F522" s="109" t="s">
        <v>260</v>
      </c>
      <c r="G522" s="109">
        <v>27872</v>
      </c>
      <c r="H522" t="s">
        <v>282</v>
      </c>
      <c r="I522" s="110">
        <v>41855</v>
      </c>
    </row>
    <row r="523" spans="1:9" x14ac:dyDescent="0.25">
      <c r="A523" t="s">
        <v>289</v>
      </c>
      <c r="B523" t="s">
        <v>290</v>
      </c>
      <c r="C523" t="s">
        <v>291</v>
      </c>
      <c r="D523" t="s">
        <v>223</v>
      </c>
      <c r="E523" t="s">
        <v>249</v>
      </c>
      <c r="F523" s="109" t="s">
        <v>260</v>
      </c>
      <c r="G523" s="109">
        <v>27890</v>
      </c>
      <c r="H523" t="s">
        <v>443</v>
      </c>
      <c r="I523" s="110">
        <v>41855</v>
      </c>
    </row>
    <row r="524" spans="1:9" x14ac:dyDescent="0.25">
      <c r="A524" t="s">
        <v>289</v>
      </c>
      <c r="B524" t="s">
        <v>290</v>
      </c>
      <c r="C524" t="s">
        <v>291</v>
      </c>
      <c r="D524" t="s">
        <v>223</v>
      </c>
      <c r="E524" t="s">
        <v>249</v>
      </c>
      <c r="F524" s="109" t="s">
        <v>260</v>
      </c>
      <c r="G524" s="109">
        <v>27882</v>
      </c>
      <c r="H524" t="s">
        <v>443</v>
      </c>
      <c r="I524" s="110">
        <v>41855</v>
      </c>
    </row>
    <row r="525" spans="1:9" x14ac:dyDescent="0.25">
      <c r="A525" t="s">
        <v>289</v>
      </c>
      <c r="B525" t="s">
        <v>290</v>
      </c>
      <c r="C525" t="s">
        <v>291</v>
      </c>
      <c r="D525" t="s">
        <v>223</v>
      </c>
      <c r="E525" t="s">
        <v>249</v>
      </c>
      <c r="F525" s="109" t="s">
        <v>260</v>
      </c>
      <c r="G525" s="109">
        <v>27888</v>
      </c>
      <c r="H525" t="s">
        <v>282</v>
      </c>
      <c r="I525" s="110">
        <v>41855</v>
      </c>
    </row>
    <row r="526" spans="1:9" x14ac:dyDescent="0.25">
      <c r="A526" t="s">
        <v>289</v>
      </c>
      <c r="B526" t="s">
        <v>290</v>
      </c>
      <c r="C526" t="s">
        <v>291</v>
      </c>
      <c r="D526" t="s">
        <v>223</v>
      </c>
      <c r="E526" t="s">
        <v>249</v>
      </c>
      <c r="F526" s="109" t="s">
        <v>260</v>
      </c>
      <c r="G526" s="109">
        <v>27889</v>
      </c>
      <c r="H526" t="s">
        <v>443</v>
      </c>
      <c r="I526" s="110">
        <v>41855</v>
      </c>
    </row>
    <row r="527" spans="1:9" x14ac:dyDescent="0.25">
      <c r="A527" t="s">
        <v>289</v>
      </c>
      <c r="B527" t="s">
        <v>663</v>
      </c>
      <c r="C527" t="s">
        <v>664</v>
      </c>
      <c r="D527" t="s">
        <v>223</v>
      </c>
      <c r="E527" t="s">
        <v>249</v>
      </c>
      <c r="F527" s="109" t="s">
        <v>260</v>
      </c>
      <c r="G527" s="109">
        <v>27884</v>
      </c>
      <c r="H527" t="s">
        <v>443</v>
      </c>
      <c r="I527" s="110">
        <v>41913</v>
      </c>
    </row>
    <row r="528" spans="1:9" x14ac:dyDescent="0.25">
      <c r="A528" t="s">
        <v>289</v>
      </c>
      <c r="B528" t="s">
        <v>663</v>
      </c>
      <c r="C528" t="s">
        <v>664</v>
      </c>
      <c r="D528" t="s">
        <v>223</v>
      </c>
      <c r="E528" t="s">
        <v>249</v>
      </c>
      <c r="F528" s="109" t="s">
        <v>260</v>
      </c>
      <c r="G528" s="109">
        <v>27874</v>
      </c>
      <c r="H528" t="s">
        <v>443</v>
      </c>
      <c r="I528" s="110">
        <v>41913</v>
      </c>
    </row>
    <row r="529" spans="1:9" x14ac:dyDescent="0.25">
      <c r="A529" t="s">
        <v>289</v>
      </c>
      <c r="B529" t="s">
        <v>663</v>
      </c>
      <c r="C529" t="s">
        <v>664</v>
      </c>
      <c r="D529" t="s">
        <v>223</v>
      </c>
      <c r="E529" t="s">
        <v>249</v>
      </c>
      <c r="F529" s="109" t="s">
        <v>260</v>
      </c>
      <c r="G529" s="109">
        <v>27880</v>
      </c>
      <c r="H529" t="s">
        <v>443</v>
      </c>
      <c r="I529" s="110">
        <v>41913</v>
      </c>
    </row>
    <row r="530" spans="1:9" x14ac:dyDescent="0.25">
      <c r="A530" t="s">
        <v>289</v>
      </c>
      <c r="B530" t="s">
        <v>663</v>
      </c>
      <c r="C530" t="s">
        <v>664</v>
      </c>
      <c r="D530" t="s">
        <v>223</v>
      </c>
      <c r="E530" t="s">
        <v>249</v>
      </c>
      <c r="F530" s="109" t="s">
        <v>260</v>
      </c>
      <c r="G530" s="109">
        <v>27886</v>
      </c>
      <c r="H530" t="s">
        <v>443</v>
      </c>
      <c r="I530" s="110">
        <v>41913</v>
      </c>
    </row>
    <row r="531" spans="1:9" x14ac:dyDescent="0.25">
      <c r="A531" t="s">
        <v>289</v>
      </c>
      <c r="B531" t="s">
        <v>663</v>
      </c>
      <c r="C531" t="s">
        <v>664</v>
      </c>
      <c r="D531" t="s">
        <v>223</v>
      </c>
      <c r="E531" t="s">
        <v>249</v>
      </c>
      <c r="F531" s="109" t="s">
        <v>260</v>
      </c>
      <c r="G531" s="109">
        <v>27891</v>
      </c>
      <c r="H531" t="s">
        <v>443</v>
      </c>
      <c r="I531" s="110">
        <v>41913</v>
      </c>
    </row>
    <row r="532" spans="1:9" x14ac:dyDescent="0.25">
      <c r="A532" t="s">
        <v>415</v>
      </c>
      <c r="B532" t="s">
        <v>700</v>
      </c>
      <c r="C532" t="s">
        <v>701</v>
      </c>
      <c r="D532" t="s">
        <v>223</v>
      </c>
      <c r="E532" t="s">
        <v>249</v>
      </c>
      <c r="F532" s="109" t="s">
        <v>260</v>
      </c>
      <c r="G532" s="109">
        <v>27883</v>
      </c>
      <c r="H532" t="s">
        <v>443</v>
      </c>
      <c r="I532" s="110">
        <v>41918</v>
      </c>
    </row>
    <row r="533" spans="1:9" x14ac:dyDescent="0.25">
      <c r="A533" t="s">
        <v>415</v>
      </c>
      <c r="B533" t="s">
        <v>700</v>
      </c>
      <c r="C533" t="s">
        <v>701</v>
      </c>
      <c r="D533" t="s">
        <v>223</v>
      </c>
      <c r="E533" t="s">
        <v>249</v>
      </c>
      <c r="F533" s="109" t="s">
        <v>260</v>
      </c>
      <c r="G533" s="109">
        <v>27879</v>
      </c>
      <c r="H533" t="s">
        <v>443</v>
      </c>
      <c r="I533" s="110">
        <v>41918</v>
      </c>
    </row>
    <row r="534" spans="1:9" x14ac:dyDescent="0.25">
      <c r="A534" t="s">
        <v>415</v>
      </c>
      <c r="B534" t="s">
        <v>700</v>
      </c>
      <c r="C534" t="s">
        <v>701</v>
      </c>
      <c r="D534" t="s">
        <v>223</v>
      </c>
      <c r="E534" t="s">
        <v>249</v>
      </c>
      <c r="F534" s="109" t="s">
        <v>260</v>
      </c>
      <c r="G534" s="109">
        <v>27875</v>
      </c>
      <c r="H534" t="s">
        <v>443</v>
      </c>
      <c r="I534" s="110">
        <v>41918</v>
      </c>
    </row>
    <row r="535" spans="1:9" x14ac:dyDescent="0.25">
      <c r="A535" t="s">
        <v>415</v>
      </c>
      <c r="B535" t="s">
        <v>700</v>
      </c>
      <c r="C535" t="s">
        <v>701</v>
      </c>
      <c r="D535" t="s">
        <v>223</v>
      </c>
      <c r="E535" t="s">
        <v>249</v>
      </c>
      <c r="F535" s="109" t="s">
        <v>260</v>
      </c>
      <c r="G535" s="109">
        <v>27876</v>
      </c>
      <c r="H535" t="s">
        <v>443</v>
      </c>
      <c r="I535" s="110">
        <v>41918</v>
      </c>
    </row>
    <row r="536" spans="1:9" x14ac:dyDescent="0.25">
      <c r="A536" t="s">
        <v>415</v>
      </c>
      <c r="B536" t="s">
        <v>700</v>
      </c>
      <c r="C536" t="s">
        <v>701</v>
      </c>
      <c r="D536" t="s">
        <v>223</v>
      </c>
      <c r="E536" t="s">
        <v>249</v>
      </c>
      <c r="F536" s="109" t="s">
        <v>260</v>
      </c>
      <c r="G536" s="109">
        <v>27873</v>
      </c>
      <c r="H536" t="s">
        <v>443</v>
      </c>
      <c r="I536" s="110">
        <v>41918</v>
      </c>
    </row>
    <row r="537" spans="1:9" x14ac:dyDescent="0.25">
      <c r="A537" t="s">
        <v>321</v>
      </c>
      <c r="B537" t="s">
        <v>373</v>
      </c>
      <c r="C537" t="s">
        <v>374</v>
      </c>
      <c r="D537" t="s">
        <v>223</v>
      </c>
      <c r="E537" t="s">
        <v>249</v>
      </c>
      <c r="F537" s="109" t="s">
        <v>261</v>
      </c>
      <c r="G537" s="109">
        <v>37297</v>
      </c>
      <c r="H537" t="s">
        <v>282</v>
      </c>
      <c r="I537" s="110">
        <v>41967</v>
      </c>
    </row>
    <row r="538" spans="1:9" x14ac:dyDescent="0.25">
      <c r="A538" t="s">
        <v>321</v>
      </c>
      <c r="B538" t="s">
        <v>373</v>
      </c>
      <c r="C538" t="s">
        <v>374</v>
      </c>
      <c r="D538" t="s">
        <v>223</v>
      </c>
      <c r="E538" t="s">
        <v>249</v>
      </c>
      <c r="F538" s="109" t="s">
        <v>261</v>
      </c>
      <c r="G538" s="109">
        <v>37348</v>
      </c>
      <c r="H538" t="s">
        <v>282</v>
      </c>
      <c r="I538" s="110">
        <v>41967</v>
      </c>
    </row>
    <row r="539" spans="1:9" x14ac:dyDescent="0.25">
      <c r="A539" t="s">
        <v>321</v>
      </c>
      <c r="B539" t="s">
        <v>373</v>
      </c>
      <c r="C539" t="s">
        <v>374</v>
      </c>
      <c r="D539" t="s">
        <v>223</v>
      </c>
      <c r="E539" t="s">
        <v>249</v>
      </c>
      <c r="F539" s="109" t="s">
        <v>261</v>
      </c>
      <c r="G539" s="109">
        <v>37356</v>
      </c>
      <c r="H539" t="s">
        <v>282</v>
      </c>
      <c r="I539" s="110">
        <v>41967</v>
      </c>
    </row>
    <row r="540" spans="1:9" x14ac:dyDescent="0.25">
      <c r="A540" t="s">
        <v>321</v>
      </c>
      <c r="B540" t="s">
        <v>511</v>
      </c>
      <c r="C540" t="s">
        <v>374</v>
      </c>
      <c r="D540" t="s">
        <v>223</v>
      </c>
      <c r="E540" t="s">
        <v>249</v>
      </c>
      <c r="F540" s="109" t="s">
        <v>261</v>
      </c>
      <c r="G540" s="109">
        <v>37338</v>
      </c>
      <c r="H540" t="s">
        <v>282</v>
      </c>
      <c r="I540" s="110">
        <v>41967</v>
      </c>
    </row>
    <row r="541" spans="1:9" x14ac:dyDescent="0.25">
      <c r="A541" t="s">
        <v>321</v>
      </c>
      <c r="B541" t="s">
        <v>373</v>
      </c>
      <c r="C541" t="s">
        <v>374</v>
      </c>
      <c r="D541" t="s">
        <v>223</v>
      </c>
      <c r="E541" t="s">
        <v>249</v>
      </c>
      <c r="F541" s="109" t="s">
        <v>261</v>
      </c>
      <c r="G541" s="109">
        <v>37359</v>
      </c>
      <c r="H541" t="s">
        <v>282</v>
      </c>
      <c r="I541" s="110">
        <v>41967</v>
      </c>
    </row>
    <row r="542" spans="1:9" x14ac:dyDescent="0.25">
      <c r="A542" t="s">
        <v>321</v>
      </c>
      <c r="B542" t="s">
        <v>373</v>
      </c>
      <c r="C542" t="s">
        <v>374</v>
      </c>
      <c r="D542" t="s">
        <v>318</v>
      </c>
      <c r="E542" t="s">
        <v>249</v>
      </c>
      <c r="F542" s="109" t="s">
        <v>770</v>
      </c>
      <c r="G542" s="109">
        <v>33171</v>
      </c>
      <c r="H542" t="s">
        <v>282</v>
      </c>
      <c r="I542" s="110">
        <v>41967</v>
      </c>
    </row>
    <row r="543" spans="1:9" x14ac:dyDescent="0.25">
      <c r="A543" t="s">
        <v>289</v>
      </c>
      <c r="B543" t="s">
        <v>402</v>
      </c>
      <c r="C543" t="s">
        <v>413</v>
      </c>
      <c r="D543" t="s">
        <v>222</v>
      </c>
      <c r="E543" t="s">
        <v>249</v>
      </c>
      <c r="F543" s="109" t="s">
        <v>414</v>
      </c>
      <c r="G543" s="109">
        <v>21586</v>
      </c>
      <c r="H543" t="s">
        <v>282</v>
      </c>
      <c r="I543" s="110">
        <v>41761</v>
      </c>
    </row>
    <row r="544" spans="1:9" x14ac:dyDescent="0.25">
      <c r="A544" t="s">
        <v>289</v>
      </c>
      <c r="B544" t="s">
        <v>363</v>
      </c>
      <c r="C544" t="s">
        <v>364</v>
      </c>
      <c r="D544" t="s">
        <v>222</v>
      </c>
      <c r="E544" t="s">
        <v>249</v>
      </c>
      <c r="F544" s="109" t="s">
        <v>414</v>
      </c>
      <c r="G544" s="109">
        <v>21578</v>
      </c>
      <c r="H544" t="s">
        <v>282</v>
      </c>
      <c r="I544" s="110">
        <v>41813</v>
      </c>
    </row>
    <row r="545" spans="1:9" x14ac:dyDescent="0.25">
      <c r="A545" t="s">
        <v>289</v>
      </c>
      <c r="B545" t="s">
        <v>363</v>
      </c>
      <c r="C545" t="s">
        <v>364</v>
      </c>
      <c r="D545" t="s">
        <v>222</v>
      </c>
      <c r="E545" t="s">
        <v>249</v>
      </c>
      <c r="F545" s="109" t="s">
        <v>414</v>
      </c>
      <c r="G545" s="109">
        <v>27241</v>
      </c>
      <c r="H545" t="s">
        <v>443</v>
      </c>
      <c r="I545" s="110">
        <v>41813</v>
      </c>
    </row>
    <row r="546" spans="1:9" x14ac:dyDescent="0.25">
      <c r="A546" t="s">
        <v>415</v>
      </c>
      <c r="B546" t="s">
        <v>512</v>
      </c>
      <c r="C546" t="s">
        <v>513</v>
      </c>
      <c r="D546" t="s">
        <v>222</v>
      </c>
      <c r="E546" t="s">
        <v>249</v>
      </c>
      <c r="F546" s="109" t="s">
        <v>414</v>
      </c>
      <c r="G546" s="109">
        <v>21552</v>
      </c>
      <c r="H546" t="s">
        <v>282</v>
      </c>
      <c r="I546" s="110">
        <v>41841</v>
      </c>
    </row>
    <row r="547" spans="1:9" x14ac:dyDescent="0.25">
      <c r="A547" t="s">
        <v>289</v>
      </c>
      <c r="B547" t="s">
        <v>585</v>
      </c>
      <c r="C547" t="s">
        <v>586</v>
      </c>
      <c r="D547" t="s">
        <v>222</v>
      </c>
      <c r="E547" t="s">
        <v>249</v>
      </c>
      <c r="F547" s="109" t="s">
        <v>414</v>
      </c>
      <c r="G547" s="109">
        <v>15780</v>
      </c>
      <c r="H547" t="s">
        <v>443</v>
      </c>
      <c r="I547" s="110">
        <v>41855</v>
      </c>
    </row>
    <row r="548" spans="1:9" x14ac:dyDescent="0.25">
      <c r="A548" t="s">
        <v>435</v>
      </c>
      <c r="B548" t="s">
        <v>436</v>
      </c>
      <c r="C548" t="s">
        <v>686</v>
      </c>
      <c r="D548" t="s">
        <v>222</v>
      </c>
      <c r="E548" t="s">
        <v>249</v>
      </c>
      <c r="F548" s="109" t="s">
        <v>414</v>
      </c>
      <c r="G548" s="109">
        <v>21550</v>
      </c>
      <c r="H548" t="s">
        <v>282</v>
      </c>
      <c r="I548" s="110">
        <v>41925</v>
      </c>
    </row>
    <row r="549" spans="1:9" x14ac:dyDescent="0.25">
      <c r="A549" t="s">
        <v>289</v>
      </c>
      <c r="B549" t="s">
        <v>461</v>
      </c>
      <c r="C549" t="s">
        <v>291</v>
      </c>
      <c r="D549" t="s">
        <v>223</v>
      </c>
      <c r="E549" t="s">
        <v>250</v>
      </c>
      <c r="F549" s="109" t="s">
        <v>281</v>
      </c>
      <c r="G549" s="109">
        <v>12451</v>
      </c>
      <c r="H549" t="s">
        <v>282</v>
      </c>
      <c r="I549" s="110">
        <v>41761</v>
      </c>
    </row>
    <row r="550" spans="1:9" x14ac:dyDescent="0.25">
      <c r="A550" t="s">
        <v>289</v>
      </c>
      <c r="B550" t="s">
        <v>461</v>
      </c>
      <c r="C550" t="s">
        <v>291</v>
      </c>
      <c r="D550" t="s">
        <v>223</v>
      </c>
      <c r="E550" t="s">
        <v>250</v>
      </c>
      <c r="F550" s="109" t="s">
        <v>281</v>
      </c>
      <c r="G550" s="109">
        <v>12458</v>
      </c>
      <c r="H550" t="s">
        <v>282</v>
      </c>
      <c r="I550" s="110">
        <v>41761</v>
      </c>
    </row>
    <row r="551" spans="1:9" x14ac:dyDescent="0.25">
      <c r="A551" t="s">
        <v>289</v>
      </c>
      <c r="B551" t="s">
        <v>461</v>
      </c>
      <c r="C551" t="s">
        <v>291</v>
      </c>
      <c r="D551" t="s">
        <v>223</v>
      </c>
      <c r="E551" t="s">
        <v>250</v>
      </c>
      <c r="F551" s="109" t="s">
        <v>281</v>
      </c>
      <c r="G551" s="109">
        <v>12461</v>
      </c>
      <c r="H551" t="s">
        <v>282</v>
      </c>
      <c r="I551" s="110">
        <v>41761</v>
      </c>
    </row>
    <row r="552" spans="1:9" x14ac:dyDescent="0.25">
      <c r="A552" t="s">
        <v>385</v>
      </c>
      <c r="B552" t="s">
        <v>393</v>
      </c>
      <c r="C552" t="s">
        <v>394</v>
      </c>
      <c r="D552" t="s">
        <v>223</v>
      </c>
      <c r="E552" t="s">
        <v>250</v>
      </c>
      <c r="F552" s="109" t="s">
        <v>281</v>
      </c>
      <c r="G552" s="109">
        <v>13102</v>
      </c>
      <c r="H552" t="s">
        <v>282</v>
      </c>
      <c r="I552" s="110">
        <v>41764</v>
      </c>
    </row>
    <row r="553" spans="1:9" x14ac:dyDescent="0.25">
      <c r="A553" t="s">
        <v>385</v>
      </c>
      <c r="B553" t="s">
        <v>393</v>
      </c>
      <c r="C553" t="s">
        <v>394</v>
      </c>
      <c r="D553" t="s">
        <v>223</v>
      </c>
      <c r="E553" t="s">
        <v>250</v>
      </c>
      <c r="F553" s="109" t="s">
        <v>281</v>
      </c>
      <c r="G553" s="109">
        <v>13103</v>
      </c>
      <c r="H553" t="s">
        <v>282</v>
      </c>
      <c r="I553" s="110">
        <v>41764</v>
      </c>
    </row>
    <row r="554" spans="1:9" x14ac:dyDescent="0.25">
      <c r="A554" t="s">
        <v>385</v>
      </c>
      <c r="B554" t="s">
        <v>393</v>
      </c>
      <c r="C554" t="s">
        <v>394</v>
      </c>
      <c r="D554" t="s">
        <v>223</v>
      </c>
      <c r="E554" t="s">
        <v>250</v>
      </c>
      <c r="F554" s="109" t="s">
        <v>281</v>
      </c>
      <c r="G554" s="109">
        <v>13104</v>
      </c>
      <c r="H554" t="s">
        <v>282</v>
      </c>
      <c r="I554" s="110">
        <v>41764</v>
      </c>
    </row>
    <row r="555" spans="1:9" x14ac:dyDescent="0.25">
      <c r="A555" t="s">
        <v>385</v>
      </c>
      <c r="B555" t="s">
        <v>393</v>
      </c>
      <c r="C555" t="s">
        <v>394</v>
      </c>
      <c r="D555" t="s">
        <v>223</v>
      </c>
      <c r="E555" t="s">
        <v>250</v>
      </c>
      <c r="F555" s="109" t="s">
        <v>281</v>
      </c>
      <c r="G555" s="109">
        <v>13105</v>
      </c>
      <c r="H555" t="s">
        <v>282</v>
      </c>
      <c r="I555" s="110">
        <v>41764</v>
      </c>
    </row>
    <row r="556" spans="1:9" x14ac:dyDescent="0.25">
      <c r="A556" t="s">
        <v>385</v>
      </c>
      <c r="B556" t="s">
        <v>393</v>
      </c>
      <c r="C556" t="s">
        <v>394</v>
      </c>
      <c r="D556" t="s">
        <v>223</v>
      </c>
      <c r="E556" t="s">
        <v>250</v>
      </c>
      <c r="F556" s="109" t="s">
        <v>281</v>
      </c>
      <c r="G556" s="109">
        <v>13106</v>
      </c>
      <c r="H556" t="s">
        <v>282</v>
      </c>
      <c r="I556" s="110">
        <v>41764</v>
      </c>
    </row>
    <row r="557" spans="1:9" x14ac:dyDescent="0.25">
      <c r="A557" t="s">
        <v>415</v>
      </c>
      <c r="B557" t="s">
        <v>416</v>
      </c>
      <c r="C557" t="s">
        <v>417</v>
      </c>
      <c r="D557" t="s">
        <v>223</v>
      </c>
      <c r="E557" t="s">
        <v>250</v>
      </c>
      <c r="F557" s="109" t="s">
        <v>281</v>
      </c>
      <c r="G557" s="109">
        <v>13107</v>
      </c>
      <c r="H557" t="s">
        <v>282</v>
      </c>
      <c r="I557" s="110">
        <v>41771</v>
      </c>
    </row>
    <row r="558" spans="1:9" x14ac:dyDescent="0.25">
      <c r="A558" t="s">
        <v>415</v>
      </c>
      <c r="B558" t="s">
        <v>416</v>
      </c>
      <c r="C558" t="s">
        <v>417</v>
      </c>
      <c r="D558" t="s">
        <v>223</v>
      </c>
      <c r="E558" t="s">
        <v>250</v>
      </c>
      <c r="F558" s="109" t="s">
        <v>281</v>
      </c>
      <c r="G558" s="109">
        <v>13108</v>
      </c>
      <c r="H558" t="s">
        <v>282</v>
      </c>
      <c r="I558" s="110">
        <v>41771</v>
      </c>
    </row>
    <row r="559" spans="1:9" x14ac:dyDescent="0.25">
      <c r="A559" t="s">
        <v>415</v>
      </c>
      <c r="B559" t="s">
        <v>416</v>
      </c>
      <c r="C559" t="s">
        <v>417</v>
      </c>
      <c r="D559" t="s">
        <v>223</v>
      </c>
      <c r="E559" t="s">
        <v>250</v>
      </c>
      <c r="F559" s="109" t="s">
        <v>281</v>
      </c>
      <c r="G559" s="109">
        <v>13109</v>
      </c>
      <c r="H559" t="s">
        <v>282</v>
      </c>
      <c r="I559" s="110">
        <v>41771</v>
      </c>
    </row>
    <row r="560" spans="1:9" x14ac:dyDescent="0.25">
      <c r="A560" t="s">
        <v>415</v>
      </c>
      <c r="B560" t="s">
        <v>416</v>
      </c>
      <c r="C560" t="s">
        <v>417</v>
      </c>
      <c r="D560" t="s">
        <v>223</v>
      </c>
      <c r="E560" t="s">
        <v>250</v>
      </c>
      <c r="F560" s="109" t="s">
        <v>281</v>
      </c>
      <c r="G560" s="109">
        <v>13110</v>
      </c>
      <c r="H560" t="s">
        <v>282</v>
      </c>
      <c r="I560" s="110">
        <v>41771</v>
      </c>
    </row>
    <row r="561" spans="1:9" x14ac:dyDescent="0.25">
      <c r="A561" t="s">
        <v>415</v>
      </c>
      <c r="B561" t="s">
        <v>416</v>
      </c>
      <c r="C561" t="s">
        <v>417</v>
      </c>
      <c r="D561" t="s">
        <v>223</v>
      </c>
      <c r="E561" t="s">
        <v>250</v>
      </c>
      <c r="F561" s="109" t="s">
        <v>281</v>
      </c>
      <c r="G561" s="109">
        <v>13111</v>
      </c>
      <c r="H561" t="s">
        <v>282</v>
      </c>
      <c r="I561" s="110">
        <v>41771</v>
      </c>
    </row>
    <row r="562" spans="1:9" x14ac:dyDescent="0.25">
      <c r="A562" t="s">
        <v>415</v>
      </c>
      <c r="B562" t="s">
        <v>600</v>
      </c>
      <c r="C562" t="s">
        <v>601</v>
      </c>
      <c r="D562" t="s">
        <v>223</v>
      </c>
      <c r="E562" t="s">
        <v>250</v>
      </c>
      <c r="F562" s="109" t="s">
        <v>281</v>
      </c>
      <c r="G562" s="109">
        <v>13112</v>
      </c>
      <c r="H562" t="s">
        <v>282</v>
      </c>
      <c r="I562" s="110">
        <v>41862</v>
      </c>
    </row>
    <row r="563" spans="1:9" x14ac:dyDescent="0.25">
      <c r="A563" t="s">
        <v>415</v>
      </c>
      <c r="B563" t="s">
        <v>600</v>
      </c>
      <c r="C563" t="s">
        <v>601</v>
      </c>
      <c r="D563" t="s">
        <v>223</v>
      </c>
      <c r="E563" t="s">
        <v>250</v>
      </c>
      <c r="F563" s="109" t="s">
        <v>281</v>
      </c>
      <c r="G563" s="109">
        <v>13113</v>
      </c>
      <c r="H563" t="s">
        <v>282</v>
      </c>
      <c r="I563" s="110">
        <v>41862</v>
      </c>
    </row>
    <row r="564" spans="1:9" x14ac:dyDescent="0.25">
      <c r="A564" t="s">
        <v>415</v>
      </c>
      <c r="B564" t="s">
        <v>600</v>
      </c>
      <c r="C564" t="s">
        <v>601</v>
      </c>
      <c r="D564" t="s">
        <v>223</v>
      </c>
      <c r="E564" t="s">
        <v>250</v>
      </c>
      <c r="F564" s="109" t="s">
        <v>281</v>
      </c>
      <c r="G564" s="109">
        <v>13114</v>
      </c>
      <c r="H564" t="s">
        <v>282</v>
      </c>
      <c r="I564" s="110">
        <v>41862</v>
      </c>
    </row>
    <row r="565" spans="1:9" x14ac:dyDescent="0.25">
      <c r="A565" t="s">
        <v>415</v>
      </c>
      <c r="B565" t="s">
        <v>600</v>
      </c>
      <c r="C565" t="s">
        <v>601</v>
      </c>
      <c r="D565" t="s">
        <v>223</v>
      </c>
      <c r="E565" t="s">
        <v>250</v>
      </c>
      <c r="F565" s="109" t="s">
        <v>281</v>
      </c>
      <c r="G565" s="109">
        <v>13115</v>
      </c>
      <c r="H565" t="s">
        <v>282</v>
      </c>
      <c r="I565" s="110">
        <v>41862</v>
      </c>
    </row>
    <row r="566" spans="1:9" x14ac:dyDescent="0.25">
      <c r="A566" t="s">
        <v>415</v>
      </c>
      <c r="B566" t="s">
        <v>600</v>
      </c>
      <c r="C566" t="s">
        <v>601</v>
      </c>
      <c r="D566" t="s">
        <v>223</v>
      </c>
      <c r="E566" t="s">
        <v>250</v>
      </c>
      <c r="F566" s="109" t="s">
        <v>281</v>
      </c>
      <c r="G566" s="109">
        <v>13116</v>
      </c>
      <c r="H566" t="s">
        <v>282</v>
      </c>
      <c r="I566" s="110">
        <v>41862</v>
      </c>
    </row>
    <row r="567" spans="1:9" x14ac:dyDescent="0.25">
      <c r="A567" t="s">
        <v>435</v>
      </c>
      <c r="B567" t="s">
        <v>486</v>
      </c>
      <c r="C567" t="s">
        <v>487</v>
      </c>
      <c r="D567" t="s">
        <v>223</v>
      </c>
      <c r="E567" t="s">
        <v>250</v>
      </c>
      <c r="F567" s="109" t="s">
        <v>281</v>
      </c>
      <c r="G567" s="109">
        <v>13117</v>
      </c>
      <c r="H567" t="s">
        <v>282</v>
      </c>
      <c r="I567" s="110">
        <v>41869</v>
      </c>
    </row>
    <row r="568" spans="1:9" x14ac:dyDescent="0.25">
      <c r="A568" t="s">
        <v>435</v>
      </c>
      <c r="B568" t="s">
        <v>486</v>
      </c>
      <c r="C568" t="s">
        <v>487</v>
      </c>
      <c r="D568" t="s">
        <v>223</v>
      </c>
      <c r="E568" t="s">
        <v>250</v>
      </c>
      <c r="F568" s="109" t="s">
        <v>281</v>
      </c>
      <c r="G568" s="109">
        <v>13118</v>
      </c>
      <c r="H568" t="s">
        <v>282</v>
      </c>
      <c r="I568" s="110">
        <v>41869</v>
      </c>
    </row>
    <row r="569" spans="1:9" x14ac:dyDescent="0.25">
      <c r="A569" t="s">
        <v>435</v>
      </c>
      <c r="B569" t="s">
        <v>486</v>
      </c>
      <c r="C569" t="s">
        <v>487</v>
      </c>
      <c r="D569" t="s">
        <v>223</v>
      </c>
      <c r="E569" t="s">
        <v>250</v>
      </c>
      <c r="F569" s="109" t="s">
        <v>281</v>
      </c>
      <c r="G569" s="109">
        <v>13119</v>
      </c>
      <c r="H569" t="s">
        <v>282</v>
      </c>
      <c r="I569" s="110">
        <v>41869</v>
      </c>
    </row>
    <row r="570" spans="1:9" x14ac:dyDescent="0.25">
      <c r="A570" t="s">
        <v>435</v>
      </c>
      <c r="B570" t="s">
        <v>486</v>
      </c>
      <c r="C570" t="s">
        <v>487</v>
      </c>
      <c r="D570" t="s">
        <v>223</v>
      </c>
      <c r="E570" t="s">
        <v>250</v>
      </c>
      <c r="F570" s="109" t="s">
        <v>281</v>
      </c>
      <c r="G570" s="109">
        <v>13120</v>
      </c>
      <c r="H570" t="s">
        <v>282</v>
      </c>
      <c r="I570" s="110">
        <v>41869</v>
      </c>
    </row>
    <row r="571" spans="1:9" x14ac:dyDescent="0.25">
      <c r="A571" t="s">
        <v>435</v>
      </c>
      <c r="B571" t="s">
        <v>486</v>
      </c>
      <c r="C571" t="s">
        <v>487</v>
      </c>
      <c r="D571" t="s">
        <v>223</v>
      </c>
      <c r="E571" t="s">
        <v>250</v>
      </c>
      <c r="F571" s="109" t="s">
        <v>281</v>
      </c>
      <c r="G571" s="109">
        <v>13121</v>
      </c>
      <c r="H571" t="s">
        <v>282</v>
      </c>
      <c r="I571" s="110">
        <v>41869</v>
      </c>
    </row>
    <row r="572" spans="1:9" x14ac:dyDescent="0.25">
      <c r="A572" t="s">
        <v>385</v>
      </c>
      <c r="B572" t="s">
        <v>559</v>
      </c>
      <c r="C572" t="s">
        <v>636</v>
      </c>
      <c r="D572" t="s">
        <v>223</v>
      </c>
      <c r="E572" t="s">
        <v>250</v>
      </c>
      <c r="F572" s="109" t="s">
        <v>281</v>
      </c>
      <c r="G572" s="109">
        <v>13122</v>
      </c>
      <c r="H572" t="s">
        <v>282</v>
      </c>
      <c r="I572" s="110">
        <v>41890</v>
      </c>
    </row>
    <row r="573" spans="1:9" x14ac:dyDescent="0.25">
      <c r="A573" t="s">
        <v>385</v>
      </c>
      <c r="B573" t="s">
        <v>559</v>
      </c>
      <c r="C573" t="s">
        <v>636</v>
      </c>
      <c r="D573" t="s">
        <v>223</v>
      </c>
      <c r="E573" t="s">
        <v>250</v>
      </c>
      <c r="F573" s="109" t="s">
        <v>281</v>
      </c>
      <c r="G573" s="109">
        <v>13123</v>
      </c>
      <c r="H573" t="s">
        <v>282</v>
      </c>
      <c r="I573" s="110">
        <v>41890</v>
      </c>
    </row>
    <row r="574" spans="1:9" x14ac:dyDescent="0.25">
      <c r="A574" t="s">
        <v>385</v>
      </c>
      <c r="B574" t="s">
        <v>559</v>
      </c>
      <c r="C574" t="s">
        <v>636</v>
      </c>
      <c r="D574" t="s">
        <v>223</v>
      </c>
      <c r="E574" t="s">
        <v>250</v>
      </c>
      <c r="F574" s="109" t="s">
        <v>281</v>
      </c>
      <c r="G574" s="109">
        <v>13124</v>
      </c>
      <c r="H574" t="s">
        <v>282</v>
      </c>
      <c r="I574" s="110">
        <v>41890</v>
      </c>
    </row>
    <row r="575" spans="1:9" x14ac:dyDescent="0.25">
      <c r="A575" t="s">
        <v>385</v>
      </c>
      <c r="B575" t="s">
        <v>559</v>
      </c>
      <c r="C575" t="s">
        <v>636</v>
      </c>
      <c r="D575" t="s">
        <v>223</v>
      </c>
      <c r="E575" t="s">
        <v>250</v>
      </c>
      <c r="F575" s="109" t="s">
        <v>281</v>
      </c>
      <c r="G575" s="109">
        <v>13125</v>
      </c>
      <c r="H575" t="s">
        <v>282</v>
      </c>
      <c r="I575" s="110">
        <v>41890</v>
      </c>
    </row>
    <row r="576" spans="1:9" x14ac:dyDescent="0.25">
      <c r="A576" t="s">
        <v>385</v>
      </c>
      <c r="B576" t="s">
        <v>559</v>
      </c>
      <c r="C576" t="s">
        <v>636</v>
      </c>
      <c r="D576" t="s">
        <v>223</v>
      </c>
      <c r="E576" t="s">
        <v>250</v>
      </c>
      <c r="F576" s="109" t="s">
        <v>281</v>
      </c>
      <c r="G576" s="109">
        <v>13126</v>
      </c>
      <c r="H576" t="s">
        <v>282</v>
      </c>
      <c r="I576" s="110">
        <v>41890</v>
      </c>
    </row>
    <row r="577" spans="1:9" x14ac:dyDescent="0.25">
      <c r="A577" t="s">
        <v>289</v>
      </c>
      <c r="B577" t="s">
        <v>290</v>
      </c>
      <c r="C577" t="s">
        <v>291</v>
      </c>
      <c r="D577" t="s">
        <v>223</v>
      </c>
      <c r="E577" t="s">
        <v>250</v>
      </c>
      <c r="F577" s="109" t="s">
        <v>281</v>
      </c>
      <c r="G577" s="109">
        <v>13133</v>
      </c>
      <c r="H577" t="s">
        <v>282</v>
      </c>
      <c r="I577" s="110">
        <v>42002</v>
      </c>
    </row>
    <row r="578" spans="1:9" x14ac:dyDescent="0.25">
      <c r="A578" t="s">
        <v>289</v>
      </c>
      <c r="B578" t="s">
        <v>290</v>
      </c>
      <c r="C578" t="s">
        <v>291</v>
      </c>
      <c r="D578" t="s">
        <v>223</v>
      </c>
      <c r="E578" t="s">
        <v>250</v>
      </c>
      <c r="F578" s="109" t="s">
        <v>281</v>
      </c>
      <c r="G578" s="109">
        <v>13134</v>
      </c>
      <c r="H578" t="s">
        <v>282</v>
      </c>
      <c r="I578" s="110">
        <v>42002</v>
      </c>
    </row>
    <row r="579" spans="1:9" x14ac:dyDescent="0.25">
      <c r="A579" t="s">
        <v>289</v>
      </c>
      <c r="B579" t="s">
        <v>290</v>
      </c>
      <c r="C579" t="s">
        <v>291</v>
      </c>
      <c r="D579" t="s">
        <v>223</v>
      </c>
      <c r="E579" t="s">
        <v>250</v>
      </c>
      <c r="F579" s="109" t="s">
        <v>281</v>
      </c>
      <c r="G579" s="109">
        <v>13135</v>
      </c>
      <c r="H579" t="s">
        <v>282</v>
      </c>
      <c r="I579" s="110">
        <v>42002</v>
      </c>
    </row>
    <row r="580" spans="1:9" x14ac:dyDescent="0.25">
      <c r="A580" t="s">
        <v>289</v>
      </c>
      <c r="B580" t="s">
        <v>290</v>
      </c>
      <c r="C580" t="s">
        <v>291</v>
      </c>
      <c r="D580" t="s">
        <v>223</v>
      </c>
      <c r="E580" t="s">
        <v>250</v>
      </c>
      <c r="F580" s="109" t="s">
        <v>281</v>
      </c>
      <c r="G580" s="109">
        <v>13136</v>
      </c>
      <c r="H580" t="s">
        <v>282</v>
      </c>
      <c r="I580" s="110">
        <v>42002</v>
      </c>
    </row>
    <row r="581" spans="1:9" x14ac:dyDescent="0.25">
      <c r="A581" t="s">
        <v>289</v>
      </c>
      <c r="B581" t="s">
        <v>290</v>
      </c>
      <c r="C581" t="s">
        <v>291</v>
      </c>
      <c r="D581" t="s">
        <v>223</v>
      </c>
      <c r="E581" t="s">
        <v>250</v>
      </c>
      <c r="F581" s="109" t="s">
        <v>281</v>
      </c>
      <c r="G581" s="109">
        <v>13137</v>
      </c>
      <c r="H581" t="s">
        <v>282</v>
      </c>
      <c r="I581" s="110">
        <v>42002</v>
      </c>
    </row>
    <row r="582" spans="1:9" x14ac:dyDescent="0.25">
      <c r="A582" t="s">
        <v>321</v>
      </c>
      <c r="B582" t="s">
        <v>322</v>
      </c>
      <c r="C582" t="s">
        <v>323</v>
      </c>
      <c r="D582" t="s">
        <v>223</v>
      </c>
      <c r="E582" t="s">
        <v>250</v>
      </c>
      <c r="F582" s="109" t="s">
        <v>281</v>
      </c>
      <c r="G582" s="109">
        <v>13138</v>
      </c>
      <c r="H582" t="s">
        <v>282</v>
      </c>
      <c r="I582" s="110">
        <v>41904</v>
      </c>
    </row>
    <row r="583" spans="1:9" x14ac:dyDescent="0.25">
      <c r="A583" t="s">
        <v>321</v>
      </c>
      <c r="B583" t="s">
        <v>322</v>
      </c>
      <c r="C583" t="s">
        <v>323</v>
      </c>
      <c r="D583" t="s">
        <v>223</v>
      </c>
      <c r="E583" t="s">
        <v>250</v>
      </c>
      <c r="F583" s="109" t="s">
        <v>281</v>
      </c>
      <c r="G583" s="109">
        <v>13139</v>
      </c>
      <c r="H583" t="s">
        <v>282</v>
      </c>
      <c r="I583" s="110">
        <v>41904</v>
      </c>
    </row>
    <row r="584" spans="1:9" x14ac:dyDescent="0.25">
      <c r="A584" t="s">
        <v>321</v>
      </c>
      <c r="B584" t="s">
        <v>322</v>
      </c>
      <c r="C584" t="s">
        <v>323</v>
      </c>
      <c r="D584" t="s">
        <v>223</v>
      </c>
      <c r="E584" t="s">
        <v>250</v>
      </c>
      <c r="F584" s="109" t="s">
        <v>281</v>
      </c>
      <c r="G584" s="109">
        <v>13140</v>
      </c>
      <c r="H584" t="s">
        <v>282</v>
      </c>
      <c r="I584" s="110">
        <v>41904</v>
      </c>
    </row>
    <row r="585" spans="1:9" x14ac:dyDescent="0.25">
      <c r="A585" t="s">
        <v>321</v>
      </c>
      <c r="B585" t="s">
        <v>322</v>
      </c>
      <c r="C585" t="s">
        <v>323</v>
      </c>
      <c r="D585" t="s">
        <v>223</v>
      </c>
      <c r="E585" t="s">
        <v>250</v>
      </c>
      <c r="F585" s="109" t="s">
        <v>281</v>
      </c>
      <c r="G585" s="109">
        <v>13141</v>
      </c>
      <c r="H585" t="s">
        <v>282</v>
      </c>
      <c r="I585" s="110">
        <v>41904</v>
      </c>
    </row>
    <row r="586" spans="1:9" x14ac:dyDescent="0.25">
      <c r="A586" t="s">
        <v>321</v>
      </c>
      <c r="B586" t="s">
        <v>322</v>
      </c>
      <c r="C586" t="s">
        <v>323</v>
      </c>
      <c r="D586" t="s">
        <v>223</v>
      </c>
      <c r="E586" t="s">
        <v>250</v>
      </c>
      <c r="F586" s="109" t="s">
        <v>281</v>
      </c>
      <c r="G586" s="109">
        <v>13142</v>
      </c>
      <c r="H586" t="s">
        <v>282</v>
      </c>
      <c r="I586" s="110">
        <v>41904</v>
      </c>
    </row>
    <row r="587" spans="1:9" x14ac:dyDescent="0.25">
      <c r="A587" t="s">
        <v>289</v>
      </c>
      <c r="B587" t="s">
        <v>290</v>
      </c>
      <c r="C587" t="s">
        <v>291</v>
      </c>
      <c r="D587" t="s">
        <v>223</v>
      </c>
      <c r="E587" t="s">
        <v>250</v>
      </c>
      <c r="F587" s="109" t="s">
        <v>281</v>
      </c>
      <c r="G587" s="109">
        <v>13143</v>
      </c>
      <c r="H587" t="s">
        <v>282</v>
      </c>
      <c r="I587" s="110">
        <v>41974</v>
      </c>
    </row>
    <row r="588" spans="1:9" x14ac:dyDescent="0.25">
      <c r="A588" t="s">
        <v>289</v>
      </c>
      <c r="B588" t="s">
        <v>290</v>
      </c>
      <c r="C588" t="s">
        <v>291</v>
      </c>
      <c r="D588" t="s">
        <v>223</v>
      </c>
      <c r="E588" t="s">
        <v>250</v>
      </c>
      <c r="F588" s="109" t="s">
        <v>281</v>
      </c>
      <c r="G588" s="109">
        <v>13144</v>
      </c>
      <c r="H588" t="s">
        <v>282</v>
      </c>
      <c r="I588" s="110">
        <v>41974</v>
      </c>
    </row>
    <row r="589" spans="1:9" x14ac:dyDescent="0.25">
      <c r="A589" t="s">
        <v>289</v>
      </c>
      <c r="B589" t="s">
        <v>290</v>
      </c>
      <c r="C589" t="s">
        <v>291</v>
      </c>
      <c r="D589" t="s">
        <v>223</v>
      </c>
      <c r="E589" t="s">
        <v>250</v>
      </c>
      <c r="F589" s="109" t="s">
        <v>281</v>
      </c>
      <c r="G589" s="109">
        <v>13145</v>
      </c>
      <c r="H589" t="s">
        <v>282</v>
      </c>
      <c r="I589" s="110">
        <v>41974</v>
      </c>
    </row>
    <row r="590" spans="1:9" x14ac:dyDescent="0.25">
      <c r="A590" t="s">
        <v>289</v>
      </c>
      <c r="B590" t="s">
        <v>290</v>
      </c>
      <c r="C590" t="s">
        <v>291</v>
      </c>
      <c r="D590" t="s">
        <v>223</v>
      </c>
      <c r="E590" t="s">
        <v>250</v>
      </c>
      <c r="F590" s="109" t="s">
        <v>281</v>
      </c>
      <c r="G590" s="109">
        <v>13146</v>
      </c>
      <c r="H590" t="s">
        <v>282</v>
      </c>
      <c r="I590" s="110">
        <v>41974</v>
      </c>
    </row>
    <row r="591" spans="1:9" x14ac:dyDescent="0.25">
      <c r="A591" t="s">
        <v>289</v>
      </c>
      <c r="B591" t="s">
        <v>290</v>
      </c>
      <c r="C591" t="s">
        <v>291</v>
      </c>
      <c r="D591" t="s">
        <v>223</v>
      </c>
      <c r="E591" t="s">
        <v>250</v>
      </c>
      <c r="F591" s="109" t="s">
        <v>281</v>
      </c>
      <c r="G591" s="109">
        <v>13147</v>
      </c>
      <c r="H591" t="s">
        <v>282</v>
      </c>
      <c r="I591" s="110">
        <v>41974</v>
      </c>
    </row>
    <row r="592" spans="1:9" x14ac:dyDescent="0.25">
      <c r="A592" t="s">
        <v>278</v>
      </c>
      <c r="B592" t="s">
        <v>359</v>
      </c>
      <c r="C592" t="s">
        <v>360</v>
      </c>
      <c r="D592" t="s">
        <v>223</v>
      </c>
      <c r="E592" t="s">
        <v>250</v>
      </c>
      <c r="F592" s="109" t="s">
        <v>281</v>
      </c>
      <c r="G592" s="109">
        <v>13148</v>
      </c>
      <c r="H592" t="s">
        <v>282</v>
      </c>
      <c r="I592" s="110">
        <v>41730</v>
      </c>
    </row>
    <row r="593" spans="1:9" x14ac:dyDescent="0.25">
      <c r="A593" t="s">
        <v>278</v>
      </c>
      <c r="B593" t="s">
        <v>359</v>
      </c>
      <c r="C593" t="s">
        <v>360</v>
      </c>
      <c r="D593" t="s">
        <v>223</v>
      </c>
      <c r="E593" t="s">
        <v>250</v>
      </c>
      <c r="F593" s="109" t="s">
        <v>281</v>
      </c>
      <c r="G593" s="109">
        <v>13149</v>
      </c>
      <c r="H593" t="s">
        <v>282</v>
      </c>
      <c r="I593" s="110">
        <v>41730</v>
      </c>
    </row>
    <row r="594" spans="1:9" x14ac:dyDescent="0.25">
      <c r="A594" t="s">
        <v>278</v>
      </c>
      <c r="B594" t="s">
        <v>359</v>
      </c>
      <c r="C594" t="s">
        <v>360</v>
      </c>
      <c r="D594" t="s">
        <v>223</v>
      </c>
      <c r="E594" t="s">
        <v>250</v>
      </c>
      <c r="F594" s="109" t="s">
        <v>281</v>
      </c>
      <c r="G594" s="109">
        <v>13150</v>
      </c>
      <c r="H594" t="s">
        <v>282</v>
      </c>
      <c r="I594" s="110">
        <v>41730</v>
      </c>
    </row>
    <row r="595" spans="1:9" x14ac:dyDescent="0.25">
      <c r="A595" t="s">
        <v>278</v>
      </c>
      <c r="B595" t="s">
        <v>359</v>
      </c>
      <c r="C595" t="s">
        <v>360</v>
      </c>
      <c r="D595" t="s">
        <v>223</v>
      </c>
      <c r="E595" t="s">
        <v>250</v>
      </c>
      <c r="F595" s="109" t="s">
        <v>281</v>
      </c>
      <c r="G595" s="109">
        <v>13151</v>
      </c>
      <c r="H595" t="s">
        <v>282</v>
      </c>
      <c r="I595" s="110">
        <v>41730</v>
      </c>
    </row>
    <row r="596" spans="1:9" x14ac:dyDescent="0.25">
      <c r="A596" t="s">
        <v>278</v>
      </c>
      <c r="B596" t="s">
        <v>359</v>
      </c>
      <c r="C596" t="s">
        <v>360</v>
      </c>
      <c r="D596" t="s">
        <v>223</v>
      </c>
      <c r="E596" t="s">
        <v>250</v>
      </c>
      <c r="F596" s="109" t="s">
        <v>281</v>
      </c>
      <c r="G596" s="109">
        <v>13152</v>
      </c>
      <c r="H596" t="s">
        <v>282</v>
      </c>
      <c r="I596" s="110">
        <v>41730</v>
      </c>
    </row>
    <row r="597" spans="1:9" x14ac:dyDescent="0.25">
      <c r="A597" t="s">
        <v>278</v>
      </c>
      <c r="B597" t="s">
        <v>279</v>
      </c>
      <c r="C597" t="s">
        <v>280</v>
      </c>
      <c r="D597" t="s">
        <v>223</v>
      </c>
      <c r="E597" t="s">
        <v>250</v>
      </c>
      <c r="F597" s="109" t="s">
        <v>281</v>
      </c>
      <c r="G597" s="109">
        <v>13153</v>
      </c>
      <c r="H597" t="s">
        <v>282</v>
      </c>
      <c r="I597" s="110">
        <v>41701</v>
      </c>
    </row>
    <row r="598" spans="1:9" x14ac:dyDescent="0.25">
      <c r="A598" t="s">
        <v>278</v>
      </c>
      <c r="B598" t="s">
        <v>279</v>
      </c>
      <c r="C598" t="s">
        <v>280</v>
      </c>
      <c r="D598" t="s">
        <v>223</v>
      </c>
      <c r="E598" t="s">
        <v>250</v>
      </c>
      <c r="F598" s="109" t="s">
        <v>281</v>
      </c>
      <c r="G598" s="109">
        <v>13154</v>
      </c>
      <c r="H598" t="s">
        <v>282</v>
      </c>
      <c r="I598" s="110">
        <v>41701</v>
      </c>
    </row>
    <row r="599" spans="1:9" x14ac:dyDescent="0.25">
      <c r="A599" t="s">
        <v>278</v>
      </c>
      <c r="B599" t="s">
        <v>279</v>
      </c>
      <c r="C599" t="s">
        <v>280</v>
      </c>
      <c r="D599" t="s">
        <v>223</v>
      </c>
      <c r="E599" t="s">
        <v>250</v>
      </c>
      <c r="F599" s="109" t="s">
        <v>281</v>
      </c>
      <c r="G599" s="109">
        <v>13155</v>
      </c>
      <c r="H599" t="s">
        <v>282</v>
      </c>
      <c r="I599" s="110">
        <v>41701</v>
      </c>
    </row>
    <row r="600" spans="1:9" x14ac:dyDescent="0.25">
      <c r="A600" t="s">
        <v>278</v>
      </c>
      <c r="B600" t="s">
        <v>279</v>
      </c>
      <c r="C600" t="s">
        <v>280</v>
      </c>
      <c r="D600" t="s">
        <v>223</v>
      </c>
      <c r="E600" t="s">
        <v>250</v>
      </c>
      <c r="F600" s="109" t="s">
        <v>281</v>
      </c>
      <c r="G600" s="109">
        <v>13156</v>
      </c>
      <c r="H600" t="s">
        <v>282</v>
      </c>
      <c r="I600" s="110">
        <v>41701</v>
      </c>
    </row>
    <row r="601" spans="1:9" x14ac:dyDescent="0.25">
      <c r="A601" t="s">
        <v>278</v>
      </c>
      <c r="B601" t="s">
        <v>279</v>
      </c>
      <c r="C601" t="s">
        <v>280</v>
      </c>
      <c r="D601" t="s">
        <v>223</v>
      </c>
      <c r="E601" t="s">
        <v>250</v>
      </c>
      <c r="F601" s="109" t="s">
        <v>281</v>
      </c>
      <c r="G601" s="109">
        <v>13157</v>
      </c>
      <c r="H601" t="s">
        <v>282</v>
      </c>
      <c r="I601" s="110">
        <v>41701</v>
      </c>
    </row>
    <row r="602" spans="1:9" x14ac:dyDescent="0.25">
      <c r="A602" t="s">
        <v>321</v>
      </c>
      <c r="B602" t="s">
        <v>322</v>
      </c>
      <c r="C602" t="s">
        <v>323</v>
      </c>
      <c r="D602" t="s">
        <v>223</v>
      </c>
      <c r="E602" t="s">
        <v>250</v>
      </c>
      <c r="F602" s="109" t="s">
        <v>281</v>
      </c>
      <c r="G602" s="109">
        <v>13158</v>
      </c>
      <c r="H602" t="s">
        <v>282</v>
      </c>
      <c r="I602" s="110">
        <v>41995</v>
      </c>
    </row>
    <row r="603" spans="1:9" x14ac:dyDescent="0.25">
      <c r="A603" t="s">
        <v>321</v>
      </c>
      <c r="B603" t="s">
        <v>322</v>
      </c>
      <c r="C603" t="s">
        <v>323</v>
      </c>
      <c r="D603" t="s">
        <v>223</v>
      </c>
      <c r="E603" t="s">
        <v>250</v>
      </c>
      <c r="F603" s="109" t="s">
        <v>281</v>
      </c>
      <c r="G603" s="109">
        <v>13159</v>
      </c>
      <c r="H603" t="s">
        <v>282</v>
      </c>
      <c r="I603" s="110">
        <v>41995</v>
      </c>
    </row>
    <row r="604" spans="1:9" x14ac:dyDescent="0.25">
      <c r="A604" t="s">
        <v>321</v>
      </c>
      <c r="B604" t="s">
        <v>322</v>
      </c>
      <c r="C604" t="s">
        <v>323</v>
      </c>
      <c r="D604" t="s">
        <v>223</v>
      </c>
      <c r="E604" t="s">
        <v>250</v>
      </c>
      <c r="F604" s="109" t="s">
        <v>281</v>
      </c>
      <c r="G604" s="109">
        <v>13160</v>
      </c>
      <c r="H604" t="s">
        <v>282</v>
      </c>
      <c r="I604" s="110">
        <v>41995</v>
      </c>
    </row>
    <row r="605" spans="1:9" x14ac:dyDescent="0.25">
      <c r="A605" t="s">
        <v>321</v>
      </c>
      <c r="B605" t="s">
        <v>322</v>
      </c>
      <c r="C605" t="s">
        <v>323</v>
      </c>
      <c r="D605" t="s">
        <v>223</v>
      </c>
      <c r="E605" t="s">
        <v>250</v>
      </c>
      <c r="F605" s="109" t="s">
        <v>281</v>
      </c>
      <c r="G605" s="109">
        <v>13161</v>
      </c>
      <c r="H605" t="s">
        <v>282</v>
      </c>
      <c r="I605" s="110">
        <v>41995</v>
      </c>
    </row>
    <row r="606" spans="1:9" x14ac:dyDescent="0.25">
      <c r="A606" t="s">
        <v>321</v>
      </c>
      <c r="B606" t="s">
        <v>322</v>
      </c>
      <c r="C606" t="s">
        <v>323</v>
      </c>
      <c r="D606" t="s">
        <v>223</v>
      </c>
      <c r="E606" t="s">
        <v>250</v>
      </c>
      <c r="F606" s="109" t="s">
        <v>281</v>
      </c>
      <c r="G606" s="109">
        <v>13162</v>
      </c>
      <c r="H606" t="s">
        <v>282</v>
      </c>
      <c r="I606" s="110">
        <v>41995</v>
      </c>
    </row>
    <row r="607" spans="1:9" x14ac:dyDescent="0.25">
      <c r="A607" t="s">
        <v>278</v>
      </c>
      <c r="B607" t="s">
        <v>300</v>
      </c>
      <c r="C607" t="s">
        <v>301</v>
      </c>
      <c r="D607" t="s">
        <v>223</v>
      </c>
      <c r="E607" t="s">
        <v>250</v>
      </c>
      <c r="F607" s="109" t="s">
        <v>281</v>
      </c>
      <c r="G607" s="109">
        <v>13163</v>
      </c>
      <c r="H607" t="s">
        <v>282</v>
      </c>
      <c r="I607" s="110">
        <v>41736</v>
      </c>
    </row>
    <row r="608" spans="1:9" x14ac:dyDescent="0.25">
      <c r="A608" t="s">
        <v>278</v>
      </c>
      <c r="B608" t="s">
        <v>300</v>
      </c>
      <c r="C608" t="s">
        <v>301</v>
      </c>
      <c r="D608" t="s">
        <v>223</v>
      </c>
      <c r="E608" t="s">
        <v>250</v>
      </c>
      <c r="F608" s="109" t="s">
        <v>281</v>
      </c>
      <c r="G608" s="109">
        <v>13164</v>
      </c>
      <c r="H608" t="s">
        <v>282</v>
      </c>
      <c r="I608" s="110">
        <v>41736</v>
      </c>
    </row>
    <row r="609" spans="1:9" x14ac:dyDescent="0.25">
      <c r="A609" t="s">
        <v>278</v>
      </c>
      <c r="B609" t="s">
        <v>300</v>
      </c>
      <c r="C609" t="s">
        <v>301</v>
      </c>
      <c r="D609" t="s">
        <v>223</v>
      </c>
      <c r="E609" t="s">
        <v>250</v>
      </c>
      <c r="F609" s="109" t="s">
        <v>281</v>
      </c>
      <c r="G609" s="109">
        <v>13165</v>
      </c>
      <c r="H609" t="s">
        <v>282</v>
      </c>
      <c r="I609" s="110">
        <v>41736</v>
      </c>
    </row>
    <row r="610" spans="1:9" x14ac:dyDescent="0.25">
      <c r="A610" t="s">
        <v>278</v>
      </c>
      <c r="B610" t="s">
        <v>300</v>
      </c>
      <c r="C610" t="s">
        <v>301</v>
      </c>
      <c r="D610" t="s">
        <v>223</v>
      </c>
      <c r="E610" t="s">
        <v>250</v>
      </c>
      <c r="F610" s="109" t="s">
        <v>281</v>
      </c>
      <c r="G610" s="109">
        <v>13166</v>
      </c>
      <c r="H610" t="s">
        <v>282</v>
      </c>
      <c r="I610" s="110">
        <v>41736</v>
      </c>
    </row>
    <row r="611" spans="1:9" x14ac:dyDescent="0.25">
      <c r="A611" t="s">
        <v>278</v>
      </c>
      <c r="B611" t="s">
        <v>300</v>
      </c>
      <c r="C611" t="s">
        <v>301</v>
      </c>
      <c r="D611" t="s">
        <v>223</v>
      </c>
      <c r="E611" t="s">
        <v>250</v>
      </c>
      <c r="F611" s="109" t="s">
        <v>281</v>
      </c>
      <c r="G611" s="109">
        <v>13167</v>
      </c>
      <c r="H611" t="s">
        <v>282</v>
      </c>
      <c r="I611" s="110">
        <v>41736</v>
      </c>
    </row>
    <row r="612" spans="1:9" x14ac:dyDescent="0.25">
      <c r="A612" t="s">
        <v>278</v>
      </c>
      <c r="B612" t="s">
        <v>646</v>
      </c>
      <c r="C612" t="s">
        <v>647</v>
      </c>
      <c r="D612" t="s">
        <v>223</v>
      </c>
      <c r="E612" t="s">
        <v>250</v>
      </c>
      <c r="F612" s="109" t="s">
        <v>281</v>
      </c>
      <c r="G612" s="109">
        <v>13168</v>
      </c>
      <c r="H612" t="s">
        <v>282</v>
      </c>
      <c r="I612" s="110">
        <v>41904</v>
      </c>
    </row>
    <row r="613" spans="1:9" x14ac:dyDescent="0.25">
      <c r="A613" t="s">
        <v>278</v>
      </c>
      <c r="B613" t="s">
        <v>646</v>
      </c>
      <c r="C613" t="s">
        <v>647</v>
      </c>
      <c r="D613" t="s">
        <v>223</v>
      </c>
      <c r="E613" t="s">
        <v>250</v>
      </c>
      <c r="F613" s="109" t="s">
        <v>281</v>
      </c>
      <c r="G613" s="109">
        <v>13169</v>
      </c>
      <c r="H613" t="s">
        <v>282</v>
      </c>
      <c r="I613" s="110">
        <v>41904</v>
      </c>
    </row>
    <row r="614" spans="1:9" x14ac:dyDescent="0.25">
      <c r="A614" t="s">
        <v>278</v>
      </c>
      <c r="B614" t="s">
        <v>646</v>
      </c>
      <c r="C614" t="s">
        <v>647</v>
      </c>
      <c r="D614" t="s">
        <v>223</v>
      </c>
      <c r="E614" t="s">
        <v>250</v>
      </c>
      <c r="F614" s="109" t="s">
        <v>281</v>
      </c>
      <c r="G614" s="109">
        <v>13170</v>
      </c>
      <c r="H614" t="s">
        <v>282</v>
      </c>
      <c r="I614" s="110">
        <v>41904</v>
      </c>
    </row>
    <row r="615" spans="1:9" x14ac:dyDescent="0.25">
      <c r="A615" t="s">
        <v>278</v>
      </c>
      <c r="B615" t="s">
        <v>646</v>
      </c>
      <c r="C615" t="s">
        <v>647</v>
      </c>
      <c r="D615" t="s">
        <v>223</v>
      </c>
      <c r="E615" t="s">
        <v>250</v>
      </c>
      <c r="F615" s="109" t="s">
        <v>281</v>
      </c>
      <c r="G615" s="109">
        <v>13171</v>
      </c>
      <c r="H615" t="s">
        <v>282</v>
      </c>
      <c r="I615" s="110">
        <v>41904</v>
      </c>
    </row>
    <row r="616" spans="1:9" x14ac:dyDescent="0.25">
      <c r="A616" t="s">
        <v>278</v>
      </c>
      <c r="B616" t="s">
        <v>646</v>
      </c>
      <c r="C616" t="s">
        <v>647</v>
      </c>
      <c r="D616" t="s">
        <v>223</v>
      </c>
      <c r="E616" t="s">
        <v>250</v>
      </c>
      <c r="F616" s="109" t="s">
        <v>281</v>
      </c>
      <c r="G616" s="109">
        <v>13172</v>
      </c>
      <c r="H616" t="s">
        <v>282</v>
      </c>
      <c r="I616" s="110">
        <v>41904</v>
      </c>
    </row>
    <row r="617" spans="1:9" x14ac:dyDescent="0.25">
      <c r="A617" t="s">
        <v>321</v>
      </c>
      <c r="B617" t="s">
        <v>322</v>
      </c>
      <c r="C617" t="s">
        <v>323</v>
      </c>
      <c r="D617" t="s">
        <v>223</v>
      </c>
      <c r="E617" t="s">
        <v>250</v>
      </c>
      <c r="F617" s="109" t="s">
        <v>281</v>
      </c>
      <c r="G617" s="109">
        <v>13173</v>
      </c>
      <c r="H617" t="s">
        <v>282</v>
      </c>
      <c r="I617" s="110">
        <v>41904</v>
      </c>
    </row>
    <row r="618" spans="1:9" x14ac:dyDescent="0.25">
      <c r="A618" t="s">
        <v>321</v>
      </c>
      <c r="B618" t="s">
        <v>322</v>
      </c>
      <c r="C618" t="s">
        <v>323</v>
      </c>
      <c r="D618" t="s">
        <v>223</v>
      </c>
      <c r="E618" t="s">
        <v>250</v>
      </c>
      <c r="F618" s="109" t="s">
        <v>281</v>
      </c>
      <c r="G618" s="109">
        <v>13174</v>
      </c>
      <c r="H618" t="s">
        <v>282</v>
      </c>
      <c r="I618" s="110">
        <v>41904</v>
      </c>
    </row>
    <row r="619" spans="1:9" x14ac:dyDescent="0.25">
      <c r="A619" t="s">
        <v>321</v>
      </c>
      <c r="B619" t="s">
        <v>322</v>
      </c>
      <c r="C619" t="s">
        <v>323</v>
      </c>
      <c r="D619" t="s">
        <v>223</v>
      </c>
      <c r="E619" t="s">
        <v>250</v>
      </c>
      <c r="F619" s="109" t="s">
        <v>281</v>
      </c>
      <c r="G619" s="109">
        <v>13175</v>
      </c>
      <c r="H619" t="s">
        <v>282</v>
      </c>
      <c r="I619" s="110">
        <v>41904</v>
      </c>
    </row>
    <row r="620" spans="1:9" x14ac:dyDescent="0.25">
      <c r="A620" t="s">
        <v>321</v>
      </c>
      <c r="B620" t="s">
        <v>322</v>
      </c>
      <c r="C620" t="s">
        <v>323</v>
      </c>
      <c r="D620" t="s">
        <v>223</v>
      </c>
      <c r="E620" t="s">
        <v>250</v>
      </c>
      <c r="F620" s="109" t="s">
        <v>281</v>
      </c>
      <c r="G620" s="109">
        <v>13176</v>
      </c>
      <c r="H620" t="s">
        <v>282</v>
      </c>
      <c r="I620" s="110">
        <v>41904</v>
      </c>
    </row>
    <row r="621" spans="1:9" x14ac:dyDescent="0.25">
      <c r="A621" t="s">
        <v>321</v>
      </c>
      <c r="B621" t="s">
        <v>322</v>
      </c>
      <c r="C621" t="s">
        <v>323</v>
      </c>
      <c r="D621" t="s">
        <v>223</v>
      </c>
      <c r="E621" t="s">
        <v>250</v>
      </c>
      <c r="F621" s="109" t="s">
        <v>281</v>
      </c>
      <c r="G621" s="109">
        <v>13177</v>
      </c>
      <c r="H621" t="s">
        <v>282</v>
      </c>
      <c r="I621" s="110">
        <v>41904</v>
      </c>
    </row>
    <row r="622" spans="1:9" x14ac:dyDescent="0.25">
      <c r="A622" t="s">
        <v>289</v>
      </c>
      <c r="B622" t="s">
        <v>290</v>
      </c>
      <c r="C622" t="s">
        <v>291</v>
      </c>
      <c r="D622" t="s">
        <v>223</v>
      </c>
      <c r="E622" t="s">
        <v>250</v>
      </c>
      <c r="F622" s="109" t="s">
        <v>281</v>
      </c>
      <c r="G622" s="109">
        <v>13178</v>
      </c>
      <c r="H622" t="s">
        <v>282</v>
      </c>
      <c r="I622" s="110">
        <v>41946</v>
      </c>
    </row>
    <row r="623" spans="1:9" x14ac:dyDescent="0.25">
      <c r="A623" t="s">
        <v>289</v>
      </c>
      <c r="B623" t="s">
        <v>290</v>
      </c>
      <c r="C623" t="s">
        <v>291</v>
      </c>
      <c r="D623" t="s">
        <v>223</v>
      </c>
      <c r="E623" t="s">
        <v>250</v>
      </c>
      <c r="F623" s="109" t="s">
        <v>281</v>
      </c>
      <c r="G623" s="109">
        <v>13179</v>
      </c>
      <c r="H623" t="s">
        <v>282</v>
      </c>
      <c r="I623" s="110">
        <v>41946</v>
      </c>
    </row>
    <row r="624" spans="1:9" x14ac:dyDescent="0.25">
      <c r="A624" t="s">
        <v>289</v>
      </c>
      <c r="B624" t="s">
        <v>290</v>
      </c>
      <c r="C624" t="s">
        <v>291</v>
      </c>
      <c r="D624" t="s">
        <v>223</v>
      </c>
      <c r="E624" t="s">
        <v>250</v>
      </c>
      <c r="F624" s="109" t="s">
        <v>281</v>
      </c>
      <c r="G624" s="109">
        <v>13180</v>
      </c>
      <c r="H624" t="s">
        <v>282</v>
      </c>
      <c r="I624" s="110">
        <v>41946</v>
      </c>
    </row>
    <row r="625" spans="1:9" x14ac:dyDescent="0.25">
      <c r="A625" t="s">
        <v>289</v>
      </c>
      <c r="B625" t="s">
        <v>290</v>
      </c>
      <c r="C625" t="s">
        <v>291</v>
      </c>
      <c r="D625" t="s">
        <v>223</v>
      </c>
      <c r="E625" t="s">
        <v>250</v>
      </c>
      <c r="F625" s="109" t="s">
        <v>281</v>
      </c>
      <c r="G625" s="109">
        <v>13182</v>
      </c>
      <c r="H625" t="s">
        <v>282</v>
      </c>
      <c r="I625" s="110">
        <v>41946</v>
      </c>
    </row>
    <row r="626" spans="1:9" x14ac:dyDescent="0.25">
      <c r="A626" t="s">
        <v>289</v>
      </c>
      <c r="B626" t="s">
        <v>290</v>
      </c>
      <c r="C626" t="s">
        <v>291</v>
      </c>
      <c r="D626" t="s">
        <v>223</v>
      </c>
      <c r="E626" t="s">
        <v>250</v>
      </c>
      <c r="F626" s="109" t="s">
        <v>281</v>
      </c>
      <c r="G626" s="109">
        <v>13183</v>
      </c>
      <c r="H626" t="s">
        <v>282</v>
      </c>
      <c r="I626" s="110">
        <v>41946</v>
      </c>
    </row>
    <row r="627" spans="1:9" x14ac:dyDescent="0.25">
      <c r="A627" t="s">
        <v>415</v>
      </c>
      <c r="B627" t="s">
        <v>613</v>
      </c>
      <c r="C627" t="s">
        <v>614</v>
      </c>
      <c r="D627" t="s">
        <v>223</v>
      </c>
      <c r="E627" t="s">
        <v>250</v>
      </c>
      <c r="F627" s="109" t="s">
        <v>281</v>
      </c>
      <c r="G627" s="109">
        <v>13184</v>
      </c>
      <c r="H627" t="s">
        <v>282</v>
      </c>
      <c r="I627" s="110">
        <v>41995</v>
      </c>
    </row>
    <row r="628" spans="1:9" x14ac:dyDescent="0.25">
      <c r="A628" t="s">
        <v>415</v>
      </c>
      <c r="B628" t="s">
        <v>613</v>
      </c>
      <c r="C628" t="s">
        <v>614</v>
      </c>
      <c r="D628" t="s">
        <v>223</v>
      </c>
      <c r="E628" t="s">
        <v>250</v>
      </c>
      <c r="F628" s="109" t="s">
        <v>281</v>
      </c>
      <c r="G628" s="109">
        <v>13185</v>
      </c>
      <c r="H628" t="s">
        <v>282</v>
      </c>
      <c r="I628" s="110">
        <v>41995</v>
      </c>
    </row>
    <row r="629" spans="1:9" x14ac:dyDescent="0.25">
      <c r="A629" t="s">
        <v>415</v>
      </c>
      <c r="B629" t="s">
        <v>613</v>
      </c>
      <c r="C629" t="s">
        <v>614</v>
      </c>
      <c r="D629" t="s">
        <v>223</v>
      </c>
      <c r="E629" t="s">
        <v>250</v>
      </c>
      <c r="F629" s="109" t="s">
        <v>281</v>
      </c>
      <c r="G629" s="109">
        <v>13186</v>
      </c>
      <c r="H629" t="s">
        <v>282</v>
      </c>
      <c r="I629" s="110">
        <v>41995</v>
      </c>
    </row>
    <row r="630" spans="1:9" x14ac:dyDescent="0.25">
      <c r="A630" t="s">
        <v>415</v>
      </c>
      <c r="B630" t="s">
        <v>613</v>
      </c>
      <c r="C630" t="s">
        <v>614</v>
      </c>
      <c r="D630" t="s">
        <v>223</v>
      </c>
      <c r="E630" t="s">
        <v>250</v>
      </c>
      <c r="F630" s="109" t="s">
        <v>281</v>
      </c>
      <c r="G630" s="109">
        <v>13187</v>
      </c>
      <c r="H630" t="s">
        <v>282</v>
      </c>
      <c r="I630" s="110">
        <v>41995</v>
      </c>
    </row>
    <row r="631" spans="1:9" x14ac:dyDescent="0.25">
      <c r="A631" t="s">
        <v>415</v>
      </c>
      <c r="B631" t="s">
        <v>613</v>
      </c>
      <c r="C631" t="s">
        <v>614</v>
      </c>
      <c r="D631" t="s">
        <v>223</v>
      </c>
      <c r="E631" t="s">
        <v>250</v>
      </c>
      <c r="F631" s="109" t="s">
        <v>281</v>
      </c>
      <c r="G631" s="109">
        <v>13188</v>
      </c>
      <c r="H631" t="s">
        <v>282</v>
      </c>
      <c r="I631" s="110">
        <v>41995</v>
      </c>
    </row>
    <row r="632" spans="1:9" x14ac:dyDescent="0.25">
      <c r="A632" t="s">
        <v>278</v>
      </c>
      <c r="B632" t="s">
        <v>279</v>
      </c>
      <c r="C632" t="s">
        <v>280</v>
      </c>
      <c r="D632" t="s">
        <v>223</v>
      </c>
      <c r="E632" t="s">
        <v>250</v>
      </c>
      <c r="F632" s="109" t="s">
        <v>281</v>
      </c>
      <c r="G632" s="109">
        <v>13189</v>
      </c>
      <c r="H632" t="s">
        <v>282</v>
      </c>
      <c r="I632" s="110">
        <v>41736</v>
      </c>
    </row>
    <row r="633" spans="1:9" x14ac:dyDescent="0.25">
      <c r="A633" t="s">
        <v>278</v>
      </c>
      <c r="B633" t="s">
        <v>279</v>
      </c>
      <c r="C633" t="s">
        <v>280</v>
      </c>
      <c r="D633" t="s">
        <v>223</v>
      </c>
      <c r="E633" t="s">
        <v>250</v>
      </c>
      <c r="F633" s="109" t="s">
        <v>281</v>
      </c>
      <c r="G633" s="109">
        <v>13190</v>
      </c>
      <c r="H633" t="s">
        <v>282</v>
      </c>
      <c r="I633" s="110">
        <v>41736</v>
      </c>
    </row>
    <row r="634" spans="1:9" x14ac:dyDescent="0.25">
      <c r="A634" t="s">
        <v>278</v>
      </c>
      <c r="B634" t="s">
        <v>279</v>
      </c>
      <c r="C634" t="s">
        <v>280</v>
      </c>
      <c r="D634" t="s">
        <v>223</v>
      </c>
      <c r="E634" t="s">
        <v>250</v>
      </c>
      <c r="F634" s="109" t="s">
        <v>281</v>
      </c>
      <c r="G634" s="109">
        <v>13191</v>
      </c>
      <c r="H634" t="s">
        <v>282</v>
      </c>
      <c r="I634" s="110">
        <v>41736</v>
      </c>
    </row>
    <row r="635" spans="1:9" x14ac:dyDescent="0.25">
      <c r="A635" t="s">
        <v>278</v>
      </c>
      <c r="B635" t="s">
        <v>279</v>
      </c>
      <c r="C635" t="s">
        <v>280</v>
      </c>
      <c r="D635" t="s">
        <v>223</v>
      </c>
      <c r="E635" t="s">
        <v>250</v>
      </c>
      <c r="F635" s="109" t="s">
        <v>281</v>
      </c>
      <c r="G635" s="109">
        <v>13192</v>
      </c>
      <c r="H635" t="s">
        <v>282</v>
      </c>
      <c r="I635" s="110">
        <v>41736</v>
      </c>
    </row>
    <row r="636" spans="1:9" x14ac:dyDescent="0.25">
      <c r="A636" t="s">
        <v>278</v>
      </c>
      <c r="B636" t="s">
        <v>279</v>
      </c>
      <c r="C636" t="s">
        <v>280</v>
      </c>
      <c r="D636" t="s">
        <v>223</v>
      </c>
      <c r="E636" t="s">
        <v>250</v>
      </c>
      <c r="F636" s="109" t="s">
        <v>281</v>
      </c>
      <c r="G636" s="109">
        <v>13193</v>
      </c>
      <c r="H636" t="s">
        <v>282</v>
      </c>
      <c r="I636" s="110">
        <v>41736</v>
      </c>
    </row>
    <row r="637" spans="1:9" x14ac:dyDescent="0.25">
      <c r="A637" t="s">
        <v>278</v>
      </c>
      <c r="B637" t="s">
        <v>646</v>
      </c>
      <c r="C637" t="s">
        <v>647</v>
      </c>
      <c r="D637" t="s">
        <v>223</v>
      </c>
      <c r="E637" t="s">
        <v>250</v>
      </c>
      <c r="F637" s="109" t="s">
        <v>281</v>
      </c>
      <c r="G637" s="109">
        <v>13194</v>
      </c>
      <c r="H637" t="s">
        <v>282</v>
      </c>
      <c r="I637" s="110">
        <v>41904</v>
      </c>
    </row>
    <row r="638" spans="1:9" x14ac:dyDescent="0.25">
      <c r="A638" t="s">
        <v>278</v>
      </c>
      <c r="B638" t="s">
        <v>646</v>
      </c>
      <c r="C638" t="s">
        <v>647</v>
      </c>
      <c r="D638" t="s">
        <v>223</v>
      </c>
      <c r="E638" t="s">
        <v>250</v>
      </c>
      <c r="F638" s="109" t="s">
        <v>281</v>
      </c>
      <c r="G638" s="109">
        <v>13195</v>
      </c>
      <c r="H638" t="s">
        <v>282</v>
      </c>
      <c r="I638" s="110">
        <v>41904</v>
      </c>
    </row>
    <row r="639" spans="1:9" x14ac:dyDescent="0.25">
      <c r="A639" t="s">
        <v>278</v>
      </c>
      <c r="B639" t="s">
        <v>646</v>
      </c>
      <c r="C639" t="s">
        <v>647</v>
      </c>
      <c r="D639" t="s">
        <v>223</v>
      </c>
      <c r="E639" t="s">
        <v>250</v>
      </c>
      <c r="F639" s="109" t="s">
        <v>281</v>
      </c>
      <c r="G639" s="109">
        <v>13196</v>
      </c>
      <c r="H639" t="s">
        <v>282</v>
      </c>
      <c r="I639" s="110">
        <v>41904</v>
      </c>
    </row>
    <row r="640" spans="1:9" x14ac:dyDescent="0.25">
      <c r="A640" t="s">
        <v>278</v>
      </c>
      <c r="B640" t="s">
        <v>646</v>
      </c>
      <c r="C640" t="s">
        <v>647</v>
      </c>
      <c r="D640" t="s">
        <v>223</v>
      </c>
      <c r="E640" t="s">
        <v>250</v>
      </c>
      <c r="F640" s="109" t="s">
        <v>281</v>
      </c>
      <c r="G640" s="109">
        <v>13197</v>
      </c>
      <c r="H640" t="s">
        <v>282</v>
      </c>
      <c r="I640" s="110">
        <v>41904</v>
      </c>
    </row>
    <row r="641" spans="1:9" x14ac:dyDescent="0.25">
      <c r="A641" t="s">
        <v>278</v>
      </c>
      <c r="B641" t="s">
        <v>646</v>
      </c>
      <c r="C641" t="s">
        <v>647</v>
      </c>
      <c r="D641" t="s">
        <v>223</v>
      </c>
      <c r="E641" t="s">
        <v>250</v>
      </c>
      <c r="F641" s="109" t="s">
        <v>281</v>
      </c>
      <c r="G641" s="109">
        <v>13198</v>
      </c>
      <c r="H641" t="s">
        <v>282</v>
      </c>
      <c r="I641" s="110">
        <v>41904</v>
      </c>
    </row>
    <row r="642" spans="1:9" x14ac:dyDescent="0.25">
      <c r="A642" t="s">
        <v>321</v>
      </c>
      <c r="B642" t="s">
        <v>322</v>
      </c>
      <c r="C642" t="s">
        <v>323</v>
      </c>
      <c r="D642" t="s">
        <v>223</v>
      </c>
      <c r="E642" t="s">
        <v>250</v>
      </c>
      <c r="F642" s="109" t="s">
        <v>281</v>
      </c>
      <c r="G642" s="109">
        <v>13199</v>
      </c>
      <c r="H642" t="s">
        <v>282</v>
      </c>
      <c r="I642" s="110">
        <v>41995</v>
      </c>
    </row>
    <row r="643" spans="1:9" x14ac:dyDescent="0.25">
      <c r="A643" t="s">
        <v>321</v>
      </c>
      <c r="B643" t="s">
        <v>322</v>
      </c>
      <c r="C643" t="s">
        <v>323</v>
      </c>
      <c r="D643" t="s">
        <v>223</v>
      </c>
      <c r="E643" t="s">
        <v>250</v>
      </c>
      <c r="F643" s="109" t="s">
        <v>281</v>
      </c>
      <c r="G643" s="109">
        <v>13200</v>
      </c>
      <c r="H643" t="s">
        <v>282</v>
      </c>
      <c r="I643" s="110">
        <v>41995</v>
      </c>
    </row>
    <row r="644" spans="1:9" x14ac:dyDescent="0.25">
      <c r="A644" t="s">
        <v>321</v>
      </c>
      <c r="B644" t="s">
        <v>322</v>
      </c>
      <c r="C644" t="s">
        <v>323</v>
      </c>
      <c r="D644" t="s">
        <v>223</v>
      </c>
      <c r="E644" t="s">
        <v>250</v>
      </c>
      <c r="F644" s="109" t="s">
        <v>281</v>
      </c>
      <c r="G644" s="109">
        <v>13201</v>
      </c>
      <c r="H644" t="s">
        <v>282</v>
      </c>
      <c r="I644" s="110">
        <v>41995</v>
      </c>
    </row>
    <row r="645" spans="1:9" x14ac:dyDescent="0.25">
      <c r="A645" t="s">
        <v>321</v>
      </c>
      <c r="B645" t="s">
        <v>322</v>
      </c>
      <c r="C645" t="s">
        <v>323</v>
      </c>
      <c r="D645" t="s">
        <v>223</v>
      </c>
      <c r="E645" t="s">
        <v>250</v>
      </c>
      <c r="F645" s="109" t="s">
        <v>281</v>
      </c>
      <c r="G645" s="109">
        <v>13202</v>
      </c>
      <c r="H645" t="s">
        <v>282</v>
      </c>
      <c r="I645" s="110">
        <v>41995</v>
      </c>
    </row>
    <row r="646" spans="1:9" x14ac:dyDescent="0.25">
      <c r="A646" t="s">
        <v>321</v>
      </c>
      <c r="B646" t="s">
        <v>322</v>
      </c>
      <c r="C646" t="s">
        <v>323</v>
      </c>
      <c r="D646" t="s">
        <v>223</v>
      </c>
      <c r="E646" t="s">
        <v>250</v>
      </c>
      <c r="F646" s="109" t="s">
        <v>281</v>
      </c>
      <c r="G646" s="109">
        <v>13203</v>
      </c>
      <c r="H646" t="s">
        <v>282</v>
      </c>
      <c r="I646" s="110">
        <v>41995</v>
      </c>
    </row>
    <row r="647" spans="1:9" x14ac:dyDescent="0.25">
      <c r="A647" t="s">
        <v>289</v>
      </c>
      <c r="B647" t="s">
        <v>313</v>
      </c>
      <c r="C647" t="s">
        <v>314</v>
      </c>
      <c r="D647" t="s">
        <v>223</v>
      </c>
      <c r="E647" t="s">
        <v>250</v>
      </c>
      <c r="F647" s="109" t="s">
        <v>281</v>
      </c>
      <c r="G647" s="109">
        <v>13204</v>
      </c>
      <c r="H647" t="s">
        <v>282</v>
      </c>
      <c r="I647" s="110">
        <v>41715</v>
      </c>
    </row>
    <row r="648" spans="1:9" x14ac:dyDescent="0.25">
      <c r="A648" t="s">
        <v>289</v>
      </c>
      <c r="B648" t="s">
        <v>313</v>
      </c>
      <c r="C648" t="s">
        <v>314</v>
      </c>
      <c r="D648" t="s">
        <v>223</v>
      </c>
      <c r="E648" t="s">
        <v>250</v>
      </c>
      <c r="F648" s="109" t="s">
        <v>281</v>
      </c>
      <c r="G648" s="109">
        <v>13205</v>
      </c>
      <c r="H648" t="s">
        <v>282</v>
      </c>
      <c r="I648" s="110">
        <v>41715</v>
      </c>
    </row>
    <row r="649" spans="1:9" x14ac:dyDescent="0.25">
      <c r="A649" t="s">
        <v>289</v>
      </c>
      <c r="B649" t="s">
        <v>313</v>
      </c>
      <c r="C649" t="s">
        <v>314</v>
      </c>
      <c r="D649" t="s">
        <v>223</v>
      </c>
      <c r="E649" t="s">
        <v>250</v>
      </c>
      <c r="F649" s="109" t="s">
        <v>281</v>
      </c>
      <c r="G649" s="109">
        <v>13207</v>
      </c>
      <c r="H649" t="s">
        <v>282</v>
      </c>
      <c r="I649" s="110">
        <v>41715</v>
      </c>
    </row>
    <row r="650" spans="1:9" x14ac:dyDescent="0.25">
      <c r="A650" t="s">
        <v>289</v>
      </c>
      <c r="B650" t="s">
        <v>313</v>
      </c>
      <c r="C650" t="s">
        <v>314</v>
      </c>
      <c r="D650" t="s">
        <v>223</v>
      </c>
      <c r="E650" t="s">
        <v>250</v>
      </c>
      <c r="F650" s="109" t="s">
        <v>281</v>
      </c>
      <c r="G650" s="109">
        <v>13208</v>
      </c>
      <c r="H650" t="s">
        <v>282</v>
      </c>
      <c r="I650" s="110">
        <v>41715</v>
      </c>
    </row>
    <row r="651" spans="1:9" x14ac:dyDescent="0.25">
      <c r="A651" t="s">
        <v>289</v>
      </c>
      <c r="B651" t="s">
        <v>313</v>
      </c>
      <c r="C651" t="s">
        <v>314</v>
      </c>
      <c r="D651" t="s">
        <v>223</v>
      </c>
      <c r="E651" t="s">
        <v>250</v>
      </c>
      <c r="F651" s="109" t="s">
        <v>281</v>
      </c>
      <c r="G651" s="109">
        <v>13209</v>
      </c>
      <c r="H651" t="s">
        <v>282</v>
      </c>
      <c r="I651" s="110">
        <v>41715</v>
      </c>
    </row>
    <row r="652" spans="1:9" x14ac:dyDescent="0.25">
      <c r="A652" t="s">
        <v>289</v>
      </c>
      <c r="B652" t="s">
        <v>290</v>
      </c>
      <c r="C652" t="s">
        <v>291</v>
      </c>
      <c r="D652" t="s">
        <v>223</v>
      </c>
      <c r="E652" t="s">
        <v>250</v>
      </c>
      <c r="F652" s="109" t="s">
        <v>281</v>
      </c>
      <c r="G652" s="109">
        <v>13210</v>
      </c>
      <c r="H652" t="s">
        <v>282</v>
      </c>
      <c r="I652" s="110">
        <v>41701</v>
      </c>
    </row>
    <row r="653" spans="1:9" x14ac:dyDescent="0.25">
      <c r="A653" t="s">
        <v>289</v>
      </c>
      <c r="B653" t="s">
        <v>290</v>
      </c>
      <c r="C653" t="s">
        <v>291</v>
      </c>
      <c r="D653" t="s">
        <v>223</v>
      </c>
      <c r="E653" t="s">
        <v>250</v>
      </c>
      <c r="F653" s="109" t="s">
        <v>281</v>
      </c>
      <c r="G653" s="109">
        <v>13211</v>
      </c>
      <c r="H653" t="s">
        <v>282</v>
      </c>
      <c r="I653" s="110">
        <v>41701</v>
      </c>
    </row>
    <row r="654" spans="1:9" x14ac:dyDescent="0.25">
      <c r="A654" t="s">
        <v>289</v>
      </c>
      <c r="B654" t="s">
        <v>290</v>
      </c>
      <c r="C654" t="s">
        <v>291</v>
      </c>
      <c r="D654" t="s">
        <v>223</v>
      </c>
      <c r="E654" t="s">
        <v>250</v>
      </c>
      <c r="F654" s="109" t="s">
        <v>281</v>
      </c>
      <c r="G654" s="109">
        <v>13212</v>
      </c>
      <c r="H654" t="s">
        <v>282</v>
      </c>
      <c r="I654" s="110">
        <v>41701</v>
      </c>
    </row>
    <row r="655" spans="1:9" x14ac:dyDescent="0.25">
      <c r="A655" t="s">
        <v>289</v>
      </c>
      <c r="B655" t="s">
        <v>290</v>
      </c>
      <c r="C655" t="s">
        <v>291</v>
      </c>
      <c r="D655" t="s">
        <v>223</v>
      </c>
      <c r="E655" t="s">
        <v>250</v>
      </c>
      <c r="F655" s="109" t="s">
        <v>281</v>
      </c>
      <c r="G655" s="109">
        <v>13213</v>
      </c>
      <c r="H655" t="s">
        <v>282</v>
      </c>
      <c r="I655" s="110">
        <v>41701</v>
      </c>
    </row>
    <row r="656" spans="1:9" x14ac:dyDescent="0.25">
      <c r="A656" t="s">
        <v>289</v>
      </c>
      <c r="B656" t="s">
        <v>290</v>
      </c>
      <c r="C656" t="s">
        <v>291</v>
      </c>
      <c r="D656" t="s">
        <v>223</v>
      </c>
      <c r="E656" t="s">
        <v>250</v>
      </c>
      <c r="F656" s="109" t="s">
        <v>281</v>
      </c>
      <c r="G656" s="109">
        <v>13214</v>
      </c>
      <c r="H656" t="s">
        <v>282</v>
      </c>
      <c r="I656" s="110">
        <v>41701</v>
      </c>
    </row>
    <row r="657" spans="1:9" x14ac:dyDescent="0.25">
      <c r="A657" t="s">
        <v>321</v>
      </c>
      <c r="B657" t="s">
        <v>373</v>
      </c>
      <c r="C657" t="s">
        <v>374</v>
      </c>
      <c r="D657" t="s">
        <v>223</v>
      </c>
      <c r="E657" t="s">
        <v>250</v>
      </c>
      <c r="F657" s="109" t="s">
        <v>281</v>
      </c>
      <c r="G657" s="109">
        <v>13383</v>
      </c>
      <c r="H657" t="s">
        <v>282</v>
      </c>
      <c r="I657" s="110">
        <v>41792</v>
      </c>
    </row>
    <row r="658" spans="1:9" x14ac:dyDescent="0.25">
      <c r="A658" t="s">
        <v>321</v>
      </c>
      <c r="B658" t="s">
        <v>511</v>
      </c>
      <c r="C658" t="s">
        <v>374</v>
      </c>
      <c r="D658" t="s">
        <v>223</v>
      </c>
      <c r="E658" t="s">
        <v>250</v>
      </c>
      <c r="F658" s="109" t="s">
        <v>281</v>
      </c>
      <c r="G658" s="109">
        <v>13384</v>
      </c>
      <c r="H658" t="s">
        <v>282</v>
      </c>
      <c r="I658" s="110">
        <v>41792</v>
      </c>
    </row>
    <row r="659" spans="1:9" x14ac:dyDescent="0.25">
      <c r="A659" t="s">
        <v>321</v>
      </c>
      <c r="B659" t="s">
        <v>373</v>
      </c>
      <c r="C659" t="s">
        <v>374</v>
      </c>
      <c r="D659" t="s">
        <v>223</v>
      </c>
      <c r="E659" t="s">
        <v>250</v>
      </c>
      <c r="F659" s="109" t="s">
        <v>281</v>
      </c>
      <c r="G659" s="109">
        <v>13385</v>
      </c>
      <c r="H659" t="s">
        <v>282</v>
      </c>
      <c r="I659" s="110">
        <v>41792</v>
      </c>
    </row>
    <row r="660" spans="1:9" x14ac:dyDescent="0.25">
      <c r="A660" t="s">
        <v>321</v>
      </c>
      <c r="B660" t="s">
        <v>373</v>
      </c>
      <c r="C660" t="s">
        <v>374</v>
      </c>
      <c r="D660" t="s">
        <v>223</v>
      </c>
      <c r="E660" t="s">
        <v>250</v>
      </c>
      <c r="F660" s="109" t="s">
        <v>281</v>
      </c>
      <c r="G660" s="109">
        <v>13386</v>
      </c>
      <c r="H660" t="s">
        <v>282</v>
      </c>
      <c r="I660" s="110">
        <v>41792</v>
      </c>
    </row>
    <row r="661" spans="1:9" x14ac:dyDescent="0.25">
      <c r="A661" t="s">
        <v>321</v>
      </c>
      <c r="B661" t="s">
        <v>373</v>
      </c>
      <c r="C661" t="s">
        <v>374</v>
      </c>
      <c r="D661" t="s">
        <v>223</v>
      </c>
      <c r="E661" t="s">
        <v>250</v>
      </c>
      <c r="F661" s="109" t="s">
        <v>281</v>
      </c>
      <c r="G661" s="109">
        <v>13387</v>
      </c>
      <c r="H661" t="s">
        <v>282</v>
      </c>
      <c r="I661" s="110">
        <v>41792</v>
      </c>
    </row>
    <row r="662" spans="1:9" x14ac:dyDescent="0.25">
      <c r="A662" t="s">
        <v>321</v>
      </c>
      <c r="B662" t="s">
        <v>511</v>
      </c>
      <c r="C662" t="s">
        <v>374</v>
      </c>
      <c r="D662" t="s">
        <v>223</v>
      </c>
      <c r="E662" t="s">
        <v>250</v>
      </c>
      <c r="F662" s="109" t="s">
        <v>281</v>
      </c>
      <c r="G662" s="109">
        <v>13389</v>
      </c>
      <c r="H662" t="s">
        <v>282</v>
      </c>
      <c r="I662" s="110">
        <v>41792</v>
      </c>
    </row>
    <row r="663" spans="1:9" x14ac:dyDescent="0.25">
      <c r="A663" t="s">
        <v>321</v>
      </c>
      <c r="B663" t="s">
        <v>373</v>
      </c>
      <c r="C663" t="s">
        <v>374</v>
      </c>
      <c r="D663" t="s">
        <v>223</v>
      </c>
      <c r="E663" t="s">
        <v>250</v>
      </c>
      <c r="F663" s="109" t="s">
        <v>281</v>
      </c>
      <c r="G663" s="109">
        <v>13390</v>
      </c>
      <c r="H663" t="s">
        <v>282</v>
      </c>
      <c r="I663" s="110">
        <v>41792</v>
      </c>
    </row>
    <row r="664" spans="1:9" x14ac:dyDescent="0.25">
      <c r="A664" t="s">
        <v>321</v>
      </c>
      <c r="B664" t="s">
        <v>373</v>
      </c>
      <c r="C664" t="s">
        <v>374</v>
      </c>
      <c r="D664" t="s">
        <v>223</v>
      </c>
      <c r="E664" t="s">
        <v>250</v>
      </c>
      <c r="F664" s="109" t="s">
        <v>281</v>
      </c>
      <c r="G664" s="109">
        <v>13391</v>
      </c>
      <c r="H664" t="s">
        <v>282</v>
      </c>
      <c r="I664" s="110">
        <v>41792</v>
      </c>
    </row>
    <row r="665" spans="1:9" x14ac:dyDescent="0.25">
      <c r="A665" t="s">
        <v>321</v>
      </c>
      <c r="B665" t="s">
        <v>373</v>
      </c>
      <c r="C665" t="s">
        <v>374</v>
      </c>
      <c r="D665" t="s">
        <v>223</v>
      </c>
      <c r="E665" t="s">
        <v>250</v>
      </c>
      <c r="F665" s="109" t="s">
        <v>281</v>
      </c>
      <c r="G665" s="109">
        <v>13392</v>
      </c>
      <c r="H665" t="s">
        <v>282</v>
      </c>
      <c r="I665" s="110">
        <v>41792</v>
      </c>
    </row>
    <row r="666" spans="1:9" x14ac:dyDescent="0.25">
      <c r="A666" t="s">
        <v>321</v>
      </c>
      <c r="B666" t="s">
        <v>373</v>
      </c>
      <c r="C666" t="s">
        <v>374</v>
      </c>
      <c r="D666" t="s">
        <v>223</v>
      </c>
      <c r="E666" t="s">
        <v>250</v>
      </c>
      <c r="F666" s="109" t="s">
        <v>281</v>
      </c>
      <c r="G666" s="109">
        <v>13393</v>
      </c>
      <c r="H666" t="s">
        <v>282</v>
      </c>
      <c r="I666" s="110">
        <v>41792</v>
      </c>
    </row>
    <row r="667" spans="1:9" x14ac:dyDescent="0.25">
      <c r="A667" t="s">
        <v>289</v>
      </c>
      <c r="B667" t="s">
        <v>290</v>
      </c>
      <c r="C667" t="s">
        <v>291</v>
      </c>
      <c r="D667" t="s">
        <v>223</v>
      </c>
      <c r="E667" t="s">
        <v>250</v>
      </c>
      <c r="F667" s="109" t="s">
        <v>281</v>
      </c>
      <c r="G667" s="109">
        <v>13394</v>
      </c>
      <c r="H667" t="s">
        <v>282</v>
      </c>
      <c r="I667" s="110">
        <v>41876</v>
      </c>
    </row>
    <row r="668" spans="1:9" x14ac:dyDescent="0.25">
      <c r="A668" t="s">
        <v>289</v>
      </c>
      <c r="B668" t="s">
        <v>290</v>
      </c>
      <c r="C668" t="s">
        <v>291</v>
      </c>
      <c r="D668" t="s">
        <v>223</v>
      </c>
      <c r="E668" t="s">
        <v>250</v>
      </c>
      <c r="F668" s="109" t="s">
        <v>281</v>
      </c>
      <c r="G668" s="109">
        <v>13396</v>
      </c>
      <c r="H668" t="s">
        <v>282</v>
      </c>
      <c r="I668" s="110">
        <v>41876</v>
      </c>
    </row>
    <row r="669" spans="1:9" x14ac:dyDescent="0.25">
      <c r="A669" t="s">
        <v>289</v>
      </c>
      <c r="B669" t="s">
        <v>290</v>
      </c>
      <c r="C669" t="s">
        <v>291</v>
      </c>
      <c r="D669" t="s">
        <v>223</v>
      </c>
      <c r="E669" t="s">
        <v>250</v>
      </c>
      <c r="F669" s="109" t="s">
        <v>281</v>
      </c>
      <c r="G669" s="109">
        <v>13397</v>
      </c>
      <c r="H669" t="s">
        <v>282</v>
      </c>
      <c r="I669" s="110">
        <v>41876</v>
      </c>
    </row>
    <row r="670" spans="1:9" x14ac:dyDescent="0.25">
      <c r="A670" t="s">
        <v>289</v>
      </c>
      <c r="B670" t="s">
        <v>290</v>
      </c>
      <c r="C670" t="s">
        <v>291</v>
      </c>
      <c r="D670" t="s">
        <v>223</v>
      </c>
      <c r="E670" t="s">
        <v>250</v>
      </c>
      <c r="F670" s="109" t="s">
        <v>281</v>
      </c>
      <c r="G670" s="109">
        <v>13398</v>
      </c>
      <c r="H670" t="s">
        <v>282</v>
      </c>
      <c r="I670" s="110">
        <v>41876</v>
      </c>
    </row>
    <row r="671" spans="1:9" x14ac:dyDescent="0.25">
      <c r="A671" t="s">
        <v>289</v>
      </c>
      <c r="B671" t="s">
        <v>290</v>
      </c>
      <c r="C671" t="s">
        <v>291</v>
      </c>
      <c r="D671" t="s">
        <v>223</v>
      </c>
      <c r="E671" t="s">
        <v>250</v>
      </c>
      <c r="F671" s="109" t="s">
        <v>281</v>
      </c>
      <c r="G671" s="109">
        <v>13399</v>
      </c>
      <c r="H671" t="s">
        <v>282</v>
      </c>
      <c r="I671" s="110">
        <v>41876</v>
      </c>
    </row>
    <row r="672" spans="1:9" x14ac:dyDescent="0.25">
      <c r="A672" t="s">
        <v>289</v>
      </c>
      <c r="B672" t="s">
        <v>290</v>
      </c>
      <c r="C672" t="s">
        <v>291</v>
      </c>
      <c r="D672" t="s">
        <v>223</v>
      </c>
      <c r="E672" t="s">
        <v>250</v>
      </c>
      <c r="F672" s="109" t="s">
        <v>281</v>
      </c>
      <c r="G672" s="109">
        <v>13400</v>
      </c>
      <c r="H672" t="s">
        <v>282</v>
      </c>
      <c r="I672" s="110">
        <v>41730</v>
      </c>
    </row>
    <row r="673" spans="1:9" x14ac:dyDescent="0.25">
      <c r="A673" t="s">
        <v>289</v>
      </c>
      <c r="B673" t="s">
        <v>290</v>
      </c>
      <c r="C673" t="s">
        <v>291</v>
      </c>
      <c r="D673" t="s">
        <v>223</v>
      </c>
      <c r="E673" t="s">
        <v>250</v>
      </c>
      <c r="F673" s="109" t="s">
        <v>281</v>
      </c>
      <c r="G673" s="109">
        <v>13401</v>
      </c>
      <c r="H673" t="s">
        <v>282</v>
      </c>
      <c r="I673" s="110">
        <v>41730</v>
      </c>
    </row>
    <row r="674" spans="1:9" x14ac:dyDescent="0.25">
      <c r="A674" t="s">
        <v>289</v>
      </c>
      <c r="B674" t="s">
        <v>290</v>
      </c>
      <c r="C674" t="s">
        <v>291</v>
      </c>
      <c r="D674" t="s">
        <v>223</v>
      </c>
      <c r="E674" t="s">
        <v>250</v>
      </c>
      <c r="F674" s="109" t="s">
        <v>281</v>
      </c>
      <c r="G674" s="109">
        <v>13402</v>
      </c>
      <c r="H674" t="s">
        <v>282</v>
      </c>
      <c r="I674" s="110">
        <v>41730</v>
      </c>
    </row>
    <row r="675" spans="1:9" x14ac:dyDescent="0.25">
      <c r="A675" t="s">
        <v>289</v>
      </c>
      <c r="B675" t="s">
        <v>290</v>
      </c>
      <c r="C675" t="s">
        <v>291</v>
      </c>
      <c r="D675" t="s">
        <v>223</v>
      </c>
      <c r="E675" t="s">
        <v>250</v>
      </c>
      <c r="F675" s="109" t="s">
        <v>281</v>
      </c>
      <c r="G675" s="109">
        <v>13403</v>
      </c>
      <c r="H675" t="s">
        <v>282</v>
      </c>
      <c r="I675" s="110">
        <v>41730</v>
      </c>
    </row>
    <row r="676" spans="1:9" x14ac:dyDescent="0.25">
      <c r="A676" t="s">
        <v>289</v>
      </c>
      <c r="B676" t="s">
        <v>290</v>
      </c>
      <c r="C676" t="s">
        <v>291</v>
      </c>
      <c r="D676" t="s">
        <v>223</v>
      </c>
      <c r="E676" t="s">
        <v>250</v>
      </c>
      <c r="F676" s="109" t="s">
        <v>281</v>
      </c>
      <c r="G676" s="109">
        <v>13404</v>
      </c>
      <c r="H676" t="s">
        <v>282</v>
      </c>
      <c r="I676" s="110">
        <v>41730</v>
      </c>
    </row>
    <row r="677" spans="1:9" x14ac:dyDescent="0.25">
      <c r="A677" t="s">
        <v>289</v>
      </c>
      <c r="B677" t="s">
        <v>290</v>
      </c>
      <c r="C677" t="s">
        <v>291</v>
      </c>
      <c r="D677" t="s">
        <v>223</v>
      </c>
      <c r="E677" t="s">
        <v>250</v>
      </c>
      <c r="F677" s="109" t="s">
        <v>281</v>
      </c>
      <c r="G677" s="109">
        <v>13405</v>
      </c>
      <c r="H677" t="s">
        <v>282</v>
      </c>
      <c r="I677" s="110">
        <v>41835</v>
      </c>
    </row>
    <row r="678" spans="1:9" x14ac:dyDescent="0.25">
      <c r="A678" t="s">
        <v>289</v>
      </c>
      <c r="B678" t="s">
        <v>290</v>
      </c>
      <c r="C678" t="s">
        <v>291</v>
      </c>
      <c r="D678" t="s">
        <v>223</v>
      </c>
      <c r="E678" t="s">
        <v>250</v>
      </c>
      <c r="F678" s="109" t="s">
        <v>281</v>
      </c>
      <c r="G678" s="109">
        <v>13406</v>
      </c>
      <c r="H678" t="s">
        <v>282</v>
      </c>
      <c r="I678" s="110">
        <v>41835</v>
      </c>
    </row>
    <row r="679" spans="1:9" x14ac:dyDescent="0.25">
      <c r="A679" t="s">
        <v>289</v>
      </c>
      <c r="B679" t="s">
        <v>290</v>
      </c>
      <c r="C679" t="s">
        <v>291</v>
      </c>
      <c r="D679" t="s">
        <v>223</v>
      </c>
      <c r="E679" t="s">
        <v>250</v>
      </c>
      <c r="F679" s="109" t="s">
        <v>281</v>
      </c>
      <c r="G679" s="109">
        <v>13407</v>
      </c>
      <c r="H679" t="s">
        <v>282</v>
      </c>
      <c r="I679" s="110">
        <v>41835</v>
      </c>
    </row>
    <row r="680" spans="1:9" x14ac:dyDescent="0.25">
      <c r="A680" t="s">
        <v>289</v>
      </c>
      <c r="B680" t="s">
        <v>290</v>
      </c>
      <c r="C680" t="s">
        <v>291</v>
      </c>
      <c r="D680" t="s">
        <v>223</v>
      </c>
      <c r="E680" t="s">
        <v>250</v>
      </c>
      <c r="F680" s="109" t="s">
        <v>281</v>
      </c>
      <c r="G680" s="109">
        <v>13408</v>
      </c>
      <c r="H680" t="s">
        <v>282</v>
      </c>
      <c r="I680" s="110">
        <v>41835</v>
      </c>
    </row>
    <row r="681" spans="1:9" x14ac:dyDescent="0.25">
      <c r="A681" t="s">
        <v>289</v>
      </c>
      <c r="B681" t="s">
        <v>290</v>
      </c>
      <c r="C681" t="s">
        <v>291</v>
      </c>
      <c r="D681" t="s">
        <v>223</v>
      </c>
      <c r="E681" t="s">
        <v>250</v>
      </c>
      <c r="F681" s="109" t="s">
        <v>281</v>
      </c>
      <c r="G681" s="109">
        <v>13409</v>
      </c>
      <c r="H681" t="s">
        <v>282</v>
      </c>
      <c r="I681" s="110">
        <v>41835</v>
      </c>
    </row>
    <row r="682" spans="1:9" x14ac:dyDescent="0.25">
      <c r="A682" t="s">
        <v>289</v>
      </c>
      <c r="B682" t="s">
        <v>461</v>
      </c>
      <c r="C682" t="s">
        <v>291</v>
      </c>
      <c r="D682" t="s">
        <v>223</v>
      </c>
      <c r="E682" t="s">
        <v>250</v>
      </c>
      <c r="F682" s="109" t="s">
        <v>281</v>
      </c>
      <c r="G682" s="109">
        <v>14445</v>
      </c>
      <c r="H682" t="s">
        <v>282</v>
      </c>
      <c r="I682" s="110">
        <v>41761</v>
      </c>
    </row>
  </sheetData>
  <sortState xmlns:xlrd2="http://schemas.microsoft.com/office/spreadsheetml/2017/richdata2" ref="A119:I194">
    <sortCondition ref="G119:G19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theme="3"/>
  </sheetPr>
  <dimension ref="A1:W88"/>
  <sheetViews>
    <sheetView showGridLines="0" zoomScaleNormal="100" workbookViewId="0">
      <selection activeCell="J71" sqref="J71"/>
    </sheetView>
  </sheetViews>
  <sheetFormatPr baseColWidth="10" defaultRowHeight="15" x14ac:dyDescent="0.25"/>
  <cols>
    <col min="1" max="1" width="30.42578125" customWidth="1"/>
    <col min="2" max="2" width="13.140625" customWidth="1"/>
    <col min="11" max="12" width="0" hidden="1" customWidth="1"/>
    <col min="2000" max="2000" width="2.42578125" customWidth="1"/>
  </cols>
  <sheetData>
    <row r="1" spans="1:23" x14ac:dyDescent="0.25">
      <c r="A1" s="8"/>
      <c r="B1" s="8"/>
      <c r="C1" s="8"/>
      <c r="D1" s="8"/>
      <c r="E1" s="8"/>
      <c r="F1" s="8"/>
      <c r="G1" s="8"/>
      <c r="H1" s="8"/>
      <c r="I1" s="8"/>
      <c r="J1" s="8"/>
      <c r="U1" s="60" t="s">
        <v>1069</v>
      </c>
      <c r="V1" s="60" t="s">
        <v>86</v>
      </c>
      <c r="W1" s="60" t="s">
        <v>1065</v>
      </c>
    </row>
    <row r="2" spans="1:23" x14ac:dyDescent="0.25">
      <c r="A2" s="256" t="s">
        <v>209</v>
      </c>
      <c r="B2" s="256"/>
      <c r="C2" s="256"/>
      <c r="D2" s="256"/>
      <c r="E2" s="256"/>
      <c r="F2" s="256"/>
      <c r="G2" s="256"/>
      <c r="H2" s="256"/>
      <c r="I2" s="256"/>
      <c r="J2" s="8"/>
      <c r="U2" s="60" t="s">
        <v>1079</v>
      </c>
      <c r="V2" s="60" t="s">
        <v>1076</v>
      </c>
      <c r="W2" s="60" t="s">
        <v>1066</v>
      </c>
    </row>
    <row r="3" spans="1:23" x14ac:dyDescent="0.25">
      <c r="A3" s="8"/>
      <c r="B3" s="8"/>
      <c r="C3" s="8"/>
      <c r="D3" s="8"/>
      <c r="E3" s="8"/>
      <c r="F3" s="8"/>
      <c r="G3" s="8"/>
      <c r="H3" s="8"/>
      <c r="I3" s="8"/>
      <c r="J3" s="8"/>
      <c r="U3" s="60" t="s">
        <v>1080</v>
      </c>
      <c r="V3" s="60" t="s">
        <v>1077</v>
      </c>
      <c r="W3" s="60" t="s">
        <v>1075</v>
      </c>
    </row>
    <row r="4" spans="1:23" x14ac:dyDescent="0.25">
      <c r="A4" s="5" t="s">
        <v>19</v>
      </c>
      <c r="B4" s="249" t="s">
        <v>874</v>
      </c>
      <c r="C4" s="249"/>
      <c r="D4" s="249"/>
      <c r="E4" s="249"/>
      <c r="F4" s="249"/>
      <c r="G4" s="249"/>
      <c r="H4" s="249"/>
      <c r="I4" s="249"/>
      <c r="J4" s="8"/>
      <c r="K4" s="264"/>
      <c r="L4" t="s">
        <v>187</v>
      </c>
      <c r="U4" s="60"/>
      <c r="V4" s="60" t="s">
        <v>1078</v>
      </c>
      <c r="W4" s="60"/>
    </row>
    <row r="5" spans="1:23" x14ac:dyDescent="0.25">
      <c r="A5" s="5" t="s">
        <v>218</v>
      </c>
      <c r="B5" s="249" t="s">
        <v>237</v>
      </c>
      <c r="C5" s="249"/>
      <c r="D5" s="249"/>
      <c r="E5" s="249"/>
      <c r="F5" s="249"/>
      <c r="G5" s="249"/>
      <c r="H5" s="249"/>
      <c r="I5" s="249"/>
      <c r="J5" s="8"/>
      <c r="K5" s="265"/>
      <c r="L5" t="s">
        <v>188</v>
      </c>
    </row>
    <row r="6" spans="1:23" ht="32.25" customHeight="1" x14ac:dyDescent="0.25">
      <c r="A6" s="116" t="s">
        <v>242</v>
      </c>
      <c r="B6" s="257" t="s">
        <v>29</v>
      </c>
      <c r="C6" s="257"/>
      <c r="D6" s="257"/>
      <c r="E6" s="257"/>
      <c r="F6" s="257"/>
      <c r="G6" s="257"/>
      <c r="H6" s="257"/>
      <c r="I6" s="257"/>
      <c r="J6" s="8"/>
    </row>
    <row r="7" spans="1:23" hidden="1" x14ac:dyDescent="0.25">
      <c r="A7" s="191" t="s">
        <v>20</v>
      </c>
      <c r="B7" s="249"/>
      <c r="C7" s="249"/>
      <c r="D7" s="249"/>
      <c r="E7" s="249"/>
      <c r="F7" s="249"/>
      <c r="G7" s="249"/>
      <c r="H7" s="249"/>
      <c r="I7" s="249"/>
      <c r="J7" s="8"/>
    </row>
    <row r="8" spans="1:23" hidden="1" x14ac:dyDescent="0.25">
      <c r="A8" s="191" t="s">
        <v>21</v>
      </c>
      <c r="B8" s="249"/>
      <c r="C8" s="249"/>
      <c r="D8" s="249"/>
      <c r="E8" s="249"/>
      <c r="F8" s="249"/>
      <c r="G8" s="249"/>
      <c r="H8" s="249"/>
      <c r="I8" s="249"/>
      <c r="J8" s="8"/>
    </row>
    <row r="9" spans="1:23" x14ac:dyDescent="0.25">
      <c r="A9" s="5" t="s">
        <v>1027</v>
      </c>
      <c r="B9" s="249">
        <v>994445524</v>
      </c>
      <c r="C9" s="249"/>
      <c r="D9" s="249"/>
      <c r="E9" s="249"/>
      <c r="F9" s="249"/>
      <c r="G9" s="249"/>
      <c r="H9" s="249"/>
      <c r="I9" s="249"/>
      <c r="J9" s="8"/>
    </row>
    <row r="10" spans="1:23" x14ac:dyDescent="0.25">
      <c r="A10" s="5" t="s">
        <v>219</v>
      </c>
      <c r="B10" s="249" t="s">
        <v>30</v>
      </c>
      <c r="C10" s="249"/>
      <c r="D10" s="249"/>
      <c r="E10" s="249"/>
      <c r="F10" s="249"/>
      <c r="G10" s="249"/>
      <c r="H10" s="249"/>
      <c r="I10" s="249"/>
      <c r="J10" s="8"/>
    </row>
    <row r="11" spans="1:23" x14ac:dyDescent="0.25">
      <c r="A11" s="5" t="s">
        <v>104</v>
      </c>
      <c r="B11" s="249" t="s">
        <v>105</v>
      </c>
      <c r="C11" s="249"/>
      <c r="D11" s="249"/>
      <c r="E11" s="249"/>
      <c r="F11" s="249"/>
      <c r="G11" s="249"/>
      <c r="H11" s="249"/>
      <c r="I11" s="249"/>
      <c r="J11" s="8"/>
    </row>
    <row r="12" spans="1:23" x14ac:dyDescent="0.25">
      <c r="A12" s="5" t="s">
        <v>893</v>
      </c>
      <c r="B12" s="249">
        <v>93660</v>
      </c>
      <c r="C12" s="249"/>
      <c r="D12" s="249"/>
      <c r="E12" s="249"/>
      <c r="F12" s="249"/>
      <c r="G12" s="249"/>
      <c r="H12" s="249"/>
      <c r="I12" s="249"/>
      <c r="J12" s="8"/>
    </row>
    <row r="13" spans="1:23" ht="24.75" x14ac:dyDescent="0.25">
      <c r="A13" s="55" t="s">
        <v>1064</v>
      </c>
      <c r="B13" s="249" t="s">
        <v>1065</v>
      </c>
      <c r="C13" s="249"/>
      <c r="D13" s="249"/>
      <c r="E13" s="249"/>
      <c r="F13" s="249"/>
      <c r="G13" s="249"/>
      <c r="H13" s="249"/>
      <c r="I13" s="249"/>
      <c r="J13" s="8"/>
    </row>
    <row r="14" spans="1:23" ht="24.75" x14ac:dyDescent="0.25">
      <c r="A14" s="55" t="s">
        <v>1035</v>
      </c>
      <c r="B14" s="249" t="s">
        <v>1065</v>
      </c>
      <c r="C14" s="249"/>
      <c r="D14" s="249"/>
      <c r="E14" s="249"/>
      <c r="F14" s="249"/>
      <c r="G14" s="249"/>
      <c r="H14" s="249"/>
      <c r="I14" s="249"/>
      <c r="J14" s="8"/>
    </row>
    <row r="15" spans="1:23" ht="24.75" x14ac:dyDescent="0.25">
      <c r="A15" s="55" t="s">
        <v>1036</v>
      </c>
      <c r="B15" s="266" t="s">
        <v>86</v>
      </c>
      <c r="C15" s="266"/>
      <c r="D15" s="266"/>
      <c r="E15" s="266"/>
      <c r="F15" s="266"/>
      <c r="G15" s="266"/>
      <c r="H15" s="266"/>
      <c r="I15" s="266"/>
      <c r="J15" s="8"/>
    </row>
    <row r="16" spans="1:23" ht="24.75" x14ac:dyDescent="0.25">
      <c r="A16" s="55" t="s">
        <v>1037</v>
      </c>
      <c r="B16" s="249" t="s">
        <v>1067</v>
      </c>
      <c r="C16" s="249"/>
      <c r="D16" s="249"/>
      <c r="E16" s="249"/>
      <c r="F16" s="249"/>
      <c r="G16" s="249"/>
      <c r="H16" s="249"/>
      <c r="I16" s="249"/>
      <c r="J16" s="8"/>
    </row>
    <row r="17" spans="1:10" x14ac:dyDescent="0.25">
      <c r="A17" s="5" t="s">
        <v>1028</v>
      </c>
      <c r="B17" s="249" t="s">
        <v>1068</v>
      </c>
      <c r="C17" s="249"/>
      <c r="D17" s="249"/>
      <c r="E17" s="249"/>
      <c r="F17" s="249"/>
      <c r="G17" s="249"/>
      <c r="H17" s="249"/>
      <c r="I17" s="249"/>
      <c r="J17" s="8"/>
    </row>
    <row r="18" spans="1:10" x14ac:dyDescent="0.25">
      <c r="A18" s="232" t="s">
        <v>20</v>
      </c>
      <c r="B18" s="195"/>
      <c r="C18" s="195"/>
      <c r="D18" s="195"/>
      <c r="E18" s="195"/>
      <c r="F18" s="195"/>
      <c r="G18" s="195"/>
      <c r="H18" s="195"/>
      <c r="I18" s="196"/>
      <c r="J18" s="8"/>
    </row>
    <row r="19" spans="1:10" x14ac:dyDescent="0.25">
      <c r="A19" s="5" t="s">
        <v>1029</v>
      </c>
      <c r="B19" s="249" t="s">
        <v>1069</v>
      </c>
      <c r="C19" s="249"/>
      <c r="D19" s="249"/>
      <c r="E19" s="249"/>
      <c r="F19" s="249"/>
      <c r="G19" s="249"/>
      <c r="H19" s="249"/>
      <c r="I19" s="249"/>
      <c r="J19" s="8"/>
    </row>
    <row r="20" spans="1:10" x14ac:dyDescent="0.25">
      <c r="A20" s="5" t="s">
        <v>1030</v>
      </c>
      <c r="B20" s="249" t="s">
        <v>1070</v>
      </c>
      <c r="C20" s="249"/>
      <c r="D20" s="249"/>
      <c r="E20" s="249"/>
      <c r="F20" s="249"/>
      <c r="G20" s="249"/>
      <c r="H20" s="249"/>
      <c r="I20" s="249"/>
      <c r="J20" s="8"/>
    </row>
    <row r="21" spans="1:10" x14ac:dyDescent="0.25">
      <c r="A21" s="5" t="s">
        <v>1031</v>
      </c>
      <c r="B21" s="249">
        <v>8942</v>
      </c>
      <c r="C21" s="249"/>
      <c r="D21" s="249"/>
      <c r="E21" s="249"/>
      <c r="F21" s="249"/>
      <c r="G21" s="249"/>
      <c r="H21" s="249"/>
      <c r="I21" s="249"/>
      <c r="J21" s="8"/>
    </row>
    <row r="22" spans="1:10" x14ac:dyDescent="0.25">
      <c r="A22" s="5" t="s">
        <v>1032</v>
      </c>
      <c r="B22" s="249" t="s">
        <v>1071</v>
      </c>
      <c r="C22" s="249"/>
      <c r="D22" s="249"/>
      <c r="E22" s="249"/>
      <c r="F22" s="249"/>
      <c r="G22" s="249"/>
      <c r="H22" s="249"/>
      <c r="I22" s="249"/>
      <c r="J22" s="8"/>
    </row>
    <row r="23" spans="1:10" x14ac:dyDescent="0.25">
      <c r="A23" s="5" t="s">
        <v>1033</v>
      </c>
      <c r="B23" s="249" t="s">
        <v>1072</v>
      </c>
      <c r="C23" s="249"/>
      <c r="D23" s="249"/>
      <c r="E23" s="249"/>
      <c r="F23" s="249"/>
      <c r="G23" s="249"/>
      <c r="H23" s="249"/>
      <c r="I23" s="249"/>
      <c r="J23" s="8"/>
    </row>
    <row r="24" spans="1:10" x14ac:dyDescent="0.25">
      <c r="A24" s="5" t="s">
        <v>1034</v>
      </c>
      <c r="B24" s="249" t="s">
        <v>317</v>
      </c>
      <c r="C24" s="249"/>
      <c r="D24" s="249"/>
      <c r="E24" s="249"/>
      <c r="F24" s="249"/>
      <c r="G24" s="249"/>
      <c r="H24" s="249"/>
      <c r="I24" s="249"/>
      <c r="J24" s="8"/>
    </row>
    <row r="25" spans="1:10" x14ac:dyDescent="0.25">
      <c r="A25" s="5" t="s">
        <v>1038</v>
      </c>
      <c r="B25" s="249" t="s">
        <v>1073</v>
      </c>
      <c r="C25" s="249"/>
      <c r="D25" s="249"/>
      <c r="E25" s="249"/>
      <c r="F25" s="249"/>
      <c r="G25" s="249"/>
      <c r="H25" s="249"/>
      <c r="I25" s="249"/>
      <c r="J25" s="8"/>
    </row>
    <row r="26" spans="1:10" x14ac:dyDescent="0.25">
      <c r="A26" s="5" t="s">
        <v>1039</v>
      </c>
      <c r="B26" s="249">
        <v>58</v>
      </c>
      <c r="C26" s="249"/>
      <c r="D26" s="249"/>
      <c r="E26" s="249"/>
      <c r="F26" s="249"/>
      <c r="G26" s="249"/>
      <c r="H26" s="249"/>
      <c r="I26" s="249"/>
      <c r="J26" s="8"/>
    </row>
    <row r="27" spans="1:10" x14ac:dyDescent="0.25">
      <c r="A27" s="5" t="s">
        <v>1040</v>
      </c>
      <c r="B27" s="249" t="s">
        <v>1065</v>
      </c>
      <c r="C27" s="249"/>
      <c r="D27" s="249"/>
      <c r="E27" s="249"/>
      <c r="F27" s="249"/>
      <c r="G27" s="249"/>
      <c r="H27" s="249"/>
      <c r="I27" s="249"/>
      <c r="J27" s="8"/>
    </row>
    <row r="28" spans="1:10" ht="24.75" x14ac:dyDescent="0.25">
      <c r="A28" s="55" t="s">
        <v>1041</v>
      </c>
      <c r="B28" s="249" t="s">
        <v>1065</v>
      </c>
      <c r="C28" s="249"/>
      <c r="D28" s="249"/>
      <c r="E28" s="249"/>
      <c r="F28" s="249"/>
      <c r="G28" s="249"/>
      <c r="H28" s="249"/>
      <c r="I28" s="249"/>
      <c r="J28" s="8"/>
    </row>
    <row r="29" spans="1:10" ht="36.75" x14ac:dyDescent="0.25">
      <c r="A29" s="55" t="s">
        <v>1042</v>
      </c>
      <c r="B29" s="249">
        <v>8</v>
      </c>
      <c r="C29" s="249"/>
      <c r="D29" s="249"/>
      <c r="E29" s="249"/>
      <c r="F29" s="249"/>
      <c r="G29" s="249"/>
      <c r="H29" s="249"/>
      <c r="I29" s="249"/>
      <c r="J29" s="8"/>
    </row>
    <row r="30" spans="1:10" x14ac:dyDescent="0.25">
      <c r="A30" s="5" t="s">
        <v>1043</v>
      </c>
      <c r="B30" s="248">
        <v>40303</v>
      </c>
      <c r="C30" s="249"/>
      <c r="D30" s="249"/>
      <c r="E30" s="249"/>
      <c r="F30" s="249"/>
      <c r="G30" s="249"/>
      <c r="H30" s="249"/>
      <c r="I30" s="249"/>
      <c r="J30" s="8"/>
    </row>
    <row r="31" spans="1:10" ht="24.75" x14ac:dyDescent="0.25">
      <c r="A31" s="55" t="s">
        <v>1044</v>
      </c>
      <c r="B31" s="249" t="s">
        <v>1065</v>
      </c>
      <c r="C31" s="249"/>
      <c r="D31" s="249"/>
      <c r="E31" s="249"/>
      <c r="F31" s="249"/>
      <c r="G31" s="249"/>
      <c r="H31" s="249"/>
      <c r="I31" s="249"/>
      <c r="J31" s="8"/>
    </row>
    <row r="32" spans="1:10" ht="24.75" x14ac:dyDescent="0.25">
      <c r="A32" s="55" t="s">
        <v>1045</v>
      </c>
      <c r="B32" s="248">
        <v>44686</v>
      </c>
      <c r="C32" s="249"/>
      <c r="D32" s="249"/>
      <c r="E32" s="249"/>
      <c r="F32" s="249"/>
      <c r="G32" s="249"/>
      <c r="H32" s="249"/>
      <c r="I32" s="249"/>
      <c r="J32" s="8"/>
    </row>
    <row r="33" spans="1:10" hidden="1" x14ac:dyDescent="0.25">
      <c r="A33" s="5"/>
      <c r="B33" s="249"/>
      <c r="C33" s="249"/>
      <c r="D33" s="249"/>
      <c r="E33" s="249"/>
      <c r="F33" s="249"/>
      <c r="G33" s="249"/>
      <c r="H33" s="249"/>
      <c r="I33" s="249"/>
      <c r="J33" s="8"/>
    </row>
    <row r="34" spans="1:10" x14ac:dyDescent="0.25">
      <c r="A34" s="8"/>
      <c r="B34" s="8"/>
      <c r="C34" s="8"/>
      <c r="D34" s="8"/>
      <c r="E34" s="8"/>
      <c r="F34" s="8"/>
      <c r="G34" s="8"/>
      <c r="H34" s="8"/>
      <c r="I34" s="8"/>
      <c r="J34" s="8"/>
    </row>
    <row r="35" spans="1:10" x14ac:dyDescent="0.25">
      <c r="A35" s="256" t="s">
        <v>210</v>
      </c>
      <c r="B35" s="256"/>
      <c r="C35" s="256"/>
      <c r="D35" s="256"/>
      <c r="E35" s="256"/>
      <c r="F35" s="256"/>
      <c r="G35" s="256"/>
      <c r="H35" s="256"/>
      <c r="I35" s="256"/>
      <c r="J35" s="8"/>
    </row>
    <row r="36" spans="1:10" x14ac:dyDescent="0.25">
      <c r="A36" s="8"/>
      <c r="B36" s="8"/>
      <c r="C36" s="8"/>
      <c r="D36" s="8"/>
      <c r="E36" s="8"/>
      <c r="F36" s="8"/>
      <c r="G36" s="8"/>
      <c r="H36" s="8"/>
      <c r="I36" s="8"/>
      <c r="J36" s="8"/>
    </row>
    <row r="37" spans="1:10" x14ac:dyDescent="0.25">
      <c r="A37" s="5" t="s">
        <v>159</v>
      </c>
      <c r="B37" s="258" t="s">
        <v>94</v>
      </c>
      <c r="C37" s="258"/>
      <c r="D37" s="258"/>
      <c r="E37" s="258"/>
      <c r="F37" s="258"/>
      <c r="G37" s="258"/>
      <c r="H37" s="258"/>
      <c r="I37" s="258"/>
      <c r="J37" s="8"/>
    </row>
    <row r="38" spans="1:10" x14ac:dyDescent="0.25">
      <c r="A38" s="5" t="s">
        <v>92</v>
      </c>
      <c r="B38" s="258" t="s">
        <v>95</v>
      </c>
      <c r="C38" s="258"/>
      <c r="D38" s="258"/>
      <c r="E38" s="258"/>
      <c r="F38" s="258"/>
      <c r="G38" s="258"/>
      <c r="H38" s="258"/>
      <c r="I38" s="258"/>
      <c r="J38" s="8"/>
    </row>
    <row r="39" spans="1:10" x14ac:dyDescent="0.25">
      <c r="A39" s="5" t="s">
        <v>26</v>
      </c>
      <c r="B39" s="258" t="s">
        <v>96</v>
      </c>
      <c r="C39" s="258"/>
      <c r="D39" s="258"/>
      <c r="E39" s="258"/>
      <c r="F39" s="258"/>
      <c r="G39" s="258"/>
      <c r="H39" s="258"/>
      <c r="I39" s="258"/>
      <c r="J39" s="8"/>
    </row>
    <row r="40" spans="1:10" x14ac:dyDescent="0.25">
      <c r="A40" s="5" t="s">
        <v>27</v>
      </c>
      <c r="B40" s="259" t="s">
        <v>162</v>
      </c>
      <c r="C40" s="258"/>
      <c r="D40" s="258"/>
      <c r="E40" s="258"/>
      <c r="F40" s="258"/>
      <c r="G40" s="258"/>
      <c r="H40" s="258"/>
      <c r="I40" s="258"/>
      <c r="J40" s="8"/>
    </row>
    <row r="41" spans="1:10" x14ac:dyDescent="0.25">
      <c r="A41" s="8"/>
      <c r="B41" s="8"/>
      <c r="C41" s="8"/>
      <c r="D41" s="8"/>
      <c r="E41" s="8"/>
      <c r="F41" s="8"/>
      <c r="G41" s="8"/>
      <c r="H41" s="8"/>
      <c r="I41" s="8"/>
      <c r="J41" s="8"/>
    </row>
    <row r="42" spans="1:10" x14ac:dyDescent="0.25">
      <c r="A42" s="256" t="s">
        <v>211</v>
      </c>
      <c r="B42" s="256"/>
      <c r="C42" s="256"/>
      <c r="D42" s="256"/>
      <c r="E42" s="256"/>
      <c r="F42" s="256"/>
      <c r="G42" s="256"/>
      <c r="H42" s="256"/>
      <c r="I42" s="256"/>
      <c r="J42" s="8"/>
    </row>
    <row r="43" spans="1:10" x14ac:dyDescent="0.25">
      <c r="A43" s="8"/>
      <c r="B43" s="8"/>
      <c r="C43" s="8"/>
      <c r="D43" s="8"/>
      <c r="E43" s="8"/>
      <c r="F43" s="8"/>
      <c r="G43" s="8"/>
      <c r="H43" s="8"/>
      <c r="I43" s="8"/>
      <c r="J43" s="8"/>
    </row>
    <row r="44" spans="1:10" x14ac:dyDescent="0.25">
      <c r="A44" s="5" t="s">
        <v>25</v>
      </c>
      <c r="B44" s="258" t="s">
        <v>31</v>
      </c>
      <c r="C44" s="258"/>
      <c r="D44" s="258"/>
      <c r="E44" s="258"/>
      <c r="F44" s="258"/>
      <c r="G44" s="258"/>
      <c r="H44" s="258"/>
      <c r="I44" s="258"/>
      <c r="J44" s="8"/>
    </row>
    <row r="45" spans="1:10" x14ac:dyDescent="0.25">
      <c r="A45" s="5" t="s">
        <v>92</v>
      </c>
      <c r="B45" s="258" t="s">
        <v>93</v>
      </c>
      <c r="C45" s="258"/>
      <c r="D45" s="258"/>
      <c r="E45" s="258"/>
      <c r="F45" s="258"/>
      <c r="G45" s="258"/>
      <c r="H45" s="258"/>
      <c r="I45" s="258"/>
      <c r="J45" s="8"/>
    </row>
    <row r="46" spans="1:10" x14ac:dyDescent="0.25">
      <c r="A46" s="5" t="s">
        <v>26</v>
      </c>
      <c r="B46" s="258" t="s">
        <v>32</v>
      </c>
      <c r="C46" s="258"/>
      <c r="D46" s="258"/>
      <c r="E46" s="258"/>
      <c r="F46" s="258"/>
      <c r="G46" s="258"/>
      <c r="H46" s="258"/>
      <c r="I46" s="258"/>
      <c r="J46" s="8"/>
    </row>
    <row r="47" spans="1:10" x14ac:dyDescent="0.25">
      <c r="A47" s="5" t="s">
        <v>27</v>
      </c>
      <c r="B47" s="259" t="s">
        <v>163</v>
      </c>
      <c r="C47" s="258"/>
      <c r="D47" s="258"/>
      <c r="E47" s="258"/>
      <c r="F47" s="258"/>
      <c r="G47" s="258"/>
      <c r="H47" s="258"/>
      <c r="I47" s="258"/>
      <c r="J47" s="8"/>
    </row>
    <row r="48" spans="1:10" ht="36.75" x14ac:dyDescent="0.25">
      <c r="A48" s="55" t="s">
        <v>99</v>
      </c>
      <c r="B48" s="260" t="s">
        <v>102</v>
      </c>
      <c r="C48" s="261"/>
      <c r="D48" s="261"/>
      <c r="E48" s="261"/>
      <c r="F48" s="261"/>
      <c r="G48" s="261"/>
      <c r="H48" s="261"/>
      <c r="I48" s="262"/>
      <c r="J48" s="8"/>
    </row>
    <row r="49" spans="1:10" x14ac:dyDescent="0.25">
      <c r="A49" s="8"/>
      <c r="B49" s="8"/>
      <c r="C49" s="8"/>
      <c r="D49" s="8"/>
      <c r="E49" s="8"/>
      <c r="F49" s="8"/>
      <c r="G49" s="8"/>
      <c r="H49" s="8"/>
      <c r="I49" s="8"/>
      <c r="J49" s="8"/>
    </row>
    <row r="50" spans="1:10" x14ac:dyDescent="0.25">
      <c r="A50" s="256" t="s">
        <v>212</v>
      </c>
      <c r="B50" s="256"/>
      <c r="C50" s="256"/>
      <c r="D50" s="256"/>
      <c r="E50" s="256"/>
      <c r="F50" s="256"/>
      <c r="G50" s="256"/>
      <c r="H50" s="256"/>
      <c r="I50" s="256"/>
      <c r="J50" s="8"/>
    </row>
    <row r="51" spans="1:10" x14ac:dyDescent="0.25">
      <c r="A51" s="8"/>
      <c r="B51" s="8"/>
      <c r="C51" s="8"/>
      <c r="D51" s="8"/>
      <c r="E51" s="8"/>
      <c r="F51" s="8"/>
      <c r="G51" s="8"/>
      <c r="H51" s="8"/>
      <c r="I51" s="8"/>
      <c r="J51" s="8"/>
    </row>
    <row r="52" spans="1:10" x14ac:dyDescent="0.25">
      <c r="A52" s="117" t="s">
        <v>73</v>
      </c>
      <c r="B52" s="249">
        <v>3</v>
      </c>
      <c r="C52" s="249"/>
      <c r="D52" s="249"/>
      <c r="E52" s="249"/>
      <c r="F52" s="249"/>
      <c r="G52" s="249"/>
      <c r="H52" s="249"/>
      <c r="I52" s="249"/>
      <c r="J52" s="8"/>
    </row>
    <row r="53" spans="1:10" ht="30.75" customHeight="1" x14ac:dyDescent="0.25">
      <c r="A53" s="118" t="s">
        <v>208</v>
      </c>
      <c r="B53" s="268" t="s">
        <v>876</v>
      </c>
      <c r="C53" s="268"/>
      <c r="D53" s="268"/>
      <c r="E53" s="268"/>
      <c r="F53" s="268"/>
      <c r="G53" s="268"/>
      <c r="H53" s="268"/>
      <c r="I53" s="268"/>
      <c r="J53" s="8"/>
    </row>
    <row r="54" spans="1:10" x14ac:dyDescent="0.25">
      <c r="A54" s="117" t="s">
        <v>76</v>
      </c>
      <c r="B54" s="119" t="s">
        <v>905</v>
      </c>
      <c r="C54" s="120" t="s">
        <v>906</v>
      </c>
      <c r="D54" s="120" t="s">
        <v>907</v>
      </c>
      <c r="E54" s="120">
        <v>4</v>
      </c>
      <c r="F54" s="120">
        <v>5</v>
      </c>
      <c r="G54" s="121"/>
      <c r="H54" s="121"/>
      <c r="I54" s="121"/>
      <c r="J54" s="8"/>
    </row>
    <row r="55" spans="1:10" ht="15" customHeight="1" x14ac:dyDescent="0.25">
      <c r="A55" s="117" t="s">
        <v>164</v>
      </c>
      <c r="B55" s="122" t="s">
        <v>74</v>
      </c>
      <c r="C55" s="122" t="s">
        <v>75</v>
      </c>
      <c r="D55" s="122" t="s">
        <v>182</v>
      </c>
      <c r="E55" s="123"/>
      <c r="F55" s="123"/>
      <c r="G55" s="121"/>
      <c r="H55" s="121"/>
      <c r="I55" s="121"/>
      <c r="J55" s="8"/>
    </row>
    <row r="56" spans="1:10" ht="36.75" customHeight="1" x14ac:dyDescent="0.25">
      <c r="A56" s="176" t="s">
        <v>903</v>
      </c>
      <c r="B56" s="177">
        <v>6</v>
      </c>
      <c r="C56" s="177">
        <v>6</v>
      </c>
      <c r="D56" s="177">
        <v>6</v>
      </c>
      <c r="E56" s="124"/>
      <c r="F56" s="124"/>
      <c r="G56" s="121"/>
      <c r="H56" s="121"/>
      <c r="I56" s="121"/>
      <c r="J56" s="8"/>
    </row>
    <row r="57" spans="1:10" ht="24" x14ac:dyDescent="0.25">
      <c r="A57" s="125" t="s">
        <v>904</v>
      </c>
      <c r="B57" s="64">
        <v>5</v>
      </c>
      <c r="C57" s="64">
        <v>5</v>
      </c>
      <c r="D57" s="64">
        <v>5</v>
      </c>
      <c r="E57" s="64"/>
      <c r="F57" s="64"/>
      <c r="G57" s="121"/>
      <c r="H57" s="121"/>
      <c r="I57" s="121"/>
      <c r="J57" s="8"/>
    </row>
    <row r="58" spans="1:10" x14ac:dyDescent="0.25">
      <c r="A58" s="8"/>
      <c r="B58" s="8"/>
      <c r="C58" s="8"/>
      <c r="D58" s="8"/>
      <c r="E58" s="8"/>
      <c r="F58" s="8"/>
      <c r="G58" s="8"/>
      <c r="H58" s="8"/>
      <c r="I58" s="8"/>
      <c r="J58" s="8"/>
    </row>
    <row r="59" spans="1:10" x14ac:dyDescent="0.25">
      <c r="A59" s="256" t="s">
        <v>213</v>
      </c>
      <c r="B59" s="256"/>
      <c r="C59" s="256"/>
      <c r="D59" s="256"/>
      <c r="E59" s="256"/>
      <c r="F59" s="256"/>
      <c r="G59" s="256"/>
      <c r="H59" s="256"/>
      <c r="I59" s="256"/>
      <c r="J59" s="8"/>
    </row>
    <row r="60" spans="1:10" x14ac:dyDescent="0.25">
      <c r="A60" s="8"/>
      <c r="B60" s="8"/>
      <c r="C60" s="8"/>
      <c r="D60" s="8"/>
      <c r="E60" s="8"/>
      <c r="F60" s="8"/>
      <c r="G60" s="8"/>
      <c r="H60" s="8"/>
      <c r="I60" s="8"/>
      <c r="J60" s="8"/>
    </row>
    <row r="61" spans="1:10" ht="35.25" customHeight="1" x14ac:dyDescent="0.25">
      <c r="A61" s="180" t="s">
        <v>13</v>
      </c>
      <c r="B61" s="269" t="s">
        <v>917</v>
      </c>
      <c r="C61" s="269"/>
      <c r="D61" s="269"/>
      <c r="E61" s="269"/>
      <c r="F61" s="269"/>
      <c r="G61" s="269"/>
      <c r="H61" s="269"/>
      <c r="I61" s="269"/>
      <c r="J61" s="8"/>
    </row>
    <row r="62" spans="1:10" ht="33" customHeight="1" x14ac:dyDescent="0.25">
      <c r="A62" s="180" t="s">
        <v>875</v>
      </c>
      <c r="B62" s="270" t="s">
        <v>918</v>
      </c>
      <c r="C62" s="271"/>
      <c r="D62" s="271"/>
      <c r="E62" s="271"/>
      <c r="F62" s="271"/>
      <c r="G62" s="271"/>
      <c r="H62" s="271"/>
      <c r="I62" s="272"/>
      <c r="J62" s="8"/>
    </row>
    <row r="63" spans="1:10" ht="30" customHeight="1" x14ac:dyDescent="0.25">
      <c r="A63" s="180" t="s">
        <v>915</v>
      </c>
      <c r="B63" s="267" t="s">
        <v>919</v>
      </c>
      <c r="C63" s="267"/>
      <c r="D63" s="267"/>
      <c r="E63" s="267"/>
      <c r="F63" s="267"/>
      <c r="G63" s="267"/>
      <c r="H63" s="267"/>
      <c r="I63" s="267"/>
      <c r="J63" s="8"/>
    </row>
    <row r="64" spans="1:10" ht="29.25" customHeight="1" x14ac:dyDescent="0.25">
      <c r="A64" s="180" t="s">
        <v>77</v>
      </c>
      <c r="B64" s="267" t="s">
        <v>1220</v>
      </c>
      <c r="C64" s="267"/>
      <c r="D64" s="267"/>
      <c r="E64" s="267"/>
      <c r="F64" s="267"/>
      <c r="G64" s="267"/>
      <c r="H64" s="267"/>
      <c r="I64" s="267"/>
      <c r="J64" s="8"/>
    </row>
    <row r="65" spans="1:10" ht="28.5" customHeight="1" x14ac:dyDescent="0.25">
      <c r="A65" s="36"/>
      <c r="B65" s="263"/>
      <c r="C65" s="263"/>
      <c r="D65" s="263"/>
      <c r="E65" s="263"/>
      <c r="F65" s="263"/>
      <c r="G65" s="263"/>
      <c r="H65" s="263"/>
      <c r="I65" s="263"/>
      <c r="J65" s="8"/>
    </row>
    <row r="66" spans="1:10" x14ac:dyDescent="0.25">
      <c r="A66" s="8"/>
      <c r="B66" s="8"/>
      <c r="C66" s="8"/>
      <c r="D66" s="8"/>
      <c r="E66" s="8"/>
      <c r="F66" s="8"/>
      <c r="G66" s="8"/>
      <c r="H66" s="8"/>
      <c r="I66" s="8"/>
      <c r="J66" s="8"/>
    </row>
    <row r="67" spans="1:10" x14ac:dyDescent="0.25">
      <c r="A67" s="256" t="s">
        <v>214</v>
      </c>
      <c r="B67" s="256"/>
      <c r="C67" s="256"/>
      <c r="D67" s="256"/>
      <c r="E67" s="256"/>
      <c r="F67" s="256"/>
      <c r="G67" s="256"/>
      <c r="H67" s="256"/>
      <c r="I67" s="256"/>
      <c r="J67" s="8"/>
    </row>
    <row r="68" spans="1:10" x14ac:dyDescent="0.25">
      <c r="A68" s="8"/>
      <c r="B68" s="8"/>
      <c r="C68" s="8"/>
      <c r="D68" s="8"/>
      <c r="E68" s="8"/>
      <c r="F68" s="8"/>
      <c r="G68" s="8"/>
      <c r="H68" s="8"/>
      <c r="I68" s="8"/>
      <c r="J68" s="8"/>
    </row>
    <row r="69" spans="1:10" ht="60.75" customHeight="1" x14ac:dyDescent="0.25">
      <c r="A69" s="126" t="s">
        <v>161</v>
      </c>
      <c r="B69" s="260" t="s">
        <v>160</v>
      </c>
      <c r="C69" s="261"/>
      <c r="D69" s="261"/>
      <c r="E69" s="261"/>
      <c r="F69" s="261"/>
      <c r="G69" s="261"/>
      <c r="H69" s="261"/>
      <c r="I69" s="262"/>
      <c r="J69" s="8"/>
    </row>
    <row r="70" spans="1:10" ht="63" customHeight="1" x14ac:dyDescent="0.25">
      <c r="A70" s="47" t="s">
        <v>157</v>
      </c>
      <c r="B70" s="253" t="s">
        <v>158</v>
      </c>
      <c r="C70" s="254"/>
      <c r="D70" s="254"/>
      <c r="E70" s="254"/>
      <c r="F70" s="255" t="s">
        <v>1226</v>
      </c>
      <c r="G70" s="255"/>
      <c r="H70" s="255" t="s">
        <v>165</v>
      </c>
      <c r="I70" s="255"/>
      <c r="J70" s="8"/>
    </row>
    <row r="71" spans="1:10" ht="117" customHeight="1" x14ac:dyDescent="0.25">
      <c r="A71" s="180" t="s">
        <v>33</v>
      </c>
      <c r="B71" s="250" t="s">
        <v>910</v>
      </c>
      <c r="C71" s="251"/>
      <c r="D71" s="251"/>
      <c r="E71" s="251"/>
      <c r="F71" s="252" t="s">
        <v>911</v>
      </c>
      <c r="G71" s="252"/>
      <c r="H71" s="252" t="s">
        <v>166</v>
      </c>
      <c r="I71" s="252"/>
      <c r="J71" s="8"/>
    </row>
    <row r="72" spans="1:10" ht="98.25" customHeight="1" x14ac:dyDescent="0.25">
      <c r="A72" s="180" t="s">
        <v>912</v>
      </c>
      <c r="B72" s="250" t="s">
        <v>913</v>
      </c>
      <c r="C72" s="251"/>
      <c r="D72" s="251"/>
      <c r="E72" s="251"/>
      <c r="F72" s="252" t="s">
        <v>914</v>
      </c>
      <c r="G72" s="252"/>
      <c r="H72" s="252" t="s">
        <v>167</v>
      </c>
      <c r="I72" s="252"/>
      <c r="J72" s="8"/>
    </row>
    <row r="73" spans="1:10" ht="98.25" customHeight="1" x14ac:dyDescent="0.25">
      <c r="A73" s="180" t="s">
        <v>915</v>
      </c>
      <c r="B73" s="250" t="s">
        <v>1217</v>
      </c>
      <c r="C73" s="251"/>
      <c r="D73" s="251"/>
      <c r="E73" s="251"/>
      <c r="F73" s="252" t="s">
        <v>916</v>
      </c>
      <c r="G73" s="252"/>
      <c r="H73" s="252"/>
      <c r="I73" s="252"/>
      <c r="J73" s="8"/>
    </row>
    <row r="74" spans="1:10" ht="98.25" customHeight="1" x14ac:dyDescent="0.25">
      <c r="A74" s="127"/>
      <c r="B74" s="250"/>
      <c r="C74" s="251"/>
      <c r="D74" s="251"/>
      <c r="E74" s="251"/>
      <c r="F74" s="252"/>
      <c r="G74" s="252"/>
      <c r="H74" s="252"/>
      <c r="I74" s="252"/>
      <c r="J74" s="8"/>
    </row>
    <row r="75" spans="1:10" ht="98.25" customHeight="1" x14ac:dyDescent="0.25">
      <c r="A75" s="127"/>
      <c r="B75" s="250"/>
      <c r="C75" s="251"/>
      <c r="D75" s="251"/>
      <c r="E75" s="251"/>
      <c r="F75" s="252"/>
      <c r="G75" s="252"/>
      <c r="H75" s="252"/>
      <c r="I75" s="252"/>
      <c r="J75" s="8"/>
    </row>
    <row r="76" spans="1:10" x14ac:dyDescent="0.25">
      <c r="A76" s="8"/>
      <c r="B76" s="8"/>
      <c r="C76" s="8"/>
      <c r="D76" s="8"/>
      <c r="E76" s="8"/>
      <c r="F76" s="8"/>
      <c r="G76" s="8"/>
      <c r="H76" s="8"/>
      <c r="I76" s="8"/>
      <c r="J76" s="8"/>
    </row>
    <row r="77" spans="1:10" x14ac:dyDescent="0.25">
      <c r="A77" s="256" t="s">
        <v>41</v>
      </c>
      <c r="B77" s="256"/>
      <c r="C77" s="256"/>
      <c r="D77" s="256"/>
      <c r="E77" s="256"/>
      <c r="F77" s="256"/>
      <c r="G77" s="256"/>
      <c r="H77" s="256"/>
      <c r="I77" s="256"/>
    </row>
    <row r="79" spans="1:10" x14ac:dyDescent="0.25">
      <c r="A79" s="82" t="s">
        <v>204</v>
      </c>
    </row>
    <row r="81" spans="1:2" x14ac:dyDescent="0.25">
      <c r="A81" s="16" t="s">
        <v>67</v>
      </c>
    </row>
    <row r="83" spans="1:2" x14ac:dyDescent="0.25">
      <c r="A83" s="16" t="s">
        <v>69</v>
      </c>
      <c r="B83" s="16" t="s">
        <v>68</v>
      </c>
    </row>
    <row r="84" spans="1:2" x14ac:dyDescent="0.25">
      <c r="B84" s="16" t="s">
        <v>58</v>
      </c>
    </row>
    <row r="85" spans="1:2" x14ac:dyDescent="0.25">
      <c r="B85" s="16" t="s">
        <v>59</v>
      </c>
    </row>
    <row r="86" spans="1:2" x14ac:dyDescent="0.25">
      <c r="B86" s="16" t="s">
        <v>60</v>
      </c>
    </row>
    <row r="88" spans="1:2" x14ac:dyDescent="0.25">
      <c r="A88" s="31" t="s">
        <v>97</v>
      </c>
    </row>
  </sheetData>
  <mergeCells count="72">
    <mergeCell ref="B64:I64"/>
    <mergeCell ref="B53:I53"/>
    <mergeCell ref="B63:I63"/>
    <mergeCell ref="B61:I61"/>
    <mergeCell ref="B62:I62"/>
    <mergeCell ref="K4:K5"/>
    <mergeCell ref="A35:I35"/>
    <mergeCell ref="B37:I37"/>
    <mergeCell ref="A50:I50"/>
    <mergeCell ref="B44:I44"/>
    <mergeCell ref="B46:I46"/>
    <mergeCell ref="B47:I47"/>
    <mergeCell ref="B45:I45"/>
    <mergeCell ref="B13:I13"/>
    <mergeCell ref="B14:I14"/>
    <mergeCell ref="B15:I15"/>
    <mergeCell ref="B16:I16"/>
    <mergeCell ref="B17:I17"/>
    <mergeCell ref="B19:I19"/>
    <mergeCell ref="B20:I20"/>
    <mergeCell ref="B21:I21"/>
    <mergeCell ref="A2:I2"/>
    <mergeCell ref="B4:I4"/>
    <mergeCell ref="B5:I5"/>
    <mergeCell ref="B7:I7"/>
    <mergeCell ref="B10:I10"/>
    <mergeCell ref="B9:I9"/>
    <mergeCell ref="A77:I77"/>
    <mergeCell ref="B8:I8"/>
    <mergeCell ref="B6:I6"/>
    <mergeCell ref="B12:I12"/>
    <mergeCell ref="B33:I33"/>
    <mergeCell ref="A42:I42"/>
    <mergeCell ref="B38:I38"/>
    <mergeCell ref="B39:I39"/>
    <mergeCell ref="B40:I40"/>
    <mergeCell ref="B48:I48"/>
    <mergeCell ref="B69:I69"/>
    <mergeCell ref="B11:I11"/>
    <mergeCell ref="A59:I59"/>
    <mergeCell ref="A67:I67"/>
    <mergeCell ref="B65:I65"/>
    <mergeCell ref="B52:I52"/>
    <mergeCell ref="B70:E70"/>
    <mergeCell ref="F70:G70"/>
    <mergeCell ref="H70:I70"/>
    <mergeCell ref="H71:I71"/>
    <mergeCell ref="H72:I72"/>
    <mergeCell ref="B71:E71"/>
    <mergeCell ref="F71:G71"/>
    <mergeCell ref="B72:E72"/>
    <mergeCell ref="F72:G72"/>
    <mergeCell ref="B73:E73"/>
    <mergeCell ref="F73:G73"/>
    <mergeCell ref="H74:I74"/>
    <mergeCell ref="B75:E75"/>
    <mergeCell ref="F75:G75"/>
    <mergeCell ref="H75:I75"/>
    <mergeCell ref="H73:I73"/>
    <mergeCell ref="B74:E74"/>
    <mergeCell ref="F74:G74"/>
    <mergeCell ref="B22:I22"/>
    <mergeCell ref="B23:I23"/>
    <mergeCell ref="B24:I24"/>
    <mergeCell ref="B25:I25"/>
    <mergeCell ref="B31:I31"/>
    <mergeCell ref="B32:I32"/>
    <mergeCell ref="B26:I26"/>
    <mergeCell ref="B27:I27"/>
    <mergeCell ref="B28:I28"/>
    <mergeCell ref="B29:I29"/>
    <mergeCell ref="B30:I30"/>
  </mergeCells>
  <dataValidations count="4">
    <dataValidation type="list" allowBlank="1" showInputMessage="1" showErrorMessage="1" sqref="B31:I31 B28:I28" xr:uid="{00000000-0002-0000-0200-000000000000}">
      <formula1>$W$1:$W$2</formula1>
    </dataValidation>
    <dataValidation type="list" allowBlank="1" showInputMessage="1" showErrorMessage="1" sqref="B13:I14 B27:I27" xr:uid="{00000000-0002-0000-0200-000001000000}">
      <formula1>$W$1:$W$3</formula1>
    </dataValidation>
    <dataValidation type="list" allowBlank="1" showInputMessage="1" showErrorMessage="1" sqref="B15:I15" xr:uid="{00000000-0002-0000-0200-000002000000}">
      <formula1>$V$1:$V$4</formula1>
    </dataValidation>
    <dataValidation type="list" allowBlank="1" showInputMessage="1" showErrorMessage="1" sqref="B19:I19" xr:uid="{00000000-0002-0000-0200-000003000000}">
      <formula1>$U$1:$U$3</formula1>
    </dataValidation>
  </dataValidations>
  <hyperlinks>
    <hyperlink ref="B47" r:id="rId1" xr:uid="{00000000-0004-0000-0200-000000000000}"/>
    <hyperlink ref="B40" r:id="rId2" xr:uid="{00000000-0004-0000-0200-000001000000}"/>
  </hyperlinks>
  <pageMargins left="0.7" right="0.7" top="0.75" bottom="0.75" header="0.3" footer="0.3"/>
  <pageSetup orientation="portrait" horizontalDpi="300" verticalDpi="300"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6">
    <tabColor theme="3"/>
  </sheetPr>
  <dimension ref="A2:U509"/>
  <sheetViews>
    <sheetView showGridLines="0" showZeros="0" zoomScale="90" zoomScaleNormal="90" workbookViewId="0">
      <pane ySplit="6" topLeftCell="A7" activePane="bottomLeft" state="frozen"/>
      <selection activeCell="M18" sqref="M18"/>
      <selection pane="bottomLeft"/>
    </sheetView>
  </sheetViews>
  <sheetFormatPr baseColWidth="10" defaultRowHeight="15" x14ac:dyDescent="0.25"/>
  <cols>
    <col min="1" max="1" width="3" bestFit="1" customWidth="1"/>
    <col min="2" max="2" width="14.140625" customWidth="1"/>
    <col min="3" max="3" width="16.85546875" customWidth="1"/>
    <col min="4" max="4" width="32.42578125" customWidth="1"/>
    <col min="5" max="5" width="13.85546875" customWidth="1"/>
    <col min="6" max="6" width="11" customWidth="1"/>
    <col min="7" max="7" width="37.85546875" customWidth="1"/>
    <col min="8" max="9" width="14" customWidth="1"/>
    <col min="10" max="10" width="8.42578125" hidden="1" customWidth="1"/>
    <col min="11" max="11" width="9.42578125" hidden="1" customWidth="1"/>
    <col min="12" max="12" width="10.85546875" hidden="1" customWidth="1"/>
    <col min="13" max="13" width="9.140625" hidden="1" customWidth="1"/>
    <col min="14" max="16" width="11.42578125" customWidth="1"/>
    <col min="17" max="17" width="17.140625" customWidth="1"/>
    <col min="18" max="18" width="4.140625" customWidth="1"/>
    <col min="19" max="19" width="6.42578125" customWidth="1"/>
    <col min="20" max="20" width="8" customWidth="1"/>
    <col min="21" max="21" width="12.85546875" customWidth="1"/>
  </cols>
  <sheetData>
    <row r="2" spans="1:21" hidden="1" x14ac:dyDescent="0.25">
      <c r="B2" s="76"/>
      <c r="R2" s="60" t="s">
        <v>61</v>
      </c>
      <c r="S2" s="60" t="s">
        <v>86</v>
      </c>
    </row>
    <row r="3" spans="1:21" hidden="1" x14ac:dyDescent="0.25">
      <c r="B3" s="75"/>
      <c r="C3" s="65" t="s">
        <v>83</v>
      </c>
      <c r="D3" s="8"/>
      <c r="E3" s="8"/>
      <c r="F3" s="66"/>
      <c r="R3" t="s">
        <v>12</v>
      </c>
      <c r="S3" t="s">
        <v>87</v>
      </c>
    </row>
    <row r="4" spans="1:21" hidden="1" x14ac:dyDescent="0.25"/>
    <row r="5" spans="1:21" ht="15.75" thickBot="1" x14ac:dyDescent="0.3"/>
    <row r="6" spans="1:21" ht="73.5" customHeight="1" thickBot="1" x14ac:dyDescent="0.3">
      <c r="A6" s="79" t="s">
        <v>8</v>
      </c>
      <c r="B6" s="80" t="s">
        <v>0</v>
      </c>
      <c r="C6" s="80" t="s">
        <v>1</v>
      </c>
      <c r="D6" s="80" t="s">
        <v>43</v>
      </c>
      <c r="E6" s="80" t="s">
        <v>14</v>
      </c>
      <c r="F6" s="80" t="s">
        <v>11</v>
      </c>
      <c r="G6" s="80" t="s">
        <v>867</v>
      </c>
      <c r="H6" s="80" t="s">
        <v>85</v>
      </c>
      <c r="I6" s="80" t="s">
        <v>206</v>
      </c>
      <c r="J6" s="81" t="s">
        <v>207</v>
      </c>
      <c r="K6" s="81" t="s">
        <v>203</v>
      </c>
      <c r="L6" s="81" t="s">
        <v>205</v>
      </c>
      <c r="M6" s="81" t="s">
        <v>91</v>
      </c>
      <c r="N6" s="80" t="s">
        <v>9</v>
      </c>
      <c r="O6" s="80" t="s">
        <v>996</v>
      </c>
      <c r="P6" s="80" t="s">
        <v>1010</v>
      </c>
      <c r="Q6" s="80" t="s">
        <v>80</v>
      </c>
      <c r="R6" s="80" t="s">
        <v>18</v>
      </c>
      <c r="S6" s="175" t="s">
        <v>900</v>
      </c>
      <c r="T6" s="80" t="s">
        <v>901</v>
      </c>
      <c r="U6" s="80" t="s">
        <v>1227</v>
      </c>
    </row>
    <row r="7" spans="1:21" ht="25.5" customHeight="1" x14ac:dyDescent="0.25">
      <c r="A7" s="288">
        <v>1</v>
      </c>
      <c r="B7" s="289" t="s">
        <v>13</v>
      </c>
      <c r="C7" s="289" t="s">
        <v>129</v>
      </c>
      <c r="D7" s="67" t="s">
        <v>898</v>
      </c>
      <c r="E7" s="68">
        <v>1</v>
      </c>
      <c r="F7" s="287" t="s">
        <v>12</v>
      </c>
      <c r="G7" s="19" t="s">
        <v>153</v>
      </c>
      <c r="H7" s="19" t="s">
        <v>86</v>
      </c>
      <c r="I7" s="19"/>
      <c r="J7" s="83"/>
      <c r="K7" s="83"/>
      <c r="L7" s="281">
        <f>MAX(K7:K11)</f>
        <v>98</v>
      </c>
      <c r="M7" s="284" t="str">
        <f>IF((S7/(8/POWER(2,((L7-85)/3))))&gt;=10,"Crítica",IF((S7/(8/POWER(2,((L7-85)/3))))&lt;0.5,"Baja","Importante"))</f>
        <v>Crítica</v>
      </c>
      <c r="N7" s="287" t="s">
        <v>10</v>
      </c>
      <c r="O7" s="287" t="s">
        <v>998</v>
      </c>
      <c r="P7" s="287" t="s">
        <v>1011</v>
      </c>
      <c r="Q7" s="290"/>
      <c r="R7" s="287">
        <v>1</v>
      </c>
      <c r="S7" s="294">
        <f>SUM(E7:E11)</f>
        <v>7</v>
      </c>
      <c r="T7" s="287">
        <v>47</v>
      </c>
      <c r="U7" s="287" t="s">
        <v>12</v>
      </c>
    </row>
    <row r="8" spans="1:21" ht="25.5" customHeight="1" x14ac:dyDescent="0.25">
      <c r="A8" s="273"/>
      <c r="B8" s="275"/>
      <c r="C8" s="275"/>
      <c r="D8" s="69" t="s">
        <v>145</v>
      </c>
      <c r="E8" s="70">
        <v>2</v>
      </c>
      <c r="F8" s="277"/>
      <c r="G8" s="1" t="s">
        <v>154</v>
      </c>
      <c r="H8" s="6" t="s">
        <v>86</v>
      </c>
      <c r="I8" s="6"/>
      <c r="J8" s="84"/>
      <c r="K8" s="84"/>
      <c r="L8" s="282"/>
      <c r="M8" s="285"/>
      <c r="N8" s="277"/>
      <c r="O8" s="277"/>
      <c r="P8" s="277"/>
      <c r="Q8" s="279"/>
      <c r="R8" s="277"/>
      <c r="S8" s="295"/>
      <c r="T8" s="277"/>
      <c r="U8" s="277"/>
    </row>
    <row r="9" spans="1:21" ht="25.5" customHeight="1" x14ac:dyDescent="0.25">
      <c r="A9" s="273"/>
      <c r="B9" s="275"/>
      <c r="C9" s="275"/>
      <c r="D9" s="69" t="s">
        <v>150</v>
      </c>
      <c r="E9" s="70">
        <v>1</v>
      </c>
      <c r="F9" s="277"/>
      <c r="G9" s="1" t="s">
        <v>15</v>
      </c>
      <c r="H9" s="6" t="s">
        <v>87</v>
      </c>
      <c r="I9" s="6"/>
      <c r="J9" s="84">
        <v>1</v>
      </c>
      <c r="K9" s="84">
        <v>88</v>
      </c>
      <c r="L9" s="282"/>
      <c r="M9" s="285"/>
      <c r="N9" s="277"/>
      <c r="O9" s="277"/>
      <c r="P9" s="277"/>
      <c r="Q9" s="279"/>
      <c r="R9" s="277"/>
      <c r="S9" s="295"/>
      <c r="T9" s="277"/>
      <c r="U9" s="277"/>
    </row>
    <row r="10" spans="1:21" ht="25.5" customHeight="1" x14ac:dyDescent="0.25">
      <c r="A10" s="273"/>
      <c r="B10" s="275"/>
      <c r="C10" s="275"/>
      <c r="D10" s="69" t="s">
        <v>141</v>
      </c>
      <c r="E10" s="70">
        <v>1</v>
      </c>
      <c r="F10" s="277"/>
      <c r="G10" s="1" t="s">
        <v>88</v>
      </c>
      <c r="H10" s="6" t="s">
        <v>86</v>
      </c>
      <c r="I10" s="6" t="s">
        <v>131</v>
      </c>
      <c r="J10" s="84">
        <v>2</v>
      </c>
      <c r="K10" s="84">
        <v>98</v>
      </c>
      <c r="L10" s="282"/>
      <c r="M10" s="285"/>
      <c r="N10" s="277"/>
      <c r="O10" s="277"/>
      <c r="P10" s="277"/>
      <c r="Q10" s="279"/>
      <c r="R10" s="277"/>
      <c r="S10" s="295"/>
      <c r="T10" s="277"/>
      <c r="U10" s="277"/>
    </row>
    <row r="11" spans="1:21" ht="25.5" customHeight="1" thickBot="1" x14ac:dyDescent="0.3">
      <c r="A11" s="274"/>
      <c r="B11" s="276"/>
      <c r="C11" s="276"/>
      <c r="D11" s="71" t="s">
        <v>142</v>
      </c>
      <c r="E11" s="72">
        <v>2</v>
      </c>
      <c r="F11" s="278"/>
      <c r="G11" s="9" t="s">
        <v>155</v>
      </c>
      <c r="H11" s="78" t="s">
        <v>86</v>
      </c>
      <c r="I11" s="78"/>
      <c r="J11" s="85"/>
      <c r="K11" s="85"/>
      <c r="L11" s="283"/>
      <c r="M11" s="286"/>
      <c r="N11" s="278"/>
      <c r="O11" s="278"/>
      <c r="P11" s="278"/>
      <c r="Q11" s="280"/>
      <c r="R11" s="278"/>
      <c r="S11" s="296"/>
      <c r="T11" s="278"/>
      <c r="U11" s="278"/>
    </row>
    <row r="12" spans="1:21" ht="25.5" customHeight="1" x14ac:dyDescent="0.25">
      <c r="A12" s="273">
        <v>2</v>
      </c>
      <c r="B12" s="289" t="s">
        <v>13</v>
      </c>
      <c r="C12" s="275" t="s">
        <v>1223</v>
      </c>
      <c r="D12" s="74" t="s">
        <v>140</v>
      </c>
      <c r="E12" s="73">
        <v>3</v>
      </c>
      <c r="F12" s="277" t="s">
        <v>12</v>
      </c>
      <c r="G12" s="6" t="s">
        <v>153</v>
      </c>
      <c r="H12" s="6" t="s">
        <v>86</v>
      </c>
      <c r="I12" s="6"/>
      <c r="J12" s="83"/>
      <c r="K12" s="83"/>
      <c r="L12" s="281">
        <f>MAX(K12:K16)</f>
        <v>0</v>
      </c>
      <c r="M12" s="284" t="str">
        <f>IF((S12/(8/POWER(2,((L12-85)/3))))&gt;=10,"Crítica",IF((S12/(8/POWER(2,((L12-85)/3))))&lt;0.5,"Baja","Importante"))</f>
        <v>Baja</v>
      </c>
      <c r="N12" s="277" t="s">
        <v>10</v>
      </c>
      <c r="O12" s="287" t="s">
        <v>998</v>
      </c>
      <c r="P12" s="287" t="s">
        <v>1012</v>
      </c>
      <c r="Q12" s="279"/>
      <c r="R12" s="277">
        <v>1</v>
      </c>
      <c r="S12" s="295">
        <f>SUM(E12:E16)</f>
        <v>8</v>
      </c>
      <c r="T12" s="287">
        <v>40</v>
      </c>
      <c r="U12" s="287" t="s">
        <v>12</v>
      </c>
    </row>
    <row r="13" spans="1:21" ht="25.5" customHeight="1" x14ac:dyDescent="0.25">
      <c r="A13" s="273"/>
      <c r="B13" s="275"/>
      <c r="C13" s="275"/>
      <c r="D13" s="69" t="s">
        <v>145</v>
      </c>
      <c r="E13" s="70">
        <v>5</v>
      </c>
      <c r="F13" s="277"/>
      <c r="G13" s="1" t="s">
        <v>154</v>
      </c>
      <c r="H13" s="6" t="s">
        <v>86</v>
      </c>
      <c r="I13" s="6" t="s">
        <v>131</v>
      </c>
      <c r="J13" s="84"/>
      <c r="K13" s="84"/>
      <c r="L13" s="282"/>
      <c r="M13" s="285"/>
      <c r="N13" s="277"/>
      <c r="O13" s="277"/>
      <c r="P13" s="277"/>
      <c r="Q13" s="279"/>
      <c r="R13" s="277"/>
      <c r="S13" s="295"/>
      <c r="T13" s="277"/>
      <c r="U13" s="277"/>
    </row>
    <row r="14" spans="1:21" ht="25.5" customHeight="1" x14ac:dyDescent="0.25">
      <c r="A14" s="273"/>
      <c r="B14" s="275"/>
      <c r="C14" s="275"/>
      <c r="D14" s="69"/>
      <c r="E14" s="70"/>
      <c r="F14" s="277"/>
      <c r="G14" s="1"/>
      <c r="H14" s="6"/>
      <c r="I14" s="6"/>
      <c r="J14" s="84"/>
      <c r="K14" s="84"/>
      <c r="L14" s="282"/>
      <c r="M14" s="285"/>
      <c r="N14" s="277"/>
      <c r="O14" s="277"/>
      <c r="P14" s="277"/>
      <c r="Q14" s="279"/>
      <c r="R14" s="277"/>
      <c r="S14" s="295"/>
      <c r="T14" s="277"/>
      <c r="U14" s="277"/>
    </row>
    <row r="15" spans="1:21" ht="25.5" customHeight="1" x14ac:dyDescent="0.25">
      <c r="A15" s="273"/>
      <c r="B15" s="275"/>
      <c r="C15" s="275"/>
      <c r="D15" s="69"/>
      <c r="E15" s="70"/>
      <c r="F15" s="277"/>
      <c r="G15" s="1"/>
      <c r="H15" s="6"/>
      <c r="I15" s="6"/>
      <c r="J15" s="84"/>
      <c r="K15" s="84"/>
      <c r="L15" s="282"/>
      <c r="M15" s="285"/>
      <c r="N15" s="277"/>
      <c r="O15" s="277"/>
      <c r="P15" s="277"/>
      <c r="Q15" s="279"/>
      <c r="R15" s="277"/>
      <c r="S15" s="295"/>
      <c r="T15" s="277"/>
      <c r="U15" s="277"/>
    </row>
    <row r="16" spans="1:21" ht="25.5" customHeight="1" thickBot="1" x14ac:dyDescent="0.3">
      <c r="A16" s="274"/>
      <c r="B16" s="276"/>
      <c r="C16" s="276"/>
      <c r="D16" s="71"/>
      <c r="E16" s="72"/>
      <c r="F16" s="278"/>
      <c r="G16" s="9"/>
      <c r="H16" s="78"/>
      <c r="I16" s="78"/>
      <c r="J16" s="85"/>
      <c r="K16" s="85"/>
      <c r="L16" s="283"/>
      <c r="M16" s="286"/>
      <c r="N16" s="278"/>
      <c r="O16" s="278"/>
      <c r="P16" s="278"/>
      <c r="Q16" s="280"/>
      <c r="R16" s="278"/>
      <c r="S16" s="296"/>
      <c r="T16" s="278"/>
      <c r="U16" s="278"/>
    </row>
    <row r="17" spans="1:21" ht="25.5" customHeight="1" x14ac:dyDescent="0.25">
      <c r="A17" s="273">
        <v>3</v>
      </c>
      <c r="B17" s="289" t="s">
        <v>13</v>
      </c>
      <c r="C17" s="275" t="s">
        <v>129</v>
      </c>
      <c r="D17" s="74" t="s">
        <v>886</v>
      </c>
      <c r="E17" s="73">
        <v>5</v>
      </c>
      <c r="F17" s="277" t="s">
        <v>12</v>
      </c>
      <c r="G17" s="6" t="s">
        <v>887</v>
      </c>
      <c r="H17" s="6" t="s">
        <v>86</v>
      </c>
      <c r="I17" s="6" t="s">
        <v>131</v>
      </c>
      <c r="J17" s="83"/>
      <c r="K17" s="83"/>
      <c r="L17" s="281">
        <f>MAX(K17:K21)</f>
        <v>0</v>
      </c>
      <c r="M17" s="284" t="str">
        <f>IF((S17/(8/POWER(2,((L17-85)/3))))&gt;=10,"Crítica",IF((S17/(8/POWER(2,((L17-85)/3))))&lt;0.5,"Baja","Importante"))</f>
        <v>Baja</v>
      </c>
      <c r="N17" s="277" t="s">
        <v>10</v>
      </c>
      <c r="O17" s="287" t="s">
        <v>998</v>
      </c>
      <c r="P17" s="287" t="s">
        <v>1012</v>
      </c>
      <c r="Q17" s="279"/>
      <c r="R17" s="277">
        <v>1</v>
      </c>
      <c r="S17" s="295">
        <f>SUM(E17:E21)</f>
        <v>8</v>
      </c>
      <c r="T17" s="287">
        <v>39</v>
      </c>
      <c r="U17" s="287" t="s">
        <v>12</v>
      </c>
    </row>
    <row r="18" spans="1:21" ht="25.5" customHeight="1" x14ac:dyDescent="0.25">
      <c r="A18" s="273"/>
      <c r="B18" s="275"/>
      <c r="C18" s="275"/>
      <c r="D18" s="69" t="s">
        <v>140</v>
      </c>
      <c r="E18" s="70">
        <v>2</v>
      </c>
      <c r="F18" s="277"/>
      <c r="G18" s="1" t="s">
        <v>153</v>
      </c>
      <c r="H18" s="6" t="s">
        <v>86</v>
      </c>
      <c r="I18" s="6"/>
      <c r="J18" s="84"/>
      <c r="K18" s="84"/>
      <c r="L18" s="282"/>
      <c r="M18" s="285"/>
      <c r="N18" s="277"/>
      <c r="O18" s="277"/>
      <c r="P18" s="277"/>
      <c r="Q18" s="279"/>
      <c r="R18" s="277"/>
      <c r="S18" s="295"/>
      <c r="T18" s="277"/>
      <c r="U18" s="277"/>
    </row>
    <row r="19" spans="1:21" ht="25.5" customHeight="1" x14ac:dyDescent="0.25">
      <c r="A19" s="273"/>
      <c r="B19" s="275"/>
      <c r="C19" s="275"/>
      <c r="D19" s="69" t="s">
        <v>145</v>
      </c>
      <c r="E19" s="70">
        <v>1</v>
      </c>
      <c r="F19" s="277"/>
      <c r="G19" s="1" t="s">
        <v>154</v>
      </c>
      <c r="H19" s="6" t="s">
        <v>86</v>
      </c>
      <c r="I19" s="6"/>
      <c r="J19" s="84"/>
      <c r="K19" s="84"/>
      <c r="L19" s="282"/>
      <c r="M19" s="285"/>
      <c r="N19" s="277"/>
      <c r="O19" s="277"/>
      <c r="P19" s="277"/>
      <c r="Q19" s="279"/>
      <c r="R19" s="277"/>
      <c r="S19" s="295"/>
      <c r="T19" s="277"/>
      <c r="U19" s="277"/>
    </row>
    <row r="20" spans="1:21" ht="25.5" customHeight="1" x14ac:dyDescent="0.25">
      <c r="A20" s="273"/>
      <c r="B20" s="275"/>
      <c r="C20" s="275"/>
      <c r="D20" s="69"/>
      <c r="E20" s="70"/>
      <c r="F20" s="277"/>
      <c r="G20" s="1"/>
      <c r="H20" s="6"/>
      <c r="I20" s="6"/>
      <c r="J20" s="84"/>
      <c r="K20" s="84"/>
      <c r="L20" s="282"/>
      <c r="M20" s="285"/>
      <c r="N20" s="277"/>
      <c r="O20" s="277"/>
      <c r="P20" s="277"/>
      <c r="Q20" s="279"/>
      <c r="R20" s="277"/>
      <c r="S20" s="295"/>
      <c r="T20" s="277"/>
      <c r="U20" s="277"/>
    </row>
    <row r="21" spans="1:21" ht="25.5" customHeight="1" thickBot="1" x14ac:dyDescent="0.3">
      <c r="A21" s="274"/>
      <c r="B21" s="276"/>
      <c r="C21" s="276"/>
      <c r="D21" s="71"/>
      <c r="E21" s="72"/>
      <c r="F21" s="278"/>
      <c r="G21" s="9"/>
      <c r="H21" s="78"/>
      <c r="I21" s="78"/>
      <c r="J21" s="85"/>
      <c r="K21" s="85"/>
      <c r="L21" s="283"/>
      <c r="M21" s="286"/>
      <c r="N21" s="278"/>
      <c r="O21" s="278"/>
      <c r="P21" s="278"/>
      <c r="Q21" s="280"/>
      <c r="R21" s="278"/>
      <c r="S21" s="296"/>
      <c r="T21" s="278"/>
      <c r="U21" s="278"/>
    </row>
    <row r="22" spans="1:21" ht="25.5" customHeight="1" x14ac:dyDescent="0.25">
      <c r="A22" s="273">
        <v>4</v>
      </c>
      <c r="B22" s="275" t="s">
        <v>77</v>
      </c>
      <c r="C22" s="275" t="s">
        <v>146</v>
      </c>
      <c r="D22" s="74" t="s">
        <v>147</v>
      </c>
      <c r="E22" s="73">
        <v>7</v>
      </c>
      <c r="F22" s="277" t="s">
        <v>61</v>
      </c>
      <c r="G22" s="6" t="s">
        <v>149</v>
      </c>
      <c r="H22" s="6" t="s">
        <v>86</v>
      </c>
      <c r="I22" s="6"/>
      <c r="J22" s="83"/>
      <c r="K22" s="83"/>
      <c r="L22" s="281">
        <f>MAX(K22:K26)</f>
        <v>0</v>
      </c>
      <c r="M22" s="284" t="str">
        <f>IF((S22/(8/POWER(2,((L22-85)/3))))&gt;=10,"Crítica",IF((S22/(8/POWER(2,((L22-85)/3))))&lt;0.5,"Baja","Importante"))</f>
        <v>Baja</v>
      </c>
      <c r="N22" s="277" t="s">
        <v>10</v>
      </c>
      <c r="O22" s="287" t="s">
        <v>1224</v>
      </c>
      <c r="P22" s="287" t="s">
        <v>1011</v>
      </c>
      <c r="Q22" s="279"/>
      <c r="R22" s="277">
        <v>1</v>
      </c>
      <c r="S22" s="295">
        <f>SUM(E22:E26)</f>
        <v>7.5</v>
      </c>
      <c r="T22" s="287">
        <v>38</v>
      </c>
      <c r="U22" s="287" t="s">
        <v>12</v>
      </c>
    </row>
    <row r="23" spans="1:21" ht="25.5" customHeight="1" x14ac:dyDescent="0.25">
      <c r="A23" s="273"/>
      <c r="B23" s="275"/>
      <c r="C23" s="275"/>
      <c r="D23" s="69" t="s">
        <v>148</v>
      </c>
      <c r="E23" s="70">
        <v>0.5</v>
      </c>
      <c r="F23" s="277"/>
      <c r="G23" s="1" t="s">
        <v>177</v>
      </c>
      <c r="H23" s="6" t="s">
        <v>86</v>
      </c>
      <c r="I23" s="6" t="s">
        <v>131</v>
      </c>
      <c r="J23" s="84"/>
      <c r="K23" s="84"/>
      <c r="L23" s="282"/>
      <c r="M23" s="285"/>
      <c r="N23" s="277"/>
      <c r="O23" s="277"/>
      <c r="P23" s="277"/>
      <c r="Q23" s="279"/>
      <c r="R23" s="277"/>
      <c r="S23" s="295"/>
      <c r="T23" s="277"/>
      <c r="U23" s="277"/>
    </row>
    <row r="24" spans="1:21" ht="25.5" customHeight="1" x14ac:dyDescent="0.25">
      <c r="A24" s="273"/>
      <c r="B24" s="275"/>
      <c r="C24" s="275"/>
      <c r="D24" s="69"/>
      <c r="E24" s="70"/>
      <c r="F24" s="277"/>
      <c r="G24" s="1"/>
      <c r="H24" s="6"/>
      <c r="I24" s="6"/>
      <c r="J24" s="84"/>
      <c r="K24" s="84"/>
      <c r="L24" s="282"/>
      <c r="M24" s="285"/>
      <c r="N24" s="277"/>
      <c r="O24" s="277"/>
      <c r="P24" s="277"/>
      <c r="Q24" s="279"/>
      <c r="R24" s="277"/>
      <c r="S24" s="295"/>
      <c r="T24" s="277"/>
      <c r="U24" s="277"/>
    </row>
    <row r="25" spans="1:21" ht="25.5" customHeight="1" x14ac:dyDescent="0.25">
      <c r="A25" s="273"/>
      <c r="B25" s="275"/>
      <c r="C25" s="275"/>
      <c r="D25" s="69"/>
      <c r="E25" s="70"/>
      <c r="F25" s="277"/>
      <c r="G25" s="1"/>
      <c r="H25" s="6"/>
      <c r="I25" s="6"/>
      <c r="J25" s="84"/>
      <c r="K25" s="84"/>
      <c r="L25" s="282"/>
      <c r="M25" s="285"/>
      <c r="N25" s="277"/>
      <c r="O25" s="277"/>
      <c r="P25" s="277"/>
      <c r="Q25" s="279"/>
      <c r="R25" s="277"/>
      <c r="S25" s="295"/>
      <c r="T25" s="277"/>
      <c r="U25" s="277"/>
    </row>
    <row r="26" spans="1:21" ht="25.5" customHeight="1" thickBot="1" x14ac:dyDescent="0.3">
      <c r="A26" s="274"/>
      <c r="B26" s="276"/>
      <c r="C26" s="276"/>
      <c r="D26" s="71"/>
      <c r="E26" s="72"/>
      <c r="F26" s="278"/>
      <c r="G26" s="9"/>
      <c r="H26" s="78"/>
      <c r="I26" s="78"/>
      <c r="J26" s="85"/>
      <c r="K26" s="85"/>
      <c r="L26" s="283"/>
      <c r="M26" s="286"/>
      <c r="N26" s="278"/>
      <c r="O26" s="278"/>
      <c r="P26" s="278"/>
      <c r="Q26" s="280"/>
      <c r="R26" s="278"/>
      <c r="S26" s="296"/>
      <c r="T26" s="278"/>
      <c r="U26" s="278"/>
    </row>
    <row r="27" spans="1:21" ht="25.5" customHeight="1" x14ac:dyDescent="0.25">
      <c r="A27" s="288">
        <v>5</v>
      </c>
      <c r="B27" s="289" t="s">
        <v>875</v>
      </c>
      <c r="C27" s="289" t="s">
        <v>877</v>
      </c>
      <c r="D27" s="67" t="s">
        <v>878</v>
      </c>
      <c r="E27" s="68">
        <v>6</v>
      </c>
      <c r="F27" s="277" t="s">
        <v>12</v>
      </c>
      <c r="G27" s="19" t="s">
        <v>881</v>
      </c>
      <c r="H27" s="19" t="s">
        <v>86</v>
      </c>
      <c r="I27" s="19"/>
      <c r="J27" s="83"/>
      <c r="K27" s="83"/>
      <c r="L27" s="281">
        <f>MAX(K27:K31)</f>
        <v>0</v>
      </c>
      <c r="M27" s="291" t="str">
        <f>IF((S27/(8/POWER(2,((L27-85)/3))))&gt;=10,"Crítica",IF((S27/(8/POWER(2,((L27-85)/3))))&lt;0.5,"Baja","Importante"))</f>
        <v>Baja</v>
      </c>
      <c r="N27" s="287" t="s">
        <v>882</v>
      </c>
      <c r="O27" s="287"/>
      <c r="P27" s="287"/>
      <c r="Q27" s="290" t="s">
        <v>883</v>
      </c>
      <c r="R27" s="287">
        <v>18</v>
      </c>
      <c r="S27" s="295">
        <f>SUM(E27:E31)</f>
        <v>11</v>
      </c>
      <c r="T27" s="287">
        <v>37</v>
      </c>
      <c r="U27" s="287" t="s">
        <v>12</v>
      </c>
    </row>
    <row r="28" spans="1:21" ht="25.5" customHeight="1" x14ac:dyDescent="0.25">
      <c r="A28" s="273"/>
      <c r="B28" s="275"/>
      <c r="C28" s="275"/>
      <c r="D28" s="69" t="s">
        <v>879</v>
      </c>
      <c r="E28" s="70">
        <v>3</v>
      </c>
      <c r="F28" s="277"/>
      <c r="G28" s="1" t="s">
        <v>884</v>
      </c>
      <c r="H28" s="6" t="s">
        <v>86</v>
      </c>
      <c r="I28" s="6" t="s">
        <v>131</v>
      </c>
      <c r="J28" s="84"/>
      <c r="K28" s="84"/>
      <c r="L28" s="282"/>
      <c r="M28" s="292"/>
      <c r="N28" s="277"/>
      <c r="O28" s="277"/>
      <c r="P28" s="277"/>
      <c r="Q28" s="279"/>
      <c r="R28" s="277"/>
      <c r="S28" s="295"/>
      <c r="T28" s="277"/>
      <c r="U28" s="277"/>
    </row>
    <row r="29" spans="1:21" ht="25.5" customHeight="1" x14ac:dyDescent="0.25">
      <c r="A29" s="273"/>
      <c r="B29" s="275"/>
      <c r="C29" s="275"/>
      <c r="D29" s="69" t="s">
        <v>880</v>
      </c>
      <c r="E29" s="70">
        <v>2</v>
      </c>
      <c r="F29" s="277"/>
      <c r="G29" s="1" t="s">
        <v>885</v>
      </c>
      <c r="H29" s="6" t="s">
        <v>87</v>
      </c>
      <c r="I29" s="6"/>
      <c r="J29" s="84"/>
      <c r="K29" s="84"/>
      <c r="L29" s="282"/>
      <c r="M29" s="292"/>
      <c r="N29" s="277"/>
      <c r="O29" s="277"/>
      <c r="P29" s="277"/>
      <c r="Q29" s="279"/>
      <c r="R29" s="277"/>
      <c r="S29" s="295"/>
      <c r="T29" s="277"/>
      <c r="U29" s="277"/>
    </row>
    <row r="30" spans="1:21" ht="25.5" customHeight="1" x14ac:dyDescent="0.25">
      <c r="A30" s="273"/>
      <c r="B30" s="275"/>
      <c r="C30" s="275"/>
      <c r="D30" s="69"/>
      <c r="E30" s="70"/>
      <c r="F30" s="277"/>
      <c r="G30" s="1"/>
      <c r="H30" s="6"/>
      <c r="I30" s="6"/>
      <c r="J30" s="84"/>
      <c r="K30" s="84"/>
      <c r="L30" s="282"/>
      <c r="M30" s="292"/>
      <c r="N30" s="277"/>
      <c r="O30" s="277"/>
      <c r="P30" s="277"/>
      <c r="Q30" s="279"/>
      <c r="R30" s="277"/>
      <c r="S30" s="295"/>
      <c r="T30" s="277"/>
      <c r="U30" s="277"/>
    </row>
    <row r="31" spans="1:21" ht="25.5" customHeight="1" thickBot="1" x14ac:dyDescent="0.3">
      <c r="A31" s="274"/>
      <c r="B31" s="276"/>
      <c r="C31" s="276"/>
      <c r="D31" s="71"/>
      <c r="E31" s="72"/>
      <c r="F31" s="278"/>
      <c r="G31" s="9"/>
      <c r="H31" s="78"/>
      <c r="I31" s="78"/>
      <c r="J31" s="85"/>
      <c r="K31" s="85"/>
      <c r="L31" s="283"/>
      <c r="M31" s="293"/>
      <c r="N31" s="278"/>
      <c r="O31" s="278"/>
      <c r="P31" s="278"/>
      <c r="Q31" s="280"/>
      <c r="R31" s="278"/>
      <c r="S31" s="296"/>
      <c r="T31" s="278"/>
      <c r="U31" s="278"/>
    </row>
    <row r="32" spans="1:21" ht="25.5" customHeight="1" x14ac:dyDescent="0.25">
      <c r="A32" s="273">
        <v>6</v>
      </c>
      <c r="B32" s="275" t="s">
        <v>238</v>
      </c>
      <c r="C32" s="275" t="s">
        <v>239</v>
      </c>
      <c r="D32" s="74" t="s">
        <v>240</v>
      </c>
      <c r="E32" s="73">
        <v>9</v>
      </c>
      <c r="F32" s="277" t="s">
        <v>12</v>
      </c>
      <c r="G32" s="6" t="s">
        <v>153</v>
      </c>
      <c r="H32" s="6" t="s">
        <v>86</v>
      </c>
      <c r="I32" s="6"/>
      <c r="J32" s="112"/>
      <c r="K32" s="112"/>
      <c r="L32" s="282">
        <f>MAX(K32:K36)</f>
        <v>0</v>
      </c>
      <c r="M32" s="285" t="str">
        <f>IF((S32/(8/POWER(2,((L32-85)/3))))&gt;=10,"Crítica",IF((S32/(8/POWER(2,((L32-85)/3))))&lt;0.5,"Baja","Importante"))</f>
        <v>Baja</v>
      </c>
      <c r="N32" s="277" t="s">
        <v>241</v>
      </c>
      <c r="O32" s="287"/>
      <c r="P32" s="287"/>
      <c r="Q32" s="279"/>
      <c r="R32" s="277">
        <v>1</v>
      </c>
      <c r="S32" s="295">
        <f>SUM(E32:E36)</f>
        <v>9</v>
      </c>
      <c r="T32" s="287">
        <v>36</v>
      </c>
      <c r="U32" s="287" t="s">
        <v>12</v>
      </c>
    </row>
    <row r="33" spans="1:21" ht="25.5" customHeight="1" x14ac:dyDescent="0.25">
      <c r="A33" s="273"/>
      <c r="B33" s="275"/>
      <c r="C33" s="275"/>
      <c r="D33" s="69"/>
      <c r="E33" s="70"/>
      <c r="F33" s="277"/>
      <c r="G33" s="1" t="s">
        <v>154</v>
      </c>
      <c r="H33" s="6" t="s">
        <v>86</v>
      </c>
      <c r="I33" s="6" t="s">
        <v>131</v>
      </c>
      <c r="J33" s="84"/>
      <c r="K33" s="84"/>
      <c r="L33" s="282"/>
      <c r="M33" s="285"/>
      <c r="N33" s="277"/>
      <c r="O33" s="277"/>
      <c r="P33" s="277"/>
      <c r="Q33" s="279"/>
      <c r="R33" s="277"/>
      <c r="S33" s="295"/>
      <c r="T33" s="277"/>
      <c r="U33" s="277"/>
    </row>
    <row r="34" spans="1:21" ht="25.5" customHeight="1" x14ac:dyDescent="0.25">
      <c r="A34" s="273"/>
      <c r="B34" s="275"/>
      <c r="C34" s="275"/>
      <c r="D34" s="69"/>
      <c r="E34" s="70"/>
      <c r="F34" s="277"/>
      <c r="G34" s="1" t="s">
        <v>15</v>
      </c>
      <c r="H34" s="6" t="s">
        <v>87</v>
      </c>
      <c r="I34" s="6"/>
      <c r="J34" s="84"/>
      <c r="K34" s="84"/>
      <c r="L34" s="282"/>
      <c r="M34" s="285"/>
      <c r="N34" s="277"/>
      <c r="O34" s="277"/>
      <c r="P34" s="277"/>
      <c r="Q34" s="279"/>
      <c r="R34" s="277"/>
      <c r="S34" s="295"/>
      <c r="T34" s="277"/>
      <c r="U34" s="277"/>
    </row>
    <row r="35" spans="1:21" ht="25.5" customHeight="1" x14ac:dyDescent="0.25">
      <c r="A35" s="273"/>
      <c r="B35" s="275"/>
      <c r="C35" s="275"/>
      <c r="D35" s="69"/>
      <c r="E35" s="70"/>
      <c r="F35" s="277"/>
      <c r="G35" s="1"/>
      <c r="H35" s="6"/>
      <c r="I35" s="6"/>
      <c r="J35" s="84"/>
      <c r="K35" s="84"/>
      <c r="L35" s="282"/>
      <c r="M35" s="285"/>
      <c r="N35" s="277"/>
      <c r="O35" s="277"/>
      <c r="P35" s="277"/>
      <c r="Q35" s="279"/>
      <c r="R35" s="277"/>
      <c r="S35" s="295"/>
      <c r="T35" s="277"/>
      <c r="U35" s="277"/>
    </row>
    <row r="36" spans="1:21" ht="25.5" customHeight="1" thickBot="1" x14ac:dyDescent="0.3">
      <c r="A36" s="274"/>
      <c r="B36" s="276"/>
      <c r="C36" s="276"/>
      <c r="D36" s="71"/>
      <c r="E36" s="72"/>
      <c r="F36" s="278"/>
      <c r="G36" s="9"/>
      <c r="H36" s="78"/>
      <c r="I36" s="78"/>
      <c r="J36" s="85"/>
      <c r="K36" s="85"/>
      <c r="L36" s="283"/>
      <c r="M36" s="286"/>
      <c r="N36" s="278"/>
      <c r="O36" s="278"/>
      <c r="P36" s="278"/>
      <c r="Q36" s="280"/>
      <c r="R36" s="278"/>
      <c r="S36" s="296"/>
      <c r="T36" s="278"/>
      <c r="U36" s="278"/>
    </row>
    <row r="37" spans="1:21" ht="25.5" customHeight="1" x14ac:dyDescent="0.25">
      <c r="A37" s="273">
        <v>7</v>
      </c>
      <c r="B37" s="275" t="s">
        <v>13</v>
      </c>
      <c r="C37" s="275" t="s">
        <v>129</v>
      </c>
      <c r="D37" s="74" t="s">
        <v>140</v>
      </c>
      <c r="E37" s="73">
        <v>3</v>
      </c>
      <c r="F37" s="277" t="s">
        <v>12</v>
      </c>
      <c r="G37" s="6" t="s">
        <v>153</v>
      </c>
      <c r="H37" s="6" t="s">
        <v>86</v>
      </c>
      <c r="I37" s="6"/>
      <c r="J37" s="83"/>
      <c r="K37" s="83"/>
      <c r="L37" s="281">
        <f>MAX(K37:K41)</f>
        <v>0</v>
      </c>
      <c r="M37" s="284" t="str">
        <f>IF((S37/(8/POWER(2,((L37-85)/3))))&gt;=10,"Crítica",IF((S37/(8/POWER(2,((L37-85)/3))))&lt;0.5,"Baja","Importante"))</f>
        <v>Baja</v>
      </c>
      <c r="N37" s="277" t="s">
        <v>10</v>
      </c>
      <c r="O37" s="287"/>
      <c r="P37" s="287"/>
      <c r="Q37" s="279"/>
      <c r="R37" s="277">
        <v>1</v>
      </c>
      <c r="S37" s="295">
        <f>SUM(E37:E41)</f>
        <v>8</v>
      </c>
      <c r="T37" s="287">
        <v>35</v>
      </c>
      <c r="U37" s="287" t="s">
        <v>12</v>
      </c>
    </row>
    <row r="38" spans="1:21" ht="25.5" customHeight="1" x14ac:dyDescent="0.25">
      <c r="A38" s="273"/>
      <c r="B38" s="275"/>
      <c r="C38" s="275"/>
      <c r="D38" s="69" t="s">
        <v>145</v>
      </c>
      <c r="E38" s="70">
        <v>2</v>
      </c>
      <c r="F38" s="277"/>
      <c r="G38" s="1" t="s">
        <v>154</v>
      </c>
      <c r="H38" s="6" t="s">
        <v>86</v>
      </c>
      <c r="I38" s="6" t="s">
        <v>131</v>
      </c>
      <c r="J38" s="84"/>
      <c r="K38" s="84"/>
      <c r="L38" s="282"/>
      <c r="M38" s="285"/>
      <c r="N38" s="277"/>
      <c r="O38" s="277"/>
      <c r="P38" s="277"/>
      <c r="Q38" s="279"/>
      <c r="R38" s="277"/>
      <c r="S38" s="295"/>
      <c r="T38" s="277"/>
      <c r="U38" s="277"/>
    </row>
    <row r="39" spans="1:21" ht="25.5" customHeight="1" x14ac:dyDescent="0.25">
      <c r="A39" s="273"/>
      <c r="B39" s="275"/>
      <c r="C39" s="275"/>
      <c r="D39" s="69" t="s">
        <v>150</v>
      </c>
      <c r="E39" s="70">
        <v>3</v>
      </c>
      <c r="F39" s="277"/>
      <c r="G39" s="1" t="s">
        <v>15</v>
      </c>
      <c r="H39" s="6" t="s">
        <v>87</v>
      </c>
      <c r="I39" s="6"/>
      <c r="J39" s="84"/>
      <c r="K39" s="84"/>
      <c r="L39" s="282"/>
      <c r="M39" s="285"/>
      <c r="N39" s="277"/>
      <c r="O39" s="277"/>
      <c r="P39" s="277"/>
      <c r="Q39" s="279"/>
      <c r="R39" s="277"/>
      <c r="S39" s="295"/>
      <c r="T39" s="277"/>
      <c r="U39" s="277"/>
    </row>
    <row r="40" spans="1:21" ht="25.5" customHeight="1" x14ac:dyDescent="0.25">
      <c r="A40" s="273"/>
      <c r="B40" s="275"/>
      <c r="C40" s="275"/>
      <c r="D40" s="69"/>
      <c r="E40" s="70"/>
      <c r="F40" s="277"/>
      <c r="G40" s="1"/>
      <c r="H40" s="6"/>
      <c r="I40" s="6"/>
      <c r="J40" s="84"/>
      <c r="K40" s="84"/>
      <c r="L40" s="282"/>
      <c r="M40" s="285"/>
      <c r="N40" s="277"/>
      <c r="O40" s="277"/>
      <c r="P40" s="277"/>
      <c r="Q40" s="279"/>
      <c r="R40" s="277"/>
      <c r="S40" s="295"/>
      <c r="T40" s="277"/>
      <c r="U40" s="277"/>
    </row>
    <row r="41" spans="1:21" ht="25.5" customHeight="1" thickBot="1" x14ac:dyDescent="0.3">
      <c r="A41" s="274"/>
      <c r="B41" s="276"/>
      <c r="C41" s="276"/>
      <c r="D41" s="71"/>
      <c r="E41" s="72"/>
      <c r="F41" s="278"/>
      <c r="G41" s="9"/>
      <c r="H41" s="78"/>
      <c r="I41" s="78"/>
      <c r="J41" s="85"/>
      <c r="K41" s="85"/>
      <c r="L41" s="283"/>
      <c r="M41" s="286"/>
      <c r="N41" s="278"/>
      <c r="O41" s="278"/>
      <c r="P41" s="278"/>
      <c r="Q41" s="280"/>
      <c r="R41" s="278"/>
      <c r="S41" s="296"/>
      <c r="T41" s="278"/>
      <c r="U41" s="278"/>
    </row>
    <row r="42" spans="1:21" ht="25.5" customHeight="1" x14ac:dyDescent="0.25">
      <c r="A42" s="273">
        <v>8</v>
      </c>
      <c r="B42" s="275" t="s">
        <v>13</v>
      </c>
      <c r="C42" s="275" t="s">
        <v>129</v>
      </c>
      <c r="D42" s="74" t="s">
        <v>140</v>
      </c>
      <c r="E42" s="73">
        <v>3</v>
      </c>
      <c r="F42" s="277" t="s">
        <v>12</v>
      </c>
      <c r="G42" s="6" t="s">
        <v>153</v>
      </c>
      <c r="H42" s="6" t="s">
        <v>86</v>
      </c>
      <c r="I42" s="6"/>
      <c r="J42" s="83"/>
      <c r="K42" s="83"/>
      <c r="L42" s="281">
        <f>MAX(K42:K46)</f>
        <v>0</v>
      </c>
      <c r="M42" s="284" t="str">
        <f>IF((S42/(8/POWER(2,((L42-85)/3))))&gt;=10,"Crítica",IF((S42/(8/POWER(2,((L42-85)/3))))&lt;0.5,"Baja","Importante"))</f>
        <v>Baja</v>
      </c>
      <c r="N42" s="277" t="s">
        <v>10</v>
      </c>
      <c r="O42" s="287"/>
      <c r="P42" s="287"/>
      <c r="Q42" s="279"/>
      <c r="R42" s="277">
        <v>1</v>
      </c>
      <c r="S42" s="295">
        <f>SUM(E42:E46)</f>
        <v>8</v>
      </c>
      <c r="T42" s="287">
        <v>34</v>
      </c>
      <c r="U42" s="287" t="s">
        <v>12</v>
      </c>
    </row>
    <row r="43" spans="1:21" ht="25.5" customHeight="1" x14ac:dyDescent="0.25">
      <c r="A43" s="273"/>
      <c r="B43" s="275"/>
      <c r="C43" s="275"/>
      <c r="D43" s="69" t="s">
        <v>145</v>
      </c>
      <c r="E43" s="70">
        <v>2</v>
      </c>
      <c r="F43" s="277"/>
      <c r="G43" s="1" t="s">
        <v>154</v>
      </c>
      <c r="H43" s="6" t="s">
        <v>86</v>
      </c>
      <c r="I43" s="6" t="s">
        <v>131</v>
      </c>
      <c r="J43" s="84"/>
      <c r="K43" s="84"/>
      <c r="L43" s="282"/>
      <c r="M43" s="285"/>
      <c r="N43" s="277"/>
      <c r="O43" s="277"/>
      <c r="P43" s="277"/>
      <c r="Q43" s="279"/>
      <c r="R43" s="277"/>
      <c r="S43" s="295"/>
      <c r="T43" s="277"/>
      <c r="U43" s="277"/>
    </row>
    <row r="44" spans="1:21" ht="25.5" customHeight="1" x14ac:dyDescent="0.25">
      <c r="A44" s="273"/>
      <c r="B44" s="275"/>
      <c r="C44" s="275"/>
      <c r="D44" s="69" t="s">
        <v>150</v>
      </c>
      <c r="E44" s="70">
        <v>3</v>
      </c>
      <c r="F44" s="277"/>
      <c r="G44" s="1" t="s">
        <v>15</v>
      </c>
      <c r="H44" s="6" t="s">
        <v>87</v>
      </c>
      <c r="I44" s="6"/>
      <c r="J44" s="84"/>
      <c r="K44" s="84"/>
      <c r="L44" s="282"/>
      <c r="M44" s="285"/>
      <c r="N44" s="277"/>
      <c r="O44" s="277"/>
      <c r="P44" s="277"/>
      <c r="Q44" s="279"/>
      <c r="R44" s="277"/>
      <c r="S44" s="295"/>
      <c r="T44" s="277"/>
      <c r="U44" s="277"/>
    </row>
    <row r="45" spans="1:21" ht="25.5" customHeight="1" x14ac:dyDescent="0.25">
      <c r="A45" s="273"/>
      <c r="B45" s="275"/>
      <c r="C45" s="275"/>
      <c r="D45" s="69"/>
      <c r="E45" s="70"/>
      <c r="F45" s="277"/>
      <c r="G45" s="1"/>
      <c r="H45" s="6"/>
      <c r="I45" s="6"/>
      <c r="J45" s="84"/>
      <c r="K45" s="84"/>
      <c r="L45" s="282"/>
      <c r="M45" s="285"/>
      <c r="N45" s="277"/>
      <c r="O45" s="277"/>
      <c r="P45" s="277"/>
      <c r="Q45" s="279"/>
      <c r="R45" s="277"/>
      <c r="S45" s="295"/>
      <c r="T45" s="277"/>
      <c r="U45" s="277"/>
    </row>
    <row r="46" spans="1:21" ht="25.5" customHeight="1" thickBot="1" x14ac:dyDescent="0.3">
      <c r="A46" s="274"/>
      <c r="B46" s="276"/>
      <c r="C46" s="276"/>
      <c r="D46" s="71"/>
      <c r="E46" s="72"/>
      <c r="F46" s="278"/>
      <c r="G46" s="9"/>
      <c r="H46" s="78"/>
      <c r="I46" s="78"/>
      <c r="J46" s="85"/>
      <c r="K46" s="85"/>
      <c r="L46" s="283"/>
      <c r="M46" s="286"/>
      <c r="N46" s="278"/>
      <c r="O46" s="278"/>
      <c r="P46" s="278"/>
      <c r="Q46" s="280"/>
      <c r="R46" s="278"/>
      <c r="S46" s="296"/>
      <c r="T46" s="278"/>
      <c r="U46" s="278"/>
    </row>
    <row r="47" spans="1:21" ht="25.5" customHeight="1" x14ac:dyDescent="0.25">
      <c r="A47" s="273">
        <v>9</v>
      </c>
      <c r="B47" s="275" t="s">
        <v>13</v>
      </c>
      <c r="C47" s="275" t="s">
        <v>129</v>
      </c>
      <c r="D47" s="74" t="s">
        <v>140</v>
      </c>
      <c r="E47" s="73">
        <v>3</v>
      </c>
      <c r="F47" s="277" t="s">
        <v>12</v>
      </c>
      <c r="G47" s="6" t="s">
        <v>153</v>
      </c>
      <c r="H47" s="6" t="s">
        <v>86</v>
      </c>
      <c r="I47" s="6"/>
      <c r="J47" s="83"/>
      <c r="K47" s="83"/>
      <c r="L47" s="281">
        <f>MAX(K47:K51)</f>
        <v>0</v>
      </c>
      <c r="M47" s="284" t="str">
        <f>IF((S47/(8/POWER(2,((L47-85)/3))))&gt;=10,"Crítica",IF((S47/(8/POWER(2,((L47-85)/3))))&lt;0.5,"Baja","Importante"))</f>
        <v>Baja</v>
      </c>
      <c r="N47" s="277" t="s">
        <v>10</v>
      </c>
      <c r="O47" s="287"/>
      <c r="P47" s="287"/>
      <c r="Q47" s="279"/>
      <c r="R47" s="277">
        <v>1</v>
      </c>
      <c r="S47" s="295">
        <f>SUM(E47:E51)</f>
        <v>8</v>
      </c>
      <c r="T47" s="287">
        <v>33</v>
      </c>
      <c r="U47" s="287" t="s">
        <v>12</v>
      </c>
    </row>
    <row r="48" spans="1:21" ht="25.5" customHeight="1" x14ac:dyDescent="0.25">
      <c r="A48" s="273"/>
      <c r="B48" s="275"/>
      <c r="C48" s="275"/>
      <c r="D48" s="69" t="s">
        <v>145</v>
      </c>
      <c r="E48" s="70">
        <v>2</v>
      </c>
      <c r="F48" s="277"/>
      <c r="G48" s="1" t="s">
        <v>154</v>
      </c>
      <c r="H48" s="6" t="s">
        <v>86</v>
      </c>
      <c r="I48" s="6" t="s">
        <v>131</v>
      </c>
      <c r="J48" s="84"/>
      <c r="K48" s="84"/>
      <c r="L48" s="282"/>
      <c r="M48" s="285"/>
      <c r="N48" s="277"/>
      <c r="O48" s="277"/>
      <c r="P48" s="277"/>
      <c r="Q48" s="279"/>
      <c r="R48" s="277"/>
      <c r="S48" s="295"/>
      <c r="T48" s="277"/>
      <c r="U48" s="277"/>
    </row>
    <row r="49" spans="1:21" ht="25.5" customHeight="1" x14ac:dyDescent="0.25">
      <c r="A49" s="273"/>
      <c r="B49" s="275"/>
      <c r="C49" s="275"/>
      <c r="D49" s="69" t="s">
        <v>150</v>
      </c>
      <c r="E49" s="70">
        <v>3</v>
      </c>
      <c r="F49" s="277"/>
      <c r="G49" s="1" t="s">
        <v>15</v>
      </c>
      <c r="H49" s="6" t="s">
        <v>87</v>
      </c>
      <c r="I49" s="6"/>
      <c r="J49" s="84"/>
      <c r="K49" s="84"/>
      <c r="L49" s="282"/>
      <c r="M49" s="285"/>
      <c r="N49" s="277"/>
      <c r="O49" s="277"/>
      <c r="P49" s="277"/>
      <c r="Q49" s="279"/>
      <c r="R49" s="277"/>
      <c r="S49" s="295"/>
      <c r="T49" s="277"/>
      <c r="U49" s="277"/>
    </row>
    <row r="50" spans="1:21" ht="25.5" customHeight="1" x14ac:dyDescent="0.25">
      <c r="A50" s="273"/>
      <c r="B50" s="275"/>
      <c r="C50" s="275"/>
      <c r="D50" s="69"/>
      <c r="E50" s="70"/>
      <c r="F50" s="277"/>
      <c r="G50" s="1"/>
      <c r="H50" s="6"/>
      <c r="I50" s="6"/>
      <c r="J50" s="84"/>
      <c r="K50" s="84"/>
      <c r="L50" s="282"/>
      <c r="M50" s="285"/>
      <c r="N50" s="277"/>
      <c r="O50" s="277"/>
      <c r="P50" s="277"/>
      <c r="Q50" s="279"/>
      <c r="R50" s="277"/>
      <c r="S50" s="295"/>
      <c r="T50" s="277"/>
      <c r="U50" s="277"/>
    </row>
    <row r="51" spans="1:21" ht="25.5" customHeight="1" thickBot="1" x14ac:dyDescent="0.3">
      <c r="A51" s="274"/>
      <c r="B51" s="276"/>
      <c r="C51" s="276"/>
      <c r="D51" s="71"/>
      <c r="E51" s="72"/>
      <c r="F51" s="278"/>
      <c r="G51" s="9"/>
      <c r="H51" s="78"/>
      <c r="I51" s="78"/>
      <c r="J51" s="85"/>
      <c r="K51" s="85"/>
      <c r="L51" s="283"/>
      <c r="M51" s="286"/>
      <c r="N51" s="278"/>
      <c r="O51" s="278"/>
      <c r="P51" s="278"/>
      <c r="Q51" s="280"/>
      <c r="R51" s="278"/>
      <c r="S51" s="296"/>
      <c r="T51" s="278"/>
      <c r="U51" s="278"/>
    </row>
    <row r="52" spans="1:21" ht="25.5" customHeight="1" x14ac:dyDescent="0.25">
      <c r="A52" s="273">
        <v>10</v>
      </c>
      <c r="B52" s="275"/>
      <c r="C52" s="275"/>
      <c r="D52" s="74"/>
      <c r="E52" s="73"/>
      <c r="F52" s="277"/>
      <c r="G52" s="6"/>
      <c r="H52" s="6"/>
      <c r="I52" s="6"/>
      <c r="J52" s="83"/>
      <c r="K52" s="83"/>
      <c r="L52" s="281"/>
      <c r="M52" s="284"/>
      <c r="N52" s="277"/>
      <c r="O52" s="287"/>
      <c r="P52" s="287"/>
      <c r="Q52" s="279"/>
      <c r="R52" s="277"/>
      <c r="S52" s="295"/>
      <c r="T52" s="287"/>
      <c r="U52" s="287"/>
    </row>
    <row r="53" spans="1:21" ht="25.5" customHeight="1" x14ac:dyDescent="0.25">
      <c r="A53" s="273"/>
      <c r="B53" s="275"/>
      <c r="C53" s="275"/>
      <c r="D53" s="69"/>
      <c r="E53" s="70"/>
      <c r="F53" s="277"/>
      <c r="G53" s="1"/>
      <c r="H53" s="6"/>
      <c r="I53" s="6"/>
      <c r="J53" s="84"/>
      <c r="K53" s="84"/>
      <c r="L53" s="282"/>
      <c r="M53" s="285"/>
      <c r="N53" s="277"/>
      <c r="O53" s="277"/>
      <c r="P53" s="277"/>
      <c r="Q53" s="279"/>
      <c r="R53" s="277"/>
      <c r="S53" s="295"/>
      <c r="T53" s="277"/>
      <c r="U53" s="277"/>
    </row>
    <row r="54" spans="1:21" ht="25.5" customHeight="1" x14ac:dyDescent="0.25">
      <c r="A54" s="273"/>
      <c r="B54" s="275"/>
      <c r="C54" s="275"/>
      <c r="D54" s="69"/>
      <c r="E54" s="70"/>
      <c r="F54" s="277"/>
      <c r="G54" s="1"/>
      <c r="H54" s="6"/>
      <c r="I54" s="6"/>
      <c r="J54" s="84"/>
      <c r="K54" s="84"/>
      <c r="L54" s="282"/>
      <c r="M54" s="285"/>
      <c r="N54" s="277"/>
      <c r="O54" s="277"/>
      <c r="P54" s="277"/>
      <c r="Q54" s="279"/>
      <c r="R54" s="277"/>
      <c r="S54" s="295"/>
      <c r="T54" s="277"/>
      <c r="U54" s="277"/>
    </row>
    <row r="55" spans="1:21" ht="25.5" customHeight="1" x14ac:dyDescent="0.25">
      <c r="A55" s="273"/>
      <c r="B55" s="275"/>
      <c r="C55" s="275"/>
      <c r="D55" s="69"/>
      <c r="E55" s="70"/>
      <c r="F55" s="277"/>
      <c r="G55" s="1"/>
      <c r="H55" s="6"/>
      <c r="I55" s="6"/>
      <c r="J55" s="84"/>
      <c r="K55" s="84"/>
      <c r="L55" s="282"/>
      <c r="M55" s="285"/>
      <c r="N55" s="277"/>
      <c r="O55" s="277"/>
      <c r="P55" s="277"/>
      <c r="Q55" s="279"/>
      <c r="R55" s="277"/>
      <c r="S55" s="295"/>
      <c r="T55" s="277"/>
      <c r="U55" s="277"/>
    </row>
    <row r="56" spans="1:21" ht="25.5" customHeight="1" thickBot="1" x14ac:dyDescent="0.3">
      <c r="A56" s="274"/>
      <c r="B56" s="276"/>
      <c r="C56" s="276"/>
      <c r="D56" s="71"/>
      <c r="E56" s="72"/>
      <c r="F56" s="278"/>
      <c r="G56" s="9"/>
      <c r="H56" s="78"/>
      <c r="I56" s="78"/>
      <c r="J56" s="85"/>
      <c r="K56" s="85"/>
      <c r="L56" s="283"/>
      <c r="M56" s="286"/>
      <c r="N56" s="278"/>
      <c r="O56" s="278"/>
      <c r="P56" s="278"/>
      <c r="Q56" s="280"/>
      <c r="R56" s="278"/>
      <c r="S56" s="296"/>
      <c r="T56" s="278"/>
      <c r="U56" s="278"/>
    </row>
    <row r="57" spans="1:21" ht="25.5" customHeight="1" x14ac:dyDescent="0.25">
      <c r="A57" s="273">
        <v>11</v>
      </c>
      <c r="B57" s="275"/>
      <c r="C57" s="275"/>
      <c r="D57" s="74"/>
      <c r="E57" s="73"/>
      <c r="F57" s="277"/>
      <c r="G57" s="6"/>
      <c r="H57" s="6"/>
      <c r="I57" s="6"/>
      <c r="J57" s="83"/>
      <c r="K57" s="83"/>
      <c r="L57" s="281"/>
      <c r="M57" s="284"/>
      <c r="N57" s="277"/>
      <c r="O57" s="287"/>
      <c r="P57" s="287"/>
      <c r="Q57" s="279"/>
      <c r="R57" s="277"/>
      <c r="S57" s="295"/>
      <c r="T57" s="287"/>
      <c r="U57" s="287"/>
    </row>
    <row r="58" spans="1:21" ht="25.5" customHeight="1" x14ac:dyDescent="0.25">
      <c r="A58" s="273"/>
      <c r="B58" s="275"/>
      <c r="C58" s="275"/>
      <c r="D58" s="69"/>
      <c r="E58" s="70"/>
      <c r="F58" s="277"/>
      <c r="G58" s="1"/>
      <c r="H58" s="6"/>
      <c r="I58" s="6"/>
      <c r="J58" s="84"/>
      <c r="K58" s="84"/>
      <c r="L58" s="282"/>
      <c r="M58" s="285"/>
      <c r="N58" s="277"/>
      <c r="O58" s="277"/>
      <c r="P58" s="277"/>
      <c r="Q58" s="279"/>
      <c r="R58" s="277"/>
      <c r="S58" s="295"/>
      <c r="T58" s="277"/>
      <c r="U58" s="277"/>
    </row>
    <row r="59" spans="1:21" ht="25.5" customHeight="1" x14ac:dyDescent="0.25">
      <c r="A59" s="273"/>
      <c r="B59" s="275"/>
      <c r="C59" s="275"/>
      <c r="D59" s="69"/>
      <c r="E59" s="70"/>
      <c r="F59" s="277"/>
      <c r="G59" s="1"/>
      <c r="H59" s="6"/>
      <c r="I59" s="6"/>
      <c r="J59" s="84"/>
      <c r="K59" s="84"/>
      <c r="L59" s="282"/>
      <c r="M59" s="285"/>
      <c r="N59" s="277"/>
      <c r="O59" s="277"/>
      <c r="P59" s="277"/>
      <c r="Q59" s="279"/>
      <c r="R59" s="277"/>
      <c r="S59" s="295"/>
      <c r="T59" s="277"/>
      <c r="U59" s="277"/>
    </row>
    <row r="60" spans="1:21" ht="25.5" customHeight="1" x14ac:dyDescent="0.25">
      <c r="A60" s="273"/>
      <c r="B60" s="275"/>
      <c r="C60" s="275"/>
      <c r="D60" s="69"/>
      <c r="E60" s="70"/>
      <c r="F60" s="277"/>
      <c r="G60" s="1"/>
      <c r="H60" s="6"/>
      <c r="I60" s="6"/>
      <c r="J60" s="84"/>
      <c r="K60" s="84"/>
      <c r="L60" s="282"/>
      <c r="M60" s="285"/>
      <c r="N60" s="277"/>
      <c r="O60" s="277"/>
      <c r="P60" s="277"/>
      <c r="Q60" s="279"/>
      <c r="R60" s="277"/>
      <c r="S60" s="295"/>
      <c r="T60" s="277"/>
      <c r="U60" s="277"/>
    </row>
    <row r="61" spans="1:21" ht="25.5" customHeight="1" thickBot="1" x14ac:dyDescent="0.3">
      <c r="A61" s="274"/>
      <c r="B61" s="276"/>
      <c r="C61" s="276"/>
      <c r="D61" s="71"/>
      <c r="E61" s="72"/>
      <c r="F61" s="278"/>
      <c r="G61" s="9"/>
      <c r="H61" s="78"/>
      <c r="I61" s="78"/>
      <c r="J61" s="85"/>
      <c r="K61" s="85"/>
      <c r="L61" s="283"/>
      <c r="M61" s="286"/>
      <c r="N61" s="278"/>
      <c r="O61" s="278"/>
      <c r="P61" s="278"/>
      <c r="Q61" s="280"/>
      <c r="R61" s="278"/>
      <c r="S61" s="296"/>
      <c r="T61" s="278"/>
      <c r="U61" s="278"/>
    </row>
    <row r="62" spans="1:21" ht="25.5" customHeight="1" x14ac:dyDescent="0.25">
      <c r="A62" s="273">
        <v>12</v>
      </c>
      <c r="B62" s="275"/>
      <c r="C62" s="275"/>
      <c r="D62" s="74"/>
      <c r="E62" s="73"/>
      <c r="F62" s="277"/>
      <c r="G62" s="6"/>
      <c r="H62" s="6"/>
      <c r="I62" s="6"/>
      <c r="J62" s="83"/>
      <c r="K62" s="83"/>
      <c r="L62" s="281"/>
      <c r="M62" s="284"/>
      <c r="N62" s="277"/>
      <c r="O62" s="287"/>
      <c r="P62" s="287"/>
      <c r="Q62" s="279"/>
      <c r="R62" s="277"/>
      <c r="S62" s="295"/>
      <c r="T62" s="287"/>
      <c r="U62" s="287"/>
    </row>
    <row r="63" spans="1:21" ht="25.5" customHeight="1" x14ac:dyDescent="0.25">
      <c r="A63" s="273"/>
      <c r="B63" s="275"/>
      <c r="C63" s="275"/>
      <c r="D63" s="69"/>
      <c r="E63" s="70"/>
      <c r="F63" s="277"/>
      <c r="G63" s="1"/>
      <c r="H63" s="6"/>
      <c r="I63" s="6"/>
      <c r="J63" s="84"/>
      <c r="K63" s="84"/>
      <c r="L63" s="282"/>
      <c r="M63" s="285"/>
      <c r="N63" s="277"/>
      <c r="O63" s="277"/>
      <c r="P63" s="277"/>
      <c r="Q63" s="279"/>
      <c r="R63" s="277"/>
      <c r="S63" s="295"/>
      <c r="T63" s="277"/>
      <c r="U63" s="277"/>
    </row>
    <row r="64" spans="1:21" ht="25.5" customHeight="1" x14ac:dyDescent="0.25">
      <c r="A64" s="273"/>
      <c r="B64" s="275"/>
      <c r="C64" s="275"/>
      <c r="D64" s="69"/>
      <c r="E64" s="70"/>
      <c r="F64" s="277"/>
      <c r="G64" s="1"/>
      <c r="H64" s="6"/>
      <c r="I64" s="6"/>
      <c r="J64" s="84"/>
      <c r="K64" s="84"/>
      <c r="L64" s="282"/>
      <c r="M64" s="285"/>
      <c r="N64" s="277"/>
      <c r="O64" s="277"/>
      <c r="P64" s="277"/>
      <c r="Q64" s="279"/>
      <c r="R64" s="277"/>
      <c r="S64" s="295"/>
      <c r="T64" s="277"/>
      <c r="U64" s="277"/>
    </row>
    <row r="65" spans="1:21" ht="25.5" customHeight="1" x14ac:dyDescent="0.25">
      <c r="A65" s="273"/>
      <c r="B65" s="275"/>
      <c r="C65" s="275"/>
      <c r="D65" s="69"/>
      <c r="E65" s="70"/>
      <c r="F65" s="277"/>
      <c r="G65" s="1"/>
      <c r="H65" s="6"/>
      <c r="I65" s="6"/>
      <c r="J65" s="84"/>
      <c r="K65" s="84"/>
      <c r="L65" s="282"/>
      <c r="M65" s="285"/>
      <c r="N65" s="277"/>
      <c r="O65" s="277"/>
      <c r="P65" s="277"/>
      <c r="Q65" s="279"/>
      <c r="R65" s="277"/>
      <c r="S65" s="295"/>
      <c r="T65" s="277"/>
      <c r="U65" s="277"/>
    </row>
    <row r="66" spans="1:21" ht="25.5" customHeight="1" thickBot="1" x14ac:dyDescent="0.3">
      <c r="A66" s="274"/>
      <c r="B66" s="276"/>
      <c r="C66" s="276"/>
      <c r="D66" s="71"/>
      <c r="E66" s="72"/>
      <c r="F66" s="278"/>
      <c r="G66" s="9"/>
      <c r="H66" s="78"/>
      <c r="I66" s="78"/>
      <c r="J66" s="85"/>
      <c r="K66" s="85"/>
      <c r="L66" s="283"/>
      <c r="M66" s="286"/>
      <c r="N66" s="278"/>
      <c r="O66" s="278"/>
      <c r="P66" s="278"/>
      <c r="Q66" s="280"/>
      <c r="R66" s="278"/>
      <c r="S66" s="296"/>
      <c r="T66" s="278"/>
      <c r="U66" s="278"/>
    </row>
    <row r="67" spans="1:21" ht="25.5" customHeight="1" x14ac:dyDescent="0.25">
      <c r="A67" s="273">
        <v>13</v>
      </c>
      <c r="B67" s="275"/>
      <c r="C67" s="275"/>
      <c r="D67" s="74"/>
      <c r="E67" s="73"/>
      <c r="F67" s="277"/>
      <c r="G67" s="6"/>
      <c r="H67" s="6"/>
      <c r="I67" s="6"/>
      <c r="J67" s="83"/>
      <c r="K67" s="83"/>
      <c r="L67" s="281"/>
      <c r="M67" s="284"/>
      <c r="N67" s="277"/>
      <c r="O67" s="287"/>
      <c r="P67" s="287"/>
      <c r="Q67" s="279"/>
      <c r="R67" s="277"/>
      <c r="S67" s="295"/>
      <c r="T67" s="287"/>
      <c r="U67" s="287"/>
    </row>
    <row r="68" spans="1:21" ht="25.5" customHeight="1" x14ac:dyDescent="0.25">
      <c r="A68" s="273"/>
      <c r="B68" s="275"/>
      <c r="C68" s="275"/>
      <c r="D68" s="69"/>
      <c r="E68" s="70"/>
      <c r="F68" s="277"/>
      <c r="G68" s="1"/>
      <c r="H68" s="6"/>
      <c r="I68" s="6"/>
      <c r="J68" s="84"/>
      <c r="K68" s="84"/>
      <c r="L68" s="282"/>
      <c r="M68" s="285"/>
      <c r="N68" s="277"/>
      <c r="O68" s="277"/>
      <c r="P68" s="277"/>
      <c r="Q68" s="279"/>
      <c r="R68" s="277"/>
      <c r="S68" s="295"/>
      <c r="T68" s="277"/>
      <c r="U68" s="277"/>
    </row>
    <row r="69" spans="1:21" ht="25.5" customHeight="1" x14ac:dyDescent="0.25">
      <c r="A69" s="273"/>
      <c r="B69" s="275"/>
      <c r="C69" s="275"/>
      <c r="D69" s="69"/>
      <c r="E69" s="70"/>
      <c r="F69" s="277"/>
      <c r="G69" s="1"/>
      <c r="H69" s="6"/>
      <c r="I69" s="6"/>
      <c r="J69" s="84"/>
      <c r="K69" s="84"/>
      <c r="L69" s="282"/>
      <c r="M69" s="285"/>
      <c r="N69" s="277"/>
      <c r="O69" s="277"/>
      <c r="P69" s="277"/>
      <c r="Q69" s="279"/>
      <c r="R69" s="277"/>
      <c r="S69" s="295"/>
      <c r="T69" s="277"/>
      <c r="U69" s="277"/>
    </row>
    <row r="70" spans="1:21" ht="25.5" customHeight="1" x14ac:dyDescent="0.25">
      <c r="A70" s="273"/>
      <c r="B70" s="275"/>
      <c r="C70" s="275"/>
      <c r="D70" s="69"/>
      <c r="E70" s="70"/>
      <c r="F70" s="277"/>
      <c r="G70" s="1"/>
      <c r="H70" s="6"/>
      <c r="I70" s="6"/>
      <c r="J70" s="84"/>
      <c r="K70" s="84"/>
      <c r="L70" s="282"/>
      <c r="M70" s="285"/>
      <c r="N70" s="277"/>
      <c r="O70" s="277"/>
      <c r="P70" s="277"/>
      <c r="Q70" s="279"/>
      <c r="R70" s="277"/>
      <c r="S70" s="295"/>
      <c r="T70" s="277"/>
      <c r="U70" s="277"/>
    </row>
    <row r="71" spans="1:21" ht="25.5" customHeight="1" thickBot="1" x14ac:dyDescent="0.3">
      <c r="A71" s="274"/>
      <c r="B71" s="276"/>
      <c r="C71" s="276"/>
      <c r="D71" s="71"/>
      <c r="E71" s="72"/>
      <c r="F71" s="278"/>
      <c r="G71" s="9"/>
      <c r="H71" s="78"/>
      <c r="I71" s="78"/>
      <c r="J71" s="85"/>
      <c r="K71" s="85"/>
      <c r="L71" s="283"/>
      <c r="M71" s="286"/>
      <c r="N71" s="278"/>
      <c r="O71" s="278"/>
      <c r="P71" s="278"/>
      <c r="Q71" s="280"/>
      <c r="R71" s="278"/>
      <c r="S71" s="296"/>
      <c r="T71" s="278"/>
      <c r="U71" s="278"/>
    </row>
    <row r="72" spans="1:21" ht="25.5" customHeight="1" x14ac:dyDescent="0.25">
      <c r="A72" s="273">
        <v>14</v>
      </c>
      <c r="B72" s="275"/>
      <c r="C72" s="275"/>
      <c r="D72" s="74"/>
      <c r="E72" s="73"/>
      <c r="F72" s="277"/>
      <c r="G72" s="6"/>
      <c r="H72" s="6"/>
      <c r="I72" s="6"/>
      <c r="J72" s="83"/>
      <c r="K72" s="83"/>
      <c r="L72" s="281"/>
      <c r="M72" s="284"/>
      <c r="N72" s="277"/>
      <c r="O72" s="287"/>
      <c r="P72" s="287"/>
      <c r="Q72" s="279"/>
      <c r="R72" s="277"/>
      <c r="S72" s="295"/>
      <c r="T72" s="287"/>
      <c r="U72" s="287"/>
    </row>
    <row r="73" spans="1:21" ht="25.5" customHeight="1" x14ac:dyDescent="0.25">
      <c r="A73" s="273"/>
      <c r="B73" s="275"/>
      <c r="C73" s="275"/>
      <c r="D73" s="69"/>
      <c r="E73" s="70"/>
      <c r="F73" s="277"/>
      <c r="G73" s="1"/>
      <c r="H73" s="6"/>
      <c r="I73" s="6"/>
      <c r="J73" s="84"/>
      <c r="K73" s="84"/>
      <c r="L73" s="282"/>
      <c r="M73" s="285"/>
      <c r="N73" s="277"/>
      <c r="O73" s="277"/>
      <c r="P73" s="277"/>
      <c r="Q73" s="279"/>
      <c r="R73" s="277"/>
      <c r="S73" s="295"/>
      <c r="T73" s="277"/>
      <c r="U73" s="277"/>
    </row>
    <row r="74" spans="1:21" ht="25.5" customHeight="1" x14ac:dyDescent="0.25">
      <c r="A74" s="273"/>
      <c r="B74" s="275"/>
      <c r="C74" s="275"/>
      <c r="D74" s="69"/>
      <c r="E74" s="70"/>
      <c r="F74" s="277"/>
      <c r="G74" s="1"/>
      <c r="H74" s="6"/>
      <c r="I74" s="6"/>
      <c r="J74" s="84"/>
      <c r="K74" s="84"/>
      <c r="L74" s="282"/>
      <c r="M74" s="285"/>
      <c r="N74" s="277"/>
      <c r="O74" s="277"/>
      <c r="P74" s="277"/>
      <c r="Q74" s="279"/>
      <c r="R74" s="277"/>
      <c r="S74" s="295"/>
      <c r="T74" s="277"/>
      <c r="U74" s="277"/>
    </row>
    <row r="75" spans="1:21" ht="25.5" customHeight="1" x14ac:dyDescent="0.25">
      <c r="A75" s="273"/>
      <c r="B75" s="275"/>
      <c r="C75" s="275"/>
      <c r="D75" s="69"/>
      <c r="E75" s="70"/>
      <c r="F75" s="277"/>
      <c r="G75" s="1"/>
      <c r="H75" s="6"/>
      <c r="I75" s="6"/>
      <c r="J75" s="84"/>
      <c r="K75" s="84"/>
      <c r="L75" s="282"/>
      <c r="M75" s="285"/>
      <c r="N75" s="277"/>
      <c r="O75" s="277"/>
      <c r="P75" s="277"/>
      <c r="Q75" s="279"/>
      <c r="R75" s="277"/>
      <c r="S75" s="295"/>
      <c r="T75" s="277"/>
      <c r="U75" s="277"/>
    </row>
    <row r="76" spans="1:21" ht="25.5" customHeight="1" thickBot="1" x14ac:dyDescent="0.3">
      <c r="A76" s="274"/>
      <c r="B76" s="276"/>
      <c r="C76" s="276"/>
      <c r="D76" s="71"/>
      <c r="E76" s="72"/>
      <c r="F76" s="278"/>
      <c r="G76" s="9"/>
      <c r="H76" s="78"/>
      <c r="I76" s="78"/>
      <c r="J76" s="85"/>
      <c r="K76" s="85"/>
      <c r="L76" s="283"/>
      <c r="M76" s="286"/>
      <c r="N76" s="278"/>
      <c r="O76" s="278"/>
      <c r="P76" s="278"/>
      <c r="Q76" s="280"/>
      <c r="R76" s="278"/>
      <c r="S76" s="296"/>
      <c r="T76" s="278"/>
      <c r="U76" s="278"/>
    </row>
    <row r="77" spans="1:21" ht="25.5" customHeight="1" x14ac:dyDescent="0.25">
      <c r="A77" s="273">
        <v>15</v>
      </c>
      <c r="B77" s="275"/>
      <c r="C77" s="275"/>
      <c r="D77" s="74"/>
      <c r="E77" s="73"/>
      <c r="F77" s="277"/>
      <c r="G77" s="6"/>
      <c r="H77" s="6"/>
      <c r="I77" s="6"/>
      <c r="J77" s="83"/>
      <c r="K77" s="83"/>
      <c r="L77" s="281"/>
      <c r="M77" s="284"/>
      <c r="N77" s="277"/>
      <c r="O77" s="287"/>
      <c r="P77" s="287"/>
      <c r="Q77" s="279"/>
      <c r="R77" s="277"/>
      <c r="S77" s="295"/>
      <c r="T77" s="287"/>
      <c r="U77" s="287"/>
    </row>
    <row r="78" spans="1:21" ht="25.5" customHeight="1" x14ac:dyDescent="0.25">
      <c r="A78" s="273"/>
      <c r="B78" s="275"/>
      <c r="C78" s="275"/>
      <c r="D78" s="69"/>
      <c r="E78" s="70"/>
      <c r="F78" s="277"/>
      <c r="G78" s="1"/>
      <c r="H78" s="6"/>
      <c r="I78" s="6"/>
      <c r="J78" s="84"/>
      <c r="K78" s="84"/>
      <c r="L78" s="282"/>
      <c r="M78" s="285"/>
      <c r="N78" s="277"/>
      <c r="O78" s="277"/>
      <c r="P78" s="277"/>
      <c r="Q78" s="279"/>
      <c r="R78" s="277"/>
      <c r="S78" s="295"/>
      <c r="T78" s="277"/>
      <c r="U78" s="277"/>
    </row>
    <row r="79" spans="1:21" ht="25.5" customHeight="1" x14ac:dyDescent="0.25">
      <c r="A79" s="273"/>
      <c r="B79" s="275"/>
      <c r="C79" s="275"/>
      <c r="D79" s="69"/>
      <c r="E79" s="70"/>
      <c r="F79" s="277"/>
      <c r="G79" s="1"/>
      <c r="H79" s="6"/>
      <c r="I79" s="6"/>
      <c r="J79" s="84"/>
      <c r="K79" s="84"/>
      <c r="L79" s="282"/>
      <c r="M79" s="285"/>
      <c r="N79" s="277"/>
      <c r="O79" s="277"/>
      <c r="P79" s="277"/>
      <c r="Q79" s="279"/>
      <c r="R79" s="277"/>
      <c r="S79" s="295"/>
      <c r="T79" s="277"/>
      <c r="U79" s="277"/>
    </row>
    <row r="80" spans="1:21" ht="25.5" customHeight="1" x14ac:dyDescent="0.25">
      <c r="A80" s="273"/>
      <c r="B80" s="275"/>
      <c r="C80" s="275"/>
      <c r="D80" s="69"/>
      <c r="E80" s="70"/>
      <c r="F80" s="277"/>
      <c r="G80" s="1"/>
      <c r="H80" s="6"/>
      <c r="I80" s="6"/>
      <c r="J80" s="84"/>
      <c r="K80" s="84"/>
      <c r="L80" s="282"/>
      <c r="M80" s="285"/>
      <c r="N80" s="277"/>
      <c r="O80" s="277"/>
      <c r="P80" s="277"/>
      <c r="Q80" s="279"/>
      <c r="R80" s="277"/>
      <c r="S80" s="295"/>
      <c r="T80" s="277"/>
      <c r="U80" s="277"/>
    </row>
    <row r="81" spans="1:21" ht="25.5" customHeight="1" thickBot="1" x14ac:dyDescent="0.3">
      <c r="A81" s="274"/>
      <c r="B81" s="276"/>
      <c r="C81" s="276"/>
      <c r="D81" s="71"/>
      <c r="E81" s="72"/>
      <c r="F81" s="278"/>
      <c r="G81" s="9"/>
      <c r="H81" s="78"/>
      <c r="I81" s="78"/>
      <c r="J81" s="85"/>
      <c r="K81" s="85"/>
      <c r="L81" s="283"/>
      <c r="M81" s="286"/>
      <c r="N81" s="278"/>
      <c r="O81" s="278"/>
      <c r="P81" s="278"/>
      <c r="Q81" s="280"/>
      <c r="R81" s="278"/>
      <c r="S81" s="296"/>
      <c r="T81" s="278"/>
      <c r="U81" s="278"/>
    </row>
    <row r="82" spans="1:21" ht="25.5" customHeight="1" x14ac:dyDescent="0.25">
      <c r="A82" s="273">
        <v>16</v>
      </c>
      <c r="B82" s="275"/>
      <c r="C82" s="275"/>
      <c r="D82" s="74"/>
      <c r="E82" s="73"/>
      <c r="F82" s="277"/>
      <c r="G82" s="6"/>
      <c r="H82" s="6"/>
      <c r="I82" s="6"/>
      <c r="J82" s="83"/>
      <c r="K82" s="83"/>
      <c r="L82" s="281"/>
      <c r="M82" s="284"/>
      <c r="N82" s="277"/>
      <c r="O82" s="287"/>
      <c r="P82" s="287"/>
      <c r="Q82" s="279"/>
      <c r="R82" s="277"/>
      <c r="S82" s="295"/>
      <c r="T82" s="287"/>
      <c r="U82" s="287"/>
    </row>
    <row r="83" spans="1:21" ht="25.5" customHeight="1" x14ac:dyDescent="0.25">
      <c r="A83" s="273"/>
      <c r="B83" s="275"/>
      <c r="C83" s="275"/>
      <c r="D83" s="69"/>
      <c r="E83" s="70"/>
      <c r="F83" s="277"/>
      <c r="G83" s="1"/>
      <c r="H83" s="6"/>
      <c r="I83" s="6"/>
      <c r="J83" s="84"/>
      <c r="K83" s="84"/>
      <c r="L83" s="282"/>
      <c r="M83" s="285"/>
      <c r="N83" s="277"/>
      <c r="O83" s="277"/>
      <c r="P83" s="277"/>
      <c r="Q83" s="279"/>
      <c r="R83" s="277"/>
      <c r="S83" s="295"/>
      <c r="T83" s="277"/>
      <c r="U83" s="277"/>
    </row>
    <row r="84" spans="1:21" ht="25.5" customHeight="1" x14ac:dyDescent="0.25">
      <c r="A84" s="273"/>
      <c r="B84" s="275"/>
      <c r="C84" s="275"/>
      <c r="D84" s="69"/>
      <c r="E84" s="70"/>
      <c r="F84" s="277"/>
      <c r="G84" s="1"/>
      <c r="H84" s="6"/>
      <c r="I84" s="6"/>
      <c r="J84" s="84"/>
      <c r="K84" s="84"/>
      <c r="L84" s="282"/>
      <c r="M84" s="285"/>
      <c r="N84" s="277"/>
      <c r="O84" s="277"/>
      <c r="P84" s="277"/>
      <c r="Q84" s="279"/>
      <c r="R84" s="277"/>
      <c r="S84" s="295"/>
      <c r="T84" s="277"/>
      <c r="U84" s="277"/>
    </row>
    <row r="85" spans="1:21" ht="25.5" customHeight="1" x14ac:dyDescent="0.25">
      <c r="A85" s="273"/>
      <c r="B85" s="275"/>
      <c r="C85" s="275"/>
      <c r="D85" s="69"/>
      <c r="E85" s="70"/>
      <c r="F85" s="277"/>
      <c r="G85" s="1"/>
      <c r="H85" s="6"/>
      <c r="I85" s="6"/>
      <c r="J85" s="84"/>
      <c r="K85" s="84"/>
      <c r="L85" s="282"/>
      <c r="M85" s="285"/>
      <c r="N85" s="277"/>
      <c r="O85" s="277"/>
      <c r="P85" s="277"/>
      <c r="Q85" s="279"/>
      <c r="R85" s="277"/>
      <c r="S85" s="295"/>
      <c r="T85" s="277"/>
      <c r="U85" s="277"/>
    </row>
    <row r="86" spans="1:21" ht="25.5" customHeight="1" thickBot="1" x14ac:dyDescent="0.3">
      <c r="A86" s="274"/>
      <c r="B86" s="276"/>
      <c r="C86" s="276"/>
      <c r="D86" s="71"/>
      <c r="E86" s="72"/>
      <c r="F86" s="278"/>
      <c r="G86" s="9"/>
      <c r="H86" s="78"/>
      <c r="I86" s="78"/>
      <c r="J86" s="85"/>
      <c r="K86" s="85"/>
      <c r="L86" s="283"/>
      <c r="M86" s="286"/>
      <c r="N86" s="278"/>
      <c r="O86" s="278"/>
      <c r="P86" s="278"/>
      <c r="Q86" s="280"/>
      <c r="R86" s="278"/>
      <c r="S86" s="296"/>
      <c r="T86" s="278"/>
      <c r="U86" s="278"/>
    </row>
    <row r="87" spans="1:21" ht="25.5" customHeight="1" x14ac:dyDescent="0.25">
      <c r="A87" s="273">
        <v>17</v>
      </c>
      <c r="B87" s="275"/>
      <c r="C87" s="275"/>
      <c r="D87" s="74"/>
      <c r="E87" s="73"/>
      <c r="F87" s="277"/>
      <c r="G87" s="6"/>
      <c r="H87" s="6"/>
      <c r="I87" s="6"/>
      <c r="J87" s="83"/>
      <c r="K87" s="83"/>
      <c r="L87" s="281"/>
      <c r="M87" s="284"/>
      <c r="N87" s="277"/>
      <c r="O87" s="287"/>
      <c r="P87" s="287"/>
      <c r="Q87" s="279"/>
      <c r="R87" s="277"/>
      <c r="S87" s="295"/>
      <c r="T87" s="287"/>
      <c r="U87" s="287"/>
    </row>
    <row r="88" spans="1:21" ht="25.5" customHeight="1" x14ac:dyDescent="0.25">
      <c r="A88" s="273"/>
      <c r="B88" s="275"/>
      <c r="C88" s="275"/>
      <c r="D88" s="69"/>
      <c r="E88" s="70"/>
      <c r="F88" s="277"/>
      <c r="G88" s="1"/>
      <c r="H88" s="6"/>
      <c r="I88" s="6"/>
      <c r="J88" s="84"/>
      <c r="K88" s="84"/>
      <c r="L88" s="282"/>
      <c r="M88" s="285"/>
      <c r="N88" s="277"/>
      <c r="O88" s="277"/>
      <c r="P88" s="277"/>
      <c r="Q88" s="279"/>
      <c r="R88" s="277"/>
      <c r="S88" s="295"/>
      <c r="T88" s="277"/>
      <c r="U88" s="277"/>
    </row>
    <row r="89" spans="1:21" ht="25.5" customHeight="1" x14ac:dyDescent="0.25">
      <c r="A89" s="273"/>
      <c r="B89" s="275"/>
      <c r="C89" s="275"/>
      <c r="D89" s="69"/>
      <c r="E89" s="70"/>
      <c r="F89" s="277"/>
      <c r="G89" s="1"/>
      <c r="H89" s="6"/>
      <c r="I89" s="6"/>
      <c r="J89" s="84"/>
      <c r="K89" s="84"/>
      <c r="L89" s="282"/>
      <c r="M89" s="285"/>
      <c r="N89" s="277"/>
      <c r="O89" s="277"/>
      <c r="P89" s="277"/>
      <c r="Q89" s="279"/>
      <c r="R89" s="277"/>
      <c r="S89" s="295"/>
      <c r="T89" s="277"/>
      <c r="U89" s="277"/>
    </row>
    <row r="90" spans="1:21" ht="25.5" customHeight="1" x14ac:dyDescent="0.25">
      <c r="A90" s="273"/>
      <c r="B90" s="275"/>
      <c r="C90" s="275"/>
      <c r="D90" s="69"/>
      <c r="E90" s="70"/>
      <c r="F90" s="277"/>
      <c r="G90" s="1"/>
      <c r="H90" s="6"/>
      <c r="I90" s="6"/>
      <c r="J90" s="84"/>
      <c r="K90" s="84"/>
      <c r="L90" s="282"/>
      <c r="M90" s="285"/>
      <c r="N90" s="277"/>
      <c r="O90" s="277"/>
      <c r="P90" s="277"/>
      <c r="Q90" s="279"/>
      <c r="R90" s="277"/>
      <c r="S90" s="295"/>
      <c r="T90" s="277"/>
      <c r="U90" s="277"/>
    </row>
    <row r="91" spans="1:21" ht="25.5" customHeight="1" thickBot="1" x14ac:dyDescent="0.3">
      <c r="A91" s="274"/>
      <c r="B91" s="276"/>
      <c r="C91" s="276"/>
      <c r="D91" s="71"/>
      <c r="E91" s="72"/>
      <c r="F91" s="278"/>
      <c r="G91" s="9"/>
      <c r="H91" s="78"/>
      <c r="I91" s="78"/>
      <c r="J91" s="85"/>
      <c r="K91" s="85"/>
      <c r="L91" s="283"/>
      <c r="M91" s="286"/>
      <c r="N91" s="278"/>
      <c r="O91" s="278"/>
      <c r="P91" s="278"/>
      <c r="Q91" s="280"/>
      <c r="R91" s="278"/>
      <c r="S91" s="296"/>
      <c r="T91" s="278"/>
      <c r="U91" s="278"/>
    </row>
    <row r="92" spans="1:21" ht="25.5" customHeight="1" x14ac:dyDescent="0.25">
      <c r="A92" s="273">
        <v>18</v>
      </c>
      <c r="B92" s="275"/>
      <c r="C92" s="275"/>
      <c r="D92" s="74"/>
      <c r="E92" s="73"/>
      <c r="F92" s="277"/>
      <c r="G92" s="6"/>
      <c r="H92" s="6"/>
      <c r="I92" s="6"/>
      <c r="J92" s="83"/>
      <c r="K92" s="83"/>
      <c r="L92" s="281"/>
      <c r="M92" s="284"/>
      <c r="N92" s="277"/>
      <c r="O92" s="287"/>
      <c r="P92" s="287"/>
      <c r="Q92" s="279"/>
      <c r="R92" s="277"/>
      <c r="S92" s="295"/>
      <c r="T92" s="287"/>
      <c r="U92" s="287"/>
    </row>
    <row r="93" spans="1:21" ht="25.5" customHeight="1" x14ac:dyDescent="0.25">
      <c r="A93" s="273"/>
      <c r="B93" s="275"/>
      <c r="C93" s="275"/>
      <c r="D93" s="69"/>
      <c r="E93" s="70"/>
      <c r="F93" s="277"/>
      <c r="G93" s="1"/>
      <c r="H93" s="6"/>
      <c r="I93" s="6"/>
      <c r="J93" s="84"/>
      <c r="K93" s="84"/>
      <c r="L93" s="282"/>
      <c r="M93" s="285"/>
      <c r="N93" s="277"/>
      <c r="O93" s="277"/>
      <c r="P93" s="277"/>
      <c r="Q93" s="279"/>
      <c r="R93" s="277"/>
      <c r="S93" s="295"/>
      <c r="T93" s="277"/>
      <c r="U93" s="277"/>
    </row>
    <row r="94" spans="1:21" ht="25.5" customHeight="1" x14ac:dyDescent="0.25">
      <c r="A94" s="273"/>
      <c r="B94" s="275"/>
      <c r="C94" s="275"/>
      <c r="D94" s="69"/>
      <c r="E94" s="70"/>
      <c r="F94" s="277"/>
      <c r="G94" s="1"/>
      <c r="H94" s="6"/>
      <c r="I94" s="6"/>
      <c r="J94" s="84"/>
      <c r="K94" s="84"/>
      <c r="L94" s="282"/>
      <c r="M94" s="285"/>
      <c r="N94" s="277"/>
      <c r="O94" s="277"/>
      <c r="P94" s="277"/>
      <c r="Q94" s="279"/>
      <c r="R94" s="277"/>
      <c r="S94" s="295"/>
      <c r="T94" s="277"/>
      <c r="U94" s="277"/>
    </row>
    <row r="95" spans="1:21" ht="25.5" customHeight="1" x14ac:dyDescent="0.25">
      <c r="A95" s="273"/>
      <c r="B95" s="275"/>
      <c r="C95" s="275"/>
      <c r="D95" s="69"/>
      <c r="E95" s="70"/>
      <c r="F95" s="277"/>
      <c r="G95" s="1"/>
      <c r="H95" s="6"/>
      <c r="I95" s="6"/>
      <c r="J95" s="84"/>
      <c r="K95" s="84"/>
      <c r="L95" s="282"/>
      <c r="M95" s="285"/>
      <c r="N95" s="277"/>
      <c r="O95" s="277"/>
      <c r="P95" s="277"/>
      <c r="Q95" s="279"/>
      <c r="R95" s="277"/>
      <c r="S95" s="295"/>
      <c r="T95" s="277"/>
      <c r="U95" s="277"/>
    </row>
    <row r="96" spans="1:21" ht="25.5" customHeight="1" thickBot="1" x14ac:dyDescent="0.3">
      <c r="A96" s="274"/>
      <c r="B96" s="276"/>
      <c r="C96" s="276"/>
      <c r="D96" s="71"/>
      <c r="E96" s="72"/>
      <c r="F96" s="278"/>
      <c r="G96" s="9"/>
      <c r="H96" s="78"/>
      <c r="I96" s="78"/>
      <c r="J96" s="85"/>
      <c r="K96" s="85"/>
      <c r="L96" s="283"/>
      <c r="M96" s="286"/>
      <c r="N96" s="278"/>
      <c r="O96" s="278"/>
      <c r="P96" s="278"/>
      <c r="Q96" s="280"/>
      <c r="R96" s="278"/>
      <c r="S96" s="296"/>
      <c r="T96" s="278"/>
      <c r="U96" s="278"/>
    </row>
    <row r="97" spans="1:21" ht="25.5" customHeight="1" x14ac:dyDescent="0.25">
      <c r="A97" s="273">
        <v>19</v>
      </c>
      <c r="B97" s="275"/>
      <c r="C97" s="275"/>
      <c r="D97" s="74"/>
      <c r="E97" s="73"/>
      <c r="F97" s="277"/>
      <c r="G97" s="6"/>
      <c r="H97" s="6"/>
      <c r="I97" s="6"/>
      <c r="J97" s="83"/>
      <c r="K97" s="83"/>
      <c r="L97" s="281"/>
      <c r="M97" s="284"/>
      <c r="N97" s="277"/>
      <c r="O97" s="287"/>
      <c r="P97" s="287"/>
      <c r="Q97" s="279"/>
      <c r="R97" s="277"/>
      <c r="S97" s="295"/>
      <c r="T97" s="287"/>
      <c r="U97" s="287"/>
    </row>
    <row r="98" spans="1:21" ht="25.5" customHeight="1" x14ac:dyDescent="0.25">
      <c r="A98" s="273"/>
      <c r="B98" s="275"/>
      <c r="C98" s="275"/>
      <c r="D98" s="69"/>
      <c r="E98" s="70"/>
      <c r="F98" s="277"/>
      <c r="G98" s="1"/>
      <c r="H98" s="6"/>
      <c r="I98" s="6"/>
      <c r="J98" s="84"/>
      <c r="K98" s="84"/>
      <c r="L98" s="282"/>
      <c r="M98" s="285"/>
      <c r="N98" s="277"/>
      <c r="O98" s="277"/>
      <c r="P98" s="277"/>
      <c r="Q98" s="279"/>
      <c r="R98" s="277"/>
      <c r="S98" s="295"/>
      <c r="T98" s="277"/>
      <c r="U98" s="277"/>
    </row>
    <row r="99" spans="1:21" ht="25.5" customHeight="1" x14ac:dyDescent="0.25">
      <c r="A99" s="273"/>
      <c r="B99" s="275"/>
      <c r="C99" s="275"/>
      <c r="D99" s="69"/>
      <c r="E99" s="70"/>
      <c r="F99" s="277"/>
      <c r="G99" s="1"/>
      <c r="H99" s="6"/>
      <c r="I99" s="6"/>
      <c r="J99" s="84"/>
      <c r="K99" s="84"/>
      <c r="L99" s="282"/>
      <c r="M99" s="285"/>
      <c r="N99" s="277"/>
      <c r="O99" s="277"/>
      <c r="P99" s="277"/>
      <c r="Q99" s="279"/>
      <c r="R99" s="277"/>
      <c r="S99" s="295"/>
      <c r="T99" s="277"/>
      <c r="U99" s="277"/>
    </row>
    <row r="100" spans="1:21" ht="25.5" customHeight="1" x14ac:dyDescent="0.25">
      <c r="A100" s="273"/>
      <c r="B100" s="275"/>
      <c r="C100" s="275"/>
      <c r="D100" s="69"/>
      <c r="E100" s="70"/>
      <c r="F100" s="277"/>
      <c r="G100" s="1"/>
      <c r="H100" s="6"/>
      <c r="I100" s="6"/>
      <c r="J100" s="84"/>
      <c r="K100" s="84"/>
      <c r="L100" s="282"/>
      <c r="M100" s="285"/>
      <c r="N100" s="277"/>
      <c r="O100" s="277"/>
      <c r="P100" s="277"/>
      <c r="Q100" s="279"/>
      <c r="R100" s="277"/>
      <c r="S100" s="295"/>
      <c r="T100" s="277"/>
      <c r="U100" s="277"/>
    </row>
    <row r="101" spans="1:21" ht="25.5" customHeight="1" thickBot="1" x14ac:dyDescent="0.3">
      <c r="A101" s="274"/>
      <c r="B101" s="276"/>
      <c r="C101" s="276"/>
      <c r="D101" s="71"/>
      <c r="E101" s="72"/>
      <c r="F101" s="278"/>
      <c r="G101" s="9"/>
      <c r="H101" s="78"/>
      <c r="I101" s="78"/>
      <c r="J101" s="85"/>
      <c r="K101" s="85"/>
      <c r="L101" s="283"/>
      <c r="M101" s="286"/>
      <c r="N101" s="278"/>
      <c r="O101" s="278"/>
      <c r="P101" s="278"/>
      <c r="Q101" s="280"/>
      <c r="R101" s="278"/>
      <c r="S101" s="296"/>
      <c r="T101" s="278"/>
      <c r="U101" s="278"/>
    </row>
    <row r="102" spans="1:21" ht="25.5" customHeight="1" x14ac:dyDescent="0.25">
      <c r="A102" s="273">
        <v>20</v>
      </c>
      <c r="B102" s="275"/>
      <c r="C102" s="275"/>
      <c r="D102" s="74"/>
      <c r="E102" s="73"/>
      <c r="F102" s="277"/>
      <c r="G102" s="6"/>
      <c r="H102" s="6"/>
      <c r="I102" s="6"/>
      <c r="J102" s="83"/>
      <c r="K102" s="83"/>
      <c r="L102" s="281"/>
      <c r="M102" s="284"/>
      <c r="N102" s="277"/>
      <c r="O102" s="287"/>
      <c r="P102" s="287"/>
      <c r="Q102" s="279"/>
      <c r="R102" s="277"/>
      <c r="S102" s="295"/>
      <c r="T102" s="287"/>
      <c r="U102" s="287"/>
    </row>
    <row r="103" spans="1:21" ht="25.5" customHeight="1" x14ac:dyDescent="0.25">
      <c r="A103" s="273"/>
      <c r="B103" s="275"/>
      <c r="C103" s="275"/>
      <c r="D103" s="69"/>
      <c r="E103" s="70"/>
      <c r="F103" s="277"/>
      <c r="G103" s="1"/>
      <c r="H103" s="6"/>
      <c r="I103" s="6"/>
      <c r="J103" s="84"/>
      <c r="K103" s="84"/>
      <c r="L103" s="282"/>
      <c r="M103" s="285"/>
      <c r="N103" s="277"/>
      <c r="O103" s="277"/>
      <c r="P103" s="277"/>
      <c r="Q103" s="279"/>
      <c r="R103" s="277"/>
      <c r="S103" s="295"/>
      <c r="T103" s="277"/>
      <c r="U103" s="277"/>
    </row>
    <row r="104" spans="1:21" ht="25.5" customHeight="1" x14ac:dyDescent="0.25">
      <c r="A104" s="273"/>
      <c r="B104" s="275"/>
      <c r="C104" s="275"/>
      <c r="D104" s="69"/>
      <c r="E104" s="70"/>
      <c r="F104" s="277"/>
      <c r="G104" s="1"/>
      <c r="H104" s="6"/>
      <c r="I104" s="6"/>
      <c r="J104" s="84"/>
      <c r="K104" s="84"/>
      <c r="L104" s="282"/>
      <c r="M104" s="285"/>
      <c r="N104" s="277"/>
      <c r="O104" s="277"/>
      <c r="P104" s="277"/>
      <c r="Q104" s="279"/>
      <c r="R104" s="277"/>
      <c r="S104" s="295"/>
      <c r="T104" s="277"/>
      <c r="U104" s="277"/>
    </row>
    <row r="105" spans="1:21" ht="25.5" customHeight="1" x14ac:dyDescent="0.25">
      <c r="A105" s="273"/>
      <c r="B105" s="275"/>
      <c r="C105" s="275"/>
      <c r="D105" s="69"/>
      <c r="E105" s="70"/>
      <c r="F105" s="277"/>
      <c r="G105" s="1"/>
      <c r="H105" s="6"/>
      <c r="I105" s="6"/>
      <c r="J105" s="84"/>
      <c r="K105" s="84"/>
      <c r="L105" s="282"/>
      <c r="M105" s="285"/>
      <c r="N105" s="277"/>
      <c r="O105" s="277"/>
      <c r="P105" s="277"/>
      <c r="Q105" s="279"/>
      <c r="R105" s="277"/>
      <c r="S105" s="295"/>
      <c r="T105" s="277"/>
      <c r="U105" s="277"/>
    </row>
    <row r="106" spans="1:21" ht="25.5" customHeight="1" thickBot="1" x14ac:dyDescent="0.3">
      <c r="A106" s="274"/>
      <c r="B106" s="276"/>
      <c r="C106" s="276"/>
      <c r="D106" s="71"/>
      <c r="E106" s="72"/>
      <c r="F106" s="278"/>
      <c r="G106" s="9"/>
      <c r="H106" s="78"/>
      <c r="I106" s="78"/>
      <c r="J106" s="85"/>
      <c r="K106" s="85"/>
      <c r="L106" s="283"/>
      <c r="M106" s="286"/>
      <c r="N106" s="278"/>
      <c r="O106" s="278"/>
      <c r="P106" s="278"/>
      <c r="Q106" s="280"/>
      <c r="R106" s="278"/>
      <c r="S106" s="296"/>
      <c r="T106" s="278"/>
      <c r="U106" s="278"/>
    </row>
    <row r="107" spans="1:21" ht="25.5" customHeight="1" x14ac:dyDescent="0.25">
      <c r="A107" s="273">
        <v>21</v>
      </c>
      <c r="B107" s="275"/>
      <c r="C107" s="275"/>
      <c r="D107" s="74"/>
      <c r="E107" s="73"/>
      <c r="F107" s="277"/>
      <c r="G107" s="6"/>
      <c r="H107" s="6"/>
      <c r="I107" s="6"/>
      <c r="J107" s="83"/>
      <c r="K107" s="83"/>
      <c r="L107" s="281"/>
      <c r="M107" s="284"/>
      <c r="N107" s="277"/>
      <c r="O107" s="287"/>
      <c r="P107" s="287"/>
      <c r="Q107" s="279"/>
      <c r="R107" s="277"/>
      <c r="S107" s="295"/>
      <c r="T107" s="287"/>
      <c r="U107" s="287"/>
    </row>
    <row r="108" spans="1:21" ht="25.5" customHeight="1" x14ac:dyDescent="0.25">
      <c r="A108" s="273"/>
      <c r="B108" s="275"/>
      <c r="C108" s="275"/>
      <c r="D108" s="69"/>
      <c r="E108" s="70"/>
      <c r="F108" s="277"/>
      <c r="G108" s="1"/>
      <c r="H108" s="6"/>
      <c r="I108" s="6"/>
      <c r="J108" s="84"/>
      <c r="K108" s="84"/>
      <c r="L108" s="282"/>
      <c r="M108" s="285"/>
      <c r="N108" s="277"/>
      <c r="O108" s="277"/>
      <c r="P108" s="277"/>
      <c r="Q108" s="279"/>
      <c r="R108" s="277"/>
      <c r="S108" s="295"/>
      <c r="T108" s="277"/>
      <c r="U108" s="277"/>
    </row>
    <row r="109" spans="1:21" ht="25.5" customHeight="1" x14ac:dyDescent="0.25">
      <c r="A109" s="273"/>
      <c r="B109" s="275"/>
      <c r="C109" s="275"/>
      <c r="D109" s="69"/>
      <c r="E109" s="70"/>
      <c r="F109" s="277"/>
      <c r="G109" s="1"/>
      <c r="H109" s="6"/>
      <c r="I109" s="6"/>
      <c r="J109" s="84"/>
      <c r="K109" s="84"/>
      <c r="L109" s="282"/>
      <c r="M109" s="285"/>
      <c r="N109" s="277"/>
      <c r="O109" s="277"/>
      <c r="P109" s="277"/>
      <c r="Q109" s="279"/>
      <c r="R109" s="277"/>
      <c r="S109" s="295"/>
      <c r="T109" s="277"/>
      <c r="U109" s="277"/>
    </row>
    <row r="110" spans="1:21" ht="25.5" customHeight="1" x14ac:dyDescent="0.25">
      <c r="A110" s="273"/>
      <c r="B110" s="275"/>
      <c r="C110" s="275"/>
      <c r="D110" s="69"/>
      <c r="E110" s="70"/>
      <c r="F110" s="277"/>
      <c r="G110" s="1"/>
      <c r="H110" s="6"/>
      <c r="I110" s="6"/>
      <c r="J110" s="84"/>
      <c r="K110" s="84"/>
      <c r="L110" s="282"/>
      <c r="M110" s="285"/>
      <c r="N110" s="277"/>
      <c r="O110" s="277"/>
      <c r="P110" s="277"/>
      <c r="Q110" s="279"/>
      <c r="R110" s="277"/>
      <c r="S110" s="295"/>
      <c r="T110" s="277"/>
      <c r="U110" s="277"/>
    </row>
    <row r="111" spans="1:21" ht="25.5" customHeight="1" thickBot="1" x14ac:dyDescent="0.3">
      <c r="A111" s="274"/>
      <c r="B111" s="276"/>
      <c r="C111" s="276"/>
      <c r="D111" s="71"/>
      <c r="E111" s="72"/>
      <c r="F111" s="278"/>
      <c r="G111" s="9"/>
      <c r="H111" s="78"/>
      <c r="I111" s="78"/>
      <c r="J111" s="85"/>
      <c r="K111" s="85"/>
      <c r="L111" s="283"/>
      <c r="M111" s="286"/>
      <c r="N111" s="278"/>
      <c r="O111" s="278"/>
      <c r="P111" s="278"/>
      <c r="Q111" s="280"/>
      <c r="R111" s="278"/>
      <c r="S111" s="296"/>
      <c r="T111" s="278"/>
      <c r="U111" s="278"/>
    </row>
    <row r="112" spans="1:21" ht="25.5" customHeight="1" x14ac:dyDescent="0.25">
      <c r="A112" s="273">
        <v>22</v>
      </c>
      <c r="B112" s="275"/>
      <c r="C112" s="275"/>
      <c r="D112" s="74"/>
      <c r="E112" s="73"/>
      <c r="F112" s="277"/>
      <c r="G112" s="6"/>
      <c r="H112" s="6"/>
      <c r="I112" s="6"/>
      <c r="J112" s="83"/>
      <c r="K112" s="83"/>
      <c r="L112" s="281"/>
      <c r="M112" s="284"/>
      <c r="N112" s="277"/>
      <c r="O112" s="287"/>
      <c r="P112" s="287"/>
      <c r="Q112" s="279"/>
      <c r="R112" s="277"/>
      <c r="S112" s="295"/>
      <c r="T112" s="287"/>
      <c r="U112" s="287"/>
    </row>
    <row r="113" spans="1:21" ht="25.5" customHeight="1" x14ac:dyDescent="0.25">
      <c r="A113" s="273"/>
      <c r="B113" s="275"/>
      <c r="C113" s="275"/>
      <c r="D113" s="69"/>
      <c r="E113" s="70"/>
      <c r="F113" s="277"/>
      <c r="G113" s="1"/>
      <c r="H113" s="6"/>
      <c r="I113" s="6"/>
      <c r="J113" s="84"/>
      <c r="K113" s="84"/>
      <c r="L113" s="282"/>
      <c r="M113" s="285"/>
      <c r="N113" s="277"/>
      <c r="O113" s="277"/>
      <c r="P113" s="277"/>
      <c r="Q113" s="279"/>
      <c r="R113" s="277"/>
      <c r="S113" s="295"/>
      <c r="T113" s="277"/>
      <c r="U113" s="277"/>
    </row>
    <row r="114" spans="1:21" ht="25.5" customHeight="1" x14ac:dyDescent="0.25">
      <c r="A114" s="273"/>
      <c r="B114" s="275"/>
      <c r="C114" s="275"/>
      <c r="D114" s="69"/>
      <c r="E114" s="70"/>
      <c r="F114" s="277"/>
      <c r="G114" s="1"/>
      <c r="H114" s="6"/>
      <c r="I114" s="6"/>
      <c r="J114" s="84"/>
      <c r="K114" s="84"/>
      <c r="L114" s="282"/>
      <c r="M114" s="285"/>
      <c r="N114" s="277"/>
      <c r="O114" s="277"/>
      <c r="P114" s="277"/>
      <c r="Q114" s="279"/>
      <c r="R114" s="277"/>
      <c r="S114" s="295"/>
      <c r="T114" s="277"/>
      <c r="U114" s="277"/>
    </row>
    <row r="115" spans="1:21" ht="25.5" customHeight="1" x14ac:dyDescent="0.25">
      <c r="A115" s="273"/>
      <c r="B115" s="275"/>
      <c r="C115" s="275"/>
      <c r="D115" s="69"/>
      <c r="E115" s="70"/>
      <c r="F115" s="277"/>
      <c r="G115" s="1"/>
      <c r="H115" s="6"/>
      <c r="I115" s="6"/>
      <c r="J115" s="84"/>
      <c r="K115" s="84"/>
      <c r="L115" s="282"/>
      <c r="M115" s="285"/>
      <c r="N115" s="277"/>
      <c r="O115" s="277"/>
      <c r="P115" s="277"/>
      <c r="Q115" s="279"/>
      <c r="R115" s="277"/>
      <c r="S115" s="295"/>
      <c r="T115" s="277"/>
      <c r="U115" s="277"/>
    </row>
    <row r="116" spans="1:21" ht="25.5" customHeight="1" thickBot="1" x14ac:dyDescent="0.3">
      <c r="A116" s="274"/>
      <c r="B116" s="276"/>
      <c r="C116" s="276"/>
      <c r="D116" s="71"/>
      <c r="E116" s="72"/>
      <c r="F116" s="278"/>
      <c r="G116" s="9"/>
      <c r="H116" s="78"/>
      <c r="I116" s="78"/>
      <c r="J116" s="85"/>
      <c r="K116" s="85"/>
      <c r="L116" s="283"/>
      <c r="M116" s="286"/>
      <c r="N116" s="278"/>
      <c r="O116" s="278"/>
      <c r="P116" s="278"/>
      <c r="Q116" s="280"/>
      <c r="R116" s="278"/>
      <c r="S116" s="296"/>
      <c r="T116" s="278"/>
      <c r="U116" s="278"/>
    </row>
    <row r="117" spans="1:21" ht="25.5" customHeight="1" x14ac:dyDescent="0.25">
      <c r="A117" s="273">
        <v>23</v>
      </c>
      <c r="B117" s="275"/>
      <c r="C117" s="275"/>
      <c r="D117" s="74"/>
      <c r="E117" s="73"/>
      <c r="F117" s="277"/>
      <c r="G117" s="6"/>
      <c r="H117" s="6"/>
      <c r="I117" s="6"/>
      <c r="J117" s="83"/>
      <c r="K117" s="83"/>
      <c r="L117" s="281"/>
      <c r="M117" s="284"/>
      <c r="N117" s="277"/>
      <c r="O117" s="287"/>
      <c r="P117" s="287"/>
      <c r="Q117" s="279"/>
      <c r="R117" s="277"/>
      <c r="S117" s="295"/>
      <c r="T117" s="287"/>
      <c r="U117" s="287"/>
    </row>
    <row r="118" spans="1:21" ht="25.5" customHeight="1" x14ac:dyDescent="0.25">
      <c r="A118" s="273"/>
      <c r="B118" s="275"/>
      <c r="C118" s="275"/>
      <c r="D118" s="69"/>
      <c r="E118" s="70"/>
      <c r="F118" s="277"/>
      <c r="G118" s="1"/>
      <c r="H118" s="6"/>
      <c r="I118" s="6"/>
      <c r="J118" s="84"/>
      <c r="K118" s="84"/>
      <c r="L118" s="282"/>
      <c r="M118" s="285"/>
      <c r="N118" s="277"/>
      <c r="O118" s="277"/>
      <c r="P118" s="277"/>
      <c r="Q118" s="279"/>
      <c r="R118" s="277"/>
      <c r="S118" s="295"/>
      <c r="T118" s="277"/>
      <c r="U118" s="277"/>
    </row>
    <row r="119" spans="1:21" ht="25.5" customHeight="1" x14ac:dyDescent="0.25">
      <c r="A119" s="273"/>
      <c r="B119" s="275"/>
      <c r="C119" s="275"/>
      <c r="D119" s="69"/>
      <c r="E119" s="70"/>
      <c r="F119" s="277"/>
      <c r="G119" s="1"/>
      <c r="H119" s="6"/>
      <c r="I119" s="6"/>
      <c r="J119" s="84"/>
      <c r="K119" s="84"/>
      <c r="L119" s="282"/>
      <c r="M119" s="285"/>
      <c r="N119" s="277"/>
      <c r="O119" s="277"/>
      <c r="P119" s="277"/>
      <c r="Q119" s="279"/>
      <c r="R119" s="277"/>
      <c r="S119" s="295"/>
      <c r="T119" s="277"/>
      <c r="U119" s="277"/>
    </row>
    <row r="120" spans="1:21" ht="25.5" customHeight="1" x14ac:dyDescent="0.25">
      <c r="A120" s="273"/>
      <c r="B120" s="275"/>
      <c r="C120" s="275"/>
      <c r="D120" s="69"/>
      <c r="E120" s="70"/>
      <c r="F120" s="277"/>
      <c r="G120" s="1"/>
      <c r="H120" s="6"/>
      <c r="I120" s="6"/>
      <c r="J120" s="84"/>
      <c r="K120" s="84"/>
      <c r="L120" s="282"/>
      <c r="M120" s="285"/>
      <c r="N120" s="277"/>
      <c r="O120" s="277"/>
      <c r="P120" s="277"/>
      <c r="Q120" s="279"/>
      <c r="R120" s="277"/>
      <c r="S120" s="295"/>
      <c r="T120" s="277"/>
      <c r="U120" s="277"/>
    </row>
    <row r="121" spans="1:21" ht="25.5" customHeight="1" thickBot="1" x14ac:dyDescent="0.3">
      <c r="A121" s="274"/>
      <c r="B121" s="276"/>
      <c r="C121" s="276"/>
      <c r="D121" s="71"/>
      <c r="E121" s="72"/>
      <c r="F121" s="278"/>
      <c r="G121" s="9"/>
      <c r="H121" s="78"/>
      <c r="I121" s="78"/>
      <c r="J121" s="85"/>
      <c r="K121" s="85"/>
      <c r="L121" s="283"/>
      <c r="M121" s="286"/>
      <c r="N121" s="278"/>
      <c r="O121" s="278"/>
      <c r="P121" s="278"/>
      <c r="Q121" s="280"/>
      <c r="R121" s="278"/>
      <c r="S121" s="296"/>
      <c r="T121" s="278"/>
      <c r="U121" s="278"/>
    </row>
    <row r="122" spans="1:21" ht="25.5" customHeight="1" x14ac:dyDescent="0.25">
      <c r="A122" s="273">
        <v>24</v>
      </c>
      <c r="B122" s="275"/>
      <c r="C122" s="275"/>
      <c r="D122" s="74"/>
      <c r="E122" s="73"/>
      <c r="F122" s="277"/>
      <c r="G122" s="6"/>
      <c r="H122" s="6"/>
      <c r="I122" s="6"/>
      <c r="J122" s="83"/>
      <c r="K122" s="83"/>
      <c r="L122" s="281"/>
      <c r="M122" s="284"/>
      <c r="N122" s="277"/>
      <c r="O122" s="287"/>
      <c r="P122" s="287"/>
      <c r="Q122" s="279"/>
      <c r="R122" s="277"/>
      <c r="S122" s="295"/>
      <c r="T122" s="287"/>
      <c r="U122" s="287"/>
    </row>
    <row r="123" spans="1:21" ht="25.5" customHeight="1" x14ac:dyDescent="0.25">
      <c r="A123" s="273"/>
      <c r="B123" s="275"/>
      <c r="C123" s="275"/>
      <c r="D123" s="69"/>
      <c r="E123" s="70"/>
      <c r="F123" s="277"/>
      <c r="G123" s="1"/>
      <c r="H123" s="6"/>
      <c r="I123" s="6"/>
      <c r="J123" s="84"/>
      <c r="K123" s="84"/>
      <c r="L123" s="282"/>
      <c r="M123" s="285"/>
      <c r="N123" s="277"/>
      <c r="O123" s="277"/>
      <c r="P123" s="277"/>
      <c r="Q123" s="279"/>
      <c r="R123" s="277"/>
      <c r="S123" s="295"/>
      <c r="T123" s="277"/>
      <c r="U123" s="277"/>
    </row>
    <row r="124" spans="1:21" ht="25.5" customHeight="1" x14ac:dyDescent="0.25">
      <c r="A124" s="273"/>
      <c r="B124" s="275"/>
      <c r="C124" s="275"/>
      <c r="D124" s="69"/>
      <c r="E124" s="70"/>
      <c r="F124" s="277"/>
      <c r="G124" s="1"/>
      <c r="H124" s="6"/>
      <c r="I124" s="6"/>
      <c r="J124" s="84"/>
      <c r="K124" s="84"/>
      <c r="L124" s="282"/>
      <c r="M124" s="285"/>
      <c r="N124" s="277"/>
      <c r="O124" s="277"/>
      <c r="P124" s="277"/>
      <c r="Q124" s="279"/>
      <c r="R124" s="277"/>
      <c r="S124" s="295"/>
      <c r="T124" s="277"/>
      <c r="U124" s="277"/>
    </row>
    <row r="125" spans="1:21" ht="25.5" customHeight="1" x14ac:dyDescent="0.25">
      <c r="A125" s="273"/>
      <c r="B125" s="275"/>
      <c r="C125" s="275"/>
      <c r="D125" s="69"/>
      <c r="E125" s="70"/>
      <c r="F125" s="277"/>
      <c r="G125" s="1"/>
      <c r="H125" s="6"/>
      <c r="I125" s="6"/>
      <c r="J125" s="84"/>
      <c r="K125" s="84"/>
      <c r="L125" s="282"/>
      <c r="M125" s="285"/>
      <c r="N125" s="277"/>
      <c r="O125" s="277"/>
      <c r="P125" s="277"/>
      <c r="Q125" s="279"/>
      <c r="R125" s="277"/>
      <c r="S125" s="295"/>
      <c r="T125" s="277"/>
      <c r="U125" s="277"/>
    </row>
    <row r="126" spans="1:21" ht="25.5" customHeight="1" thickBot="1" x14ac:dyDescent="0.3">
      <c r="A126" s="274"/>
      <c r="B126" s="276"/>
      <c r="C126" s="276"/>
      <c r="D126" s="71"/>
      <c r="E126" s="72"/>
      <c r="F126" s="278"/>
      <c r="G126" s="9"/>
      <c r="H126" s="78"/>
      <c r="I126" s="78"/>
      <c r="J126" s="85"/>
      <c r="K126" s="85"/>
      <c r="L126" s="283"/>
      <c r="M126" s="286"/>
      <c r="N126" s="278"/>
      <c r="O126" s="278"/>
      <c r="P126" s="278"/>
      <c r="Q126" s="280"/>
      <c r="R126" s="278"/>
      <c r="S126" s="296"/>
      <c r="T126" s="278"/>
      <c r="U126" s="278"/>
    </row>
    <row r="127" spans="1:21" ht="25.5" customHeight="1" x14ac:dyDescent="0.25">
      <c r="A127" s="273">
        <v>25</v>
      </c>
      <c r="B127" s="275"/>
      <c r="C127" s="275"/>
      <c r="D127" s="74"/>
      <c r="E127" s="73"/>
      <c r="F127" s="277"/>
      <c r="G127" s="6"/>
      <c r="H127" s="6"/>
      <c r="I127" s="6"/>
      <c r="J127" s="83"/>
      <c r="K127" s="83"/>
      <c r="L127" s="281"/>
      <c r="M127" s="284"/>
      <c r="N127" s="277"/>
      <c r="O127" s="287"/>
      <c r="P127" s="287"/>
      <c r="Q127" s="279"/>
      <c r="R127" s="277"/>
      <c r="S127" s="295"/>
      <c r="T127" s="287"/>
      <c r="U127" s="287"/>
    </row>
    <row r="128" spans="1:21" ht="25.5" customHeight="1" x14ac:dyDescent="0.25">
      <c r="A128" s="273"/>
      <c r="B128" s="275"/>
      <c r="C128" s="275"/>
      <c r="D128" s="69"/>
      <c r="E128" s="70"/>
      <c r="F128" s="277"/>
      <c r="G128" s="1"/>
      <c r="H128" s="6"/>
      <c r="I128" s="6"/>
      <c r="J128" s="84"/>
      <c r="K128" s="84"/>
      <c r="L128" s="282"/>
      <c r="M128" s="285"/>
      <c r="N128" s="277"/>
      <c r="O128" s="277"/>
      <c r="P128" s="277"/>
      <c r="Q128" s="279"/>
      <c r="R128" s="277"/>
      <c r="S128" s="295"/>
      <c r="T128" s="277"/>
      <c r="U128" s="277"/>
    </row>
    <row r="129" spans="1:21" ht="25.5" customHeight="1" x14ac:dyDescent="0.25">
      <c r="A129" s="273"/>
      <c r="B129" s="275"/>
      <c r="C129" s="275"/>
      <c r="D129" s="69"/>
      <c r="E129" s="70"/>
      <c r="F129" s="277"/>
      <c r="G129" s="1"/>
      <c r="H129" s="6"/>
      <c r="I129" s="6"/>
      <c r="J129" s="84"/>
      <c r="K129" s="84"/>
      <c r="L129" s="282"/>
      <c r="M129" s="285"/>
      <c r="N129" s="277"/>
      <c r="O129" s="277"/>
      <c r="P129" s="277"/>
      <c r="Q129" s="279"/>
      <c r="R129" s="277"/>
      <c r="S129" s="295"/>
      <c r="T129" s="277"/>
      <c r="U129" s="277"/>
    </row>
    <row r="130" spans="1:21" ht="25.5" customHeight="1" x14ac:dyDescent="0.25">
      <c r="A130" s="273"/>
      <c r="B130" s="275"/>
      <c r="C130" s="275"/>
      <c r="D130" s="69"/>
      <c r="E130" s="70"/>
      <c r="F130" s="277"/>
      <c r="G130" s="1"/>
      <c r="H130" s="6"/>
      <c r="I130" s="6"/>
      <c r="J130" s="84"/>
      <c r="K130" s="84"/>
      <c r="L130" s="282"/>
      <c r="M130" s="285"/>
      <c r="N130" s="277"/>
      <c r="O130" s="277"/>
      <c r="P130" s="277"/>
      <c r="Q130" s="279"/>
      <c r="R130" s="277"/>
      <c r="S130" s="295"/>
      <c r="T130" s="277"/>
      <c r="U130" s="277"/>
    </row>
    <row r="131" spans="1:21" ht="25.5" customHeight="1" thickBot="1" x14ac:dyDescent="0.3">
      <c r="A131" s="274"/>
      <c r="B131" s="276"/>
      <c r="C131" s="276"/>
      <c r="D131" s="71"/>
      <c r="E131" s="72"/>
      <c r="F131" s="278"/>
      <c r="G131" s="9"/>
      <c r="H131" s="78"/>
      <c r="I131" s="78"/>
      <c r="J131" s="85"/>
      <c r="K131" s="85"/>
      <c r="L131" s="283"/>
      <c r="M131" s="286"/>
      <c r="N131" s="278"/>
      <c r="O131" s="278"/>
      <c r="P131" s="278"/>
      <c r="Q131" s="280"/>
      <c r="R131" s="278"/>
      <c r="S131" s="296"/>
      <c r="T131" s="278"/>
      <c r="U131" s="278"/>
    </row>
    <row r="132" spans="1:21" ht="25.5" customHeight="1" x14ac:dyDescent="0.25">
      <c r="A132" s="273">
        <v>26</v>
      </c>
      <c r="B132" s="275"/>
      <c r="C132" s="275"/>
      <c r="D132" s="74"/>
      <c r="E132" s="73"/>
      <c r="F132" s="277"/>
      <c r="G132" s="6"/>
      <c r="H132" s="6"/>
      <c r="I132" s="6"/>
      <c r="J132" s="83"/>
      <c r="K132" s="83"/>
      <c r="L132" s="281"/>
      <c r="M132" s="284"/>
      <c r="N132" s="277"/>
      <c r="O132" s="287"/>
      <c r="P132" s="287"/>
      <c r="Q132" s="279"/>
      <c r="R132" s="277"/>
      <c r="S132" s="295"/>
      <c r="T132" s="287"/>
      <c r="U132" s="287"/>
    </row>
    <row r="133" spans="1:21" ht="25.5" customHeight="1" x14ac:dyDescent="0.25">
      <c r="A133" s="273"/>
      <c r="B133" s="275"/>
      <c r="C133" s="275"/>
      <c r="D133" s="69"/>
      <c r="E133" s="70"/>
      <c r="F133" s="277"/>
      <c r="G133" s="1"/>
      <c r="H133" s="6"/>
      <c r="I133" s="6"/>
      <c r="J133" s="84"/>
      <c r="K133" s="84"/>
      <c r="L133" s="282"/>
      <c r="M133" s="285"/>
      <c r="N133" s="277"/>
      <c r="O133" s="277"/>
      <c r="P133" s="277"/>
      <c r="Q133" s="279"/>
      <c r="R133" s="277"/>
      <c r="S133" s="295"/>
      <c r="T133" s="277"/>
      <c r="U133" s="277"/>
    </row>
    <row r="134" spans="1:21" ht="25.5" customHeight="1" x14ac:dyDescent="0.25">
      <c r="A134" s="273"/>
      <c r="B134" s="275"/>
      <c r="C134" s="275"/>
      <c r="D134" s="69"/>
      <c r="E134" s="70"/>
      <c r="F134" s="277"/>
      <c r="G134" s="1"/>
      <c r="H134" s="6"/>
      <c r="I134" s="6"/>
      <c r="J134" s="84"/>
      <c r="K134" s="84"/>
      <c r="L134" s="282"/>
      <c r="M134" s="285"/>
      <c r="N134" s="277"/>
      <c r="O134" s="277"/>
      <c r="P134" s="277"/>
      <c r="Q134" s="279"/>
      <c r="R134" s="277"/>
      <c r="S134" s="295"/>
      <c r="T134" s="277"/>
      <c r="U134" s="277"/>
    </row>
    <row r="135" spans="1:21" ht="25.5" customHeight="1" x14ac:dyDescent="0.25">
      <c r="A135" s="273"/>
      <c r="B135" s="275"/>
      <c r="C135" s="275"/>
      <c r="D135" s="69"/>
      <c r="E135" s="70"/>
      <c r="F135" s="277"/>
      <c r="G135" s="1"/>
      <c r="H135" s="6"/>
      <c r="I135" s="6"/>
      <c r="J135" s="84"/>
      <c r="K135" s="84"/>
      <c r="L135" s="282"/>
      <c r="M135" s="285"/>
      <c r="N135" s="277"/>
      <c r="O135" s="277"/>
      <c r="P135" s="277"/>
      <c r="Q135" s="279"/>
      <c r="R135" s="277"/>
      <c r="S135" s="295"/>
      <c r="T135" s="277"/>
      <c r="U135" s="277"/>
    </row>
    <row r="136" spans="1:21" ht="25.5" customHeight="1" thickBot="1" x14ac:dyDescent="0.3">
      <c r="A136" s="274"/>
      <c r="B136" s="276"/>
      <c r="C136" s="276"/>
      <c r="D136" s="71"/>
      <c r="E136" s="72"/>
      <c r="F136" s="278"/>
      <c r="G136" s="9"/>
      <c r="H136" s="78"/>
      <c r="I136" s="78"/>
      <c r="J136" s="85"/>
      <c r="K136" s="85"/>
      <c r="L136" s="283"/>
      <c r="M136" s="286"/>
      <c r="N136" s="278"/>
      <c r="O136" s="278"/>
      <c r="P136" s="278"/>
      <c r="Q136" s="280"/>
      <c r="R136" s="278"/>
      <c r="S136" s="296"/>
      <c r="T136" s="278"/>
      <c r="U136" s="278"/>
    </row>
    <row r="137" spans="1:21" ht="25.5" customHeight="1" x14ac:dyDescent="0.25">
      <c r="A137" s="273">
        <v>27</v>
      </c>
      <c r="B137" s="275"/>
      <c r="C137" s="275"/>
      <c r="D137" s="74"/>
      <c r="E137" s="73"/>
      <c r="F137" s="277"/>
      <c r="G137" s="6"/>
      <c r="H137" s="6"/>
      <c r="I137" s="6"/>
      <c r="J137" s="83"/>
      <c r="K137" s="83"/>
      <c r="L137" s="281"/>
      <c r="M137" s="284"/>
      <c r="N137" s="277"/>
      <c r="O137" s="287"/>
      <c r="P137" s="287"/>
      <c r="Q137" s="279"/>
      <c r="R137" s="277"/>
      <c r="S137" s="295"/>
      <c r="T137" s="287"/>
      <c r="U137" s="287"/>
    </row>
    <row r="138" spans="1:21" ht="25.5" customHeight="1" x14ac:dyDescent="0.25">
      <c r="A138" s="273"/>
      <c r="B138" s="275"/>
      <c r="C138" s="275"/>
      <c r="D138" s="69"/>
      <c r="E138" s="70"/>
      <c r="F138" s="277"/>
      <c r="G138" s="1"/>
      <c r="H138" s="6"/>
      <c r="I138" s="6"/>
      <c r="J138" s="84"/>
      <c r="K138" s="84"/>
      <c r="L138" s="282"/>
      <c r="M138" s="285"/>
      <c r="N138" s="277"/>
      <c r="O138" s="277"/>
      <c r="P138" s="277"/>
      <c r="Q138" s="279"/>
      <c r="R138" s="277"/>
      <c r="S138" s="295"/>
      <c r="T138" s="277"/>
      <c r="U138" s="277"/>
    </row>
    <row r="139" spans="1:21" ht="25.5" customHeight="1" x14ac:dyDescent="0.25">
      <c r="A139" s="273"/>
      <c r="B139" s="275"/>
      <c r="C139" s="275"/>
      <c r="D139" s="69"/>
      <c r="E139" s="70"/>
      <c r="F139" s="277"/>
      <c r="G139" s="1"/>
      <c r="H139" s="6"/>
      <c r="I139" s="6"/>
      <c r="J139" s="84"/>
      <c r="K139" s="84"/>
      <c r="L139" s="282"/>
      <c r="M139" s="285"/>
      <c r="N139" s="277"/>
      <c r="O139" s="277"/>
      <c r="P139" s="277"/>
      <c r="Q139" s="279"/>
      <c r="R139" s="277"/>
      <c r="S139" s="295"/>
      <c r="T139" s="277"/>
      <c r="U139" s="277"/>
    </row>
    <row r="140" spans="1:21" ht="25.5" customHeight="1" x14ac:dyDescent="0.25">
      <c r="A140" s="273"/>
      <c r="B140" s="275"/>
      <c r="C140" s="275"/>
      <c r="D140" s="69"/>
      <c r="E140" s="70"/>
      <c r="F140" s="277"/>
      <c r="G140" s="1"/>
      <c r="H140" s="6"/>
      <c r="I140" s="6"/>
      <c r="J140" s="84"/>
      <c r="K140" s="84"/>
      <c r="L140" s="282"/>
      <c r="M140" s="285"/>
      <c r="N140" s="277"/>
      <c r="O140" s="277"/>
      <c r="P140" s="277"/>
      <c r="Q140" s="279"/>
      <c r="R140" s="277"/>
      <c r="S140" s="295"/>
      <c r="T140" s="277"/>
      <c r="U140" s="277"/>
    </row>
    <row r="141" spans="1:21" ht="25.5" customHeight="1" thickBot="1" x14ac:dyDescent="0.3">
      <c r="A141" s="274"/>
      <c r="B141" s="276"/>
      <c r="C141" s="276"/>
      <c r="D141" s="71"/>
      <c r="E141" s="72"/>
      <c r="F141" s="278"/>
      <c r="G141" s="9"/>
      <c r="H141" s="78"/>
      <c r="I141" s="78"/>
      <c r="J141" s="85"/>
      <c r="K141" s="85"/>
      <c r="L141" s="283"/>
      <c r="M141" s="286"/>
      <c r="N141" s="278"/>
      <c r="O141" s="278"/>
      <c r="P141" s="278"/>
      <c r="Q141" s="280"/>
      <c r="R141" s="278"/>
      <c r="S141" s="296"/>
      <c r="T141" s="278"/>
      <c r="U141" s="278"/>
    </row>
    <row r="142" spans="1:21" ht="25.5" customHeight="1" x14ac:dyDescent="0.25">
      <c r="A142" s="273">
        <v>28</v>
      </c>
      <c r="B142" s="275"/>
      <c r="C142" s="275"/>
      <c r="D142" s="74"/>
      <c r="E142" s="73"/>
      <c r="F142" s="277"/>
      <c r="G142" s="6"/>
      <c r="H142" s="6"/>
      <c r="I142" s="6"/>
      <c r="J142" s="83"/>
      <c r="K142" s="83"/>
      <c r="L142" s="281"/>
      <c r="M142" s="284"/>
      <c r="N142" s="277"/>
      <c r="O142" s="287"/>
      <c r="P142" s="287"/>
      <c r="Q142" s="279"/>
      <c r="R142" s="277"/>
      <c r="S142" s="295"/>
      <c r="T142" s="287"/>
      <c r="U142" s="287"/>
    </row>
    <row r="143" spans="1:21" ht="25.5" customHeight="1" x14ac:dyDescent="0.25">
      <c r="A143" s="273"/>
      <c r="B143" s="275"/>
      <c r="C143" s="275"/>
      <c r="D143" s="69"/>
      <c r="E143" s="70"/>
      <c r="F143" s="277"/>
      <c r="G143" s="1"/>
      <c r="H143" s="6"/>
      <c r="I143" s="6"/>
      <c r="J143" s="84"/>
      <c r="K143" s="84"/>
      <c r="L143" s="282"/>
      <c r="M143" s="285"/>
      <c r="N143" s="277"/>
      <c r="O143" s="277"/>
      <c r="P143" s="277"/>
      <c r="Q143" s="279"/>
      <c r="R143" s="277"/>
      <c r="S143" s="295"/>
      <c r="T143" s="277"/>
      <c r="U143" s="277"/>
    </row>
    <row r="144" spans="1:21" ht="25.5" customHeight="1" x14ac:dyDescent="0.25">
      <c r="A144" s="273"/>
      <c r="B144" s="275"/>
      <c r="C144" s="275"/>
      <c r="D144" s="69"/>
      <c r="E144" s="70"/>
      <c r="F144" s="277"/>
      <c r="G144" s="1"/>
      <c r="H144" s="6"/>
      <c r="I144" s="6"/>
      <c r="J144" s="84"/>
      <c r="K144" s="84"/>
      <c r="L144" s="282"/>
      <c r="M144" s="285"/>
      <c r="N144" s="277"/>
      <c r="O144" s="277"/>
      <c r="P144" s="277"/>
      <c r="Q144" s="279"/>
      <c r="R144" s="277"/>
      <c r="S144" s="295"/>
      <c r="T144" s="277"/>
      <c r="U144" s="277"/>
    </row>
    <row r="145" spans="1:21" ht="25.5" customHeight="1" x14ac:dyDescent="0.25">
      <c r="A145" s="273"/>
      <c r="B145" s="275"/>
      <c r="C145" s="275"/>
      <c r="D145" s="69"/>
      <c r="E145" s="70"/>
      <c r="F145" s="277"/>
      <c r="G145" s="1"/>
      <c r="H145" s="6"/>
      <c r="I145" s="6"/>
      <c r="J145" s="84"/>
      <c r="K145" s="84"/>
      <c r="L145" s="282"/>
      <c r="M145" s="285"/>
      <c r="N145" s="277"/>
      <c r="O145" s="277"/>
      <c r="P145" s="277"/>
      <c r="Q145" s="279"/>
      <c r="R145" s="277"/>
      <c r="S145" s="295"/>
      <c r="T145" s="277"/>
      <c r="U145" s="277"/>
    </row>
    <row r="146" spans="1:21" ht="25.5" customHeight="1" thickBot="1" x14ac:dyDescent="0.3">
      <c r="A146" s="274"/>
      <c r="B146" s="276"/>
      <c r="C146" s="276"/>
      <c r="D146" s="71"/>
      <c r="E146" s="72"/>
      <c r="F146" s="278"/>
      <c r="G146" s="9"/>
      <c r="H146" s="78"/>
      <c r="I146" s="78"/>
      <c r="J146" s="85"/>
      <c r="K146" s="85"/>
      <c r="L146" s="283"/>
      <c r="M146" s="286"/>
      <c r="N146" s="278"/>
      <c r="O146" s="278"/>
      <c r="P146" s="278"/>
      <c r="Q146" s="280"/>
      <c r="R146" s="278"/>
      <c r="S146" s="296"/>
      <c r="T146" s="278"/>
      <c r="U146" s="278"/>
    </row>
    <row r="147" spans="1:21" ht="25.5" customHeight="1" x14ac:dyDescent="0.25">
      <c r="A147" s="273">
        <v>29</v>
      </c>
      <c r="B147" s="275"/>
      <c r="C147" s="275"/>
      <c r="D147" s="74"/>
      <c r="E147" s="73"/>
      <c r="F147" s="277"/>
      <c r="G147" s="6"/>
      <c r="H147" s="6"/>
      <c r="I147" s="6"/>
      <c r="J147" s="83"/>
      <c r="K147" s="83"/>
      <c r="L147" s="281"/>
      <c r="M147" s="284"/>
      <c r="N147" s="277"/>
      <c r="O147" s="287"/>
      <c r="P147" s="287"/>
      <c r="Q147" s="279"/>
      <c r="R147" s="277"/>
      <c r="S147" s="295"/>
      <c r="T147" s="287"/>
      <c r="U147" s="287"/>
    </row>
    <row r="148" spans="1:21" ht="25.5" customHeight="1" x14ac:dyDescent="0.25">
      <c r="A148" s="273"/>
      <c r="B148" s="275"/>
      <c r="C148" s="275"/>
      <c r="D148" s="69"/>
      <c r="E148" s="70"/>
      <c r="F148" s="277"/>
      <c r="G148" s="1"/>
      <c r="H148" s="6"/>
      <c r="I148" s="6"/>
      <c r="J148" s="84"/>
      <c r="K148" s="84"/>
      <c r="L148" s="282"/>
      <c r="M148" s="285"/>
      <c r="N148" s="277"/>
      <c r="O148" s="277"/>
      <c r="P148" s="277"/>
      <c r="Q148" s="279"/>
      <c r="R148" s="277"/>
      <c r="S148" s="295"/>
      <c r="T148" s="277"/>
      <c r="U148" s="277"/>
    </row>
    <row r="149" spans="1:21" ht="25.5" customHeight="1" x14ac:dyDescent="0.25">
      <c r="A149" s="273"/>
      <c r="B149" s="275"/>
      <c r="C149" s="275"/>
      <c r="D149" s="69"/>
      <c r="E149" s="70"/>
      <c r="F149" s="277"/>
      <c r="G149" s="1"/>
      <c r="H149" s="6"/>
      <c r="I149" s="6"/>
      <c r="J149" s="84"/>
      <c r="K149" s="84"/>
      <c r="L149" s="282"/>
      <c r="M149" s="285"/>
      <c r="N149" s="277"/>
      <c r="O149" s="277"/>
      <c r="P149" s="277"/>
      <c r="Q149" s="279"/>
      <c r="R149" s="277"/>
      <c r="S149" s="295"/>
      <c r="T149" s="277"/>
      <c r="U149" s="277"/>
    </row>
    <row r="150" spans="1:21" ht="25.5" customHeight="1" x14ac:dyDescent="0.25">
      <c r="A150" s="273"/>
      <c r="B150" s="275"/>
      <c r="C150" s="275"/>
      <c r="D150" s="69"/>
      <c r="E150" s="70"/>
      <c r="F150" s="277"/>
      <c r="G150" s="1"/>
      <c r="H150" s="6"/>
      <c r="I150" s="6"/>
      <c r="J150" s="84"/>
      <c r="K150" s="84"/>
      <c r="L150" s="282"/>
      <c r="M150" s="285"/>
      <c r="N150" s="277"/>
      <c r="O150" s="277"/>
      <c r="P150" s="277"/>
      <c r="Q150" s="279"/>
      <c r="R150" s="277"/>
      <c r="S150" s="295"/>
      <c r="T150" s="277"/>
      <c r="U150" s="277"/>
    </row>
    <row r="151" spans="1:21" ht="25.5" customHeight="1" thickBot="1" x14ac:dyDescent="0.3">
      <c r="A151" s="274"/>
      <c r="B151" s="276"/>
      <c r="C151" s="276"/>
      <c r="D151" s="71"/>
      <c r="E151" s="72"/>
      <c r="F151" s="278"/>
      <c r="G151" s="9"/>
      <c r="H151" s="78"/>
      <c r="I151" s="78"/>
      <c r="J151" s="85"/>
      <c r="K151" s="85"/>
      <c r="L151" s="283"/>
      <c r="M151" s="286"/>
      <c r="N151" s="278"/>
      <c r="O151" s="278"/>
      <c r="P151" s="278"/>
      <c r="Q151" s="280"/>
      <c r="R151" s="278"/>
      <c r="S151" s="296"/>
      <c r="T151" s="278"/>
      <c r="U151" s="278"/>
    </row>
    <row r="152" spans="1:21" ht="25.5" customHeight="1" x14ac:dyDescent="0.25">
      <c r="A152" s="273">
        <v>30</v>
      </c>
      <c r="B152" s="275"/>
      <c r="C152" s="275"/>
      <c r="D152" s="74"/>
      <c r="E152" s="73"/>
      <c r="F152" s="277"/>
      <c r="G152" s="6"/>
      <c r="H152" s="6"/>
      <c r="I152" s="6"/>
      <c r="J152" s="83"/>
      <c r="K152" s="83"/>
      <c r="L152" s="281"/>
      <c r="M152" s="284"/>
      <c r="N152" s="277"/>
      <c r="O152" s="287"/>
      <c r="P152" s="287"/>
      <c r="Q152" s="279"/>
      <c r="R152" s="277"/>
      <c r="S152" s="295"/>
      <c r="T152" s="287"/>
      <c r="U152" s="287"/>
    </row>
    <row r="153" spans="1:21" ht="25.5" customHeight="1" x14ac:dyDescent="0.25">
      <c r="A153" s="273"/>
      <c r="B153" s="275"/>
      <c r="C153" s="275"/>
      <c r="D153" s="69"/>
      <c r="E153" s="70"/>
      <c r="F153" s="277"/>
      <c r="G153" s="1"/>
      <c r="H153" s="6"/>
      <c r="I153" s="6"/>
      <c r="J153" s="84"/>
      <c r="K153" s="84"/>
      <c r="L153" s="282"/>
      <c r="M153" s="285"/>
      <c r="N153" s="277"/>
      <c r="O153" s="277"/>
      <c r="P153" s="277"/>
      <c r="Q153" s="279"/>
      <c r="R153" s="277"/>
      <c r="S153" s="295"/>
      <c r="T153" s="277"/>
      <c r="U153" s="277"/>
    </row>
    <row r="154" spans="1:21" ht="25.5" customHeight="1" x14ac:dyDescent="0.25">
      <c r="A154" s="273"/>
      <c r="B154" s="275"/>
      <c r="C154" s="275"/>
      <c r="D154" s="69"/>
      <c r="E154" s="70"/>
      <c r="F154" s="277"/>
      <c r="G154" s="1"/>
      <c r="H154" s="6"/>
      <c r="I154" s="6"/>
      <c r="J154" s="84"/>
      <c r="K154" s="84"/>
      <c r="L154" s="282"/>
      <c r="M154" s="285"/>
      <c r="N154" s="277"/>
      <c r="O154" s="277"/>
      <c r="P154" s="277"/>
      <c r="Q154" s="279"/>
      <c r="R154" s="277"/>
      <c r="S154" s="295"/>
      <c r="T154" s="277"/>
      <c r="U154" s="277"/>
    </row>
    <row r="155" spans="1:21" ht="25.5" customHeight="1" x14ac:dyDescent="0.25">
      <c r="A155" s="273"/>
      <c r="B155" s="275"/>
      <c r="C155" s="275"/>
      <c r="D155" s="69"/>
      <c r="E155" s="70"/>
      <c r="F155" s="277"/>
      <c r="G155" s="1"/>
      <c r="H155" s="6"/>
      <c r="I155" s="6"/>
      <c r="J155" s="84"/>
      <c r="K155" s="84"/>
      <c r="L155" s="282"/>
      <c r="M155" s="285"/>
      <c r="N155" s="277"/>
      <c r="O155" s="277"/>
      <c r="P155" s="277"/>
      <c r="Q155" s="279"/>
      <c r="R155" s="277"/>
      <c r="S155" s="295"/>
      <c r="T155" s="277"/>
      <c r="U155" s="277"/>
    </row>
    <row r="156" spans="1:21" ht="25.5" customHeight="1" thickBot="1" x14ac:dyDescent="0.3">
      <c r="A156" s="274"/>
      <c r="B156" s="276"/>
      <c r="C156" s="276"/>
      <c r="D156" s="71"/>
      <c r="E156" s="72"/>
      <c r="F156" s="278"/>
      <c r="G156" s="9"/>
      <c r="H156" s="78"/>
      <c r="I156" s="78"/>
      <c r="J156" s="85"/>
      <c r="K156" s="85"/>
      <c r="L156" s="283"/>
      <c r="M156" s="286"/>
      <c r="N156" s="278"/>
      <c r="O156" s="278"/>
      <c r="P156" s="278"/>
      <c r="Q156" s="280"/>
      <c r="R156" s="278"/>
      <c r="S156" s="296"/>
      <c r="T156" s="278"/>
      <c r="U156" s="278"/>
    </row>
    <row r="157" spans="1:21" ht="25.5" customHeight="1" x14ac:dyDescent="0.25">
      <c r="A157" s="273">
        <v>31</v>
      </c>
      <c r="B157" s="275"/>
      <c r="C157" s="275"/>
      <c r="D157" s="74"/>
      <c r="E157" s="73"/>
      <c r="F157" s="277"/>
      <c r="G157" s="6"/>
      <c r="H157" s="6"/>
      <c r="I157" s="6"/>
      <c r="J157" s="83"/>
      <c r="K157" s="83"/>
      <c r="L157" s="281"/>
      <c r="M157" s="284"/>
      <c r="N157" s="277"/>
      <c r="O157" s="287"/>
      <c r="P157" s="287"/>
      <c r="Q157" s="279"/>
      <c r="R157" s="277"/>
      <c r="S157" s="295"/>
      <c r="T157" s="287"/>
      <c r="U157" s="287"/>
    </row>
    <row r="158" spans="1:21" ht="25.5" customHeight="1" x14ac:dyDescent="0.25">
      <c r="A158" s="273"/>
      <c r="B158" s="275"/>
      <c r="C158" s="275"/>
      <c r="D158" s="69"/>
      <c r="E158" s="70"/>
      <c r="F158" s="277"/>
      <c r="G158" s="1"/>
      <c r="H158" s="6"/>
      <c r="I158" s="6"/>
      <c r="J158" s="84"/>
      <c r="K158" s="84"/>
      <c r="L158" s="282"/>
      <c r="M158" s="285"/>
      <c r="N158" s="277"/>
      <c r="O158" s="277"/>
      <c r="P158" s="277"/>
      <c r="Q158" s="279"/>
      <c r="R158" s="277"/>
      <c r="S158" s="295"/>
      <c r="T158" s="277"/>
      <c r="U158" s="277"/>
    </row>
    <row r="159" spans="1:21" ht="25.5" customHeight="1" x14ac:dyDescent="0.25">
      <c r="A159" s="273"/>
      <c r="B159" s="275"/>
      <c r="C159" s="275"/>
      <c r="D159" s="69"/>
      <c r="E159" s="70"/>
      <c r="F159" s="277"/>
      <c r="G159" s="1"/>
      <c r="H159" s="6"/>
      <c r="I159" s="6"/>
      <c r="J159" s="84"/>
      <c r="K159" s="84"/>
      <c r="L159" s="282"/>
      <c r="M159" s="285"/>
      <c r="N159" s="277"/>
      <c r="O159" s="277"/>
      <c r="P159" s="277"/>
      <c r="Q159" s="279"/>
      <c r="R159" s="277"/>
      <c r="S159" s="295"/>
      <c r="T159" s="277"/>
      <c r="U159" s="277"/>
    </row>
    <row r="160" spans="1:21" ht="25.5" customHeight="1" x14ac:dyDescent="0.25">
      <c r="A160" s="273"/>
      <c r="B160" s="275"/>
      <c r="C160" s="275"/>
      <c r="D160" s="69"/>
      <c r="E160" s="70"/>
      <c r="F160" s="277"/>
      <c r="G160" s="1"/>
      <c r="H160" s="6"/>
      <c r="I160" s="6"/>
      <c r="J160" s="84"/>
      <c r="K160" s="84"/>
      <c r="L160" s="282"/>
      <c r="M160" s="285"/>
      <c r="N160" s="277"/>
      <c r="O160" s="277"/>
      <c r="P160" s="277"/>
      <c r="Q160" s="279"/>
      <c r="R160" s="277"/>
      <c r="S160" s="295"/>
      <c r="T160" s="277"/>
      <c r="U160" s="277"/>
    </row>
    <row r="161" spans="1:21" ht="25.5" customHeight="1" thickBot="1" x14ac:dyDescent="0.3">
      <c r="A161" s="274"/>
      <c r="B161" s="276"/>
      <c r="C161" s="276"/>
      <c r="D161" s="71"/>
      <c r="E161" s="72"/>
      <c r="F161" s="278"/>
      <c r="G161" s="9"/>
      <c r="H161" s="78"/>
      <c r="I161" s="78"/>
      <c r="J161" s="85"/>
      <c r="K161" s="85"/>
      <c r="L161" s="283"/>
      <c r="M161" s="286"/>
      <c r="N161" s="278"/>
      <c r="O161" s="278"/>
      <c r="P161" s="278"/>
      <c r="Q161" s="280"/>
      <c r="R161" s="278"/>
      <c r="S161" s="296"/>
      <c r="T161" s="278"/>
      <c r="U161" s="278"/>
    </row>
    <row r="162" spans="1:21" ht="25.5" customHeight="1" x14ac:dyDescent="0.25">
      <c r="A162" s="273">
        <v>32</v>
      </c>
      <c r="B162" s="275"/>
      <c r="C162" s="275"/>
      <c r="D162" s="74"/>
      <c r="E162" s="73"/>
      <c r="F162" s="277"/>
      <c r="G162" s="6"/>
      <c r="H162" s="6"/>
      <c r="I162" s="6"/>
      <c r="J162" s="83"/>
      <c r="K162" s="83"/>
      <c r="L162" s="281"/>
      <c r="M162" s="284"/>
      <c r="N162" s="277"/>
      <c r="O162" s="287"/>
      <c r="P162" s="287"/>
      <c r="Q162" s="279"/>
      <c r="R162" s="277"/>
      <c r="S162" s="295"/>
      <c r="T162" s="287"/>
      <c r="U162" s="287"/>
    </row>
    <row r="163" spans="1:21" ht="25.5" customHeight="1" x14ac:dyDescent="0.25">
      <c r="A163" s="273"/>
      <c r="B163" s="275"/>
      <c r="C163" s="275"/>
      <c r="D163" s="69"/>
      <c r="E163" s="70"/>
      <c r="F163" s="277"/>
      <c r="G163" s="1"/>
      <c r="H163" s="6"/>
      <c r="I163" s="6"/>
      <c r="J163" s="84"/>
      <c r="K163" s="84"/>
      <c r="L163" s="282"/>
      <c r="M163" s="285"/>
      <c r="N163" s="277"/>
      <c r="O163" s="277"/>
      <c r="P163" s="277"/>
      <c r="Q163" s="279"/>
      <c r="R163" s="277"/>
      <c r="S163" s="295"/>
      <c r="T163" s="277"/>
      <c r="U163" s="277"/>
    </row>
    <row r="164" spans="1:21" ht="25.5" customHeight="1" x14ac:dyDescent="0.25">
      <c r="A164" s="273"/>
      <c r="B164" s="275"/>
      <c r="C164" s="275"/>
      <c r="D164" s="69"/>
      <c r="E164" s="70"/>
      <c r="F164" s="277"/>
      <c r="G164" s="1"/>
      <c r="H164" s="6"/>
      <c r="I164" s="6"/>
      <c r="J164" s="84"/>
      <c r="K164" s="84"/>
      <c r="L164" s="282"/>
      <c r="M164" s="285"/>
      <c r="N164" s="277"/>
      <c r="O164" s="277"/>
      <c r="P164" s="277"/>
      <c r="Q164" s="279"/>
      <c r="R164" s="277"/>
      <c r="S164" s="295"/>
      <c r="T164" s="277"/>
      <c r="U164" s="277"/>
    </row>
    <row r="165" spans="1:21" ht="25.5" customHeight="1" x14ac:dyDescent="0.25">
      <c r="A165" s="273"/>
      <c r="B165" s="275"/>
      <c r="C165" s="275"/>
      <c r="D165" s="69"/>
      <c r="E165" s="70"/>
      <c r="F165" s="277"/>
      <c r="G165" s="1"/>
      <c r="H165" s="6"/>
      <c r="I165" s="6"/>
      <c r="J165" s="84"/>
      <c r="K165" s="84"/>
      <c r="L165" s="282"/>
      <c r="M165" s="285"/>
      <c r="N165" s="277"/>
      <c r="O165" s="277"/>
      <c r="P165" s="277"/>
      <c r="Q165" s="279"/>
      <c r="R165" s="277"/>
      <c r="S165" s="295"/>
      <c r="T165" s="277"/>
      <c r="U165" s="277"/>
    </row>
    <row r="166" spans="1:21" ht="25.5" customHeight="1" thickBot="1" x14ac:dyDescent="0.3">
      <c r="A166" s="274"/>
      <c r="B166" s="276"/>
      <c r="C166" s="276"/>
      <c r="D166" s="71"/>
      <c r="E166" s="72"/>
      <c r="F166" s="278"/>
      <c r="G166" s="9"/>
      <c r="H166" s="78"/>
      <c r="I166" s="78"/>
      <c r="J166" s="85"/>
      <c r="K166" s="85"/>
      <c r="L166" s="283"/>
      <c r="M166" s="286"/>
      <c r="N166" s="278"/>
      <c r="O166" s="278"/>
      <c r="P166" s="278"/>
      <c r="Q166" s="280"/>
      <c r="R166" s="278"/>
      <c r="S166" s="296"/>
      <c r="T166" s="278"/>
      <c r="U166" s="278"/>
    </row>
    <row r="167" spans="1:21" ht="25.5" customHeight="1" x14ac:dyDescent="0.25">
      <c r="A167" s="273">
        <v>33</v>
      </c>
      <c r="B167" s="275"/>
      <c r="C167" s="275"/>
      <c r="D167" s="74"/>
      <c r="E167" s="73"/>
      <c r="F167" s="277"/>
      <c r="G167" s="6"/>
      <c r="H167" s="6"/>
      <c r="I167" s="6"/>
      <c r="J167" s="83"/>
      <c r="K167" s="83"/>
      <c r="L167" s="281"/>
      <c r="M167" s="284"/>
      <c r="N167" s="277"/>
      <c r="O167" s="287"/>
      <c r="P167" s="287"/>
      <c r="Q167" s="279"/>
      <c r="R167" s="277"/>
      <c r="S167" s="295"/>
      <c r="T167" s="287"/>
      <c r="U167" s="287"/>
    </row>
    <row r="168" spans="1:21" ht="25.5" customHeight="1" x14ac:dyDescent="0.25">
      <c r="A168" s="273"/>
      <c r="B168" s="275"/>
      <c r="C168" s="275"/>
      <c r="D168" s="69"/>
      <c r="E168" s="70"/>
      <c r="F168" s="277"/>
      <c r="G168" s="1"/>
      <c r="H168" s="6"/>
      <c r="I168" s="6"/>
      <c r="J168" s="84"/>
      <c r="K168" s="84"/>
      <c r="L168" s="282"/>
      <c r="M168" s="285"/>
      <c r="N168" s="277"/>
      <c r="O168" s="277"/>
      <c r="P168" s="277"/>
      <c r="Q168" s="279"/>
      <c r="R168" s="277"/>
      <c r="S168" s="295"/>
      <c r="T168" s="277"/>
      <c r="U168" s="277"/>
    </row>
    <row r="169" spans="1:21" ht="25.5" customHeight="1" x14ac:dyDescent="0.25">
      <c r="A169" s="273"/>
      <c r="B169" s="275"/>
      <c r="C169" s="275"/>
      <c r="D169" s="69"/>
      <c r="E169" s="70"/>
      <c r="F169" s="277"/>
      <c r="G169" s="1"/>
      <c r="H169" s="6"/>
      <c r="I169" s="6"/>
      <c r="J169" s="84"/>
      <c r="K169" s="84"/>
      <c r="L169" s="282"/>
      <c r="M169" s="285"/>
      <c r="N169" s="277"/>
      <c r="O169" s="277"/>
      <c r="P169" s="277"/>
      <c r="Q169" s="279"/>
      <c r="R169" s="277"/>
      <c r="S169" s="295"/>
      <c r="T169" s="277"/>
      <c r="U169" s="277"/>
    </row>
    <row r="170" spans="1:21" ht="25.5" customHeight="1" x14ac:dyDescent="0.25">
      <c r="A170" s="273"/>
      <c r="B170" s="275"/>
      <c r="C170" s="275"/>
      <c r="D170" s="69"/>
      <c r="E170" s="70"/>
      <c r="F170" s="277"/>
      <c r="G170" s="1"/>
      <c r="H170" s="6"/>
      <c r="I170" s="6"/>
      <c r="J170" s="84"/>
      <c r="K170" s="84"/>
      <c r="L170" s="282"/>
      <c r="M170" s="285"/>
      <c r="N170" s="277"/>
      <c r="O170" s="277"/>
      <c r="P170" s="277"/>
      <c r="Q170" s="279"/>
      <c r="R170" s="277"/>
      <c r="S170" s="295"/>
      <c r="T170" s="277"/>
      <c r="U170" s="277"/>
    </row>
    <row r="171" spans="1:21" ht="25.5" customHeight="1" thickBot="1" x14ac:dyDescent="0.3">
      <c r="A171" s="274"/>
      <c r="B171" s="276"/>
      <c r="C171" s="276"/>
      <c r="D171" s="71"/>
      <c r="E171" s="72"/>
      <c r="F171" s="278"/>
      <c r="G171" s="9"/>
      <c r="H171" s="78"/>
      <c r="I171" s="78"/>
      <c r="J171" s="85"/>
      <c r="K171" s="85"/>
      <c r="L171" s="283"/>
      <c r="M171" s="286"/>
      <c r="N171" s="278"/>
      <c r="O171" s="278"/>
      <c r="P171" s="278"/>
      <c r="Q171" s="280"/>
      <c r="R171" s="278"/>
      <c r="S171" s="296"/>
      <c r="T171" s="278"/>
      <c r="U171" s="278"/>
    </row>
    <row r="172" spans="1:21" ht="25.5" customHeight="1" x14ac:dyDescent="0.25">
      <c r="A172" s="273">
        <v>34</v>
      </c>
      <c r="B172" s="275"/>
      <c r="C172" s="275"/>
      <c r="D172" s="74"/>
      <c r="E172" s="73"/>
      <c r="F172" s="277"/>
      <c r="G172" s="6"/>
      <c r="H172" s="6"/>
      <c r="I172" s="6"/>
      <c r="J172" s="83"/>
      <c r="K172" s="83"/>
      <c r="L172" s="281"/>
      <c r="M172" s="284"/>
      <c r="N172" s="277"/>
      <c r="O172" s="287"/>
      <c r="P172" s="287"/>
      <c r="Q172" s="279"/>
      <c r="R172" s="277"/>
      <c r="S172" s="295"/>
      <c r="T172" s="287"/>
      <c r="U172" s="287"/>
    </row>
    <row r="173" spans="1:21" ht="25.5" customHeight="1" x14ac:dyDescent="0.25">
      <c r="A173" s="273"/>
      <c r="B173" s="275"/>
      <c r="C173" s="275"/>
      <c r="D173" s="69"/>
      <c r="E173" s="70"/>
      <c r="F173" s="277"/>
      <c r="G173" s="1"/>
      <c r="H173" s="6"/>
      <c r="I173" s="6"/>
      <c r="J173" s="84"/>
      <c r="K173" s="84"/>
      <c r="L173" s="282"/>
      <c r="M173" s="285"/>
      <c r="N173" s="277"/>
      <c r="O173" s="277"/>
      <c r="P173" s="277"/>
      <c r="Q173" s="279"/>
      <c r="R173" s="277"/>
      <c r="S173" s="295"/>
      <c r="T173" s="277"/>
      <c r="U173" s="277"/>
    </row>
    <row r="174" spans="1:21" ht="25.5" customHeight="1" x14ac:dyDescent="0.25">
      <c r="A174" s="273"/>
      <c r="B174" s="275"/>
      <c r="C174" s="275"/>
      <c r="D174" s="69"/>
      <c r="E174" s="70"/>
      <c r="F174" s="277"/>
      <c r="G174" s="1"/>
      <c r="H174" s="6"/>
      <c r="I174" s="6"/>
      <c r="J174" s="84"/>
      <c r="K174" s="84"/>
      <c r="L174" s="282"/>
      <c r="M174" s="285"/>
      <c r="N174" s="277"/>
      <c r="O174" s="277"/>
      <c r="P174" s="277"/>
      <c r="Q174" s="279"/>
      <c r="R174" s="277"/>
      <c r="S174" s="295"/>
      <c r="T174" s="277"/>
      <c r="U174" s="277"/>
    </row>
    <row r="175" spans="1:21" ht="25.5" customHeight="1" x14ac:dyDescent="0.25">
      <c r="A175" s="273"/>
      <c r="B175" s="275"/>
      <c r="C175" s="275"/>
      <c r="D175" s="69"/>
      <c r="E175" s="70"/>
      <c r="F175" s="277"/>
      <c r="G175" s="1"/>
      <c r="H175" s="6"/>
      <c r="I175" s="6"/>
      <c r="J175" s="84"/>
      <c r="K175" s="84"/>
      <c r="L175" s="282"/>
      <c r="M175" s="285"/>
      <c r="N175" s="277"/>
      <c r="O175" s="277"/>
      <c r="P175" s="277"/>
      <c r="Q175" s="279"/>
      <c r="R175" s="277"/>
      <c r="S175" s="295"/>
      <c r="T175" s="277"/>
      <c r="U175" s="277"/>
    </row>
    <row r="176" spans="1:21" ht="25.5" customHeight="1" thickBot="1" x14ac:dyDescent="0.3">
      <c r="A176" s="274"/>
      <c r="B176" s="276"/>
      <c r="C176" s="276"/>
      <c r="D176" s="71"/>
      <c r="E176" s="72"/>
      <c r="F176" s="278"/>
      <c r="G176" s="9"/>
      <c r="H176" s="78"/>
      <c r="I176" s="78"/>
      <c r="J176" s="85"/>
      <c r="K176" s="85"/>
      <c r="L176" s="283"/>
      <c r="M176" s="286"/>
      <c r="N176" s="278"/>
      <c r="O176" s="278"/>
      <c r="P176" s="278"/>
      <c r="Q176" s="280"/>
      <c r="R176" s="278"/>
      <c r="S176" s="296"/>
      <c r="T176" s="278"/>
      <c r="U176" s="278"/>
    </row>
    <row r="177" spans="1:21" ht="25.5" customHeight="1" x14ac:dyDescent="0.25">
      <c r="A177" s="273">
        <v>35</v>
      </c>
      <c r="B177" s="275"/>
      <c r="C177" s="275"/>
      <c r="D177" s="74"/>
      <c r="E177" s="73"/>
      <c r="F177" s="277"/>
      <c r="G177" s="6"/>
      <c r="H177" s="6"/>
      <c r="I177" s="6"/>
      <c r="J177" s="83"/>
      <c r="K177" s="83"/>
      <c r="L177" s="281"/>
      <c r="M177" s="284"/>
      <c r="N177" s="277"/>
      <c r="O177" s="287"/>
      <c r="P177" s="287"/>
      <c r="Q177" s="279"/>
      <c r="R177" s="277"/>
      <c r="S177" s="295"/>
      <c r="T177" s="287"/>
      <c r="U177" s="287"/>
    </row>
    <row r="178" spans="1:21" ht="25.5" customHeight="1" x14ac:dyDescent="0.25">
      <c r="A178" s="273"/>
      <c r="B178" s="275"/>
      <c r="C178" s="275"/>
      <c r="D178" s="69"/>
      <c r="E178" s="70"/>
      <c r="F178" s="277"/>
      <c r="G178" s="1"/>
      <c r="H178" s="6"/>
      <c r="I178" s="6"/>
      <c r="J178" s="84"/>
      <c r="K178" s="84"/>
      <c r="L178" s="282"/>
      <c r="M178" s="285"/>
      <c r="N178" s="277"/>
      <c r="O178" s="277"/>
      <c r="P178" s="277"/>
      <c r="Q178" s="279"/>
      <c r="R178" s="277"/>
      <c r="S178" s="295"/>
      <c r="T178" s="277"/>
      <c r="U178" s="277"/>
    </row>
    <row r="179" spans="1:21" ht="25.5" customHeight="1" x14ac:dyDescent="0.25">
      <c r="A179" s="273"/>
      <c r="B179" s="275"/>
      <c r="C179" s="275"/>
      <c r="D179" s="69"/>
      <c r="E179" s="70"/>
      <c r="F179" s="277"/>
      <c r="G179" s="1"/>
      <c r="H179" s="6"/>
      <c r="I179" s="6"/>
      <c r="J179" s="84"/>
      <c r="K179" s="84"/>
      <c r="L179" s="282"/>
      <c r="M179" s="285"/>
      <c r="N179" s="277"/>
      <c r="O179" s="277"/>
      <c r="P179" s="277"/>
      <c r="Q179" s="279"/>
      <c r="R179" s="277"/>
      <c r="S179" s="295"/>
      <c r="T179" s="277"/>
      <c r="U179" s="277"/>
    </row>
    <row r="180" spans="1:21" ht="25.5" customHeight="1" x14ac:dyDescent="0.25">
      <c r="A180" s="273"/>
      <c r="B180" s="275"/>
      <c r="C180" s="275"/>
      <c r="D180" s="69"/>
      <c r="E180" s="70"/>
      <c r="F180" s="277"/>
      <c r="G180" s="1"/>
      <c r="H180" s="6"/>
      <c r="I180" s="6"/>
      <c r="J180" s="84"/>
      <c r="K180" s="84"/>
      <c r="L180" s="282"/>
      <c r="M180" s="285"/>
      <c r="N180" s="277"/>
      <c r="O180" s="277"/>
      <c r="P180" s="277"/>
      <c r="Q180" s="279"/>
      <c r="R180" s="277"/>
      <c r="S180" s="295"/>
      <c r="T180" s="277"/>
      <c r="U180" s="277"/>
    </row>
    <row r="181" spans="1:21" ht="25.5" customHeight="1" thickBot="1" x14ac:dyDescent="0.3">
      <c r="A181" s="274"/>
      <c r="B181" s="276"/>
      <c r="C181" s="276"/>
      <c r="D181" s="71"/>
      <c r="E181" s="72"/>
      <c r="F181" s="278"/>
      <c r="G181" s="9"/>
      <c r="H181" s="78"/>
      <c r="I181" s="78"/>
      <c r="J181" s="85"/>
      <c r="K181" s="85"/>
      <c r="L181" s="283"/>
      <c r="M181" s="286"/>
      <c r="N181" s="278"/>
      <c r="O181" s="278"/>
      <c r="P181" s="278"/>
      <c r="Q181" s="280"/>
      <c r="R181" s="278"/>
      <c r="S181" s="296"/>
      <c r="T181" s="278"/>
      <c r="U181" s="278"/>
    </row>
    <row r="182" spans="1:21" ht="25.5" customHeight="1" x14ac:dyDescent="0.25">
      <c r="A182" s="273">
        <v>36</v>
      </c>
      <c r="B182" s="275"/>
      <c r="C182" s="275"/>
      <c r="D182" s="74"/>
      <c r="E182" s="73"/>
      <c r="F182" s="277"/>
      <c r="G182" s="6"/>
      <c r="H182" s="6"/>
      <c r="I182" s="6"/>
      <c r="J182" s="83"/>
      <c r="K182" s="83"/>
      <c r="L182" s="281"/>
      <c r="M182" s="284"/>
      <c r="N182" s="277"/>
      <c r="O182" s="287"/>
      <c r="P182" s="287"/>
      <c r="Q182" s="279"/>
      <c r="R182" s="277"/>
      <c r="S182" s="295"/>
      <c r="T182" s="287"/>
      <c r="U182" s="287"/>
    </row>
    <row r="183" spans="1:21" ht="25.5" customHeight="1" x14ac:dyDescent="0.25">
      <c r="A183" s="273"/>
      <c r="B183" s="275"/>
      <c r="C183" s="275"/>
      <c r="D183" s="69"/>
      <c r="E183" s="70"/>
      <c r="F183" s="277"/>
      <c r="G183" s="1"/>
      <c r="H183" s="6"/>
      <c r="I183" s="6"/>
      <c r="J183" s="84"/>
      <c r="K183" s="84"/>
      <c r="L183" s="282"/>
      <c r="M183" s="285"/>
      <c r="N183" s="277"/>
      <c r="O183" s="277"/>
      <c r="P183" s="277"/>
      <c r="Q183" s="279"/>
      <c r="R183" s="277"/>
      <c r="S183" s="295"/>
      <c r="T183" s="277"/>
      <c r="U183" s="277"/>
    </row>
    <row r="184" spans="1:21" ht="25.5" customHeight="1" x14ac:dyDescent="0.25">
      <c r="A184" s="273"/>
      <c r="B184" s="275"/>
      <c r="C184" s="275"/>
      <c r="D184" s="69"/>
      <c r="E184" s="70"/>
      <c r="F184" s="277"/>
      <c r="G184" s="1"/>
      <c r="H184" s="6"/>
      <c r="I184" s="6"/>
      <c r="J184" s="84"/>
      <c r="K184" s="84"/>
      <c r="L184" s="282"/>
      <c r="M184" s="285"/>
      <c r="N184" s="277"/>
      <c r="O184" s="277"/>
      <c r="P184" s="277"/>
      <c r="Q184" s="279"/>
      <c r="R184" s="277"/>
      <c r="S184" s="295"/>
      <c r="T184" s="277"/>
      <c r="U184" s="277"/>
    </row>
    <row r="185" spans="1:21" ht="25.5" customHeight="1" x14ac:dyDescent="0.25">
      <c r="A185" s="273"/>
      <c r="B185" s="275"/>
      <c r="C185" s="275"/>
      <c r="D185" s="69"/>
      <c r="E185" s="70"/>
      <c r="F185" s="277"/>
      <c r="G185" s="1"/>
      <c r="H185" s="6"/>
      <c r="I185" s="6"/>
      <c r="J185" s="84"/>
      <c r="K185" s="84"/>
      <c r="L185" s="282"/>
      <c r="M185" s="285"/>
      <c r="N185" s="277"/>
      <c r="O185" s="277"/>
      <c r="P185" s="277"/>
      <c r="Q185" s="279"/>
      <c r="R185" s="277"/>
      <c r="S185" s="295"/>
      <c r="T185" s="277"/>
      <c r="U185" s="277"/>
    </row>
    <row r="186" spans="1:21" ht="25.5" customHeight="1" thickBot="1" x14ac:dyDescent="0.3">
      <c r="A186" s="274"/>
      <c r="B186" s="276"/>
      <c r="C186" s="276"/>
      <c r="D186" s="71"/>
      <c r="E186" s="72"/>
      <c r="F186" s="278"/>
      <c r="G186" s="9"/>
      <c r="H186" s="78"/>
      <c r="I186" s="78"/>
      <c r="J186" s="85"/>
      <c r="K186" s="85"/>
      <c r="L186" s="283"/>
      <c r="M186" s="286"/>
      <c r="N186" s="278"/>
      <c r="O186" s="278"/>
      <c r="P186" s="278"/>
      <c r="Q186" s="280"/>
      <c r="R186" s="278"/>
      <c r="S186" s="296"/>
      <c r="T186" s="278"/>
      <c r="U186" s="278"/>
    </row>
    <row r="187" spans="1:21" ht="25.5" customHeight="1" x14ac:dyDescent="0.25">
      <c r="A187" s="273">
        <v>37</v>
      </c>
      <c r="B187" s="275"/>
      <c r="C187" s="275"/>
      <c r="D187" s="74"/>
      <c r="E187" s="73"/>
      <c r="F187" s="277"/>
      <c r="G187" s="6"/>
      <c r="H187" s="6"/>
      <c r="I187" s="6"/>
      <c r="J187" s="83"/>
      <c r="K187" s="83"/>
      <c r="L187" s="281"/>
      <c r="M187" s="284"/>
      <c r="N187" s="277"/>
      <c r="O187" s="287"/>
      <c r="P187" s="287"/>
      <c r="Q187" s="279"/>
      <c r="R187" s="277"/>
      <c r="S187" s="295"/>
      <c r="T187" s="287"/>
      <c r="U187" s="287"/>
    </row>
    <row r="188" spans="1:21" ht="25.5" customHeight="1" x14ac:dyDescent="0.25">
      <c r="A188" s="273"/>
      <c r="B188" s="275"/>
      <c r="C188" s="275"/>
      <c r="D188" s="69"/>
      <c r="E188" s="70"/>
      <c r="F188" s="277"/>
      <c r="G188" s="1"/>
      <c r="H188" s="6"/>
      <c r="I188" s="6"/>
      <c r="J188" s="84"/>
      <c r="K188" s="84"/>
      <c r="L188" s="282"/>
      <c r="M188" s="285"/>
      <c r="N188" s="277"/>
      <c r="O188" s="277"/>
      <c r="P188" s="277"/>
      <c r="Q188" s="279"/>
      <c r="R188" s="277"/>
      <c r="S188" s="295"/>
      <c r="T188" s="277"/>
      <c r="U188" s="277"/>
    </row>
    <row r="189" spans="1:21" ht="25.5" customHeight="1" x14ac:dyDescent="0.25">
      <c r="A189" s="273"/>
      <c r="B189" s="275"/>
      <c r="C189" s="275"/>
      <c r="D189" s="69"/>
      <c r="E189" s="70"/>
      <c r="F189" s="277"/>
      <c r="G189" s="1"/>
      <c r="H189" s="6"/>
      <c r="I189" s="6"/>
      <c r="J189" s="84"/>
      <c r="K189" s="84"/>
      <c r="L189" s="282"/>
      <c r="M189" s="285"/>
      <c r="N189" s="277"/>
      <c r="O189" s="277"/>
      <c r="P189" s="277"/>
      <c r="Q189" s="279"/>
      <c r="R189" s="277"/>
      <c r="S189" s="295"/>
      <c r="T189" s="277"/>
      <c r="U189" s="277"/>
    </row>
    <row r="190" spans="1:21" ht="25.5" customHeight="1" x14ac:dyDescent="0.25">
      <c r="A190" s="273"/>
      <c r="B190" s="275"/>
      <c r="C190" s="275"/>
      <c r="D190" s="69"/>
      <c r="E190" s="70"/>
      <c r="F190" s="277"/>
      <c r="G190" s="1"/>
      <c r="H190" s="6"/>
      <c r="I190" s="6"/>
      <c r="J190" s="84"/>
      <c r="K190" s="84"/>
      <c r="L190" s="282"/>
      <c r="M190" s="285"/>
      <c r="N190" s="277"/>
      <c r="O190" s="277"/>
      <c r="P190" s="277"/>
      <c r="Q190" s="279"/>
      <c r="R190" s="277"/>
      <c r="S190" s="295"/>
      <c r="T190" s="277"/>
      <c r="U190" s="277"/>
    </row>
    <row r="191" spans="1:21" ht="25.5" customHeight="1" thickBot="1" x14ac:dyDescent="0.3">
      <c r="A191" s="274"/>
      <c r="B191" s="276"/>
      <c r="C191" s="276"/>
      <c r="D191" s="71"/>
      <c r="E191" s="72"/>
      <c r="F191" s="278"/>
      <c r="G191" s="9"/>
      <c r="H191" s="78"/>
      <c r="I191" s="78"/>
      <c r="J191" s="85"/>
      <c r="K191" s="85"/>
      <c r="L191" s="283"/>
      <c r="M191" s="286"/>
      <c r="N191" s="278"/>
      <c r="O191" s="278"/>
      <c r="P191" s="278"/>
      <c r="Q191" s="280"/>
      <c r="R191" s="278"/>
      <c r="S191" s="296"/>
      <c r="T191" s="278"/>
      <c r="U191" s="278"/>
    </row>
    <row r="192" spans="1:21" ht="25.5" customHeight="1" x14ac:dyDescent="0.25">
      <c r="A192" s="273">
        <v>38</v>
      </c>
      <c r="B192" s="275"/>
      <c r="C192" s="275"/>
      <c r="D192" s="74"/>
      <c r="E192" s="73"/>
      <c r="F192" s="277"/>
      <c r="G192" s="6"/>
      <c r="H192" s="6"/>
      <c r="I192" s="6"/>
      <c r="J192" s="83"/>
      <c r="K192" s="83"/>
      <c r="L192" s="281"/>
      <c r="M192" s="284"/>
      <c r="N192" s="277"/>
      <c r="O192" s="287"/>
      <c r="P192" s="287"/>
      <c r="Q192" s="279"/>
      <c r="R192" s="277"/>
      <c r="S192" s="295"/>
      <c r="T192" s="287"/>
      <c r="U192" s="287"/>
    </row>
    <row r="193" spans="1:21" ht="25.5" customHeight="1" x14ac:dyDescent="0.25">
      <c r="A193" s="273"/>
      <c r="B193" s="275"/>
      <c r="C193" s="275"/>
      <c r="D193" s="69"/>
      <c r="E193" s="70"/>
      <c r="F193" s="277"/>
      <c r="G193" s="1"/>
      <c r="H193" s="6"/>
      <c r="I193" s="6"/>
      <c r="J193" s="84"/>
      <c r="K193" s="84"/>
      <c r="L193" s="282"/>
      <c r="M193" s="285"/>
      <c r="N193" s="277"/>
      <c r="O193" s="277"/>
      <c r="P193" s="277"/>
      <c r="Q193" s="279"/>
      <c r="R193" s="277"/>
      <c r="S193" s="295"/>
      <c r="T193" s="277"/>
      <c r="U193" s="277"/>
    </row>
    <row r="194" spans="1:21" ht="25.5" customHeight="1" x14ac:dyDescent="0.25">
      <c r="A194" s="273"/>
      <c r="B194" s="275"/>
      <c r="C194" s="275"/>
      <c r="D194" s="69"/>
      <c r="E194" s="70"/>
      <c r="F194" s="277"/>
      <c r="G194" s="1"/>
      <c r="H194" s="6"/>
      <c r="I194" s="6"/>
      <c r="J194" s="84"/>
      <c r="K194" s="84"/>
      <c r="L194" s="282"/>
      <c r="M194" s="285"/>
      <c r="N194" s="277"/>
      <c r="O194" s="277"/>
      <c r="P194" s="277"/>
      <c r="Q194" s="279"/>
      <c r="R194" s="277"/>
      <c r="S194" s="295"/>
      <c r="T194" s="277"/>
      <c r="U194" s="277"/>
    </row>
    <row r="195" spans="1:21" ht="25.5" customHeight="1" x14ac:dyDescent="0.25">
      <c r="A195" s="273"/>
      <c r="B195" s="275"/>
      <c r="C195" s="275"/>
      <c r="D195" s="69"/>
      <c r="E195" s="70"/>
      <c r="F195" s="277"/>
      <c r="G195" s="1"/>
      <c r="H195" s="6"/>
      <c r="I195" s="6"/>
      <c r="J195" s="84"/>
      <c r="K195" s="84"/>
      <c r="L195" s="282"/>
      <c r="M195" s="285"/>
      <c r="N195" s="277"/>
      <c r="O195" s="277"/>
      <c r="P195" s="277"/>
      <c r="Q195" s="279"/>
      <c r="R195" s="277"/>
      <c r="S195" s="295"/>
      <c r="T195" s="277"/>
      <c r="U195" s="277"/>
    </row>
    <row r="196" spans="1:21" ht="25.5" customHeight="1" thickBot="1" x14ac:dyDescent="0.3">
      <c r="A196" s="274"/>
      <c r="B196" s="276"/>
      <c r="C196" s="276"/>
      <c r="D196" s="71"/>
      <c r="E196" s="72"/>
      <c r="F196" s="278"/>
      <c r="G196" s="9"/>
      <c r="H196" s="78"/>
      <c r="I196" s="78"/>
      <c r="J196" s="85"/>
      <c r="K196" s="85"/>
      <c r="L196" s="283"/>
      <c r="M196" s="286"/>
      <c r="N196" s="278"/>
      <c r="O196" s="278"/>
      <c r="P196" s="278"/>
      <c r="Q196" s="280"/>
      <c r="R196" s="278"/>
      <c r="S196" s="296"/>
      <c r="T196" s="278"/>
      <c r="U196" s="278"/>
    </row>
    <row r="197" spans="1:21" ht="25.5" customHeight="1" x14ac:dyDescent="0.25">
      <c r="A197" s="273">
        <v>39</v>
      </c>
      <c r="B197" s="275"/>
      <c r="C197" s="275"/>
      <c r="D197" s="74"/>
      <c r="E197" s="73"/>
      <c r="F197" s="277"/>
      <c r="G197" s="6"/>
      <c r="H197" s="6"/>
      <c r="I197" s="6"/>
      <c r="J197" s="83"/>
      <c r="K197" s="83"/>
      <c r="L197" s="281"/>
      <c r="M197" s="284"/>
      <c r="N197" s="277"/>
      <c r="O197" s="287"/>
      <c r="P197" s="287"/>
      <c r="Q197" s="279"/>
      <c r="R197" s="277"/>
      <c r="S197" s="295"/>
      <c r="T197" s="287"/>
      <c r="U197" s="287"/>
    </row>
    <row r="198" spans="1:21" ht="25.5" customHeight="1" x14ac:dyDescent="0.25">
      <c r="A198" s="273"/>
      <c r="B198" s="275"/>
      <c r="C198" s="275"/>
      <c r="D198" s="69"/>
      <c r="E198" s="70"/>
      <c r="F198" s="277"/>
      <c r="G198" s="1"/>
      <c r="H198" s="6"/>
      <c r="I198" s="6"/>
      <c r="J198" s="84"/>
      <c r="K198" s="84"/>
      <c r="L198" s="282"/>
      <c r="M198" s="285"/>
      <c r="N198" s="277"/>
      <c r="O198" s="277"/>
      <c r="P198" s="277"/>
      <c r="Q198" s="279"/>
      <c r="R198" s="277"/>
      <c r="S198" s="295"/>
      <c r="T198" s="277"/>
      <c r="U198" s="277"/>
    </row>
    <row r="199" spans="1:21" ht="25.5" customHeight="1" x14ac:dyDescent="0.25">
      <c r="A199" s="273"/>
      <c r="B199" s="275"/>
      <c r="C199" s="275"/>
      <c r="D199" s="69"/>
      <c r="E199" s="70"/>
      <c r="F199" s="277"/>
      <c r="G199" s="1"/>
      <c r="H199" s="6"/>
      <c r="I199" s="6"/>
      <c r="J199" s="84"/>
      <c r="K199" s="84"/>
      <c r="L199" s="282"/>
      <c r="M199" s="285"/>
      <c r="N199" s="277"/>
      <c r="O199" s="277"/>
      <c r="P199" s="277"/>
      <c r="Q199" s="279"/>
      <c r="R199" s="277"/>
      <c r="S199" s="295"/>
      <c r="T199" s="277"/>
      <c r="U199" s="277"/>
    </row>
    <row r="200" spans="1:21" ht="25.5" customHeight="1" x14ac:dyDescent="0.25">
      <c r="A200" s="273"/>
      <c r="B200" s="275"/>
      <c r="C200" s="275"/>
      <c r="D200" s="69"/>
      <c r="E200" s="70"/>
      <c r="F200" s="277"/>
      <c r="G200" s="1"/>
      <c r="H200" s="6"/>
      <c r="I200" s="6"/>
      <c r="J200" s="84"/>
      <c r="K200" s="84"/>
      <c r="L200" s="282"/>
      <c r="M200" s="285"/>
      <c r="N200" s="277"/>
      <c r="O200" s="277"/>
      <c r="P200" s="277"/>
      <c r="Q200" s="279"/>
      <c r="R200" s="277"/>
      <c r="S200" s="295"/>
      <c r="T200" s="277"/>
      <c r="U200" s="277"/>
    </row>
    <row r="201" spans="1:21" ht="25.5" customHeight="1" thickBot="1" x14ac:dyDescent="0.3">
      <c r="A201" s="274"/>
      <c r="B201" s="276"/>
      <c r="C201" s="276"/>
      <c r="D201" s="71"/>
      <c r="E201" s="72"/>
      <c r="F201" s="278"/>
      <c r="G201" s="9"/>
      <c r="H201" s="78"/>
      <c r="I201" s="78"/>
      <c r="J201" s="85"/>
      <c r="K201" s="85"/>
      <c r="L201" s="283"/>
      <c r="M201" s="286"/>
      <c r="N201" s="278"/>
      <c r="O201" s="278"/>
      <c r="P201" s="278"/>
      <c r="Q201" s="280"/>
      <c r="R201" s="278"/>
      <c r="S201" s="296"/>
      <c r="T201" s="278"/>
      <c r="U201" s="278"/>
    </row>
    <row r="202" spans="1:21" ht="25.5" customHeight="1" x14ac:dyDescent="0.25">
      <c r="A202" s="273">
        <v>40</v>
      </c>
      <c r="B202" s="275"/>
      <c r="C202" s="275"/>
      <c r="D202" s="74"/>
      <c r="E202" s="73"/>
      <c r="F202" s="277"/>
      <c r="G202" s="6"/>
      <c r="H202" s="6"/>
      <c r="I202" s="6"/>
      <c r="J202" s="83"/>
      <c r="K202" s="83"/>
      <c r="L202" s="281"/>
      <c r="M202" s="284"/>
      <c r="N202" s="277"/>
      <c r="O202" s="287"/>
      <c r="P202" s="287"/>
      <c r="Q202" s="279"/>
      <c r="R202" s="277"/>
      <c r="S202" s="295"/>
      <c r="T202" s="287"/>
      <c r="U202" s="287"/>
    </row>
    <row r="203" spans="1:21" ht="25.5" customHeight="1" x14ac:dyDescent="0.25">
      <c r="A203" s="273"/>
      <c r="B203" s="275"/>
      <c r="C203" s="275"/>
      <c r="D203" s="69"/>
      <c r="E203" s="70"/>
      <c r="F203" s="277"/>
      <c r="G203" s="1"/>
      <c r="H203" s="6"/>
      <c r="I203" s="6"/>
      <c r="J203" s="84"/>
      <c r="K203" s="84"/>
      <c r="L203" s="282"/>
      <c r="M203" s="285"/>
      <c r="N203" s="277"/>
      <c r="O203" s="277"/>
      <c r="P203" s="277"/>
      <c r="Q203" s="279"/>
      <c r="R203" s="277"/>
      <c r="S203" s="295"/>
      <c r="T203" s="277"/>
      <c r="U203" s="277"/>
    </row>
    <row r="204" spans="1:21" ht="25.5" customHeight="1" x14ac:dyDescent="0.25">
      <c r="A204" s="273"/>
      <c r="B204" s="275"/>
      <c r="C204" s="275"/>
      <c r="D204" s="69"/>
      <c r="E204" s="70"/>
      <c r="F204" s="277"/>
      <c r="G204" s="1"/>
      <c r="H204" s="6"/>
      <c r="I204" s="6"/>
      <c r="J204" s="84"/>
      <c r="K204" s="84"/>
      <c r="L204" s="282"/>
      <c r="M204" s="285"/>
      <c r="N204" s="277"/>
      <c r="O204" s="277"/>
      <c r="P204" s="277"/>
      <c r="Q204" s="279"/>
      <c r="R204" s="277"/>
      <c r="S204" s="295"/>
      <c r="T204" s="277"/>
      <c r="U204" s="277"/>
    </row>
    <row r="205" spans="1:21" ht="25.5" customHeight="1" x14ac:dyDescent="0.25">
      <c r="A205" s="273"/>
      <c r="B205" s="275"/>
      <c r="C205" s="275"/>
      <c r="D205" s="69"/>
      <c r="E205" s="70"/>
      <c r="F205" s="277"/>
      <c r="G205" s="1"/>
      <c r="H205" s="6"/>
      <c r="I205" s="6"/>
      <c r="J205" s="84"/>
      <c r="K205" s="84"/>
      <c r="L205" s="282"/>
      <c r="M205" s="285"/>
      <c r="N205" s="277"/>
      <c r="O205" s="277"/>
      <c r="P205" s="277"/>
      <c r="Q205" s="279"/>
      <c r="R205" s="277"/>
      <c r="S205" s="295"/>
      <c r="T205" s="277"/>
      <c r="U205" s="277"/>
    </row>
    <row r="206" spans="1:21" ht="25.5" customHeight="1" thickBot="1" x14ac:dyDescent="0.3">
      <c r="A206" s="274"/>
      <c r="B206" s="276"/>
      <c r="C206" s="276"/>
      <c r="D206" s="71"/>
      <c r="E206" s="72"/>
      <c r="F206" s="278"/>
      <c r="G206" s="9"/>
      <c r="H206" s="78"/>
      <c r="I206" s="78"/>
      <c r="J206" s="85"/>
      <c r="K206" s="85"/>
      <c r="L206" s="283"/>
      <c r="M206" s="286"/>
      <c r="N206" s="278"/>
      <c r="O206" s="278"/>
      <c r="P206" s="278"/>
      <c r="Q206" s="280"/>
      <c r="R206" s="278"/>
      <c r="S206" s="296"/>
      <c r="T206" s="278"/>
      <c r="U206" s="278"/>
    </row>
    <row r="207" spans="1:21" ht="25.5" customHeight="1" x14ac:dyDescent="0.25">
      <c r="A207" s="273">
        <v>41</v>
      </c>
      <c r="B207" s="275"/>
      <c r="C207" s="275"/>
      <c r="D207" s="74"/>
      <c r="E207" s="73"/>
      <c r="F207" s="277"/>
      <c r="G207" s="6"/>
      <c r="H207" s="6"/>
      <c r="I207" s="6"/>
      <c r="J207" s="83"/>
      <c r="K207" s="83"/>
      <c r="L207" s="281"/>
      <c r="M207" s="284"/>
      <c r="N207" s="277"/>
      <c r="O207" s="287"/>
      <c r="P207" s="287"/>
      <c r="Q207" s="279"/>
      <c r="R207" s="277"/>
      <c r="S207" s="295"/>
      <c r="T207" s="287"/>
      <c r="U207" s="287"/>
    </row>
    <row r="208" spans="1:21" ht="25.5" customHeight="1" x14ac:dyDescent="0.25">
      <c r="A208" s="273"/>
      <c r="B208" s="275"/>
      <c r="C208" s="275"/>
      <c r="D208" s="69"/>
      <c r="E208" s="70"/>
      <c r="F208" s="277"/>
      <c r="G208" s="1"/>
      <c r="H208" s="6"/>
      <c r="I208" s="6"/>
      <c r="J208" s="84"/>
      <c r="K208" s="84"/>
      <c r="L208" s="282"/>
      <c r="M208" s="285"/>
      <c r="N208" s="277"/>
      <c r="O208" s="277"/>
      <c r="P208" s="277"/>
      <c r="Q208" s="279"/>
      <c r="R208" s="277"/>
      <c r="S208" s="295"/>
      <c r="T208" s="277"/>
      <c r="U208" s="277"/>
    </row>
    <row r="209" spans="1:21" ht="25.5" customHeight="1" x14ac:dyDescent="0.25">
      <c r="A209" s="273"/>
      <c r="B209" s="275"/>
      <c r="C209" s="275"/>
      <c r="D209" s="69"/>
      <c r="E209" s="70"/>
      <c r="F209" s="277"/>
      <c r="G209" s="1"/>
      <c r="H209" s="6"/>
      <c r="I209" s="6"/>
      <c r="J209" s="84"/>
      <c r="K209" s="84"/>
      <c r="L209" s="282"/>
      <c r="M209" s="285"/>
      <c r="N209" s="277"/>
      <c r="O209" s="277"/>
      <c r="P209" s="277"/>
      <c r="Q209" s="279"/>
      <c r="R209" s="277"/>
      <c r="S209" s="295"/>
      <c r="T209" s="277"/>
      <c r="U209" s="277"/>
    </row>
    <row r="210" spans="1:21" ht="25.5" customHeight="1" x14ac:dyDescent="0.25">
      <c r="A210" s="273"/>
      <c r="B210" s="275"/>
      <c r="C210" s="275"/>
      <c r="D210" s="69"/>
      <c r="E210" s="70"/>
      <c r="F210" s="277"/>
      <c r="G210" s="1"/>
      <c r="H210" s="6"/>
      <c r="I210" s="6"/>
      <c r="J210" s="84"/>
      <c r="K210" s="84"/>
      <c r="L210" s="282"/>
      <c r="M210" s="285"/>
      <c r="N210" s="277"/>
      <c r="O210" s="277"/>
      <c r="P210" s="277"/>
      <c r="Q210" s="279"/>
      <c r="R210" s="277"/>
      <c r="S210" s="295"/>
      <c r="T210" s="277"/>
      <c r="U210" s="277"/>
    </row>
    <row r="211" spans="1:21" ht="25.5" customHeight="1" thickBot="1" x14ac:dyDescent="0.3">
      <c r="A211" s="274"/>
      <c r="B211" s="276"/>
      <c r="C211" s="276"/>
      <c r="D211" s="71"/>
      <c r="E211" s="72"/>
      <c r="F211" s="278"/>
      <c r="G211" s="9"/>
      <c r="H211" s="78"/>
      <c r="I211" s="78"/>
      <c r="J211" s="85"/>
      <c r="K211" s="85"/>
      <c r="L211" s="283"/>
      <c r="M211" s="286"/>
      <c r="N211" s="278"/>
      <c r="O211" s="278"/>
      <c r="P211" s="278"/>
      <c r="Q211" s="280"/>
      <c r="R211" s="278"/>
      <c r="S211" s="296"/>
      <c r="T211" s="278"/>
      <c r="U211" s="278"/>
    </row>
    <row r="212" spans="1:21" ht="25.5" customHeight="1" x14ac:dyDescent="0.25">
      <c r="A212" s="273">
        <v>42</v>
      </c>
      <c r="B212" s="275"/>
      <c r="C212" s="275"/>
      <c r="D212" s="74"/>
      <c r="E212" s="73"/>
      <c r="F212" s="277"/>
      <c r="G212" s="6"/>
      <c r="H212" s="6"/>
      <c r="I212" s="6"/>
      <c r="J212" s="83"/>
      <c r="K212" s="83"/>
      <c r="L212" s="281"/>
      <c r="M212" s="284"/>
      <c r="N212" s="277"/>
      <c r="O212" s="287"/>
      <c r="P212" s="287"/>
      <c r="Q212" s="279"/>
      <c r="R212" s="277"/>
      <c r="S212" s="295"/>
      <c r="T212" s="287"/>
      <c r="U212" s="287"/>
    </row>
    <row r="213" spans="1:21" ht="25.5" customHeight="1" x14ac:dyDescent="0.25">
      <c r="A213" s="273"/>
      <c r="B213" s="275"/>
      <c r="C213" s="275"/>
      <c r="D213" s="69"/>
      <c r="E213" s="70"/>
      <c r="F213" s="277"/>
      <c r="G213" s="1"/>
      <c r="H213" s="6"/>
      <c r="I213" s="6"/>
      <c r="J213" s="84"/>
      <c r="K213" s="84"/>
      <c r="L213" s="282"/>
      <c r="M213" s="285"/>
      <c r="N213" s="277"/>
      <c r="O213" s="277"/>
      <c r="P213" s="277"/>
      <c r="Q213" s="279"/>
      <c r="R213" s="277"/>
      <c r="S213" s="295"/>
      <c r="T213" s="277"/>
      <c r="U213" s="277"/>
    </row>
    <row r="214" spans="1:21" ht="25.5" customHeight="1" x14ac:dyDescent="0.25">
      <c r="A214" s="273"/>
      <c r="B214" s="275"/>
      <c r="C214" s="275"/>
      <c r="D214" s="69"/>
      <c r="E214" s="70"/>
      <c r="F214" s="277"/>
      <c r="G214" s="1"/>
      <c r="H214" s="6"/>
      <c r="I214" s="6"/>
      <c r="J214" s="84"/>
      <c r="K214" s="84"/>
      <c r="L214" s="282"/>
      <c r="M214" s="285"/>
      <c r="N214" s="277"/>
      <c r="O214" s="277"/>
      <c r="P214" s="277"/>
      <c r="Q214" s="279"/>
      <c r="R214" s="277"/>
      <c r="S214" s="295"/>
      <c r="T214" s="277"/>
      <c r="U214" s="277"/>
    </row>
    <row r="215" spans="1:21" ht="25.5" customHeight="1" x14ac:dyDescent="0.25">
      <c r="A215" s="273"/>
      <c r="B215" s="275"/>
      <c r="C215" s="275"/>
      <c r="D215" s="69"/>
      <c r="E215" s="70"/>
      <c r="F215" s="277"/>
      <c r="G215" s="1"/>
      <c r="H215" s="6"/>
      <c r="I215" s="6"/>
      <c r="J215" s="84"/>
      <c r="K215" s="84"/>
      <c r="L215" s="282"/>
      <c r="M215" s="285"/>
      <c r="N215" s="277"/>
      <c r="O215" s="277"/>
      <c r="P215" s="277"/>
      <c r="Q215" s="279"/>
      <c r="R215" s="277"/>
      <c r="S215" s="295"/>
      <c r="T215" s="277"/>
      <c r="U215" s="277"/>
    </row>
    <row r="216" spans="1:21" ht="25.5" customHeight="1" thickBot="1" x14ac:dyDescent="0.3">
      <c r="A216" s="274"/>
      <c r="B216" s="276"/>
      <c r="C216" s="276"/>
      <c r="D216" s="71"/>
      <c r="E216" s="72"/>
      <c r="F216" s="278"/>
      <c r="G216" s="9"/>
      <c r="H216" s="78"/>
      <c r="I216" s="78"/>
      <c r="J216" s="85"/>
      <c r="K216" s="85"/>
      <c r="L216" s="283"/>
      <c r="M216" s="286"/>
      <c r="N216" s="278"/>
      <c r="O216" s="278"/>
      <c r="P216" s="278"/>
      <c r="Q216" s="280"/>
      <c r="R216" s="278"/>
      <c r="S216" s="296"/>
      <c r="T216" s="278"/>
      <c r="U216" s="278"/>
    </row>
    <row r="217" spans="1:21" ht="25.5" customHeight="1" x14ac:dyDescent="0.25">
      <c r="A217" s="273">
        <v>43</v>
      </c>
      <c r="B217" s="275"/>
      <c r="C217" s="275"/>
      <c r="D217" s="74"/>
      <c r="E217" s="73"/>
      <c r="F217" s="277"/>
      <c r="G217" s="6"/>
      <c r="H217" s="6"/>
      <c r="I217" s="6"/>
      <c r="J217" s="83"/>
      <c r="K217" s="83"/>
      <c r="L217" s="281"/>
      <c r="M217" s="284"/>
      <c r="N217" s="277"/>
      <c r="O217" s="287"/>
      <c r="P217" s="287"/>
      <c r="Q217" s="279"/>
      <c r="R217" s="277"/>
      <c r="S217" s="295"/>
      <c r="T217" s="287"/>
      <c r="U217" s="287"/>
    </row>
    <row r="218" spans="1:21" ht="25.5" customHeight="1" x14ac:dyDescent="0.25">
      <c r="A218" s="273"/>
      <c r="B218" s="275"/>
      <c r="C218" s="275"/>
      <c r="D218" s="69"/>
      <c r="E218" s="70"/>
      <c r="F218" s="277"/>
      <c r="G218" s="1"/>
      <c r="H218" s="6"/>
      <c r="I218" s="6"/>
      <c r="J218" s="84"/>
      <c r="K218" s="84"/>
      <c r="L218" s="282"/>
      <c r="M218" s="285"/>
      <c r="N218" s="277"/>
      <c r="O218" s="277"/>
      <c r="P218" s="277"/>
      <c r="Q218" s="279"/>
      <c r="R218" s="277"/>
      <c r="S218" s="295"/>
      <c r="T218" s="277"/>
      <c r="U218" s="277"/>
    </row>
    <row r="219" spans="1:21" ht="25.5" customHeight="1" x14ac:dyDescent="0.25">
      <c r="A219" s="273"/>
      <c r="B219" s="275"/>
      <c r="C219" s="275"/>
      <c r="D219" s="69"/>
      <c r="E219" s="70"/>
      <c r="F219" s="277"/>
      <c r="G219" s="1"/>
      <c r="H219" s="6"/>
      <c r="I219" s="6"/>
      <c r="J219" s="84"/>
      <c r="K219" s="84"/>
      <c r="L219" s="282"/>
      <c r="M219" s="285"/>
      <c r="N219" s="277"/>
      <c r="O219" s="277"/>
      <c r="P219" s="277"/>
      <c r="Q219" s="279"/>
      <c r="R219" s="277"/>
      <c r="S219" s="295"/>
      <c r="T219" s="277"/>
      <c r="U219" s="277"/>
    </row>
    <row r="220" spans="1:21" ht="25.5" customHeight="1" x14ac:dyDescent="0.25">
      <c r="A220" s="273"/>
      <c r="B220" s="275"/>
      <c r="C220" s="275"/>
      <c r="D220" s="69"/>
      <c r="E220" s="70"/>
      <c r="F220" s="277"/>
      <c r="G220" s="1"/>
      <c r="H220" s="6"/>
      <c r="I220" s="6"/>
      <c r="J220" s="84"/>
      <c r="K220" s="84"/>
      <c r="L220" s="282"/>
      <c r="M220" s="285"/>
      <c r="N220" s="277"/>
      <c r="O220" s="277"/>
      <c r="P220" s="277"/>
      <c r="Q220" s="279"/>
      <c r="R220" s="277"/>
      <c r="S220" s="295"/>
      <c r="T220" s="277"/>
      <c r="U220" s="277"/>
    </row>
    <row r="221" spans="1:21" ht="25.5" customHeight="1" thickBot="1" x14ac:dyDescent="0.3">
      <c r="A221" s="274"/>
      <c r="B221" s="276"/>
      <c r="C221" s="276"/>
      <c r="D221" s="71"/>
      <c r="E221" s="72"/>
      <c r="F221" s="278"/>
      <c r="G221" s="9"/>
      <c r="H221" s="78"/>
      <c r="I221" s="78"/>
      <c r="J221" s="85"/>
      <c r="K221" s="85"/>
      <c r="L221" s="283"/>
      <c r="M221" s="286"/>
      <c r="N221" s="278"/>
      <c r="O221" s="278"/>
      <c r="P221" s="278"/>
      <c r="Q221" s="280"/>
      <c r="R221" s="278"/>
      <c r="S221" s="296"/>
      <c r="T221" s="278"/>
      <c r="U221" s="278"/>
    </row>
    <row r="222" spans="1:21" ht="25.5" customHeight="1" x14ac:dyDescent="0.25">
      <c r="A222" s="273">
        <v>44</v>
      </c>
      <c r="B222" s="275"/>
      <c r="C222" s="275"/>
      <c r="D222" s="74"/>
      <c r="E222" s="73"/>
      <c r="F222" s="277"/>
      <c r="G222" s="6"/>
      <c r="H222" s="6"/>
      <c r="I222" s="6"/>
      <c r="J222" s="83"/>
      <c r="K222" s="83"/>
      <c r="L222" s="281"/>
      <c r="M222" s="284"/>
      <c r="N222" s="277"/>
      <c r="O222" s="287"/>
      <c r="P222" s="287"/>
      <c r="Q222" s="279"/>
      <c r="R222" s="277"/>
      <c r="S222" s="295"/>
      <c r="T222" s="287"/>
      <c r="U222" s="287"/>
    </row>
    <row r="223" spans="1:21" ht="25.5" customHeight="1" x14ac:dyDescent="0.25">
      <c r="A223" s="273"/>
      <c r="B223" s="275"/>
      <c r="C223" s="275"/>
      <c r="D223" s="69"/>
      <c r="E223" s="70"/>
      <c r="F223" s="277"/>
      <c r="G223" s="1"/>
      <c r="H223" s="6"/>
      <c r="I223" s="6"/>
      <c r="J223" s="84"/>
      <c r="K223" s="84"/>
      <c r="L223" s="282"/>
      <c r="M223" s="285"/>
      <c r="N223" s="277"/>
      <c r="O223" s="277"/>
      <c r="P223" s="277"/>
      <c r="Q223" s="279"/>
      <c r="R223" s="277"/>
      <c r="S223" s="295"/>
      <c r="T223" s="277"/>
      <c r="U223" s="277"/>
    </row>
    <row r="224" spans="1:21" ht="25.5" customHeight="1" x14ac:dyDescent="0.25">
      <c r="A224" s="273"/>
      <c r="B224" s="275"/>
      <c r="C224" s="275"/>
      <c r="D224" s="69"/>
      <c r="E224" s="70"/>
      <c r="F224" s="277"/>
      <c r="G224" s="1"/>
      <c r="H224" s="6"/>
      <c r="I224" s="6"/>
      <c r="J224" s="84"/>
      <c r="K224" s="84"/>
      <c r="L224" s="282"/>
      <c r="M224" s="285"/>
      <c r="N224" s="277"/>
      <c r="O224" s="277"/>
      <c r="P224" s="277"/>
      <c r="Q224" s="279"/>
      <c r="R224" s="277"/>
      <c r="S224" s="295"/>
      <c r="T224" s="277"/>
      <c r="U224" s="277"/>
    </row>
    <row r="225" spans="1:21" ht="25.5" customHeight="1" x14ac:dyDescent="0.25">
      <c r="A225" s="273"/>
      <c r="B225" s="275"/>
      <c r="C225" s="275"/>
      <c r="D225" s="69"/>
      <c r="E225" s="70"/>
      <c r="F225" s="277"/>
      <c r="G225" s="1"/>
      <c r="H225" s="6"/>
      <c r="I225" s="6"/>
      <c r="J225" s="84"/>
      <c r="K225" s="84"/>
      <c r="L225" s="282"/>
      <c r="M225" s="285"/>
      <c r="N225" s="277"/>
      <c r="O225" s="277"/>
      <c r="P225" s="277"/>
      <c r="Q225" s="279"/>
      <c r="R225" s="277"/>
      <c r="S225" s="295"/>
      <c r="T225" s="277"/>
      <c r="U225" s="277"/>
    </row>
    <row r="226" spans="1:21" ht="25.5" customHeight="1" thickBot="1" x14ac:dyDescent="0.3">
      <c r="A226" s="274"/>
      <c r="B226" s="276"/>
      <c r="C226" s="276"/>
      <c r="D226" s="71"/>
      <c r="E226" s="72"/>
      <c r="F226" s="278"/>
      <c r="G226" s="9"/>
      <c r="H226" s="78"/>
      <c r="I226" s="78"/>
      <c r="J226" s="85"/>
      <c r="K226" s="85"/>
      <c r="L226" s="283"/>
      <c r="M226" s="286"/>
      <c r="N226" s="278"/>
      <c r="O226" s="278"/>
      <c r="P226" s="278"/>
      <c r="Q226" s="280"/>
      <c r="R226" s="278"/>
      <c r="S226" s="296"/>
      <c r="T226" s="278"/>
      <c r="U226" s="278"/>
    </row>
    <row r="227" spans="1:21" ht="25.5" customHeight="1" x14ac:dyDescent="0.25">
      <c r="A227" s="273">
        <v>45</v>
      </c>
      <c r="B227" s="275"/>
      <c r="C227" s="275"/>
      <c r="D227" s="74"/>
      <c r="E227" s="73"/>
      <c r="F227" s="277"/>
      <c r="G227" s="6"/>
      <c r="H227" s="6"/>
      <c r="I227" s="6"/>
      <c r="J227" s="83"/>
      <c r="K227" s="83"/>
      <c r="L227" s="281"/>
      <c r="M227" s="284"/>
      <c r="N227" s="277"/>
      <c r="O227" s="287"/>
      <c r="P227" s="287"/>
      <c r="Q227" s="279"/>
      <c r="R227" s="277"/>
      <c r="S227" s="295"/>
      <c r="T227" s="287"/>
      <c r="U227" s="287"/>
    </row>
    <row r="228" spans="1:21" ht="25.5" customHeight="1" x14ac:dyDescent="0.25">
      <c r="A228" s="273"/>
      <c r="B228" s="275"/>
      <c r="C228" s="275"/>
      <c r="D228" s="69"/>
      <c r="E228" s="70"/>
      <c r="F228" s="277"/>
      <c r="G228" s="1"/>
      <c r="H228" s="6"/>
      <c r="I228" s="6"/>
      <c r="J228" s="84"/>
      <c r="K228" s="84"/>
      <c r="L228" s="282"/>
      <c r="M228" s="285"/>
      <c r="N228" s="277"/>
      <c r="O228" s="277"/>
      <c r="P228" s="277"/>
      <c r="Q228" s="279"/>
      <c r="R228" s="277"/>
      <c r="S228" s="295"/>
      <c r="T228" s="277"/>
      <c r="U228" s="277"/>
    </row>
    <row r="229" spans="1:21" ht="25.5" customHeight="1" x14ac:dyDescent="0.25">
      <c r="A229" s="273"/>
      <c r="B229" s="275"/>
      <c r="C229" s="275"/>
      <c r="D229" s="69"/>
      <c r="E229" s="70"/>
      <c r="F229" s="277"/>
      <c r="G229" s="1"/>
      <c r="H229" s="6"/>
      <c r="I229" s="6"/>
      <c r="J229" s="84"/>
      <c r="K229" s="84"/>
      <c r="L229" s="282"/>
      <c r="M229" s="285"/>
      <c r="N229" s="277"/>
      <c r="O229" s="277"/>
      <c r="P229" s="277"/>
      <c r="Q229" s="279"/>
      <c r="R229" s="277"/>
      <c r="S229" s="295"/>
      <c r="T229" s="277"/>
      <c r="U229" s="277"/>
    </row>
    <row r="230" spans="1:21" ht="25.5" customHeight="1" x14ac:dyDescent="0.25">
      <c r="A230" s="273"/>
      <c r="B230" s="275"/>
      <c r="C230" s="275"/>
      <c r="D230" s="69"/>
      <c r="E230" s="70"/>
      <c r="F230" s="277"/>
      <c r="G230" s="1"/>
      <c r="H230" s="6"/>
      <c r="I230" s="6"/>
      <c r="J230" s="84"/>
      <c r="K230" s="84"/>
      <c r="L230" s="282"/>
      <c r="M230" s="285"/>
      <c r="N230" s="277"/>
      <c r="O230" s="277"/>
      <c r="P230" s="277"/>
      <c r="Q230" s="279"/>
      <c r="R230" s="277"/>
      <c r="S230" s="295"/>
      <c r="T230" s="277"/>
      <c r="U230" s="277"/>
    </row>
    <row r="231" spans="1:21" ht="25.5" customHeight="1" thickBot="1" x14ac:dyDescent="0.3">
      <c r="A231" s="274"/>
      <c r="B231" s="276"/>
      <c r="C231" s="276"/>
      <c r="D231" s="71"/>
      <c r="E231" s="72"/>
      <c r="F231" s="278"/>
      <c r="G231" s="9"/>
      <c r="H231" s="78"/>
      <c r="I231" s="78"/>
      <c r="J231" s="85"/>
      <c r="K231" s="85"/>
      <c r="L231" s="283"/>
      <c r="M231" s="286"/>
      <c r="N231" s="278"/>
      <c r="O231" s="278"/>
      <c r="P231" s="278"/>
      <c r="Q231" s="280"/>
      <c r="R231" s="278"/>
      <c r="S231" s="296"/>
      <c r="T231" s="278"/>
      <c r="U231" s="278"/>
    </row>
    <row r="232" spans="1:21" ht="25.5" customHeight="1" x14ac:dyDescent="0.25">
      <c r="A232" s="273">
        <v>46</v>
      </c>
      <c r="B232" s="275"/>
      <c r="C232" s="275"/>
      <c r="D232" s="74"/>
      <c r="E232" s="73"/>
      <c r="F232" s="277"/>
      <c r="G232" s="6"/>
      <c r="H232" s="6"/>
      <c r="I232" s="6"/>
      <c r="J232" s="83"/>
      <c r="K232" s="83"/>
      <c r="L232" s="281"/>
      <c r="M232" s="284"/>
      <c r="N232" s="277"/>
      <c r="O232" s="287"/>
      <c r="P232" s="287"/>
      <c r="Q232" s="279"/>
      <c r="R232" s="277"/>
      <c r="S232" s="295"/>
      <c r="T232" s="287"/>
      <c r="U232" s="287"/>
    </row>
    <row r="233" spans="1:21" ht="25.5" customHeight="1" x14ac:dyDescent="0.25">
      <c r="A233" s="273"/>
      <c r="B233" s="275"/>
      <c r="C233" s="275"/>
      <c r="D233" s="69"/>
      <c r="E233" s="70"/>
      <c r="F233" s="277"/>
      <c r="G233" s="1"/>
      <c r="H233" s="6"/>
      <c r="I233" s="6"/>
      <c r="J233" s="84"/>
      <c r="K233" s="84"/>
      <c r="L233" s="282"/>
      <c r="M233" s="285"/>
      <c r="N233" s="277"/>
      <c r="O233" s="277"/>
      <c r="P233" s="277"/>
      <c r="Q233" s="279"/>
      <c r="R233" s="277"/>
      <c r="S233" s="295"/>
      <c r="T233" s="277"/>
      <c r="U233" s="277"/>
    </row>
    <row r="234" spans="1:21" ht="25.5" customHeight="1" x14ac:dyDescent="0.25">
      <c r="A234" s="273"/>
      <c r="B234" s="275"/>
      <c r="C234" s="275"/>
      <c r="D234" s="69"/>
      <c r="E234" s="70"/>
      <c r="F234" s="277"/>
      <c r="G234" s="1"/>
      <c r="H234" s="6"/>
      <c r="I234" s="6"/>
      <c r="J234" s="84"/>
      <c r="K234" s="84"/>
      <c r="L234" s="282"/>
      <c r="M234" s="285"/>
      <c r="N234" s="277"/>
      <c r="O234" s="277"/>
      <c r="P234" s="277"/>
      <c r="Q234" s="279"/>
      <c r="R234" s="277"/>
      <c r="S234" s="295"/>
      <c r="T234" s="277"/>
      <c r="U234" s="277"/>
    </row>
    <row r="235" spans="1:21" ht="25.5" customHeight="1" x14ac:dyDescent="0.25">
      <c r="A235" s="273"/>
      <c r="B235" s="275"/>
      <c r="C235" s="275"/>
      <c r="D235" s="69"/>
      <c r="E235" s="70"/>
      <c r="F235" s="277"/>
      <c r="G235" s="1"/>
      <c r="H235" s="6"/>
      <c r="I235" s="6"/>
      <c r="J235" s="84"/>
      <c r="K235" s="84"/>
      <c r="L235" s="282"/>
      <c r="M235" s="285"/>
      <c r="N235" s="277"/>
      <c r="O235" s="277"/>
      <c r="P235" s="277"/>
      <c r="Q235" s="279"/>
      <c r="R235" s="277"/>
      <c r="S235" s="295"/>
      <c r="T235" s="277"/>
      <c r="U235" s="277"/>
    </row>
    <row r="236" spans="1:21" ht="25.5" customHeight="1" thickBot="1" x14ac:dyDescent="0.3">
      <c r="A236" s="274"/>
      <c r="B236" s="276"/>
      <c r="C236" s="276"/>
      <c r="D236" s="71"/>
      <c r="E236" s="72"/>
      <c r="F236" s="278"/>
      <c r="G236" s="9"/>
      <c r="H236" s="78"/>
      <c r="I236" s="78"/>
      <c r="J236" s="85"/>
      <c r="K236" s="85"/>
      <c r="L236" s="283"/>
      <c r="M236" s="286"/>
      <c r="N236" s="278"/>
      <c r="O236" s="278"/>
      <c r="P236" s="278"/>
      <c r="Q236" s="280"/>
      <c r="R236" s="278"/>
      <c r="S236" s="296"/>
      <c r="T236" s="278"/>
      <c r="U236" s="278"/>
    </row>
    <row r="237" spans="1:21" ht="25.5" customHeight="1" x14ac:dyDescent="0.25">
      <c r="A237" s="273">
        <v>47</v>
      </c>
      <c r="B237" s="275"/>
      <c r="C237" s="275"/>
      <c r="D237" s="74"/>
      <c r="E237" s="73"/>
      <c r="F237" s="277"/>
      <c r="G237" s="6"/>
      <c r="H237" s="6"/>
      <c r="I237" s="6"/>
      <c r="J237" s="83"/>
      <c r="K237" s="83"/>
      <c r="L237" s="281"/>
      <c r="M237" s="284"/>
      <c r="N237" s="277"/>
      <c r="O237" s="287"/>
      <c r="P237" s="287"/>
      <c r="Q237" s="279"/>
      <c r="R237" s="277"/>
      <c r="S237" s="295"/>
      <c r="T237" s="287"/>
      <c r="U237" s="287"/>
    </row>
    <row r="238" spans="1:21" ht="25.5" customHeight="1" x14ac:dyDescent="0.25">
      <c r="A238" s="273"/>
      <c r="B238" s="275"/>
      <c r="C238" s="275"/>
      <c r="D238" s="69"/>
      <c r="E238" s="70"/>
      <c r="F238" s="277"/>
      <c r="G238" s="1"/>
      <c r="H238" s="6"/>
      <c r="I238" s="6"/>
      <c r="J238" s="84"/>
      <c r="K238" s="84"/>
      <c r="L238" s="282"/>
      <c r="M238" s="285"/>
      <c r="N238" s="277"/>
      <c r="O238" s="277"/>
      <c r="P238" s="277"/>
      <c r="Q238" s="279"/>
      <c r="R238" s="277"/>
      <c r="S238" s="295"/>
      <c r="T238" s="277"/>
      <c r="U238" s="277"/>
    </row>
    <row r="239" spans="1:21" ht="25.5" customHeight="1" x14ac:dyDescent="0.25">
      <c r="A239" s="273"/>
      <c r="B239" s="275"/>
      <c r="C239" s="275"/>
      <c r="D239" s="69"/>
      <c r="E239" s="70"/>
      <c r="F239" s="277"/>
      <c r="G239" s="1"/>
      <c r="H239" s="6"/>
      <c r="I239" s="6"/>
      <c r="J239" s="84"/>
      <c r="K239" s="84"/>
      <c r="L239" s="282"/>
      <c r="M239" s="285"/>
      <c r="N239" s="277"/>
      <c r="O239" s="277"/>
      <c r="P239" s="277"/>
      <c r="Q239" s="279"/>
      <c r="R239" s="277"/>
      <c r="S239" s="295"/>
      <c r="T239" s="277"/>
      <c r="U239" s="277"/>
    </row>
    <row r="240" spans="1:21" ht="25.5" customHeight="1" x14ac:dyDescent="0.25">
      <c r="A240" s="273"/>
      <c r="B240" s="275"/>
      <c r="C240" s="275"/>
      <c r="D240" s="69"/>
      <c r="E240" s="70"/>
      <c r="F240" s="277"/>
      <c r="G240" s="1"/>
      <c r="H240" s="6"/>
      <c r="I240" s="6"/>
      <c r="J240" s="84"/>
      <c r="K240" s="84"/>
      <c r="L240" s="282"/>
      <c r="M240" s="285"/>
      <c r="N240" s="277"/>
      <c r="O240" s="277"/>
      <c r="P240" s="277"/>
      <c r="Q240" s="279"/>
      <c r="R240" s="277"/>
      <c r="S240" s="295"/>
      <c r="T240" s="277"/>
      <c r="U240" s="277"/>
    </row>
    <row r="241" spans="1:21" ht="25.5" customHeight="1" thickBot="1" x14ac:dyDescent="0.3">
      <c r="A241" s="274"/>
      <c r="B241" s="276"/>
      <c r="C241" s="276"/>
      <c r="D241" s="71"/>
      <c r="E241" s="72"/>
      <c r="F241" s="278"/>
      <c r="G241" s="9"/>
      <c r="H241" s="78"/>
      <c r="I241" s="78"/>
      <c r="J241" s="85"/>
      <c r="K241" s="85"/>
      <c r="L241" s="283"/>
      <c r="M241" s="286"/>
      <c r="N241" s="278"/>
      <c r="O241" s="278"/>
      <c r="P241" s="278"/>
      <c r="Q241" s="280"/>
      <c r="R241" s="278"/>
      <c r="S241" s="296"/>
      <c r="T241" s="278"/>
      <c r="U241" s="278"/>
    </row>
    <row r="242" spans="1:21" ht="25.5" customHeight="1" x14ac:dyDescent="0.25">
      <c r="A242" s="273">
        <v>48</v>
      </c>
      <c r="B242" s="275"/>
      <c r="C242" s="275"/>
      <c r="D242" s="74"/>
      <c r="E242" s="73"/>
      <c r="F242" s="277"/>
      <c r="G242" s="6"/>
      <c r="H242" s="6"/>
      <c r="I242" s="6"/>
      <c r="J242" s="83"/>
      <c r="K242" s="83"/>
      <c r="L242" s="281"/>
      <c r="M242" s="284"/>
      <c r="N242" s="277"/>
      <c r="O242" s="287"/>
      <c r="P242" s="287"/>
      <c r="Q242" s="279"/>
      <c r="R242" s="277"/>
      <c r="S242" s="295"/>
      <c r="T242" s="287"/>
      <c r="U242" s="287"/>
    </row>
    <row r="243" spans="1:21" ht="25.5" customHeight="1" x14ac:dyDescent="0.25">
      <c r="A243" s="273"/>
      <c r="B243" s="275"/>
      <c r="C243" s="275"/>
      <c r="D243" s="69"/>
      <c r="E243" s="70"/>
      <c r="F243" s="277"/>
      <c r="G243" s="1"/>
      <c r="H243" s="6"/>
      <c r="I243" s="6"/>
      <c r="J243" s="84"/>
      <c r="K243" s="84"/>
      <c r="L243" s="282"/>
      <c r="M243" s="285"/>
      <c r="N243" s="277"/>
      <c r="O243" s="277"/>
      <c r="P243" s="277"/>
      <c r="Q243" s="279"/>
      <c r="R243" s="277"/>
      <c r="S243" s="295"/>
      <c r="T243" s="277"/>
      <c r="U243" s="277"/>
    </row>
    <row r="244" spans="1:21" ht="25.5" customHeight="1" x14ac:dyDescent="0.25">
      <c r="A244" s="273"/>
      <c r="B244" s="275"/>
      <c r="C244" s="275"/>
      <c r="D244" s="69"/>
      <c r="E244" s="70"/>
      <c r="F244" s="277"/>
      <c r="G244" s="1"/>
      <c r="H244" s="6"/>
      <c r="I244" s="6"/>
      <c r="J244" s="84"/>
      <c r="K244" s="84"/>
      <c r="L244" s="282"/>
      <c r="M244" s="285"/>
      <c r="N244" s="277"/>
      <c r="O244" s="277"/>
      <c r="P244" s="277"/>
      <c r="Q244" s="279"/>
      <c r="R244" s="277"/>
      <c r="S244" s="295"/>
      <c r="T244" s="277"/>
      <c r="U244" s="277"/>
    </row>
    <row r="245" spans="1:21" ht="25.5" customHeight="1" x14ac:dyDescent="0.25">
      <c r="A245" s="273"/>
      <c r="B245" s="275"/>
      <c r="C245" s="275"/>
      <c r="D245" s="69"/>
      <c r="E245" s="70"/>
      <c r="F245" s="277"/>
      <c r="G245" s="1"/>
      <c r="H245" s="6"/>
      <c r="I245" s="6"/>
      <c r="J245" s="84"/>
      <c r="K245" s="84"/>
      <c r="L245" s="282"/>
      <c r="M245" s="285"/>
      <c r="N245" s="277"/>
      <c r="O245" s="277"/>
      <c r="P245" s="277"/>
      <c r="Q245" s="279"/>
      <c r="R245" s="277"/>
      <c r="S245" s="295"/>
      <c r="T245" s="277"/>
      <c r="U245" s="277"/>
    </row>
    <row r="246" spans="1:21" ht="25.5" customHeight="1" thickBot="1" x14ac:dyDescent="0.3">
      <c r="A246" s="274"/>
      <c r="B246" s="276"/>
      <c r="C246" s="276"/>
      <c r="D246" s="71"/>
      <c r="E246" s="72"/>
      <c r="F246" s="278"/>
      <c r="G246" s="9"/>
      <c r="H246" s="78"/>
      <c r="I246" s="78"/>
      <c r="J246" s="85"/>
      <c r="K246" s="85"/>
      <c r="L246" s="283"/>
      <c r="M246" s="286"/>
      <c r="N246" s="278"/>
      <c r="O246" s="278"/>
      <c r="P246" s="278"/>
      <c r="Q246" s="280"/>
      <c r="R246" s="278"/>
      <c r="S246" s="296"/>
      <c r="T246" s="278"/>
      <c r="U246" s="278"/>
    </row>
    <row r="247" spans="1:21" ht="25.5" customHeight="1" x14ac:dyDescent="0.25">
      <c r="A247" s="273">
        <v>49</v>
      </c>
      <c r="B247" s="275"/>
      <c r="C247" s="275"/>
      <c r="D247" s="74"/>
      <c r="E247" s="73"/>
      <c r="F247" s="277"/>
      <c r="G247" s="6"/>
      <c r="H247" s="6"/>
      <c r="I247" s="6"/>
      <c r="J247" s="83"/>
      <c r="K247" s="83"/>
      <c r="L247" s="281"/>
      <c r="M247" s="284"/>
      <c r="N247" s="277"/>
      <c r="O247" s="287"/>
      <c r="P247" s="287"/>
      <c r="Q247" s="279"/>
      <c r="R247" s="277"/>
      <c r="S247" s="295"/>
      <c r="T247" s="287"/>
      <c r="U247" s="287"/>
    </row>
    <row r="248" spans="1:21" ht="25.5" customHeight="1" x14ac:dyDescent="0.25">
      <c r="A248" s="273"/>
      <c r="B248" s="275"/>
      <c r="C248" s="275"/>
      <c r="D248" s="69"/>
      <c r="E248" s="70"/>
      <c r="F248" s="277"/>
      <c r="G248" s="1"/>
      <c r="H248" s="6"/>
      <c r="I248" s="6"/>
      <c r="J248" s="84"/>
      <c r="K248" s="84"/>
      <c r="L248" s="282"/>
      <c r="M248" s="285"/>
      <c r="N248" s="277"/>
      <c r="O248" s="277"/>
      <c r="P248" s="277"/>
      <c r="Q248" s="279"/>
      <c r="R248" s="277"/>
      <c r="S248" s="295"/>
      <c r="T248" s="277"/>
      <c r="U248" s="277"/>
    </row>
    <row r="249" spans="1:21" ht="25.5" customHeight="1" x14ac:dyDescent="0.25">
      <c r="A249" s="273"/>
      <c r="B249" s="275"/>
      <c r="C249" s="275"/>
      <c r="D249" s="69"/>
      <c r="E249" s="70"/>
      <c r="F249" s="277"/>
      <c r="G249" s="1"/>
      <c r="H249" s="6"/>
      <c r="I249" s="6"/>
      <c r="J249" s="84"/>
      <c r="K249" s="84"/>
      <c r="L249" s="282"/>
      <c r="M249" s="285"/>
      <c r="N249" s="277"/>
      <c r="O249" s="277"/>
      <c r="P249" s="277"/>
      <c r="Q249" s="279"/>
      <c r="R249" s="277"/>
      <c r="S249" s="295"/>
      <c r="T249" s="277"/>
      <c r="U249" s="277"/>
    </row>
    <row r="250" spans="1:21" ht="25.5" customHeight="1" x14ac:dyDescent="0.25">
      <c r="A250" s="273"/>
      <c r="B250" s="275"/>
      <c r="C250" s="275"/>
      <c r="D250" s="69"/>
      <c r="E250" s="70"/>
      <c r="F250" s="277"/>
      <c r="G250" s="1"/>
      <c r="H250" s="6"/>
      <c r="I250" s="6"/>
      <c r="J250" s="84"/>
      <c r="K250" s="84"/>
      <c r="L250" s="282"/>
      <c r="M250" s="285"/>
      <c r="N250" s="277"/>
      <c r="O250" s="277"/>
      <c r="P250" s="277"/>
      <c r="Q250" s="279"/>
      <c r="R250" s="277"/>
      <c r="S250" s="295"/>
      <c r="T250" s="277"/>
      <c r="U250" s="277"/>
    </row>
    <row r="251" spans="1:21" ht="25.5" customHeight="1" thickBot="1" x14ac:dyDescent="0.3">
      <c r="A251" s="274"/>
      <c r="B251" s="276"/>
      <c r="C251" s="276"/>
      <c r="D251" s="71"/>
      <c r="E251" s="72"/>
      <c r="F251" s="278"/>
      <c r="G251" s="9"/>
      <c r="H251" s="78"/>
      <c r="I251" s="78"/>
      <c r="J251" s="85"/>
      <c r="K251" s="85"/>
      <c r="L251" s="283"/>
      <c r="M251" s="286"/>
      <c r="N251" s="278"/>
      <c r="O251" s="278"/>
      <c r="P251" s="278"/>
      <c r="Q251" s="280"/>
      <c r="R251" s="278"/>
      <c r="S251" s="296"/>
      <c r="T251" s="278"/>
      <c r="U251" s="278"/>
    </row>
    <row r="252" spans="1:21" ht="25.5" customHeight="1" x14ac:dyDescent="0.25">
      <c r="A252" s="273">
        <v>50</v>
      </c>
      <c r="B252" s="275"/>
      <c r="C252" s="275"/>
      <c r="D252" s="74"/>
      <c r="E252" s="73"/>
      <c r="F252" s="277"/>
      <c r="G252" s="6"/>
      <c r="H252" s="6"/>
      <c r="I252" s="6"/>
      <c r="J252" s="83"/>
      <c r="K252" s="83"/>
      <c r="L252" s="281"/>
      <c r="M252" s="284"/>
      <c r="N252" s="277"/>
      <c r="O252" s="287"/>
      <c r="P252" s="287"/>
      <c r="Q252" s="279"/>
      <c r="R252" s="277"/>
      <c r="S252" s="295"/>
      <c r="T252" s="287"/>
      <c r="U252" s="287"/>
    </row>
    <row r="253" spans="1:21" ht="25.5" customHeight="1" x14ac:dyDescent="0.25">
      <c r="A253" s="273"/>
      <c r="B253" s="275"/>
      <c r="C253" s="275"/>
      <c r="D253" s="69"/>
      <c r="E253" s="70"/>
      <c r="F253" s="277"/>
      <c r="G253" s="1"/>
      <c r="H253" s="6"/>
      <c r="I253" s="6"/>
      <c r="J253" s="84"/>
      <c r="K253" s="84"/>
      <c r="L253" s="282"/>
      <c r="M253" s="285"/>
      <c r="N253" s="277"/>
      <c r="O253" s="277"/>
      <c r="P253" s="277"/>
      <c r="Q253" s="279"/>
      <c r="R253" s="277"/>
      <c r="S253" s="295"/>
      <c r="T253" s="277"/>
      <c r="U253" s="277"/>
    </row>
    <row r="254" spans="1:21" ht="25.5" customHeight="1" x14ac:dyDescent="0.25">
      <c r="A254" s="273"/>
      <c r="B254" s="275"/>
      <c r="C254" s="275"/>
      <c r="D254" s="69"/>
      <c r="E254" s="70"/>
      <c r="F254" s="277"/>
      <c r="G254" s="1"/>
      <c r="H254" s="6"/>
      <c r="I254" s="6"/>
      <c r="J254" s="84"/>
      <c r="K254" s="84"/>
      <c r="L254" s="282"/>
      <c r="M254" s="285"/>
      <c r="N254" s="277"/>
      <c r="O254" s="277"/>
      <c r="P254" s="277"/>
      <c r="Q254" s="279"/>
      <c r="R254" s="277"/>
      <c r="S254" s="295"/>
      <c r="T254" s="277"/>
      <c r="U254" s="277"/>
    </row>
    <row r="255" spans="1:21" ht="25.5" customHeight="1" x14ac:dyDescent="0.25">
      <c r="A255" s="273"/>
      <c r="B255" s="275"/>
      <c r="C255" s="275"/>
      <c r="D255" s="69"/>
      <c r="E255" s="70"/>
      <c r="F255" s="277"/>
      <c r="G255" s="1"/>
      <c r="H255" s="6"/>
      <c r="I255" s="6"/>
      <c r="J255" s="84"/>
      <c r="K255" s="84"/>
      <c r="L255" s="282"/>
      <c r="M255" s="285"/>
      <c r="N255" s="277"/>
      <c r="O255" s="277"/>
      <c r="P255" s="277"/>
      <c r="Q255" s="279"/>
      <c r="R255" s="277"/>
      <c r="S255" s="295"/>
      <c r="T255" s="277"/>
      <c r="U255" s="277"/>
    </row>
    <row r="256" spans="1:21" ht="25.5" customHeight="1" thickBot="1" x14ac:dyDescent="0.3">
      <c r="A256" s="274"/>
      <c r="B256" s="276"/>
      <c r="C256" s="276"/>
      <c r="D256" s="71"/>
      <c r="E256" s="72"/>
      <c r="F256" s="278"/>
      <c r="G256" s="9"/>
      <c r="H256" s="78"/>
      <c r="I256" s="78"/>
      <c r="J256" s="85"/>
      <c r="K256" s="85"/>
      <c r="L256" s="283"/>
      <c r="M256" s="286"/>
      <c r="N256" s="278"/>
      <c r="O256" s="278"/>
      <c r="P256" s="278"/>
      <c r="Q256" s="280"/>
      <c r="R256" s="278"/>
      <c r="S256" s="296"/>
      <c r="T256" s="278"/>
      <c r="U256" s="278"/>
    </row>
    <row r="258" ht="26.25" hidden="1" customHeight="1" x14ac:dyDescent="0.25"/>
    <row r="259" ht="26.25" hidden="1" customHeight="1" x14ac:dyDescent="0.25"/>
    <row r="260" ht="26.25" hidden="1" customHeight="1" x14ac:dyDescent="0.25"/>
    <row r="261" ht="26.2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sheetData>
  <mergeCells count="700">
    <mergeCell ref="U232:U236"/>
    <mergeCell ref="U237:U241"/>
    <mergeCell ref="U242:U246"/>
    <mergeCell ref="U247:U251"/>
    <mergeCell ref="U252:U256"/>
    <mergeCell ref="U187:U191"/>
    <mergeCell ref="U192:U196"/>
    <mergeCell ref="U197:U201"/>
    <mergeCell ref="U202:U206"/>
    <mergeCell ref="U207:U211"/>
    <mergeCell ref="U212:U216"/>
    <mergeCell ref="U217:U221"/>
    <mergeCell ref="U222:U226"/>
    <mergeCell ref="U227:U231"/>
    <mergeCell ref="U142:U146"/>
    <mergeCell ref="U147:U151"/>
    <mergeCell ref="U152:U156"/>
    <mergeCell ref="U157:U161"/>
    <mergeCell ref="U162:U166"/>
    <mergeCell ref="U167:U171"/>
    <mergeCell ref="U172:U176"/>
    <mergeCell ref="U177:U181"/>
    <mergeCell ref="U182:U186"/>
    <mergeCell ref="U97:U101"/>
    <mergeCell ref="U102:U106"/>
    <mergeCell ref="U107:U111"/>
    <mergeCell ref="U112:U116"/>
    <mergeCell ref="U117:U121"/>
    <mergeCell ref="U122:U126"/>
    <mergeCell ref="U127:U131"/>
    <mergeCell ref="U132:U136"/>
    <mergeCell ref="U137:U141"/>
    <mergeCell ref="U52:U56"/>
    <mergeCell ref="U57:U61"/>
    <mergeCell ref="U62:U66"/>
    <mergeCell ref="U67:U71"/>
    <mergeCell ref="U72:U76"/>
    <mergeCell ref="U77:U81"/>
    <mergeCell ref="U82:U86"/>
    <mergeCell ref="U87:U91"/>
    <mergeCell ref="U92:U96"/>
    <mergeCell ref="U7:U11"/>
    <mergeCell ref="U12:U16"/>
    <mergeCell ref="U17:U21"/>
    <mergeCell ref="U22:U26"/>
    <mergeCell ref="U27:U31"/>
    <mergeCell ref="U32:U36"/>
    <mergeCell ref="U37:U41"/>
    <mergeCell ref="U42:U46"/>
    <mergeCell ref="U47:U51"/>
    <mergeCell ref="T232:T236"/>
    <mergeCell ref="T237:T241"/>
    <mergeCell ref="T242:T246"/>
    <mergeCell ref="T247:T251"/>
    <mergeCell ref="T252:T256"/>
    <mergeCell ref="T187:T191"/>
    <mergeCell ref="T192:T196"/>
    <mergeCell ref="T197:T201"/>
    <mergeCell ref="T202:T206"/>
    <mergeCell ref="T207:T211"/>
    <mergeCell ref="T212:T216"/>
    <mergeCell ref="T217:T221"/>
    <mergeCell ref="T222:T226"/>
    <mergeCell ref="T227:T231"/>
    <mergeCell ref="T142:T146"/>
    <mergeCell ref="T147:T151"/>
    <mergeCell ref="T152:T156"/>
    <mergeCell ref="T157:T161"/>
    <mergeCell ref="T162:T166"/>
    <mergeCell ref="T167:T171"/>
    <mergeCell ref="T172:T176"/>
    <mergeCell ref="T177:T181"/>
    <mergeCell ref="T182:T186"/>
    <mergeCell ref="T97:T101"/>
    <mergeCell ref="T102:T106"/>
    <mergeCell ref="T107:T111"/>
    <mergeCell ref="T112:T116"/>
    <mergeCell ref="T117:T121"/>
    <mergeCell ref="T122:T126"/>
    <mergeCell ref="T127:T131"/>
    <mergeCell ref="T132:T136"/>
    <mergeCell ref="T137:T141"/>
    <mergeCell ref="T52:T56"/>
    <mergeCell ref="T57:T61"/>
    <mergeCell ref="T62:T66"/>
    <mergeCell ref="T67:T71"/>
    <mergeCell ref="T72:T76"/>
    <mergeCell ref="T77:T81"/>
    <mergeCell ref="T82:T86"/>
    <mergeCell ref="T87:T91"/>
    <mergeCell ref="T92:T96"/>
    <mergeCell ref="T7:T11"/>
    <mergeCell ref="T12:T16"/>
    <mergeCell ref="T17:T21"/>
    <mergeCell ref="T22:T26"/>
    <mergeCell ref="T27:T31"/>
    <mergeCell ref="T32:T36"/>
    <mergeCell ref="T37:T41"/>
    <mergeCell ref="T42:T46"/>
    <mergeCell ref="T47:T51"/>
    <mergeCell ref="S232:S236"/>
    <mergeCell ref="S237:S241"/>
    <mergeCell ref="S242:S246"/>
    <mergeCell ref="S247:S251"/>
    <mergeCell ref="S252:S256"/>
    <mergeCell ref="S187:S191"/>
    <mergeCell ref="S192:S196"/>
    <mergeCell ref="S197:S201"/>
    <mergeCell ref="S202:S206"/>
    <mergeCell ref="S207:S211"/>
    <mergeCell ref="S212:S216"/>
    <mergeCell ref="S217:S221"/>
    <mergeCell ref="S222:S226"/>
    <mergeCell ref="S227:S231"/>
    <mergeCell ref="S142:S146"/>
    <mergeCell ref="S147:S151"/>
    <mergeCell ref="S152:S156"/>
    <mergeCell ref="S157:S161"/>
    <mergeCell ref="S162:S166"/>
    <mergeCell ref="S167:S171"/>
    <mergeCell ref="S172:S176"/>
    <mergeCell ref="S177:S181"/>
    <mergeCell ref="S182:S186"/>
    <mergeCell ref="S97:S101"/>
    <mergeCell ref="S102:S106"/>
    <mergeCell ref="S107:S111"/>
    <mergeCell ref="S112:S116"/>
    <mergeCell ref="S117:S121"/>
    <mergeCell ref="S122:S126"/>
    <mergeCell ref="S127:S131"/>
    <mergeCell ref="S132:S136"/>
    <mergeCell ref="S137:S141"/>
    <mergeCell ref="S52:S56"/>
    <mergeCell ref="S57:S61"/>
    <mergeCell ref="S62:S66"/>
    <mergeCell ref="S67:S71"/>
    <mergeCell ref="S72:S76"/>
    <mergeCell ref="S77:S81"/>
    <mergeCell ref="S82:S86"/>
    <mergeCell ref="S87:S91"/>
    <mergeCell ref="S92:S96"/>
    <mergeCell ref="S7:S11"/>
    <mergeCell ref="S12:S16"/>
    <mergeCell ref="S17:S21"/>
    <mergeCell ref="S22:S26"/>
    <mergeCell ref="S27:S31"/>
    <mergeCell ref="S32:S36"/>
    <mergeCell ref="S37:S41"/>
    <mergeCell ref="S42:S46"/>
    <mergeCell ref="S47:S51"/>
    <mergeCell ref="A12:A16"/>
    <mergeCell ref="B12:B16"/>
    <mergeCell ref="C12:C16"/>
    <mergeCell ref="F12:F16"/>
    <mergeCell ref="N12:N16"/>
    <mergeCell ref="R7:R11"/>
    <mergeCell ref="A7:A11"/>
    <mergeCell ref="B7:B11"/>
    <mergeCell ref="C7:C11"/>
    <mergeCell ref="F7:F11"/>
    <mergeCell ref="N7:N11"/>
    <mergeCell ref="Q7:Q11"/>
    <mergeCell ref="Q12:Q16"/>
    <mergeCell ref="R12:R16"/>
    <mergeCell ref="L7:L11"/>
    <mergeCell ref="L12:L16"/>
    <mergeCell ref="M7:M11"/>
    <mergeCell ref="M12:M16"/>
    <mergeCell ref="O7:O11"/>
    <mergeCell ref="O12:O16"/>
    <mergeCell ref="P7:P11"/>
    <mergeCell ref="P12:P16"/>
    <mergeCell ref="Q22:Q26"/>
    <mergeCell ref="R22:R26"/>
    <mergeCell ref="A22:A26"/>
    <mergeCell ref="B22:B26"/>
    <mergeCell ref="C22:C26"/>
    <mergeCell ref="F22:F26"/>
    <mergeCell ref="N22:N26"/>
    <mergeCell ref="R17:R21"/>
    <mergeCell ref="A17:A21"/>
    <mergeCell ref="B17:B21"/>
    <mergeCell ref="C17:C21"/>
    <mergeCell ref="F17:F21"/>
    <mergeCell ref="N17:N21"/>
    <mergeCell ref="Q17:Q21"/>
    <mergeCell ref="L17:L21"/>
    <mergeCell ref="L22:L26"/>
    <mergeCell ref="M17:M21"/>
    <mergeCell ref="M22:M26"/>
    <mergeCell ref="O17:O21"/>
    <mergeCell ref="O22:O26"/>
    <mergeCell ref="P17:P21"/>
    <mergeCell ref="P22:P26"/>
    <mergeCell ref="Q32:Q36"/>
    <mergeCell ref="R32:R36"/>
    <mergeCell ref="A32:A36"/>
    <mergeCell ref="B32:B36"/>
    <mergeCell ref="C32:C36"/>
    <mergeCell ref="F32:F36"/>
    <mergeCell ref="N32:N36"/>
    <mergeCell ref="R27:R31"/>
    <mergeCell ref="A27:A31"/>
    <mergeCell ref="B27:B31"/>
    <mergeCell ref="C27:C31"/>
    <mergeCell ref="F27:F31"/>
    <mergeCell ref="N27:N31"/>
    <mergeCell ref="Q27:Q31"/>
    <mergeCell ref="L27:L31"/>
    <mergeCell ref="L32:L36"/>
    <mergeCell ref="M27:M31"/>
    <mergeCell ref="M32:M36"/>
    <mergeCell ref="O27:O31"/>
    <mergeCell ref="O32:O36"/>
    <mergeCell ref="P27:P31"/>
    <mergeCell ref="P32:P36"/>
    <mergeCell ref="A42:A46"/>
    <mergeCell ref="B42:B46"/>
    <mergeCell ref="C42:C46"/>
    <mergeCell ref="F42:F46"/>
    <mergeCell ref="N42:N46"/>
    <mergeCell ref="R37:R41"/>
    <mergeCell ref="A37:A41"/>
    <mergeCell ref="B37:B41"/>
    <mergeCell ref="C37:C41"/>
    <mergeCell ref="F37:F41"/>
    <mergeCell ref="N37:N41"/>
    <mergeCell ref="Q37:Q41"/>
    <mergeCell ref="Q42:Q46"/>
    <mergeCell ref="R42:R46"/>
    <mergeCell ref="L37:L41"/>
    <mergeCell ref="L42:L46"/>
    <mergeCell ref="M37:M41"/>
    <mergeCell ref="M42:M46"/>
    <mergeCell ref="O37:O41"/>
    <mergeCell ref="O42:O46"/>
    <mergeCell ref="P37:P41"/>
    <mergeCell ref="P42:P46"/>
    <mergeCell ref="Q52:Q56"/>
    <mergeCell ref="R52:R56"/>
    <mergeCell ref="A52:A56"/>
    <mergeCell ref="B52:B56"/>
    <mergeCell ref="C52:C56"/>
    <mergeCell ref="F52:F56"/>
    <mergeCell ref="N52:N56"/>
    <mergeCell ref="R47:R51"/>
    <mergeCell ref="A47:A51"/>
    <mergeCell ref="B47:B51"/>
    <mergeCell ref="C47:C51"/>
    <mergeCell ref="F47:F51"/>
    <mergeCell ref="N47:N51"/>
    <mergeCell ref="Q47:Q51"/>
    <mergeCell ref="L47:L51"/>
    <mergeCell ref="L52:L56"/>
    <mergeCell ref="M47:M51"/>
    <mergeCell ref="M52:M56"/>
    <mergeCell ref="O47:O51"/>
    <mergeCell ref="O52:O56"/>
    <mergeCell ref="P47:P51"/>
    <mergeCell ref="P52:P56"/>
    <mergeCell ref="Q62:Q66"/>
    <mergeCell ref="R62:R66"/>
    <mergeCell ref="A62:A66"/>
    <mergeCell ref="B62:B66"/>
    <mergeCell ref="C62:C66"/>
    <mergeCell ref="F62:F66"/>
    <mergeCell ref="N62:N66"/>
    <mergeCell ref="R57:R61"/>
    <mergeCell ref="A57:A61"/>
    <mergeCell ref="B57:B61"/>
    <mergeCell ref="C57:C61"/>
    <mergeCell ref="F57:F61"/>
    <mergeCell ref="N57:N61"/>
    <mergeCell ref="Q57:Q61"/>
    <mergeCell ref="L57:L61"/>
    <mergeCell ref="L62:L66"/>
    <mergeCell ref="M57:M61"/>
    <mergeCell ref="M62:M66"/>
    <mergeCell ref="O57:O61"/>
    <mergeCell ref="O62:O66"/>
    <mergeCell ref="P57:P61"/>
    <mergeCell ref="P62:P66"/>
    <mergeCell ref="A72:A76"/>
    <mergeCell ref="B72:B76"/>
    <mergeCell ref="C72:C76"/>
    <mergeCell ref="F72:F76"/>
    <mergeCell ref="N72:N76"/>
    <mergeCell ref="R67:R71"/>
    <mergeCell ref="A67:A71"/>
    <mergeCell ref="B67:B71"/>
    <mergeCell ref="C67:C71"/>
    <mergeCell ref="F67:F71"/>
    <mergeCell ref="N67:N71"/>
    <mergeCell ref="Q67:Q71"/>
    <mergeCell ref="Q72:Q76"/>
    <mergeCell ref="R72:R76"/>
    <mergeCell ref="L67:L71"/>
    <mergeCell ref="L72:L76"/>
    <mergeCell ref="M67:M71"/>
    <mergeCell ref="M72:M76"/>
    <mergeCell ref="O67:O71"/>
    <mergeCell ref="O72:O76"/>
    <mergeCell ref="P67:P71"/>
    <mergeCell ref="P72:P76"/>
    <mergeCell ref="Q82:Q86"/>
    <mergeCell ref="R82:R86"/>
    <mergeCell ref="A82:A86"/>
    <mergeCell ref="B82:B86"/>
    <mergeCell ref="C82:C86"/>
    <mergeCell ref="F82:F86"/>
    <mergeCell ref="N82:N86"/>
    <mergeCell ref="R77:R81"/>
    <mergeCell ref="A77:A81"/>
    <mergeCell ref="B77:B81"/>
    <mergeCell ref="C77:C81"/>
    <mergeCell ref="F77:F81"/>
    <mergeCell ref="N77:N81"/>
    <mergeCell ref="Q77:Q81"/>
    <mergeCell ref="L77:L81"/>
    <mergeCell ref="L82:L86"/>
    <mergeCell ref="M77:M81"/>
    <mergeCell ref="M82:M86"/>
    <mergeCell ref="O77:O81"/>
    <mergeCell ref="O82:O86"/>
    <mergeCell ref="P77:P81"/>
    <mergeCell ref="P82:P86"/>
    <mergeCell ref="Q92:Q96"/>
    <mergeCell ref="R92:R96"/>
    <mergeCell ref="A92:A96"/>
    <mergeCell ref="B92:B96"/>
    <mergeCell ref="C92:C96"/>
    <mergeCell ref="F92:F96"/>
    <mergeCell ref="N92:N96"/>
    <mergeCell ref="R87:R91"/>
    <mergeCell ref="A87:A91"/>
    <mergeCell ref="B87:B91"/>
    <mergeCell ref="C87:C91"/>
    <mergeCell ref="F87:F91"/>
    <mergeCell ref="N87:N91"/>
    <mergeCell ref="Q87:Q91"/>
    <mergeCell ref="L87:L91"/>
    <mergeCell ref="L92:L96"/>
    <mergeCell ref="M87:M91"/>
    <mergeCell ref="M92:M96"/>
    <mergeCell ref="O87:O91"/>
    <mergeCell ref="O92:O96"/>
    <mergeCell ref="P87:P91"/>
    <mergeCell ref="P92:P96"/>
    <mergeCell ref="A102:A106"/>
    <mergeCell ref="B102:B106"/>
    <mergeCell ref="C102:C106"/>
    <mergeCell ref="F102:F106"/>
    <mergeCell ref="N102:N106"/>
    <mergeCell ref="R97:R101"/>
    <mergeCell ref="A97:A101"/>
    <mergeCell ref="B97:B101"/>
    <mergeCell ref="C97:C101"/>
    <mergeCell ref="F97:F101"/>
    <mergeCell ref="N97:N101"/>
    <mergeCell ref="Q97:Q101"/>
    <mergeCell ref="Q102:Q106"/>
    <mergeCell ref="R102:R106"/>
    <mergeCell ref="L97:L101"/>
    <mergeCell ref="L102:L106"/>
    <mergeCell ref="M97:M101"/>
    <mergeCell ref="M102:M106"/>
    <mergeCell ref="O97:O101"/>
    <mergeCell ref="O102:O106"/>
    <mergeCell ref="P97:P101"/>
    <mergeCell ref="P102:P106"/>
    <mergeCell ref="Q112:Q116"/>
    <mergeCell ref="R112:R116"/>
    <mergeCell ref="A112:A116"/>
    <mergeCell ref="B112:B116"/>
    <mergeCell ref="C112:C116"/>
    <mergeCell ref="F112:F116"/>
    <mergeCell ref="N112:N116"/>
    <mergeCell ref="R107:R111"/>
    <mergeCell ref="A107:A111"/>
    <mergeCell ref="B107:B111"/>
    <mergeCell ref="C107:C111"/>
    <mergeCell ref="F107:F111"/>
    <mergeCell ref="N107:N111"/>
    <mergeCell ref="Q107:Q111"/>
    <mergeCell ref="L107:L111"/>
    <mergeCell ref="L112:L116"/>
    <mergeCell ref="M107:M111"/>
    <mergeCell ref="M112:M116"/>
    <mergeCell ref="O107:O111"/>
    <mergeCell ref="O112:O116"/>
    <mergeCell ref="P107:P111"/>
    <mergeCell ref="P112:P116"/>
    <mergeCell ref="Q122:Q126"/>
    <mergeCell ref="R122:R126"/>
    <mergeCell ref="A122:A126"/>
    <mergeCell ref="B122:B126"/>
    <mergeCell ref="C122:C126"/>
    <mergeCell ref="F122:F126"/>
    <mergeCell ref="N122:N126"/>
    <mergeCell ref="R117:R121"/>
    <mergeCell ref="A117:A121"/>
    <mergeCell ref="B117:B121"/>
    <mergeCell ref="C117:C121"/>
    <mergeCell ref="F117:F121"/>
    <mergeCell ref="N117:N121"/>
    <mergeCell ref="Q117:Q121"/>
    <mergeCell ref="L117:L121"/>
    <mergeCell ref="L122:L126"/>
    <mergeCell ref="M117:M121"/>
    <mergeCell ref="M122:M126"/>
    <mergeCell ref="O117:O121"/>
    <mergeCell ref="O122:O126"/>
    <mergeCell ref="P117:P121"/>
    <mergeCell ref="P122:P126"/>
    <mergeCell ref="A132:A136"/>
    <mergeCell ref="B132:B136"/>
    <mergeCell ref="C132:C136"/>
    <mergeCell ref="F132:F136"/>
    <mergeCell ref="N132:N136"/>
    <mergeCell ref="R127:R131"/>
    <mergeCell ref="A127:A131"/>
    <mergeCell ref="B127:B131"/>
    <mergeCell ref="C127:C131"/>
    <mergeCell ref="F127:F131"/>
    <mergeCell ref="N127:N131"/>
    <mergeCell ref="Q127:Q131"/>
    <mergeCell ref="Q132:Q136"/>
    <mergeCell ref="R132:R136"/>
    <mergeCell ref="L127:L131"/>
    <mergeCell ref="L132:L136"/>
    <mergeCell ref="M127:M131"/>
    <mergeCell ref="M132:M136"/>
    <mergeCell ref="O127:O131"/>
    <mergeCell ref="O132:O136"/>
    <mergeCell ref="P127:P131"/>
    <mergeCell ref="P132:P136"/>
    <mergeCell ref="Q142:Q146"/>
    <mergeCell ref="R142:R146"/>
    <mergeCell ref="A142:A146"/>
    <mergeCell ref="B142:B146"/>
    <mergeCell ref="C142:C146"/>
    <mergeCell ref="F142:F146"/>
    <mergeCell ref="N142:N146"/>
    <mergeCell ref="R137:R141"/>
    <mergeCell ref="A137:A141"/>
    <mergeCell ref="B137:B141"/>
    <mergeCell ref="C137:C141"/>
    <mergeCell ref="F137:F141"/>
    <mergeCell ref="N137:N141"/>
    <mergeCell ref="Q137:Q141"/>
    <mergeCell ref="L137:L141"/>
    <mergeCell ref="L142:L146"/>
    <mergeCell ref="M137:M141"/>
    <mergeCell ref="M142:M146"/>
    <mergeCell ref="O137:O141"/>
    <mergeCell ref="O142:O146"/>
    <mergeCell ref="P137:P141"/>
    <mergeCell ref="P142:P146"/>
    <mergeCell ref="Q152:Q156"/>
    <mergeCell ref="R152:R156"/>
    <mergeCell ref="A152:A156"/>
    <mergeCell ref="B152:B156"/>
    <mergeCell ref="C152:C156"/>
    <mergeCell ref="F152:F156"/>
    <mergeCell ref="N152:N156"/>
    <mergeCell ref="R147:R151"/>
    <mergeCell ref="A147:A151"/>
    <mergeCell ref="B147:B151"/>
    <mergeCell ref="C147:C151"/>
    <mergeCell ref="F147:F151"/>
    <mergeCell ref="N147:N151"/>
    <mergeCell ref="Q147:Q151"/>
    <mergeCell ref="L147:L151"/>
    <mergeCell ref="L152:L156"/>
    <mergeCell ref="M147:M151"/>
    <mergeCell ref="M152:M156"/>
    <mergeCell ref="O147:O151"/>
    <mergeCell ref="O152:O156"/>
    <mergeCell ref="P147:P151"/>
    <mergeCell ref="P152:P156"/>
    <mergeCell ref="A162:A166"/>
    <mergeCell ref="B162:B166"/>
    <mergeCell ref="C162:C166"/>
    <mergeCell ref="F162:F166"/>
    <mergeCell ref="N162:N166"/>
    <mergeCell ref="R157:R161"/>
    <mergeCell ref="A157:A161"/>
    <mergeCell ref="B157:B161"/>
    <mergeCell ref="C157:C161"/>
    <mergeCell ref="F157:F161"/>
    <mergeCell ref="N157:N161"/>
    <mergeCell ref="Q157:Q161"/>
    <mergeCell ref="Q162:Q166"/>
    <mergeCell ref="R162:R166"/>
    <mergeCell ref="L157:L161"/>
    <mergeCell ref="L162:L166"/>
    <mergeCell ref="M157:M161"/>
    <mergeCell ref="M162:M166"/>
    <mergeCell ref="O157:O161"/>
    <mergeCell ref="O162:O166"/>
    <mergeCell ref="P157:P161"/>
    <mergeCell ref="P162:P166"/>
    <mergeCell ref="Q172:Q176"/>
    <mergeCell ref="R172:R176"/>
    <mergeCell ref="A172:A176"/>
    <mergeCell ref="B172:B176"/>
    <mergeCell ref="C172:C176"/>
    <mergeCell ref="F172:F176"/>
    <mergeCell ref="N172:N176"/>
    <mergeCell ref="R167:R171"/>
    <mergeCell ref="A167:A171"/>
    <mergeCell ref="B167:B171"/>
    <mergeCell ref="C167:C171"/>
    <mergeCell ref="F167:F171"/>
    <mergeCell ref="N167:N171"/>
    <mergeCell ref="Q167:Q171"/>
    <mergeCell ref="L167:L171"/>
    <mergeCell ref="L172:L176"/>
    <mergeCell ref="M167:M171"/>
    <mergeCell ref="M172:M176"/>
    <mergeCell ref="O167:O171"/>
    <mergeCell ref="O172:O176"/>
    <mergeCell ref="P167:P171"/>
    <mergeCell ref="P172:P176"/>
    <mergeCell ref="Q182:Q186"/>
    <mergeCell ref="R182:R186"/>
    <mergeCell ref="A182:A186"/>
    <mergeCell ref="B182:B186"/>
    <mergeCell ref="C182:C186"/>
    <mergeCell ref="F182:F186"/>
    <mergeCell ref="N182:N186"/>
    <mergeCell ref="R177:R181"/>
    <mergeCell ref="A177:A181"/>
    <mergeCell ref="B177:B181"/>
    <mergeCell ref="C177:C181"/>
    <mergeCell ref="F177:F181"/>
    <mergeCell ref="N177:N181"/>
    <mergeCell ref="Q177:Q181"/>
    <mergeCell ref="L177:L181"/>
    <mergeCell ref="L182:L186"/>
    <mergeCell ref="M177:M181"/>
    <mergeCell ref="M182:M186"/>
    <mergeCell ref="O177:O181"/>
    <mergeCell ref="O182:O186"/>
    <mergeCell ref="P177:P181"/>
    <mergeCell ref="P182:P186"/>
    <mergeCell ref="A192:A196"/>
    <mergeCell ref="B192:B196"/>
    <mergeCell ref="C192:C196"/>
    <mergeCell ref="F192:F196"/>
    <mergeCell ref="N192:N196"/>
    <mergeCell ref="R187:R191"/>
    <mergeCell ref="A187:A191"/>
    <mergeCell ref="B187:B191"/>
    <mergeCell ref="C187:C191"/>
    <mergeCell ref="F187:F191"/>
    <mergeCell ref="N187:N191"/>
    <mergeCell ref="Q187:Q191"/>
    <mergeCell ref="Q192:Q196"/>
    <mergeCell ref="R192:R196"/>
    <mergeCell ref="L187:L191"/>
    <mergeCell ref="L192:L196"/>
    <mergeCell ref="M187:M191"/>
    <mergeCell ref="M192:M196"/>
    <mergeCell ref="O187:O191"/>
    <mergeCell ref="O192:O196"/>
    <mergeCell ref="P187:P191"/>
    <mergeCell ref="P192:P196"/>
    <mergeCell ref="Q202:Q206"/>
    <mergeCell ref="R202:R206"/>
    <mergeCell ref="A202:A206"/>
    <mergeCell ref="B202:B206"/>
    <mergeCell ref="C202:C206"/>
    <mergeCell ref="F202:F206"/>
    <mergeCell ref="N202:N206"/>
    <mergeCell ref="R197:R201"/>
    <mergeCell ref="A197:A201"/>
    <mergeCell ref="B197:B201"/>
    <mergeCell ref="C197:C201"/>
    <mergeCell ref="F197:F201"/>
    <mergeCell ref="N197:N201"/>
    <mergeCell ref="Q197:Q201"/>
    <mergeCell ref="L197:L201"/>
    <mergeCell ref="L202:L206"/>
    <mergeCell ref="M197:M201"/>
    <mergeCell ref="M202:M206"/>
    <mergeCell ref="O197:O201"/>
    <mergeCell ref="O202:O206"/>
    <mergeCell ref="P197:P201"/>
    <mergeCell ref="P202:P206"/>
    <mergeCell ref="Q212:Q216"/>
    <mergeCell ref="R212:R216"/>
    <mergeCell ref="A212:A216"/>
    <mergeCell ref="B212:B216"/>
    <mergeCell ref="C212:C216"/>
    <mergeCell ref="F212:F216"/>
    <mergeCell ref="N212:N216"/>
    <mergeCell ref="R207:R211"/>
    <mergeCell ref="A207:A211"/>
    <mergeCell ref="B207:B211"/>
    <mergeCell ref="C207:C211"/>
    <mergeCell ref="F207:F211"/>
    <mergeCell ref="N207:N211"/>
    <mergeCell ref="Q207:Q211"/>
    <mergeCell ref="L207:L211"/>
    <mergeCell ref="L212:L216"/>
    <mergeCell ref="M207:M211"/>
    <mergeCell ref="M212:M216"/>
    <mergeCell ref="O207:O211"/>
    <mergeCell ref="O212:O216"/>
    <mergeCell ref="P207:P211"/>
    <mergeCell ref="P212:P216"/>
    <mergeCell ref="A222:A226"/>
    <mergeCell ref="B222:B226"/>
    <mergeCell ref="C222:C226"/>
    <mergeCell ref="F222:F226"/>
    <mergeCell ref="N222:N226"/>
    <mergeCell ref="R217:R221"/>
    <mergeCell ref="A217:A221"/>
    <mergeCell ref="B217:B221"/>
    <mergeCell ref="C217:C221"/>
    <mergeCell ref="F217:F221"/>
    <mergeCell ref="N217:N221"/>
    <mergeCell ref="Q217:Q221"/>
    <mergeCell ref="Q222:Q226"/>
    <mergeCell ref="R222:R226"/>
    <mergeCell ref="L217:L221"/>
    <mergeCell ref="L222:L226"/>
    <mergeCell ref="M217:M221"/>
    <mergeCell ref="M222:M226"/>
    <mergeCell ref="O217:O221"/>
    <mergeCell ref="O222:O226"/>
    <mergeCell ref="P217:P221"/>
    <mergeCell ref="P222:P226"/>
    <mergeCell ref="Q232:Q236"/>
    <mergeCell ref="R232:R236"/>
    <mergeCell ref="A232:A236"/>
    <mergeCell ref="B232:B236"/>
    <mergeCell ref="C232:C236"/>
    <mergeCell ref="F232:F236"/>
    <mergeCell ref="N232:N236"/>
    <mergeCell ref="R227:R231"/>
    <mergeCell ref="A227:A231"/>
    <mergeCell ref="B227:B231"/>
    <mergeCell ref="C227:C231"/>
    <mergeCell ref="F227:F231"/>
    <mergeCell ref="N227:N231"/>
    <mergeCell ref="Q227:Q231"/>
    <mergeCell ref="L227:L231"/>
    <mergeCell ref="L232:L236"/>
    <mergeCell ref="M227:M231"/>
    <mergeCell ref="M232:M236"/>
    <mergeCell ref="O227:O231"/>
    <mergeCell ref="O232:O236"/>
    <mergeCell ref="P227:P231"/>
    <mergeCell ref="P232:P236"/>
    <mergeCell ref="Q242:Q246"/>
    <mergeCell ref="R242:R246"/>
    <mergeCell ref="A242:A246"/>
    <mergeCell ref="B242:B246"/>
    <mergeCell ref="C242:C246"/>
    <mergeCell ref="F242:F246"/>
    <mergeCell ref="N242:N246"/>
    <mergeCell ref="R237:R241"/>
    <mergeCell ref="A237:A241"/>
    <mergeCell ref="B237:B241"/>
    <mergeCell ref="C237:C241"/>
    <mergeCell ref="F237:F241"/>
    <mergeCell ref="N237:N241"/>
    <mergeCell ref="Q237:Q241"/>
    <mergeCell ref="L237:L241"/>
    <mergeCell ref="L242:L246"/>
    <mergeCell ref="M237:M241"/>
    <mergeCell ref="M242:M246"/>
    <mergeCell ref="O237:O241"/>
    <mergeCell ref="O242:O246"/>
    <mergeCell ref="P237:P241"/>
    <mergeCell ref="P242:P246"/>
    <mergeCell ref="A252:A256"/>
    <mergeCell ref="B252:B256"/>
    <mergeCell ref="C252:C256"/>
    <mergeCell ref="F252:F256"/>
    <mergeCell ref="N252:N256"/>
    <mergeCell ref="R247:R251"/>
    <mergeCell ref="A247:A251"/>
    <mergeCell ref="B247:B251"/>
    <mergeCell ref="C247:C251"/>
    <mergeCell ref="F247:F251"/>
    <mergeCell ref="N247:N251"/>
    <mergeCell ref="Q247:Q251"/>
    <mergeCell ref="Q252:Q256"/>
    <mergeCell ref="R252:R256"/>
    <mergeCell ref="L247:L251"/>
    <mergeCell ref="L252:L256"/>
    <mergeCell ref="M247:M251"/>
    <mergeCell ref="M252:M256"/>
    <mergeCell ref="O247:O251"/>
    <mergeCell ref="O252:O256"/>
    <mergeCell ref="P247:P251"/>
    <mergeCell ref="P252:P256"/>
  </mergeCells>
  <conditionalFormatting sqref="M7 M12 M17 M22 M27 M32 M37 M42 M47 M52 M57 M62 M67 M72 M77 M177 M182 M187 M192 M197 M202 M207 M212 M217 M222 M227 M232 M237 M242 M247 M252">
    <cfRule type="containsText" dxfId="466" priority="210" operator="containsText" text="Crítica">
      <formula>NOT(ISERROR(SEARCH("Crítica",M7)))</formula>
    </cfRule>
    <cfRule type="containsText" dxfId="465" priority="211" operator="containsText" text="Baja">
      <formula>NOT(ISERROR(SEARCH("Baja",M7)))</formula>
    </cfRule>
    <cfRule type="containsText" dxfId="464" priority="212" operator="containsText" text="Importante">
      <formula>NOT(ISERROR(SEARCH("Importante",M7)))</formula>
    </cfRule>
    <cfRule type="colorScale" priority="213">
      <colorScale>
        <cfvo type="min"/>
        <cfvo type="num" val="2"/>
        <cfvo type="max"/>
        <color rgb="FF00B050"/>
        <color rgb="FFFFFF00"/>
        <color rgb="FFFF0000"/>
      </colorScale>
    </cfRule>
    <cfRule type="containsText" dxfId="463" priority="214" operator="containsText" text="3">
      <formula>NOT(ISERROR(SEARCH("3",M7)))</formula>
    </cfRule>
    <cfRule type="colorScale" priority="215">
      <colorScale>
        <cfvo type="num" val="1"/>
        <cfvo type="num" val="2"/>
        <cfvo type="num" val="3"/>
        <color rgb="FF00B050"/>
        <color rgb="FFFFFF00"/>
        <color rgb="FFFF0000"/>
      </colorScale>
    </cfRule>
    <cfRule type="colorScale" priority="216">
      <colorScale>
        <cfvo type="min"/>
        <cfvo type="percentile" val="50"/>
        <cfvo type="max"/>
        <color rgb="FFF8696B"/>
        <color rgb="FFFFEB84"/>
        <color rgb="FF63BE7B"/>
      </colorScale>
    </cfRule>
    <cfRule type="cellIs" dxfId="462" priority="217" operator="between">
      <formula>0</formula>
      <formula>1</formula>
    </cfRule>
    <cfRule type="cellIs" dxfId="461" priority="220" operator="equal">
      <formula>3</formula>
    </cfRule>
  </conditionalFormatting>
  <conditionalFormatting sqref="M7 M12 M17 M22 M27 M32 M37 M42 M47 M52 M57 M62 M67 M72 M77 M177 M182 M187 M192 M197 M202 M207 M212 M217 M222 M227 M232 M237 M242 M247 M252">
    <cfRule type="cellIs" dxfId="460" priority="218" operator="equal">
      <formula>3</formula>
    </cfRule>
    <cfRule type="cellIs" dxfId="459" priority="219" operator="equal">
      <formula>3</formula>
    </cfRule>
  </conditionalFormatting>
  <conditionalFormatting sqref="M82">
    <cfRule type="containsText" dxfId="458" priority="199" operator="containsText" text="Crítica">
      <formula>NOT(ISERROR(SEARCH("Crítica",M82)))</formula>
    </cfRule>
    <cfRule type="containsText" dxfId="457" priority="200" operator="containsText" text="Baja">
      <formula>NOT(ISERROR(SEARCH("Baja",M82)))</formula>
    </cfRule>
    <cfRule type="containsText" dxfId="456" priority="201" operator="containsText" text="Importante">
      <formula>NOT(ISERROR(SEARCH("Importante",M82)))</formula>
    </cfRule>
    <cfRule type="colorScale" priority="202">
      <colorScale>
        <cfvo type="min"/>
        <cfvo type="num" val="2"/>
        <cfvo type="max"/>
        <color rgb="FF00B050"/>
        <color rgb="FFFFFF00"/>
        <color rgb="FFFF0000"/>
      </colorScale>
    </cfRule>
    <cfRule type="containsText" dxfId="455" priority="203" operator="containsText" text="3">
      <formula>NOT(ISERROR(SEARCH("3",M82)))</formula>
    </cfRule>
    <cfRule type="colorScale" priority="204">
      <colorScale>
        <cfvo type="num" val="1"/>
        <cfvo type="num" val="2"/>
        <cfvo type="num" val="3"/>
        <color rgb="FF00B050"/>
        <color rgb="FFFFFF00"/>
        <color rgb="FFFF0000"/>
      </colorScale>
    </cfRule>
    <cfRule type="colorScale" priority="205">
      <colorScale>
        <cfvo type="min"/>
        <cfvo type="percentile" val="50"/>
        <cfvo type="max"/>
        <color rgb="FFF8696B"/>
        <color rgb="FFFFEB84"/>
        <color rgb="FF63BE7B"/>
      </colorScale>
    </cfRule>
    <cfRule type="cellIs" dxfId="454" priority="206" operator="between">
      <formula>0</formula>
      <formula>1</formula>
    </cfRule>
    <cfRule type="cellIs" dxfId="453" priority="209" operator="equal">
      <formula>3</formula>
    </cfRule>
  </conditionalFormatting>
  <conditionalFormatting sqref="M82">
    <cfRule type="cellIs" dxfId="452" priority="207" operator="equal">
      <formula>3</formula>
    </cfRule>
    <cfRule type="cellIs" dxfId="451" priority="208" operator="equal">
      <formula>3</formula>
    </cfRule>
  </conditionalFormatting>
  <conditionalFormatting sqref="M87">
    <cfRule type="containsText" dxfId="450" priority="188" operator="containsText" text="Crítica">
      <formula>NOT(ISERROR(SEARCH("Crítica",M87)))</formula>
    </cfRule>
    <cfRule type="containsText" dxfId="449" priority="189" operator="containsText" text="Baja">
      <formula>NOT(ISERROR(SEARCH("Baja",M87)))</formula>
    </cfRule>
    <cfRule type="containsText" dxfId="448" priority="190" operator="containsText" text="Importante">
      <formula>NOT(ISERROR(SEARCH("Importante",M87)))</formula>
    </cfRule>
    <cfRule type="colorScale" priority="191">
      <colorScale>
        <cfvo type="min"/>
        <cfvo type="num" val="2"/>
        <cfvo type="max"/>
        <color rgb="FF00B050"/>
        <color rgb="FFFFFF00"/>
        <color rgb="FFFF0000"/>
      </colorScale>
    </cfRule>
    <cfRule type="containsText" dxfId="447" priority="192" operator="containsText" text="3">
      <formula>NOT(ISERROR(SEARCH("3",M87)))</formula>
    </cfRule>
    <cfRule type="colorScale" priority="193">
      <colorScale>
        <cfvo type="num" val="1"/>
        <cfvo type="num" val="2"/>
        <cfvo type="num" val="3"/>
        <color rgb="FF00B050"/>
        <color rgb="FFFFFF00"/>
        <color rgb="FFFF0000"/>
      </colorScale>
    </cfRule>
    <cfRule type="colorScale" priority="194">
      <colorScale>
        <cfvo type="min"/>
        <cfvo type="percentile" val="50"/>
        <cfvo type="max"/>
        <color rgb="FFF8696B"/>
        <color rgb="FFFFEB84"/>
        <color rgb="FF63BE7B"/>
      </colorScale>
    </cfRule>
    <cfRule type="cellIs" dxfId="446" priority="195" operator="between">
      <formula>0</formula>
      <formula>1</formula>
    </cfRule>
    <cfRule type="cellIs" dxfId="445" priority="198" operator="equal">
      <formula>3</formula>
    </cfRule>
  </conditionalFormatting>
  <conditionalFormatting sqref="M87">
    <cfRule type="cellIs" dxfId="444" priority="196" operator="equal">
      <formula>3</formula>
    </cfRule>
    <cfRule type="cellIs" dxfId="443" priority="197" operator="equal">
      <formula>3</formula>
    </cfRule>
  </conditionalFormatting>
  <conditionalFormatting sqref="M92">
    <cfRule type="containsText" dxfId="442" priority="177" operator="containsText" text="Crítica">
      <formula>NOT(ISERROR(SEARCH("Crítica",M92)))</formula>
    </cfRule>
    <cfRule type="containsText" dxfId="441" priority="178" operator="containsText" text="Baja">
      <formula>NOT(ISERROR(SEARCH("Baja",M92)))</formula>
    </cfRule>
    <cfRule type="containsText" dxfId="440" priority="179" operator="containsText" text="Importante">
      <formula>NOT(ISERROR(SEARCH("Importante",M92)))</formula>
    </cfRule>
    <cfRule type="colorScale" priority="180">
      <colorScale>
        <cfvo type="min"/>
        <cfvo type="num" val="2"/>
        <cfvo type="max"/>
        <color rgb="FF00B050"/>
        <color rgb="FFFFFF00"/>
        <color rgb="FFFF0000"/>
      </colorScale>
    </cfRule>
    <cfRule type="containsText" dxfId="439" priority="181" operator="containsText" text="3">
      <formula>NOT(ISERROR(SEARCH("3",M92)))</formula>
    </cfRule>
    <cfRule type="colorScale" priority="182">
      <colorScale>
        <cfvo type="num" val="1"/>
        <cfvo type="num" val="2"/>
        <cfvo type="num" val="3"/>
        <color rgb="FF00B050"/>
        <color rgb="FFFFFF00"/>
        <color rgb="FFFF0000"/>
      </colorScale>
    </cfRule>
    <cfRule type="colorScale" priority="183">
      <colorScale>
        <cfvo type="min"/>
        <cfvo type="percentile" val="50"/>
        <cfvo type="max"/>
        <color rgb="FFF8696B"/>
        <color rgb="FFFFEB84"/>
        <color rgb="FF63BE7B"/>
      </colorScale>
    </cfRule>
    <cfRule type="cellIs" dxfId="438" priority="184" operator="between">
      <formula>0</formula>
      <formula>1</formula>
    </cfRule>
    <cfRule type="cellIs" dxfId="437" priority="187" operator="equal">
      <formula>3</formula>
    </cfRule>
  </conditionalFormatting>
  <conditionalFormatting sqref="M92">
    <cfRule type="cellIs" dxfId="436" priority="185" operator="equal">
      <formula>3</formula>
    </cfRule>
    <cfRule type="cellIs" dxfId="435" priority="186" operator="equal">
      <formula>3</formula>
    </cfRule>
  </conditionalFormatting>
  <conditionalFormatting sqref="M97">
    <cfRule type="containsText" dxfId="434" priority="166" operator="containsText" text="Crítica">
      <formula>NOT(ISERROR(SEARCH("Crítica",M97)))</formula>
    </cfRule>
    <cfRule type="containsText" dxfId="433" priority="167" operator="containsText" text="Baja">
      <formula>NOT(ISERROR(SEARCH("Baja",M97)))</formula>
    </cfRule>
    <cfRule type="containsText" dxfId="432" priority="168" operator="containsText" text="Importante">
      <formula>NOT(ISERROR(SEARCH("Importante",M97)))</formula>
    </cfRule>
    <cfRule type="colorScale" priority="169">
      <colorScale>
        <cfvo type="min"/>
        <cfvo type="num" val="2"/>
        <cfvo type="max"/>
        <color rgb="FF00B050"/>
        <color rgb="FFFFFF00"/>
        <color rgb="FFFF0000"/>
      </colorScale>
    </cfRule>
    <cfRule type="containsText" dxfId="431" priority="170" operator="containsText" text="3">
      <formula>NOT(ISERROR(SEARCH("3",M97)))</formula>
    </cfRule>
    <cfRule type="colorScale" priority="171">
      <colorScale>
        <cfvo type="num" val="1"/>
        <cfvo type="num" val="2"/>
        <cfvo type="num" val="3"/>
        <color rgb="FF00B050"/>
        <color rgb="FFFFFF00"/>
        <color rgb="FFFF0000"/>
      </colorScale>
    </cfRule>
    <cfRule type="colorScale" priority="172">
      <colorScale>
        <cfvo type="min"/>
        <cfvo type="percentile" val="50"/>
        <cfvo type="max"/>
        <color rgb="FFF8696B"/>
        <color rgb="FFFFEB84"/>
        <color rgb="FF63BE7B"/>
      </colorScale>
    </cfRule>
    <cfRule type="cellIs" dxfId="430" priority="173" operator="between">
      <formula>0</formula>
      <formula>1</formula>
    </cfRule>
    <cfRule type="cellIs" dxfId="429" priority="176" operator="equal">
      <formula>3</formula>
    </cfRule>
  </conditionalFormatting>
  <conditionalFormatting sqref="M97">
    <cfRule type="cellIs" dxfId="428" priority="174" operator="equal">
      <formula>3</formula>
    </cfRule>
    <cfRule type="cellIs" dxfId="427" priority="175" operator="equal">
      <formula>3</formula>
    </cfRule>
  </conditionalFormatting>
  <conditionalFormatting sqref="M102">
    <cfRule type="containsText" dxfId="426" priority="155" operator="containsText" text="Crítica">
      <formula>NOT(ISERROR(SEARCH("Crítica",M102)))</formula>
    </cfRule>
    <cfRule type="containsText" dxfId="425" priority="156" operator="containsText" text="Baja">
      <formula>NOT(ISERROR(SEARCH("Baja",M102)))</formula>
    </cfRule>
    <cfRule type="containsText" dxfId="424" priority="157" operator="containsText" text="Importante">
      <formula>NOT(ISERROR(SEARCH("Importante",M102)))</formula>
    </cfRule>
    <cfRule type="colorScale" priority="158">
      <colorScale>
        <cfvo type="min"/>
        <cfvo type="num" val="2"/>
        <cfvo type="max"/>
        <color rgb="FF00B050"/>
        <color rgb="FFFFFF00"/>
        <color rgb="FFFF0000"/>
      </colorScale>
    </cfRule>
    <cfRule type="containsText" dxfId="423" priority="159" operator="containsText" text="3">
      <formula>NOT(ISERROR(SEARCH("3",M102)))</formula>
    </cfRule>
    <cfRule type="colorScale" priority="160">
      <colorScale>
        <cfvo type="num" val="1"/>
        <cfvo type="num" val="2"/>
        <cfvo type="num" val="3"/>
        <color rgb="FF00B050"/>
        <color rgb="FFFFFF00"/>
        <color rgb="FFFF0000"/>
      </colorScale>
    </cfRule>
    <cfRule type="colorScale" priority="161">
      <colorScale>
        <cfvo type="min"/>
        <cfvo type="percentile" val="50"/>
        <cfvo type="max"/>
        <color rgb="FFF8696B"/>
        <color rgb="FFFFEB84"/>
        <color rgb="FF63BE7B"/>
      </colorScale>
    </cfRule>
    <cfRule type="cellIs" dxfId="422" priority="162" operator="between">
      <formula>0</formula>
      <formula>1</formula>
    </cfRule>
    <cfRule type="cellIs" dxfId="421" priority="165" operator="equal">
      <formula>3</formula>
    </cfRule>
  </conditionalFormatting>
  <conditionalFormatting sqref="M102">
    <cfRule type="cellIs" dxfId="420" priority="163" operator="equal">
      <formula>3</formula>
    </cfRule>
    <cfRule type="cellIs" dxfId="419" priority="164" operator="equal">
      <formula>3</formula>
    </cfRule>
  </conditionalFormatting>
  <conditionalFormatting sqref="M107">
    <cfRule type="containsText" dxfId="418" priority="144" operator="containsText" text="Crítica">
      <formula>NOT(ISERROR(SEARCH("Crítica",M107)))</formula>
    </cfRule>
    <cfRule type="containsText" dxfId="417" priority="145" operator="containsText" text="Baja">
      <formula>NOT(ISERROR(SEARCH("Baja",M107)))</formula>
    </cfRule>
    <cfRule type="containsText" dxfId="416" priority="146" operator="containsText" text="Importante">
      <formula>NOT(ISERROR(SEARCH("Importante",M107)))</formula>
    </cfRule>
    <cfRule type="colorScale" priority="147">
      <colorScale>
        <cfvo type="min"/>
        <cfvo type="num" val="2"/>
        <cfvo type="max"/>
        <color rgb="FF00B050"/>
        <color rgb="FFFFFF00"/>
        <color rgb="FFFF0000"/>
      </colorScale>
    </cfRule>
    <cfRule type="containsText" dxfId="415" priority="148" operator="containsText" text="3">
      <formula>NOT(ISERROR(SEARCH("3",M107)))</formula>
    </cfRule>
    <cfRule type="colorScale" priority="149">
      <colorScale>
        <cfvo type="num" val="1"/>
        <cfvo type="num" val="2"/>
        <cfvo type="num" val="3"/>
        <color rgb="FF00B050"/>
        <color rgb="FFFFFF00"/>
        <color rgb="FFFF0000"/>
      </colorScale>
    </cfRule>
    <cfRule type="colorScale" priority="150">
      <colorScale>
        <cfvo type="min"/>
        <cfvo type="percentile" val="50"/>
        <cfvo type="max"/>
        <color rgb="FFF8696B"/>
        <color rgb="FFFFEB84"/>
        <color rgb="FF63BE7B"/>
      </colorScale>
    </cfRule>
    <cfRule type="cellIs" dxfId="414" priority="151" operator="between">
      <formula>0</formula>
      <formula>1</formula>
    </cfRule>
    <cfRule type="cellIs" dxfId="413" priority="154" operator="equal">
      <formula>3</formula>
    </cfRule>
  </conditionalFormatting>
  <conditionalFormatting sqref="M107">
    <cfRule type="cellIs" dxfId="412" priority="152" operator="equal">
      <formula>3</formula>
    </cfRule>
    <cfRule type="cellIs" dxfId="411" priority="153" operator="equal">
      <formula>3</formula>
    </cfRule>
  </conditionalFormatting>
  <conditionalFormatting sqref="M112">
    <cfRule type="containsText" dxfId="410" priority="133" operator="containsText" text="Crítica">
      <formula>NOT(ISERROR(SEARCH("Crítica",M112)))</formula>
    </cfRule>
    <cfRule type="containsText" dxfId="409" priority="134" operator="containsText" text="Baja">
      <formula>NOT(ISERROR(SEARCH("Baja",M112)))</formula>
    </cfRule>
    <cfRule type="containsText" dxfId="408" priority="135" operator="containsText" text="Importante">
      <formula>NOT(ISERROR(SEARCH("Importante",M112)))</formula>
    </cfRule>
    <cfRule type="colorScale" priority="136">
      <colorScale>
        <cfvo type="min"/>
        <cfvo type="num" val="2"/>
        <cfvo type="max"/>
        <color rgb="FF00B050"/>
        <color rgb="FFFFFF00"/>
        <color rgb="FFFF0000"/>
      </colorScale>
    </cfRule>
    <cfRule type="containsText" dxfId="407" priority="137" operator="containsText" text="3">
      <formula>NOT(ISERROR(SEARCH("3",M112)))</formula>
    </cfRule>
    <cfRule type="colorScale" priority="138">
      <colorScale>
        <cfvo type="num" val="1"/>
        <cfvo type="num" val="2"/>
        <cfvo type="num" val="3"/>
        <color rgb="FF00B050"/>
        <color rgb="FFFFFF00"/>
        <color rgb="FFFF0000"/>
      </colorScale>
    </cfRule>
    <cfRule type="colorScale" priority="139">
      <colorScale>
        <cfvo type="min"/>
        <cfvo type="percentile" val="50"/>
        <cfvo type="max"/>
        <color rgb="FFF8696B"/>
        <color rgb="FFFFEB84"/>
        <color rgb="FF63BE7B"/>
      </colorScale>
    </cfRule>
    <cfRule type="cellIs" dxfId="406" priority="140" operator="between">
      <formula>0</formula>
      <formula>1</formula>
    </cfRule>
    <cfRule type="cellIs" dxfId="405" priority="143" operator="equal">
      <formula>3</formula>
    </cfRule>
  </conditionalFormatting>
  <conditionalFormatting sqref="M112">
    <cfRule type="cellIs" dxfId="404" priority="141" operator="equal">
      <formula>3</formula>
    </cfRule>
    <cfRule type="cellIs" dxfId="403" priority="142" operator="equal">
      <formula>3</formula>
    </cfRule>
  </conditionalFormatting>
  <conditionalFormatting sqref="M117">
    <cfRule type="containsText" dxfId="402" priority="122" operator="containsText" text="Crítica">
      <formula>NOT(ISERROR(SEARCH("Crítica",M117)))</formula>
    </cfRule>
    <cfRule type="containsText" dxfId="401" priority="123" operator="containsText" text="Baja">
      <formula>NOT(ISERROR(SEARCH("Baja",M117)))</formula>
    </cfRule>
    <cfRule type="containsText" dxfId="400" priority="124" operator="containsText" text="Importante">
      <formula>NOT(ISERROR(SEARCH("Importante",M117)))</formula>
    </cfRule>
    <cfRule type="colorScale" priority="125">
      <colorScale>
        <cfvo type="min"/>
        <cfvo type="num" val="2"/>
        <cfvo type="max"/>
        <color rgb="FF00B050"/>
        <color rgb="FFFFFF00"/>
        <color rgb="FFFF0000"/>
      </colorScale>
    </cfRule>
    <cfRule type="containsText" dxfId="399" priority="126" operator="containsText" text="3">
      <formula>NOT(ISERROR(SEARCH("3",M117)))</formula>
    </cfRule>
    <cfRule type="colorScale" priority="127">
      <colorScale>
        <cfvo type="num" val="1"/>
        <cfvo type="num" val="2"/>
        <cfvo type="num" val="3"/>
        <color rgb="FF00B050"/>
        <color rgb="FFFFFF00"/>
        <color rgb="FFFF0000"/>
      </colorScale>
    </cfRule>
    <cfRule type="colorScale" priority="128">
      <colorScale>
        <cfvo type="min"/>
        <cfvo type="percentile" val="50"/>
        <cfvo type="max"/>
        <color rgb="FFF8696B"/>
        <color rgb="FFFFEB84"/>
        <color rgb="FF63BE7B"/>
      </colorScale>
    </cfRule>
    <cfRule type="cellIs" dxfId="398" priority="129" operator="between">
      <formula>0</formula>
      <formula>1</formula>
    </cfRule>
    <cfRule type="cellIs" dxfId="397" priority="132" operator="equal">
      <formula>3</formula>
    </cfRule>
  </conditionalFormatting>
  <conditionalFormatting sqref="M117">
    <cfRule type="cellIs" dxfId="396" priority="130" operator="equal">
      <formula>3</formula>
    </cfRule>
    <cfRule type="cellIs" dxfId="395" priority="131" operator="equal">
      <formula>3</formula>
    </cfRule>
  </conditionalFormatting>
  <conditionalFormatting sqref="M122">
    <cfRule type="containsText" dxfId="394" priority="111" operator="containsText" text="Crítica">
      <formula>NOT(ISERROR(SEARCH("Crítica",M122)))</formula>
    </cfRule>
    <cfRule type="containsText" dxfId="393" priority="112" operator="containsText" text="Baja">
      <formula>NOT(ISERROR(SEARCH("Baja",M122)))</formula>
    </cfRule>
    <cfRule type="containsText" dxfId="392" priority="113" operator="containsText" text="Importante">
      <formula>NOT(ISERROR(SEARCH("Importante",M122)))</formula>
    </cfRule>
    <cfRule type="colorScale" priority="114">
      <colorScale>
        <cfvo type="min"/>
        <cfvo type="num" val="2"/>
        <cfvo type="max"/>
        <color rgb="FF00B050"/>
        <color rgb="FFFFFF00"/>
        <color rgb="FFFF0000"/>
      </colorScale>
    </cfRule>
    <cfRule type="containsText" dxfId="391" priority="115" operator="containsText" text="3">
      <formula>NOT(ISERROR(SEARCH("3",M122)))</formula>
    </cfRule>
    <cfRule type="colorScale" priority="116">
      <colorScale>
        <cfvo type="num" val="1"/>
        <cfvo type="num" val="2"/>
        <cfvo type="num" val="3"/>
        <color rgb="FF00B050"/>
        <color rgb="FFFFFF00"/>
        <color rgb="FFFF0000"/>
      </colorScale>
    </cfRule>
    <cfRule type="colorScale" priority="117">
      <colorScale>
        <cfvo type="min"/>
        <cfvo type="percentile" val="50"/>
        <cfvo type="max"/>
        <color rgb="FFF8696B"/>
        <color rgb="FFFFEB84"/>
        <color rgb="FF63BE7B"/>
      </colorScale>
    </cfRule>
    <cfRule type="cellIs" dxfId="390" priority="118" operator="between">
      <formula>0</formula>
      <formula>1</formula>
    </cfRule>
    <cfRule type="cellIs" dxfId="389" priority="121" operator="equal">
      <formula>3</formula>
    </cfRule>
  </conditionalFormatting>
  <conditionalFormatting sqref="M122">
    <cfRule type="cellIs" dxfId="388" priority="119" operator="equal">
      <formula>3</formula>
    </cfRule>
    <cfRule type="cellIs" dxfId="387" priority="120" operator="equal">
      <formula>3</formula>
    </cfRule>
  </conditionalFormatting>
  <conditionalFormatting sqref="M127">
    <cfRule type="containsText" dxfId="386" priority="100" operator="containsText" text="Crítica">
      <formula>NOT(ISERROR(SEARCH("Crítica",M127)))</formula>
    </cfRule>
    <cfRule type="containsText" dxfId="385" priority="101" operator="containsText" text="Baja">
      <formula>NOT(ISERROR(SEARCH("Baja",M127)))</formula>
    </cfRule>
    <cfRule type="containsText" dxfId="384" priority="102" operator="containsText" text="Importante">
      <formula>NOT(ISERROR(SEARCH("Importante",M127)))</formula>
    </cfRule>
    <cfRule type="colorScale" priority="103">
      <colorScale>
        <cfvo type="min"/>
        <cfvo type="num" val="2"/>
        <cfvo type="max"/>
        <color rgb="FF00B050"/>
        <color rgb="FFFFFF00"/>
        <color rgb="FFFF0000"/>
      </colorScale>
    </cfRule>
    <cfRule type="containsText" dxfId="383" priority="104" operator="containsText" text="3">
      <formula>NOT(ISERROR(SEARCH("3",M127)))</formula>
    </cfRule>
    <cfRule type="colorScale" priority="105">
      <colorScale>
        <cfvo type="num" val="1"/>
        <cfvo type="num" val="2"/>
        <cfvo type="num" val="3"/>
        <color rgb="FF00B050"/>
        <color rgb="FFFFFF00"/>
        <color rgb="FFFF0000"/>
      </colorScale>
    </cfRule>
    <cfRule type="colorScale" priority="106">
      <colorScale>
        <cfvo type="min"/>
        <cfvo type="percentile" val="50"/>
        <cfvo type="max"/>
        <color rgb="FFF8696B"/>
        <color rgb="FFFFEB84"/>
        <color rgb="FF63BE7B"/>
      </colorScale>
    </cfRule>
    <cfRule type="cellIs" dxfId="382" priority="107" operator="between">
      <formula>0</formula>
      <formula>1</formula>
    </cfRule>
    <cfRule type="cellIs" dxfId="381" priority="110" operator="equal">
      <formula>3</formula>
    </cfRule>
  </conditionalFormatting>
  <conditionalFormatting sqref="M127">
    <cfRule type="cellIs" dxfId="380" priority="108" operator="equal">
      <formula>3</formula>
    </cfRule>
    <cfRule type="cellIs" dxfId="379" priority="109" operator="equal">
      <formula>3</formula>
    </cfRule>
  </conditionalFormatting>
  <conditionalFormatting sqref="M132">
    <cfRule type="containsText" dxfId="378" priority="89" operator="containsText" text="Crítica">
      <formula>NOT(ISERROR(SEARCH("Crítica",M132)))</formula>
    </cfRule>
    <cfRule type="containsText" dxfId="377" priority="90" operator="containsText" text="Baja">
      <formula>NOT(ISERROR(SEARCH("Baja",M132)))</formula>
    </cfRule>
    <cfRule type="containsText" dxfId="376" priority="91" operator="containsText" text="Importante">
      <formula>NOT(ISERROR(SEARCH("Importante",M132)))</formula>
    </cfRule>
    <cfRule type="colorScale" priority="92">
      <colorScale>
        <cfvo type="min"/>
        <cfvo type="num" val="2"/>
        <cfvo type="max"/>
        <color rgb="FF00B050"/>
        <color rgb="FFFFFF00"/>
        <color rgb="FFFF0000"/>
      </colorScale>
    </cfRule>
    <cfRule type="containsText" dxfId="375" priority="93" operator="containsText" text="3">
      <formula>NOT(ISERROR(SEARCH("3",M132)))</formula>
    </cfRule>
    <cfRule type="colorScale" priority="94">
      <colorScale>
        <cfvo type="num" val="1"/>
        <cfvo type="num" val="2"/>
        <cfvo type="num" val="3"/>
        <color rgb="FF00B050"/>
        <color rgb="FFFFFF00"/>
        <color rgb="FFFF0000"/>
      </colorScale>
    </cfRule>
    <cfRule type="colorScale" priority="95">
      <colorScale>
        <cfvo type="min"/>
        <cfvo type="percentile" val="50"/>
        <cfvo type="max"/>
        <color rgb="FFF8696B"/>
        <color rgb="FFFFEB84"/>
        <color rgb="FF63BE7B"/>
      </colorScale>
    </cfRule>
    <cfRule type="cellIs" dxfId="374" priority="96" operator="between">
      <formula>0</formula>
      <formula>1</formula>
    </cfRule>
    <cfRule type="cellIs" dxfId="373" priority="99" operator="equal">
      <formula>3</formula>
    </cfRule>
  </conditionalFormatting>
  <conditionalFormatting sqref="M132">
    <cfRule type="cellIs" dxfId="372" priority="97" operator="equal">
      <formula>3</formula>
    </cfRule>
    <cfRule type="cellIs" dxfId="371" priority="98" operator="equal">
      <formula>3</formula>
    </cfRule>
  </conditionalFormatting>
  <conditionalFormatting sqref="M137">
    <cfRule type="containsText" dxfId="370" priority="78" operator="containsText" text="Crítica">
      <formula>NOT(ISERROR(SEARCH("Crítica",M137)))</formula>
    </cfRule>
    <cfRule type="containsText" dxfId="369" priority="79" operator="containsText" text="Baja">
      <formula>NOT(ISERROR(SEARCH("Baja",M137)))</formula>
    </cfRule>
    <cfRule type="containsText" dxfId="368" priority="80" operator="containsText" text="Importante">
      <formula>NOT(ISERROR(SEARCH("Importante",M137)))</formula>
    </cfRule>
    <cfRule type="colorScale" priority="81">
      <colorScale>
        <cfvo type="min"/>
        <cfvo type="num" val="2"/>
        <cfvo type="max"/>
        <color rgb="FF00B050"/>
        <color rgb="FFFFFF00"/>
        <color rgb="FFFF0000"/>
      </colorScale>
    </cfRule>
    <cfRule type="containsText" dxfId="367" priority="82" operator="containsText" text="3">
      <formula>NOT(ISERROR(SEARCH("3",M137)))</formula>
    </cfRule>
    <cfRule type="colorScale" priority="83">
      <colorScale>
        <cfvo type="num" val="1"/>
        <cfvo type="num" val="2"/>
        <cfvo type="num" val="3"/>
        <color rgb="FF00B050"/>
        <color rgb="FFFFFF00"/>
        <color rgb="FFFF0000"/>
      </colorScale>
    </cfRule>
    <cfRule type="colorScale" priority="84">
      <colorScale>
        <cfvo type="min"/>
        <cfvo type="percentile" val="50"/>
        <cfvo type="max"/>
        <color rgb="FFF8696B"/>
        <color rgb="FFFFEB84"/>
        <color rgb="FF63BE7B"/>
      </colorScale>
    </cfRule>
    <cfRule type="cellIs" dxfId="366" priority="85" operator="between">
      <formula>0</formula>
      <formula>1</formula>
    </cfRule>
    <cfRule type="cellIs" dxfId="365" priority="88" operator="equal">
      <formula>3</formula>
    </cfRule>
  </conditionalFormatting>
  <conditionalFormatting sqref="M137">
    <cfRule type="cellIs" dxfId="364" priority="86" operator="equal">
      <formula>3</formula>
    </cfRule>
    <cfRule type="cellIs" dxfId="363" priority="87" operator="equal">
      <formula>3</formula>
    </cfRule>
  </conditionalFormatting>
  <conditionalFormatting sqref="M142">
    <cfRule type="containsText" dxfId="362" priority="67" operator="containsText" text="Crítica">
      <formula>NOT(ISERROR(SEARCH("Crítica",M142)))</formula>
    </cfRule>
    <cfRule type="containsText" dxfId="361" priority="68" operator="containsText" text="Baja">
      <formula>NOT(ISERROR(SEARCH("Baja",M142)))</formula>
    </cfRule>
    <cfRule type="containsText" dxfId="360" priority="69" operator="containsText" text="Importante">
      <formula>NOT(ISERROR(SEARCH("Importante",M142)))</formula>
    </cfRule>
    <cfRule type="colorScale" priority="70">
      <colorScale>
        <cfvo type="min"/>
        <cfvo type="num" val="2"/>
        <cfvo type="max"/>
        <color rgb="FF00B050"/>
        <color rgb="FFFFFF00"/>
        <color rgb="FFFF0000"/>
      </colorScale>
    </cfRule>
    <cfRule type="containsText" dxfId="359" priority="71" operator="containsText" text="3">
      <formula>NOT(ISERROR(SEARCH("3",M142)))</formula>
    </cfRule>
    <cfRule type="colorScale" priority="72">
      <colorScale>
        <cfvo type="num" val="1"/>
        <cfvo type="num" val="2"/>
        <cfvo type="num" val="3"/>
        <color rgb="FF00B050"/>
        <color rgb="FFFFFF00"/>
        <color rgb="FFFF0000"/>
      </colorScale>
    </cfRule>
    <cfRule type="colorScale" priority="73">
      <colorScale>
        <cfvo type="min"/>
        <cfvo type="percentile" val="50"/>
        <cfvo type="max"/>
        <color rgb="FFF8696B"/>
        <color rgb="FFFFEB84"/>
        <color rgb="FF63BE7B"/>
      </colorScale>
    </cfRule>
    <cfRule type="cellIs" dxfId="358" priority="74" operator="between">
      <formula>0</formula>
      <formula>1</formula>
    </cfRule>
    <cfRule type="cellIs" dxfId="357" priority="77" operator="equal">
      <formula>3</formula>
    </cfRule>
  </conditionalFormatting>
  <conditionalFormatting sqref="M142">
    <cfRule type="cellIs" dxfId="356" priority="75" operator="equal">
      <formula>3</formula>
    </cfRule>
    <cfRule type="cellIs" dxfId="355" priority="76" operator="equal">
      <formula>3</formula>
    </cfRule>
  </conditionalFormatting>
  <conditionalFormatting sqref="M147">
    <cfRule type="containsText" dxfId="354" priority="56" operator="containsText" text="Crítica">
      <formula>NOT(ISERROR(SEARCH("Crítica",M147)))</formula>
    </cfRule>
    <cfRule type="containsText" dxfId="353" priority="57" operator="containsText" text="Baja">
      <formula>NOT(ISERROR(SEARCH("Baja",M147)))</formula>
    </cfRule>
    <cfRule type="containsText" dxfId="352" priority="58" operator="containsText" text="Importante">
      <formula>NOT(ISERROR(SEARCH("Importante",M147)))</formula>
    </cfRule>
    <cfRule type="colorScale" priority="59">
      <colorScale>
        <cfvo type="min"/>
        <cfvo type="num" val="2"/>
        <cfvo type="max"/>
        <color rgb="FF00B050"/>
        <color rgb="FFFFFF00"/>
        <color rgb="FFFF0000"/>
      </colorScale>
    </cfRule>
    <cfRule type="containsText" dxfId="351" priority="60" operator="containsText" text="3">
      <formula>NOT(ISERROR(SEARCH("3",M147)))</formula>
    </cfRule>
    <cfRule type="colorScale" priority="61">
      <colorScale>
        <cfvo type="num" val="1"/>
        <cfvo type="num" val="2"/>
        <cfvo type="num" val="3"/>
        <color rgb="FF00B050"/>
        <color rgb="FFFFFF00"/>
        <color rgb="FFFF0000"/>
      </colorScale>
    </cfRule>
    <cfRule type="colorScale" priority="62">
      <colorScale>
        <cfvo type="min"/>
        <cfvo type="percentile" val="50"/>
        <cfvo type="max"/>
        <color rgb="FFF8696B"/>
        <color rgb="FFFFEB84"/>
        <color rgb="FF63BE7B"/>
      </colorScale>
    </cfRule>
    <cfRule type="cellIs" dxfId="350" priority="63" operator="between">
      <formula>0</formula>
      <formula>1</formula>
    </cfRule>
    <cfRule type="cellIs" dxfId="349" priority="66" operator="equal">
      <formula>3</formula>
    </cfRule>
  </conditionalFormatting>
  <conditionalFormatting sqref="M147">
    <cfRule type="cellIs" dxfId="348" priority="64" operator="equal">
      <formula>3</formula>
    </cfRule>
    <cfRule type="cellIs" dxfId="347" priority="65" operator="equal">
      <formula>3</formula>
    </cfRule>
  </conditionalFormatting>
  <conditionalFormatting sqref="M152">
    <cfRule type="containsText" dxfId="346" priority="45" operator="containsText" text="Crítica">
      <formula>NOT(ISERROR(SEARCH("Crítica",M152)))</formula>
    </cfRule>
    <cfRule type="containsText" dxfId="345" priority="46" operator="containsText" text="Baja">
      <formula>NOT(ISERROR(SEARCH("Baja",M152)))</formula>
    </cfRule>
    <cfRule type="containsText" dxfId="344" priority="47" operator="containsText" text="Importante">
      <formula>NOT(ISERROR(SEARCH("Importante",M152)))</formula>
    </cfRule>
    <cfRule type="colorScale" priority="48">
      <colorScale>
        <cfvo type="min"/>
        <cfvo type="num" val="2"/>
        <cfvo type="max"/>
        <color rgb="FF00B050"/>
        <color rgb="FFFFFF00"/>
        <color rgb="FFFF0000"/>
      </colorScale>
    </cfRule>
    <cfRule type="containsText" dxfId="343" priority="49" operator="containsText" text="3">
      <formula>NOT(ISERROR(SEARCH("3",M152)))</formula>
    </cfRule>
    <cfRule type="colorScale" priority="50">
      <colorScale>
        <cfvo type="num" val="1"/>
        <cfvo type="num" val="2"/>
        <cfvo type="num" val="3"/>
        <color rgb="FF00B050"/>
        <color rgb="FFFFFF00"/>
        <color rgb="FFFF0000"/>
      </colorScale>
    </cfRule>
    <cfRule type="colorScale" priority="51">
      <colorScale>
        <cfvo type="min"/>
        <cfvo type="percentile" val="50"/>
        <cfvo type="max"/>
        <color rgb="FFF8696B"/>
        <color rgb="FFFFEB84"/>
        <color rgb="FF63BE7B"/>
      </colorScale>
    </cfRule>
    <cfRule type="cellIs" dxfId="342" priority="52" operator="between">
      <formula>0</formula>
      <formula>1</formula>
    </cfRule>
    <cfRule type="cellIs" dxfId="341" priority="55" operator="equal">
      <formula>3</formula>
    </cfRule>
  </conditionalFormatting>
  <conditionalFormatting sqref="M152">
    <cfRule type="cellIs" dxfId="340" priority="53" operator="equal">
      <formula>3</formula>
    </cfRule>
    <cfRule type="cellIs" dxfId="339" priority="54" operator="equal">
      <formula>3</formula>
    </cfRule>
  </conditionalFormatting>
  <conditionalFormatting sqref="M157">
    <cfRule type="containsText" dxfId="338" priority="34" operator="containsText" text="Crítica">
      <formula>NOT(ISERROR(SEARCH("Crítica",M157)))</formula>
    </cfRule>
    <cfRule type="containsText" dxfId="337" priority="35" operator="containsText" text="Baja">
      <formula>NOT(ISERROR(SEARCH("Baja",M157)))</formula>
    </cfRule>
    <cfRule type="containsText" dxfId="336" priority="36" operator="containsText" text="Importante">
      <formula>NOT(ISERROR(SEARCH("Importante",M157)))</formula>
    </cfRule>
    <cfRule type="colorScale" priority="37">
      <colorScale>
        <cfvo type="min"/>
        <cfvo type="num" val="2"/>
        <cfvo type="max"/>
        <color rgb="FF00B050"/>
        <color rgb="FFFFFF00"/>
        <color rgb="FFFF0000"/>
      </colorScale>
    </cfRule>
    <cfRule type="containsText" dxfId="335" priority="38" operator="containsText" text="3">
      <formula>NOT(ISERROR(SEARCH("3",M157)))</formula>
    </cfRule>
    <cfRule type="colorScale" priority="39">
      <colorScale>
        <cfvo type="num" val="1"/>
        <cfvo type="num" val="2"/>
        <cfvo type="num" val="3"/>
        <color rgb="FF00B050"/>
        <color rgb="FFFFFF00"/>
        <color rgb="FFFF0000"/>
      </colorScale>
    </cfRule>
    <cfRule type="colorScale" priority="40">
      <colorScale>
        <cfvo type="min"/>
        <cfvo type="percentile" val="50"/>
        <cfvo type="max"/>
        <color rgb="FFF8696B"/>
        <color rgb="FFFFEB84"/>
        <color rgb="FF63BE7B"/>
      </colorScale>
    </cfRule>
    <cfRule type="cellIs" dxfId="334" priority="41" operator="between">
      <formula>0</formula>
      <formula>1</formula>
    </cfRule>
    <cfRule type="cellIs" dxfId="333" priority="44" operator="equal">
      <formula>3</formula>
    </cfRule>
  </conditionalFormatting>
  <conditionalFormatting sqref="M157">
    <cfRule type="cellIs" dxfId="332" priority="42" operator="equal">
      <formula>3</formula>
    </cfRule>
    <cfRule type="cellIs" dxfId="331" priority="43" operator="equal">
      <formula>3</formula>
    </cfRule>
  </conditionalFormatting>
  <conditionalFormatting sqref="M162">
    <cfRule type="containsText" dxfId="330" priority="23" operator="containsText" text="Crítica">
      <formula>NOT(ISERROR(SEARCH("Crítica",M162)))</formula>
    </cfRule>
    <cfRule type="containsText" dxfId="329" priority="24" operator="containsText" text="Baja">
      <formula>NOT(ISERROR(SEARCH("Baja",M162)))</formula>
    </cfRule>
    <cfRule type="containsText" dxfId="328" priority="25" operator="containsText" text="Importante">
      <formula>NOT(ISERROR(SEARCH("Importante",M162)))</formula>
    </cfRule>
    <cfRule type="colorScale" priority="26">
      <colorScale>
        <cfvo type="min"/>
        <cfvo type="num" val="2"/>
        <cfvo type="max"/>
        <color rgb="FF00B050"/>
        <color rgb="FFFFFF00"/>
        <color rgb="FFFF0000"/>
      </colorScale>
    </cfRule>
    <cfRule type="containsText" dxfId="327" priority="27" operator="containsText" text="3">
      <formula>NOT(ISERROR(SEARCH("3",M162)))</formula>
    </cfRule>
    <cfRule type="colorScale" priority="28">
      <colorScale>
        <cfvo type="num" val="1"/>
        <cfvo type="num" val="2"/>
        <cfvo type="num" val="3"/>
        <color rgb="FF00B050"/>
        <color rgb="FFFFFF00"/>
        <color rgb="FFFF0000"/>
      </colorScale>
    </cfRule>
    <cfRule type="colorScale" priority="29">
      <colorScale>
        <cfvo type="min"/>
        <cfvo type="percentile" val="50"/>
        <cfvo type="max"/>
        <color rgb="FFF8696B"/>
        <color rgb="FFFFEB84"/>
        <color rgb="FF63BE7B"/>
      </colorScale>
    </cfRule>
    <cfRule type="cellIs" dxfId="326" priority="30" operator="between">
      <formula>0</formula>
      <formula>1</formula>
    </cfRule>
    <cfRule type="cellIs" dxfId="325" priority="33" operator="equal">
      <formula>3</formula>
    </cfRule>
  </conditionalFormatting>
  <conditionalFormatting sqref="M162">
    <cfRule type="cellIs" dxfId="324" priority="31" operator="equal">
      <formula>3</formula>
    </cfRule>
    <cfRule type="cellIs" dxfId="323" priority="32" operator="equal">
      <formula>3</formula>
    </cfRule>
  </conditionalFormatting>
  <conditionalFormatting sqref="M167">
    <cfRule type="containsText" dxfId="322" priority="12" operator="containsText" text="Crítica">
      <formula>NOT(ISERROR(SEARCH("Crítica",M167)))</formula>
    </cfRule>
    <cfRule type="containsText" dxfId="321" priority="13" operator="containsText" text="Baja">
      <formula>NOT(ISERROR(SEARCH("Baja",M167)))</formula>
    </cfRule>
    <cfRule type="containsText" dxfId="320" priority="14" operator="containsText" text="Importante">
      <formula>NOT(ISERROR(SEARCH("Importante",M167)))</formula>
    </cfRule>
    <cfRule type="colorScale" priority="15">
      <colorScale>
        <cfvo type="min"/>
        <cfvo type="num" val="2"/>
        <cfvo type="max"/>
        <color rgb="FF00B050"/>
        <color rgb="FFFFFF00"/>
        <color rgb="FFFF0000"/>
      </colorScale>
    </cfRule>
    <cfRule type="containsText" dxfId="319" priority="16" operator="containsText" text="3">
      <formula>NOT(ISERROR(SEARCH("3",M167)))</formula>
    </cfRule>
    <cfRule type="colorScale" priority="17">
      <colorScale>
        <cfvo type="num" val="1"/>
        <cfvo type="num" val="2"/>
        <cfvo type="num" val="3"/>
        <color rgb="FF00B050"/>
        <color rgb="FFFFFF00"/>
        <color rgb="FFFF0000"/>
      </colorScale>
    </cfRule>
    <cfRule type="colorScale" priority="18">
      <colorScale>
        <cfvo type="min"/>
        <cfvo type="percentile" val="50"/>
        <cfvo type="max"/>
        <color rgb="FFF8696B"/>
        <color rgb="FFFFEB84"/>
        <color rgb="FF63BE7B"/>
      </colorScale>
    </cfRule>
    <cfRule type="cellIs" dxfId="318" priority="19" operator="between">
      <formula>0</formula>
      <formula>1</formula>
    </cfRule>
    <cfRule type="cellIs" dxfId="317" priority="22" operator="equal">
      <formula>3</formula>
    </cfRule>
  </conditionalFormatting>
  <conditionalFormatting sqref="M167">
    <cfRule type="cellIs" dxfId="316" priority="20" operator="equal">
      <formula>3</formula>
    </cfRule>
    <cfRule type="cellIs" dxfId="315" priority="21" operator="equal">
      <formula>3</formula>
    </cfRule>
  </conditionalFormatting>
  <conditionalFormatting sqref="M172">
    <cfRule type="containsText" dxfId="314" priority="1" operator="containsText" text="Crítica">
      <formula>NOT(ISERROR(SEARCH("Crítica",M172)))</formula>
    </cfRule>
    <cfRule type="containsText" dxfId="313" priority="2" operator="containsText" text="Baja">
      <formula>NOT(ISERROR(SEARCH("Baja",M172)))</formula>
    </cfRule>
    <cfRule type="containsText" dxfId="312" priority="3" operator="containsText" text="Importante">
      <formula>NOT(ISERROR(SEARCH("Importante",M172)))</formula>
    </cfRule>
    <cfRule type="colorScale" priority="4">
      <colorScale>
        <cfvo type="min"/>
        <cfvo type="num" val="2"/>
        <cfvo type="max"/>
        <color rgb="FF00B050"/>
        <color rgb="FFFFFF00"/>
        <color rgb="FFFF0000"/>
      </colorScale>
    </cfRule>
    <cfRule type="containsText" dxfId="311" priority="5" operator="containsText" text="3">
      <formula>NOT(ISERROR(SEARCH("3",M172)))</formula>
    </cfRule>
    <cfRule type="colorScale" priority="6">
      <colorScale>
        <cfvo type="num" val="1"/>
        <cfvo type="num" val="2"/>
        <cfvo type="num" val="3"/>
        <color rgb="FF00B050"/>
        <color rgb="FFFFFF00"/>
        <color rgb="FFFF0000"/>
      </colorScale>
    </cfRule>
    <cfRule type="colorScale" priority="7">
      <colorScale>
        <cfvo type="min"/>
        <cfvo type="percentile" val="50"/>
        <cfvo type="max"/>
        <color rgb="FFF8696B"/>
        <color rgb="FFFFEB84"/>
        <color rgb="FF63BE7B"/>
      </colorScale>
    </cfRule>
    <cfRule type="cellIs" dxfId="310" priority="8" operator="between">
      <formula>0</formula>
      <formula>1</formula>
    </cfRule>
    <cfRule type="cellIs" dxfId="309" priority="11" operator="equal">
      <formula>3</formula>
    </cfRule>
  </conditionalFormatting>
  <conditionalFormatting sqref="M172">
    <cfRule type="cellIs" dxfId="308" priority="9" operator="equal">
      <formula>3</formula>
    </cfRule>
    <cfRule type="cellIs" dxfId="307" priority="10" operator="equal">
      <formula>3</formula>
    </cfRule>
  </conditionalFormatting>
  <dataValidations count="2">
    <dataValidation type="list" allowBlank="1" showInputMessage="1" showErrorMessage="1" sqref="H7:H26 H32:H256" xr:uid="{00000000-0002-0000-0300-000000000000}">
      <formula1>$S$2:$S$3</formula1>
    </dataValidation>
    <dataValidation type="list" allowBlank="1" showInputMessage="1" showErrorMessage="1" sqref="H27:H31 F7:F256 U7:U256" xr:uid="{00000000-0002-0000-0300-000001000000}">
      <formula1>$R$2:$R$3</formula1>
    </dataValidation>
  </dataValidations>
  <pageMargins left="0.7" right="0.7" top="0.75" bottom="0.75" header="0.3" footer="0.3"/>
  <pageSetup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tabColor theme="3"/>
  </sheetPr>
  <dimension ref="A2:K202"/>
  <sheetViews>
    <sheetView showGridLines="0" showRowColHeaders="0" workbookViewId="0">
      <selection activeCell="L4" sqref="L4"/>
    </sheetView>
  </sheetViews>
  <sheetFormatPr baseColWidth="10" defaultRowHeight="15" x14ac:dyDescent="0.25"/>
  <cols>
    <col min="1" max="1" width="3.85546875" customWidth="1"/>
    <col min="2" max="2" width="22.42578125" customWidth="1"/>
    <col min="3" max="3" width="28.42578125" customWidth="1"/>
    <col min="4" max="4" width="19.85546875" customWidth="1"/>
    <col min="5" max="5" width="9.140625" customWidth="1"/>
    <col min="6" max="8" width="21.85546875" customWidth="1"/>
    <col min="10" max="10" width="7.140625" customWidth="1"/>
    <col min="11" max="11" width="8.85546875" customWidth="1"/>
  </cols>
  <sheetData>
    <row r="2" spans="1:11" ht="36" x14ac:dyDescent="0.25">
      <c r="A2" s="3" t="s">
        <v>8</v>
      </c>
      <c r="B2" s="3" t="s">
        <v>0</v>
      </c>
      <c r="C2" s="3" t="s">
        <v>100</v>
      </c>
      <c r="D2" s="3" t="s">
        <v>859</v>
      </c>
      <c r="E2" s="111" t="s">
        <v>860</v>
      </c>
      <c r="F2" s="3" t="s">
        <v>861</v>
      </c>
      <c r="G2" s="3" t="s">
        <v>862</v>
      </c>
      <c r="H2" s="3" t="s">
        <v>863</v>
      </c>
      <c r="I2" s="111" t="s">
        <v>864</v>
      </c>
      <c r="J2" s="111" t="s">
        <v>865</v>
      </c>
      <c r="K2" s="3" t="s">
        <v>866</v>
      </c>
    </row>
    <row r="3" spans="1:11" x14ac:dyDescent="0.25">
      <c r="A3" s="4">
        <v>1</v>
      </c>
      <c r="B3" s="5"/>
      <c r="C3" s="5"/>
      <c r="D3" s="5"/>
      <c r="E3" s="2"/>
      <c r="F3" s="2"/>
      <c r="G3" s="2"/>
      <c r="H3" s="2"/>
      <c r="I3" s="2"/>
      <c r="J3" s="2"/>
      <c r="K3" s="2"/>
    </row>
    <row r="4" spans="1:11" x14ac:dyDescent="0.25">
      <c r="A4" s="4">
        <v>2</v>
      </c>
      <c r="B4" s="5"/>
      <c r="C4" s="5"/>
      <c r="D4" s="5"/>
      <c r="E4" s="2"/>
      <c r="F4" s="2"/>
      <c r="G4" s="2"/>
      <c r="H4" s="2"/>
      <c r="I4" s="2"/>
      <c r="J4" s="2"/>
      <c r="K4" s="2"/>
    </row>
    <row r="5" spans="1:11" x14ac:dyDescent="0.25">
      <c r="A5" s="4">
        <v>3</v>
      </c>
      <c r="B5" s="5"/>
      <c r="C5" s="5"/>
      <c r="D5" s="5"/>
      <c r="E5" s="2"/>
      <c r="F5" s="2"/>
      <c r="G5" s="2"/>
      <c r="H5" s="2"/>
      <c r="I5" s="2"/>
      <c r="J5" s="2"/>
      <c r="K5" s="2"/>
    </row>
    <row r="6" spans="1:11" x14ac:dyDescent="0.25">
      <c r="A6" s="4">
        <v>4</v>
      </c>
      <c r="B6" s="5"/>
      <c r="C6" s="5"/>
      <c r="D6" s="5"/>
      <c r="E6" s="2"/>
      <c r="F6" s="2"/>
      <c r="G6" s="2"/>
      <c r="H6" s="2"/>
      <c r="I6" s="2"/>
      <c r="J6" s="2"/>
      <c r="K6" s="2"/>
    </row>
    <row r="7" spans="1:11" x14ac:dyDescent="0.25">
      <c r="A7" s="4">
        <v>5</v>
      </c>
      <c r="B7" s="5"/>
      <c r="C7" s="5"/>
      <c r="D7" s="5"/>
      <c r="E7" s="2"/>
      <c r="F7" s="2"/>
      <c r="G7" s="2"/>
      <c r="H7" s="2"/>
      <c r="I7" s="2"/>
      <c r="J7" s="2"/>
      <c r="K7" s="2"/>
    </row>
    <row r="8" spans="1:11" x14ac:dyDescent="0.25">
      <c r="A8" s="4">
        <v>6</v>
      </c>
      <c r="B8" s="5"/>
      <c r="C8" s="5"/>
      <c r="D8" s="5"/>
      <c r="E8" s="2"/>
      <c r="F8" s="2"/>
      <c r="G8" s="2"/>
      <c r="H8" s="2"/>
      <c r="I8" s="2"/>
      <c r="J8" s="2"/>
      <c r="K8" s="2"/>
    </row>
    <row r="9" spans="1:11" x14ac:dyDescent="0.25">
      <c r="A9" s="4">
        <v>7</v>
      </c>
      <c r="B9" s="5"/>
      <c r="C9" s="5"/>
      <c r="D9" s="5"/>
      <c r="E9" s="2"/>
      <c r="F9" s="2"/>
      <c r="G9" s="2"/>
      <c r="H9" s="2"/>
      <c r="I9" s="2"/>
      <c r="J9" s="2"/>
      <c r="K9" s="2"/>
    </row>
    <row r="10" spans="1:11" x14ac:dyDescent="0.25">
      <c r="A10" s="4">
        <v>8</v>
      </c>
      <c r="B10" s="5"/>
      <c r="C10" s="5"/>
      <c r="D10" s="5"/>
      <c r="E10" s="2"/>
      <c r="F10" s="2"/>
      <c r="G10" s="2"/>
      <c r="H10" s="2"/>
      <c r="I10" s="2"/>
      <c r="J10" s="2"/>
      <c r="K10" s="2"/>
    </row>
    <row r="11" spans="1:11" x14ac:dyDescent="0.25">
      <c r="A11" s="4">
        <v>9</v>
      </c>
      <c r="B11" s="5"/>
      <c r="C11" s="5"/>
      <c r="D11" s="5"/>
      <c r="E11" s="2"/>
      <c r="F11" s="2"/>
      <c r="G11" s="2"/>
      <c r="H11" s="2"/>
      <c r="I11" s="2"/>
      <c r="J11" s="2"/>
      <c r="K11" s="2"/>
    </row>
    <row r="12" spans="1:11" x14ac:dyDescent="0.25">
      <c r="A12" s="4">
        <v>10</v>
      </c>
      <c r="B12" s="5"/>
      <c r="C12" s="5"/>
      <c r="D12" s="5"/>
      <c r="E12" s="2"/>
      <c r="F12" s="2"/>
      <c r="G12" s="2"/>
      <c r="H12" s="2"/>
      <c r="I12" s="2"/>
      <c r="J12" s="2"/>
      <c r="K12" s="2"/>
    </row>
    <row r="13" spans="1:11" x14ac:dyDescent="0.25">
      <c r="A13" s="4">
        <v>11</v>
      </c>
      <c r="B13" s="5"/>
      <c r="C13" s="5"/>
      <c r="D13" s="5"/>
      <c r="E13" s="2"/>
      <c r="F13" s="2"/>
      <c r="G13" s="2"/>
      <c r="H13" s="2"/>
      <c r="I13" s="2"/>
      <c r="J13" s="2"/>
      <c r="K13" s="2"/>
    </row>
    <row r="14" spans="1:11" x14ac:dyDescent="0.25">
      <c r="A14" s="4">
        <v>12</v>
      </c>
      <c r="B14" s="5"/>
      <c r="C14" s="5"/>
      <c r="D14" s="5"/>
      <c r="E14" s="2"/>
      <c r="F14" s="2"/>
      <c r="G14" s="2"/>
      <c r="H14" s="2"/>
      <c r="I14" s="2"/>
      <c r="J14" s="2"/>
      <c r="K14" s="2"/>
    </row>
    <row r="15" spans="1:11" x14ac:dyDescent="0.25">
      <c r="A15" s="4">
        <v>13</v>
      </c>
      <c r="B15" s="5"/>
      <c r="C15" s="5"/>
      <c r="D15" s="5"/>
      <c r="E15" s="2"/>
      <c r="F15" s="2"/>
      <c r="G15" s="2"/>
      <c r="H15" s="2"/>
      <c r="I15" s="2"/>
      <c r="J15" s="2"/>
      <c r="K15" s="2"/>
    </row>
    <row r="16" spans="1:11" x14ac:dyDescent="0.25">
      <c r="A16" s="4">
        <v>14</v>
      </c>
      <c r="B16" s="5"/>
      <c r="C16" s="5"/>
      <c r="D16" s="5"/>
      <c r="E16" s="2"/>
      <c r="F16" s="2"/>
      <c r="G16" s="2"/>
      <c r="H16" s="2"/>
      <c r="I16" s="2"/>
      <c r="J16" s="2"/>
      <c r="K16" s="2"/>
    </row>
    <row r="17" spans="1:11" x14ac:dyDescent="0.25">
      <c r="A17" s="4">
        <v>15</v>
      </c>
      <c r="B17" s="5"/>
      <c r="C17" s="5"/>
      <c r="D17" s="5"/>
      <c r="E17" s="2"/>
      <c r="F17" s="2"/>
      <c r="G17" s="2"/>
      <c r="H17" s="2"/>
      <c r="I17" s="2"/>
      <c r="J17" s="2"/>
      <c r="K17" s="2"/>
    </row>
    <row r="18" spans="1:11" x14ac:dyDescent="0.25">
      <c r="A18" s="4">
        <v>16</v>
      </c>
      <c r="B18" s="5"/>
      <c r="C18" s="5"/>
      <c r="D18" s="5"/>
      <c r="E18" s="2"/>
      <c r="F18" s="2"/>
      <c r="G18" s="2"/>
      <c r="H18" s="2"/>
      <c r="I18" s="2"/>
      <c r="J18" s="2"/>
      <c r="K18" s="2"/>
    </row>
    <row r="19" spans="1:11" x14ac:dyDescent="0.25">
      <c r="A19" s="4">
        <v>17</v>
      </c>
      <c r="B19" s="5"/>
      <c r="C19" s="5"/>
      <c r="D19" s="5"/>
      <c r="E19" s="2"/>
      <c r="F19" s="2"/>
      <c r="G19" s="2"/>
      <c r="H19" s="2"/>
      <c r="I19" s="2"/>
      <c r="J19" s="2"/>
      <c r="K19" s="2"/>
    </row>
    <row r="20" spans="1:11" x14ac:dyDescent="0.25">
      <c r="A20" s="4">
        <v>18</v>
      </c>
      <c r="B20" s="5"/>
      <c r="C20" s="5"/>
      <c r="D20" s="5"/>
      <c r="E20" s="2"/>
      <c r="F20" s="2"/>
      <c r="G20" s="2"/>
      <c r="H20" s="2"/>
      <c r="I20" s="2"/>
      <c r="J20" s="2"/>
      <c r="K20" s="2"/>
    </row>
    <row r="21" spans="1:11" x14ac:dyDescent="0.25">
      <c r="A21" s="4">
        <v>19</v>
      </c>
      <c r="B21" s="5"/>
      <c r="C21" s="5"/>
      <c r="D21" s="5"/>
      <c r="E21" s="2"/>
      <c r="F21" s="2"/>
      <c r="G21" s="2"/>
      <c r="H21" s="2"/>
      <c r="I21" s="2"/>
      <c r="J21" s="2"/>
      <c r="K21" s="2"/>
    </row>
    <row r="22" spans="1:11" x14ac:dyDescent="0.25">
      <c r="A22" s="4">
        <v>20</v>
      </c>
      <c r="B22" s="5"/>
      <c r="C22" s="5"/>
      <c r="D22" s="5"/>
      <c r="E22" s="2"/>
      <c r="F22" s="2"/>
      <c r="G22" s="2"/>
      <c r="H22" s="2"/>
      <c r="I22" s="2"/>
      <c r="J22" s="2"/>
      <c r="K22" s="2"/>
    </row>
    <row r="23" spans="1:11" x14ac:dyDescent="0.25">
      <c r="A23" s="4">
        <v>21</v>
      </c>
      <c r="B23" s="5"/>
      <c r="C23" s="5"/>
      <c r="D23" s="5"/>
      <c r="E23" s="2"/>
      <c r="F23" s="2"/>
      <c r="G23" s="2"/>
      <c r="H23" s="2"/>
      <c r="I23" s="2"/>
      <c r="J23" s="2"/>
      <c r="K23" s="2"/>
    </row>
    <row r="24" spans="1:11" x14ac:dyDescent="0.25">
      <c r="A24" s="4">
        <v>22</v>
      </c>
      <c r="B24" s="5"/>
      <c r="C24" s="5"/>
      <c r="D24" s="5"/>
      <c r="E24" s="2"/>
      <c r="F24" s="2"/>
      <c r="G24" s="2"/>
      <c r="H24" s="2"/>
      <c r="I24" s="2"/>
      <c r="J24" s="2"/>
      <c r="K24" s="2"/>
    </row>
    <row r="25" spans="1:11" x14ac:dyDescent="0.25">
      <c r="A25" s="4">
        <v>23</v>
      </c>
      <c r="B25" s="5"/>
      <c r="C25" s="5"/>
      <c r="D25" s="5"/>
      <c r="E25" s="2"/>
      <c r="F25" s="2"/>
      <c r="G25" s="2"/>
      <c r="H25" s="2"/>
      <c r="I25" s="2"/>
      <c r="J25" s="2"/>
      <c r="K25" s="2"/>
    </row>
    <row r="26" spans="1:11" x14ac:dyDescent="0.25">
      <c r="A26" s="4">
        <v>24</v>
      </c>
      <c r="B26" s="5"/>
      <c r="C26" s="5"/>
      <c r="D26" s="5"/>
      <c r="E26" s="2"/>
      <c r="F26" s="2"/>
      <c r="G26" s="2"/>
      <c r="H26" s="2"/>
      <c r="I26" s="2"/>
      <c r="J26" s="2"/>
      <c r="K26" s="2"/>
    </row>
    <row r="27" spans="1:11" x14ac:dyDescent="0.25">
      <c r="A27" s="4">
        <v>25</v>
      </c>
      <c r="B27" s="5"/>
      <c r="C27" s="5"/>
      <c r="D27" s="5"/>
      <c r="E27" s="2"/>
      <c r="F27" s="2"/>
      <c r="G27" s="2"/>
      <c r="H27" s="2"/>
      <c r="I27" s="2"/>
      <c r="J27" s="2"/>
      <c r="K27" s="2"/>
    </row>
    <row r="28" spans="1:11" x14ac:dyDescent="0.25">
      <c r="A28" s="4">
        <v>26</v>
      </c>
      <c r="B28" s="5"/>
      <c r="C28" s="5"/>
      <c r="D28" s="5"/>
      <c r="E28" s="2"/>
      <c r="F28" s="2"/>
      <c r="G28" s="2"/>
      <c r="H28" s="2"/>
      <c r="I28" s="2"/>
      <c r="J28" s="2"/>
      <c r="K28" s="2"/>
    </row>
    <row r="29" spans="1:11" x14ac:dyDescent="0.25">
      <c r="A29" s="4">
        <v>27</v>
      </c>
      <c r="B29" s="5"/>
      <c r="C29" s="5"/>
      <c r="D29" s="5"/>
      <c r="E29" s="2"/>
      <c r="F29" s="2"/>
      <c r="G29" s="2"/>
      <c r="H29" s="2"/>
      <c r="I29" s="2"/>
      <c r="J29" s="2"/>
      <c r="K29" s="2"/>
    </row>
    <row r="30" spans="1:11" x14ac:dyDescent="0.25">
      <c r="A30" s="4">
        <v>28</v>
      </c>
      <c r="B30" s="5"/>
      <c r="C30" s="5"/>
      <c r="D30" s="5"/>
      <c r="E30" s="2"/>
      <c r="F30" s="2"/>
      <c r="G30" s="2"/>
      <c r="H30" s="2"/>
      <c r="I30" s="2"/>
      <c r="J30" s="2"/>
      <c r="K30" s="2"/>
    </row>
    <row r="31" spans="1:11" x14ac:dyDescent="0.25">
      <c r="A31" s="4">
        <v>29</v>
      </c>
      <c r="B31" s="5"/>
      <c r="C31" s="5"/>
      <c r="D31" s="5"/>
      <c r="E31" s="2"/>
      <c r="F31" s="2"/>
      <c r="G31" s="2"/>
      <c r="H31" s="2"/>
      <c r="I31" s="2"/>
      <c r="J31" s="2"/>
      <c r="K31" s="2"/>
    </row>
    <row r="32" spans="1:11" x14ac:dyDescent="0.25">
      <c r="A32" s="4">
        <v>30</v>
      </c>
      <c r="B32" s="5"/>
      <c r="C32" s="5"/>
      <c r="D32" s="5"/>
      <c r="E32" s="2"/>
      <c r="F32" s="2"/>
      <c r="G32" s="2"/>
      <c r="H32" s="2"/>
      <c r="I32" s="2"/>
      <c r="J32" s="2"/>
      <c r="K32" s="2"/>
    </row>
    <row r="33" spans="1:11" x14ac:dyDescent="0.25">
      <c r="A33" s="4">
        <v>31</v>
      </c>
      <c r="B33" s="5"/>
      <c r="C33" s="5"/>
      <c r="D33" s="5"/>
      <c r="E33" s="2"/>
      <c r="F33" s="2"/>
      <c r="G33" s="2"/>
      <c r="H33" s="2"/>
      <c r="I33" s="2"/>
      <c r="J33" s="2"/>
      <c r="K33" s="2"/>
    </row>
    <row r="34" spans="1:11" x14ac:dyDescent="0.25">
      <c r="A34" s="4">
        <v>32</v>
      </c>
      <c r="B34" s="5"/>
      <c r="C34" s="5"/>
      <c r="D34" s="5"/>
      <c r="E34" s="2"/>
      <c r="F34" s="2"/>
      <c r="G34" s="2"/>
      <c r="H34" s="2"/>
      <c r="I34" s="2"/>
      <c r="J34" s="2"/>
      <c r="K34" s="2"/>
    </row>
    <row r="35" spans="1:11" x14ac:dyDescent="0.25">
      <c r="A35" s="4">
        <v>33</v>
      </c>
      <c r="B35" s="5"/>
      <c r="C35" s="5"/>
      <c r="D35" s="5"/>
      <c r="E35" s="2"/>
      <c r="F35" s="2"/>
      <c r="G35" s="2"/>
      <c r="H35" s="2"/>
      <c r="I35" s="2"/>
      <c r="J35" s="2"/>
      <c r="K35" s="2"/>
    </row>
    <row r="36" spans="1:11" x14ac:dyDescent="0.25">
      <c r="A36" s="4">
        <v>34</v>
      </c>
      <c r="B36" s="5"/>
      <c r="C36" s="5"/>
      <c r="D36" s="5"/>
      <c r="E36" s="2"/>
      <c r="F36" s="2"/>
      <c r="G36" s="2"/>
      <c r="H36" s="2"/>
      <c r="I36" s="2"/>
      <c r="J36" s="2"/>
      <c r="K36" s="2"/>
    </row>
    <row r="37" spans="1:11" x14ac:dyDescent="0.25">
      <c r="A37" s="4">
        <v>35</v>
      </c>
      <c r="B37" s="5"/>
      <c r="C37" s="5"/>
      <c r="D37" s="5"/>
      <c r="E37" s="2"/>
      <c r="F37" s="2"/>
      <c r="G37" s="2"/>
      <c r="H37" s="2"/>
      <c r="I37" s="2"/>
      <c r="J37" s="2"/>
      <c r="K37" s="2"/>
    </row>
    <row r="38" spans="1:11" x14ac:dyDescent="0.25">
      <c r="A38" s="4">
        <v>36</v>
      </c>
      <c r="B38" s="5"/>
      <c r="C38" s="5"/>
      <c r="D38" s="5"/>
      <c r="E38" s="2"/>
      <c r="F38" s="2"/>
      <c r="G38" s="2"/>
      <c r="H38" s="2"/>
      <c r="I38" s="2"/>
      <c r="J38" s="2"/>
      <c r="K38" s="2"/>
    </row>
    <row r="39" spans="1:11" x14ac:dyDescent="0.25">
      <c r="A39" s="4">
        <v>37</v>
      </c>
      <c r="B39" s="5"/>
      <c r="C39" s="5"/>
      <c r="D39" s="5"/>
      <c r="E39" s="2"/>
      <c r="F39" s="2"/>
      <c r="G39" s="2"/>
      <c r="H39" s="2"/>
      <c r="I39" s="2"/>
      <c r="J39" s="2"/>
      <c r="K39" s="2"/>
    </row>
    <row r="40" spans="1:11" x14ac:dyDescent="0.25">
      <c r="A40" s="4">
        <v>38</v>
      </c>
      <c r="B40" s="5"/>
      <c r="C40" s="5"/>
      <c r="D40" s="5"/>
      <c r="E40" s="2"/>
      <c r="F40" s="2"/>
      <c r="G40" s="2"/>
      <c r="H40" s="2"/>
      <c r="I40" s="2"/>
      <c r="J40" s="2"/>
      <c r="K40" s="2"/>
    </row>
    <row r="41" spans="1:11" x14ac:dyDescent="0.25">
      <c r="A41" s="4">
        <v>39</v>
      </c>
      <c r="B41" s="5"/>
      <c r="C41" s="5"/>
      <c r="D41" s="5"/>
      <c r="E41" s="2"/>
      <c r="F41" s="2"/>
      <c r="G41" s="2"/>
      <c r="H41" s="2"/>
      <c r="I41" s="2"/>
      <c r="J41" s="2"/>
      <c r="K41" s="2"/>
    </row>
    <row r="42" spans="1:11" x14ac:dyDescent="0.25">
      <c r="A42" s="4">
        <v>40</v>
      </c>
      <c r="B42" s="5"/>
      <c r="C42" s="5"/>
      <c r="D42" s="5"/>
      <c r="E42" s="2"/>
      <c r="F42" s="2"/>
      <c r="G42" s="2"/>
      <c r="H42" s="2"/>
      <c r="I42" s="2"/>
      <c r="J42" s="2"/>
      <c r="K42" s="2"/>
    </row>
    <row r="43" spans="1:11" x14ac:dyDescent="0.25">
      <c r="A43" s="4">
        <v>41</v>
      </c>
      <c r="B43" s="5"/>
      <c r="C43" s="5"/>
      <c r="D43" s="5"/>
      <c r="E43" s="2"/>
      <c r="F43" s="2"/>
      <c r="G43" s="2"/>
      <c r="H43" s="2"/>
      <c r="I43" s="2"/>
      <c r="J43" s="2"/>
      <c r="K43" s="2"/>
    </row>
    <row r="44" spans="1:11" x14ac:dyDescent="0.25">
      <c r="A44" s="4">
        <v>42</v>
      </c>
      <c r="B44" s="5"/>
      <c r="C44" s="5"/>
      <c r="D44" s="5"/>
      <c r="E44" s="2"/>
      <c r="F44" s="2"/>
      <c r="G44" s="2"/>
      <c r="H44" s="2"/>
      <c r="I44" s="2"/>
      <c r="J44" s="2"/>
      <c r="K44" s="2"/>
    </row>
    <row r="45" spans="1:11" x14ac:dyDescent="0.25">
      <c r="A45" s="4">
        <v>43</v>
      </c>
      <c r="B45" s="5"/>
      <c r="C45" s="5"/>
      <c r="D45" s="5"/>
      <c r="E45" s="2"/>
      <c r="F45" s="2"/>
      <c r="G45" s="2"/>
      <c r="H45" s="2"/>
      <c r="I45" s="2"/>
      <c r="J45" s="2"/>
      <c r="K45" s="2"/>
    </row>
    <row r="46" spans="1:11" x14ac:dyDescent="0.25">
      <c r="A46" s="4">
        <v>44</v>
      </c>
      <c r="B46" s="5"/>
      <c r="C46" s="5"/>
      <c r="D46" s="5"/>
      <c r="E46" s="2"/>
      <c r="F46" s="2"/>
      <c r="G46" s="2"/>
      <c r="H46" s="2"/>
      <c r="I46" s="2"/>
      <c r="J46" s="2"/>
      <c r="K46" s="2"/>
    </row>
    <row r="47" spans="1:11" x14ac:dyDescent="0.25">
      <c r="A47" s="4">
        <v>45</v>
      </c>
      <c r="B47" s="5"/>
      <c r="C47" s="5"/>
      <c r="D47" s="5"/>
      <c r="E47" s="2"/>
      <c r="F47" s="2"/>
      <c r="G47" s="2"/>
      <c r="H47" s="2"/>
      <c r="I47" s="2"/>
      <c r="J47" s="2"/>
      <c r="K47" s="2"/>
    </row>
    <row r="48" spans="1:11" x14ac:dyDescent="0.25">
      <c r="A48" s="4">
        <v>46</v>
      </c>
      <c r="B48" s="5"/>
      <c r="C48" s="5"/>
      <c r="D48" s="5"/>
      <c r="E48" s="2"/>
      <c r="F48" s="2"/>
      <c r="G48" s="2"/>
      <c r="H48" s="2"/>
      <c r="I48" s="2"/>
      <c r="J48" s="2"/>
      <c r="K48" s="2"/>
    </row>
    <row r="49" spans="1:11" x14ac:dyDescent="0.25">
      <c r="A49" s="4">
        <v>47</v>
      </c>
      <c r="B49" s="5"/>
      <c r="C49" s="5"/>
      <c r="D49" s="5"/>
      <c r="E49" s="2"/>
      <c r="F49" s="2"/>
      <c r="G49" s="2"/>
      <c r="H49" s="2"/>
      <c r="I49" s="2"/>
      <c r="J49" s="2"/>
      <c r="K49" s="2"/>
    </row>
    <row r="50" spans="1:11" x14ac:dyDescent="0.25">
      <c r="A50" s="4">
        <v>48</v>
      </c>
      <c r="B50" s="5"/>
      <c r="C50" s="5"/>
      <c r="D50" s="5"/>
      <c r="E50" s="2"/>
      <c r="F50" s="2"/>
      <c r="G50" s="2"/>
      <c r="H50" s="2"/>
      <c r="I50" s="2"/>
      <c r="J50" s="2"/>
      <c r="K50" s="2"/>
    </row>
    <row r="51" spans="1:11" x14ac:dyDescent="0.25">
      <c r="A51" s="4">
        <v>49</v>
      </c>
      <c r="B51" s="5"/>
      <c r="C51" s="5"/>
      <c r="D51" s="5"/>
      <c r="E51" s="2"/>
      <c r="F51" s="2"/>
      <c r="G51" s="2"/>
      <c r="H51" s="2"/>
      <c r="I51" s="2"/>
      <c r="J51" s="2"/>
      <c r="K51" s="2"/>
    </row>
    <row r="52" spans="1:11" x14ac:dyDescent="0.25">
      <c r="A52" s="4">
        <v>50</v>
      </c>
      <c r="B52" s="5"/>
      <c r="C52" s="5"/>
      <c r="D52" s="5"/>
      <c r="E52" s="2"/>
      <c r="F52" s="2"/>
      <c r="G52" s="2"/>
      <c r="H52" s="2"/>
      <c r="I52" s="2"/>
      <c r="J52" s="2"/>
      <c r="K52" s="2"/>
    </row>
    <row r="53" spans="1:11" x14ac:dyDescent="0.25">
      <c r="A53" s="4">
        <v>51</v>
      </c>
      <c r="B53" s="5"/>
      <c r="C53" s="5"/>
      <c r="D53" s="5"/>
      <c r="E53" s="2"/>
      <c r="F53" s="2"/>
      <c r="G53" s="2"/>
      <c r="H53" s="2"/>
      <c r="I53" s="2"/>
      <c r="J53" s="2"/>
      <c r="K53" s="2"/>
    </row>
    <row r="54" spans="1:11" x14ac:dyDescent="0.25">
      <c r="A54" s="4">
        <v>52</v>
      </c>
      <c r="B54" s="5"/>
      <c r="C54" s="5"/>
      <c r="D54" s="5"/>
      <c r="E54" s="2"/>
      <c r="F54" s="2"/>
      <c r="G54" s="2"/>
      <c r="H54" s="2"/>
      <c r="I54" s="2"/>
      <c r="J54" s="2"/>
      <c r="K54" s="2"/>
    </row>
    <row r="55" spans="1:11" x14ac:dyDescent="0.25">
      <c r="A55" s="4">
        <v>53</v>
      </c>
      <c r="B55" s="5"/>
      <c r="C55" s="5"/>
      <c r="D55" s="5"/>
      <c r="E55" s="2"/>
      <c r="F55" s="2"/>
      <c r="G55" s="2"/>
      <c r="H55" s="2"/>
      <c r="I55" s="2"/>
      <c r="J55" s="2"/>
      <c r="K55" s="2"/>
    </row>
    <row r="56" spans="1:11" x14ac:dyDescent="0.25">
      <c r="A56" s="4">
        <v>54</v>
      </c>
      <c r="B56" s="5"/>
      <c r="C56" s="5"/>
      <c r="D56" s="5"/>
      <c r="E56" s="2"/>
      <c r="F56" s="2"/>
      <c r="G56" s="2"/>
      <c r="H56" s="2"/>
      <c r="I56" s="2"/>
      <c r="J56" s="2"/>
      <c r="K56" s="2"/>
    </row>
    <row r="57" spans="1:11" x14ac:dyDescent="0.25">
      <c r="A57" s="4">
        <v>55</v>
      </c>
      <c r="B57" s="5"/>
      <c r="C57" s="5"/>
      <c r="D57" s="5"/>
      <c r="E57" s="2"/>
      <c r="F57" s="2"/>
      <c r="G57" s="2"/>
      <c r="H57" s="2"/>
      <c r="I57" s="2"/>
      <c r="J57" s="2"/>
      <c r="K57" s="2"/>
    </row>
    <row r="58" spans="1:11" x14ac:dyDescent="0.25">
      <c r="A58" s="4">
        <v>56</v>
      </c>
      <c r="B58" s="5"/>
      <c r="C58" s="5"/>
      <c r="D58" s="5"/>
      <c r="E58" s="2"/>
      <c r="F58" s="2"/>
      <c r="G58" s="2"/>
      <c r="H58" s="2"/>
      <c r="I58" s="2"/>
      <c r="J58" s="2"/>
      <c r="K58" s="2"/>
    </row>
    <row r="59" spans="1:11" x14ac:dyDescent="0.25">
      <c r="A59" s="4">
        <v>57</v>
      </c>
      <c r="B59" s="5"/>
      <c r="C59" s="5"/>
      <c r="D59" s="5"/>
      <c r="E59" s="2"/>
      <c r="F59" s="2"/>
      <c r="G59" s="2"/>
      <c r="H59" s="2"/>
      <c r="I59" s="2"/>
      <c r="J59" s="2"/>
      <c r="K59" s="2"/>
    </row>
    <row r="60" spans="1:11" x14ac:dyDescent="0.25">
      <c r="A60" s="4">
        <v>58</v>
      </c>
      <c r="B60" s="5"/>
      <c r="C60" s="5"/>
      <c r="D60" s="5"/>
      <c r="E60" s="2"/>
      <c r="F60" s="2"/>
      <c r="G60" s="2"/>
      <c r="H60" s="2"/>
      <c r="I60" s="2"/>
      <c r="J60" s="2"/>
      <c r="K60" s="2"/>
    </row>
    <row r="61" spans="1:11" x14ac:dyDescent="0.25">
      <c r="A61" s="4">
        <v>59</v>
      </c>
      <c r="B61" s="5"/>
      <c r="C61" s="5"/>
      <c r="D61" s="5"/>
      <c r="E61" s="2"/>
      <c r="F61" s="2"/>
      <c r="G61" s="2"/>
      <c r="H61" s="2"/>
      <c r="I61" s="2"/>
      <c r="J61" s="2"/>
      <c r="K61" s="2"/>
    </row>
    <row r="62" spans="1:11" x14ac:dyDescent="0.25">
      <c r="A62" s="4">
        <v>60</v>
      </c>
      <c r="B62" s="5"/>
      <c r="C62" s="5"/>
      <c r="D62" s="5"/>
      <c r="E62" s="2"/>
      <c r="F62" s="2"/>
      <c r="G62" s="2"/>
      <c r="H62" s="2"/>
      <c r="I62" s="2"/>
      <c r="J62" s="2"/>
      <c r="K62" s="2"/>
    </row>
    <row r="63" spans="1:11" x14ac:dyDescent="0.25">
      <c r="A63" s="4">
        <v>61</v>
      </c>
      <c r="B63" s="5"/>
      <c r="C63" s="5"/>
      <c r="D63" s="5"/>
      <c r="E63" s="2"/>
      <c r="F63" s="2"/>
      <c r="G63" s="2"/>
      <c r="H63" s="2"/>
      <c r="I63" s="2"/>
      <c r="J63" s="2"/>
      <c r="K63" s="2"/>
    </row>
    <row r="64" spans="1:11" x14ac:dyDescent="0.25">
      <c r="A64" s="4">
        <v>62</v>
      </c>
      <c r="B64" s="5"/>
      <c r="C64" s="5"/>
      <c r="D64" s="5"/>
      <c r="E64" s="2"/>
      <c r="F64" s="2"/>
      <c r="G64" s="2"/>
      <c r="H64" s="2"/>
      <c r="I64" s="2"/>
      <c r="J64" s="2"/>
      <c r="K64" s="2"/>
    </row>
    <row r="65" spans="1:11" x14ac:dyDescent="0.25">
      <c r="A65" s="4">
        <v>63</v>
      </c>
      <c r="B65" s="5"/>
      <c r="C65" s="5"/>
      <c r="D65" s="5"/>
      <c r="E65" s="2"/>
      <c r="F65" s="2"/>
      <c r="G65" s="2"/>
      <c r="H65" s="2"/>
      <c r="I65" s="2"/>
      <c r="J65" s="2"/>
      <c r="K65" s="2"/>
    </row>
    <row r="66" spans="1:11" x14ac:dyDescent="0.25">
      <c r="A66" s="4">
        <v>64</v>
      </c>
      <c r="B66" s="5"/>
      <c r="C66" s="5"/>
      <c r="D66" s="5"/>
      <c r="E66" s="2"/>
      <c r="F66" s="2"/>
      <c r="G66" s="2"/>
      <c r="H66" s="2"/>
      <c r="I66" s="2"/>
      <c r="J66" s="2"/>
      <c r="K66" s="2"/>
    </row>
    <row r="67" spans="1:11" x14ac:dyDescent="0.25">
      <c r="A67" s="4">
        <v>65</v>
      </c>
      <c r="B67" s="5"/>
      <c r="C67" s="5"/>
      <c r="D67" s="5"/>
      <c r="E67" s="2"/>
      <c r="F67" s="2"/>
      <c r="G67" s="2"/>
      <c r="H67" s="2"/>
      <c r="I67" s="2"/>
      <c r="J67" s="2"/>
      <c r="K67" s="2"/>
    </row>
    <row r="68" spans="1:11" x14ac:dyDescent="0.25">
      <c r="A68" s="4">
        <v>66</v>
      </c>
      <c r="B68" s="5"/>
      <c r="C68" s="5"/>
      <c r="D68" s="5"/>
      <c r="E68" s="2"/>
      <c r="F68" s="2"/>
      <c r="G68" s="2"/>
      <c r="H68" s="2"/>
      <c r="I68" s="2"/>
      <c r="J68" s="2"/>
      <c r="K68" s="2"/>
    </row>
    <row r="69" spans="1:11" x14ac:dyDescent="0.25">
      <c r="A69" s="4">
        <v>67</v>
      </c>
      <c r="B69" s="5"/>
      <c r="C69" s="5"/>
      <c r="D69" s="5"/>
      <c r="E69" s="2"/>
      <c r="F69" s="2"/>
      <c r="G69" s="2"/>
      <c r="H69" s="2"/>
      <c r="I69" s="2"/>
      <c r="J69" s="2"/>
      <c r="K69" s="2"/>
    </row>
    <row r="70" spans="1:11" x14ac:dyDescent="0.25">
      <c r="A70" s="4">
        <v>68</v>
      </c>
      <c r="B70" s="5"/>
      <c r="C70" s="5"/>
      <c r="D70" s="5"/>
      <c r="E70" s="2"/>
      <c r="F70" s="2"/>
      <c r="G70" s="2"/>
      <c r="H70" s="2"/>
      <c r="I70" s="2"/>
      <c r="J70" s="2"/>
      <c r="K70" s="2"/>
    </row>
    <row r="71" spans="1:11" x14ac:dyDescent="0.25">
      <c r="A71" s="4">
        <v>69</v>
      </c>
      <c r="B71" s="5"/>
      <c r="C71" s="5"/>
      <c r="D71" s="5"/>
      <c r="E71" s="2"/>
      <c r="F71" s="2"/>
      <c r="G71" s="2"/>
      <c r="H71" s="2"/>
      <c r="I71" s="2"/>
      <c r="J71" s="2"/>
      <c r="K71" s="2"/>
    </row>
    <row r="72" spans="1:11" x14ac:dyDescent="0.25">
      <c r="A72" s="4">
        <v>70</v>
      </c>
      <c r="B72" s="5"/>
      <c r="C72" s="5"/>
      <c r="D72" s="5"/>
      <c r="E72" s="2"/>
      <c r="F72" s="2"/>
      <c r="G72" s="2"/>
      <c r="H72" s="2"/>
      <c r="I72" s="2"/>
      <c r="J72" s="2"/>
      <c r="K72" s="2"/>
    </row>
    <row r="73" spans="1:11" x14ac:dyDescent="0.25">
      <c r="A73" s="4">
        <v>71</v>
      </c>
      <c r="B73" s="5"/>
      <c r="C73" s="5"/>
      <c r="D73" s="5"/>
      <c r="E73" s="2"/>
      <c r="F73" s="2"/>
      <c r="G73" s="2"/>
      <c r="H73" s="2"/>
      <c r="I73" s="2"/>
      <c r="J73" s="2"/>
      <c r="K73" s="2"/>
    </row>
    <row r="74" spans="1:11" x14ac:dyDescent="0.25">
      <c r="A74" s="4">
        <v>72</v>
      </c>
      <c r="B74" s="5"/>
      <c r="C74" s="5"/>
      <c r="D74" s="5"/>
      <c r="E74" s="2"/>
      <c r="F74" s="2"/>
      <c r="G74" s="2"/>
      <c r="H74" s="2"/>
      <c r="I74" s="2"/>
      <c r="J74" s="2"/>
      <c r="K74" s="2"/>
    </row>
    <row r="75" spans="1:11" x14ac:dyDescent="0.25">
      <c r="A75" s="4">
        <v>73</v>
      </c>
      <c r="B75" s="5"/>
      <c r="C75" s="5"/>
      <c r="D75" s="5"/>
      <c r="E75" s="2"/>
      <c r="F75" s="2"/>
      <c r="G75" s="2"/>
      <c r="H75" s="2"/>
      <c r="I75" s="2"/>
      <c r="J75" s="2"/>
      <c r="K75" s="2"/>
    </row>
    <row r="76" spans="1:11" x14ac:dyDescent="0.25">
      <c r="A76" s="4">
        <v>74</v>
      </c>
      <c r="B76" s="5"/>
      <c r="C76" s="5"/>
      <c r="D76" s="5"/>
      <c r="E76" s="2"/>
      <c r="F76" s="2"/>
      <c r="G76" s="2"/>
      <c r="H76" s="2"/>
      <c r="I76" s="2"/>
      <c r="J76" s="2"/>
      <c r="K76" s="2"/>
    </row>
    <row r="77" spans="1:11" x14ac:dyDescent="0.25">
      <c r="A77" s="4">
        <v>75</v>
      </c>
      <c r="B77" s="5"/>
      <c r="C77" s="5"/>
      <c r="D77" s="5"/>
      <c r="E77" s="2"/>
      <c r="F77" s="2"/>
      <c r="G77" s="2"/>
      <c r="H77" s="2"/>
      <c r="I77" s="2"/>
      <c r="J77" s="2"/>
      <c r="K77" s="2"/>
    </row>
    <row r="78" spans="1:11" x14ac:dyDescent="0.25">
      <c r="A78" s="4">
        <v>76</v>
      </c>
      <c r="B78" s="5"/>
      <c r="C78" s="5"/>
      <c r="D78" s="5"/>
      <c r="E78" s="2"/>
      <c r="F78" s="2"/>
      <c r="G78" s="2"/>
      <c r="H78" s="2"/>
      <c r="I78" s="2"/>
      <c r="J78" s="2"/>
      <c r="K78" s="2"/>
    </row>
    <row r="79" spans="1:11" x14ac:dyDescent="0.25">
      <c r="A79" s="4">
        <v>77</v>
      </c>
      <c r="B79" s="5"/>
      <c r="C79" s="5"/>
      <c r="D79" s="5"/>
      <c r="E79" s="2"/>
      <c r="F79" s="2"/>
      <c r="G79" s="2"/>
      <c r="H79" s="2"/>
      <c r="I79" s="2"/>
      <c r="J79" s="2"/>
      <c r="K79" s="2"/>
    </row>
    <row r="80" spans="1:11" x14ac:dyDescent="0.25">
      <c r="A80" s="4">
        <v>78</v>
      </c>
      <c r="B80" s="5"/>
      <c r="C80" s="5"/>
      <c r="D80" s="5"/>
      <c r="E80" s="2"/>
      <c r="F80" s="2"/>
      <c r="G80" s="2"/>
      <c r="H80" s="2"/>
      <c r="I80" s="2"/>
      <c r="J80" s="2"/>
      <c r="K80" s="2"/>
    </row>
    <row r="81" spans="1:11" x14ac:dyDescent="0.25">
      <c r="A81" s="4">
        <v>79</v>
      </c>
      <c r="B81" s="5"/>
      <c r="C81" s="5"/>
      <c r="D81" s="5"/>
      <c r="E81" s="2"/>
      <c r="F81" s="2"/>
      <c r="G81" s="2"/>
      <c r="H81" s="2"/>
      <c r="I81" s="2"/>
      <c r="J81" s="2"/>
      <c r="K81" s="2"/>
    </row>
    <row r="82" spans="1:11" x14ac:dyDescent="0.25">
      <c r="A82" s="4">
        <v>80</v>
      </c>
      <c r="B82" s="5"/>
      <c r="C82" s="5"/>
      <c r="D82" s="5"/>
      <c r="E82" s="2"/>
      <c r="F82" s="2"/>
      <c r="G82" s="2"/>
      <c r="H82" s="2"/>
      <c r="I82" s="2"/>
      <c r="J82" s="2"/>
      <c r="K82" s="2"/>
    </row>
    <row r="83" spans="1:11" x14ac:dyDescent="0.25">
      <c r="A83" s="4">
        <v>81</v>
      </c>
      <c r="B83" s="5"/>
      <c r="C83" s="5"/>
      <c r="D83" s="5"/>
      <c r="E83" s="2"/>
      <c r="F83" s="2"/>
      <c r="G83" s="2"/>
      <c r="H83" s="2"/>
      <c r="I83" s="2"/>
      <c r="J83" s="2"/>
      <c r="K83" s="2"/>
    </row>
    <row r="84" spans="1:11" x14ac:dyDescent="0.25">
      <c r="A84" s="4">
        <v>82</v>
      </c>
      <c r="B84" s="5"/>
      <c r="C84" s="5"/>
      <c r="D84" s="5"/>
      <c r="E84" s="2"/>
      <c r="F84" s="2"/>
      <c r="G84" s="2"/>
      <c r="H84" s="2"/>
      <c r="I84" s="2"/>
      <c r="J84" s="2"/>
      <c r="K84" s="2"/>
    </row>
    <row r="85" spans="1:11" x14ac:dyDescent="0.25">
      <c r="A85" s="4">
        <v>83</v>
      </c>
      <c r="B85" s="5"/>
      <c r="C85" s="5"/>
      <c r="D85" s="5"/>
      <c r="E85" s="2"/>
      <c r="F85" s="2"/>
      <c r="G85" s="2"/>
      <c r="H85" s="2"/>
      <c r="I85" s="2"/>
      <c r="J85" s="2"/>
      <c r="K85" s="2"/>
    </row>
    <row r="86" spans="1:11" x14ac:dyDescent="0.25">
      <c r="A86" s="4">
        <v>84</v>
      </c>
      <c r="B86" s="5"/>
      <c r="C86" s="5"/>
      <c r="D86" s="5"/>
      <c r="E86" s="2"/>
      <c r="F86" s="2"/>
      <c r="G86" s="2"/>
      <c r="H86" s="2"/>
      <c r="I86" s="2"/>
      <c r="J86" s="2"/>
      <c r="K86" s="2"/>
    </row>
    <row r="87" spans="1:11" x14ac:dyDescent="0.25">
      <c r="A87" s="4">
        <v>85</v>
      </c>
      <c r="B87" s="5"/>
      <c r="C87" s="5"/>
      <c r="D87" s="5"/>
      <c r="E87" s="2"/>
      <c r="F87" s="2"/>
      <c r="G87" s="2"/>
      <c r="H87" s="2"/>
      <c r="I87" s="2"/>
      <c r="J87" s="2"/>
      <c r="K87" s="2"/>
    </row>
    <row r="88" spans="1:11" x14ac:dyDescent="0.25">
      <c r="A88" s="4">
        <v>86</v>
      </c>
      <c r="B88" s="5"/>
      <c r="C88" s="5"/>
      <c r="D88" s="5"/>
      <c r="E88" s="2"/>
      <c r="F88" s="2"/>
      <c r="G88" s="2"/>
      <c r="H88" s="2"/>
      <c r="I88" s="2"/>
      <c r="J88" s="2"/>
      <c r="K88" s="2"/>
    </row>
    <row r="89" spans="1:11" x14ac:dyDescent="0.25">
      <c r="A89" s="4">
        <v>87</v>
      </c>
      <c r="B89" s="5"/>
      <c r="C89" s="5"/>
      <c r="D89" s="5"/>
      <c r="E89" s="2"/>
      <c r="F89" s="2"/>
      <c r="G89" s="2"/>
      <c r="H89" s="2"/>
      <c r="I89" s="2"/>
      <c r="J89" s="2"/>
      <c r="K89" s="2"/>
    </row>
    <row r="90" spans="1:11" x14ac:dyDescent="0.25">
      <c r="A90" s="4">
        <v>88</v>
      </c>
      <c r="B90" s="5"/>
      <c r="C90" s="5"/>
      <c r="D90" s="5"/>
      <c r="E90" s="2"/>
      <c r="F90" s="2"/>
      <c r="G90" s="2"/>
      <c r="H90" s="2"/>
      <c r="I90" s="2"/>
      <c r="J90" s="2"/>
      <c r="K90" s="2"/>
    </row>
    <row r="91" spans="1:11" x14ac:dyDescent="0.25">
      <c r="A91" s="4">
        <v>89</v>
      </c>
      <c r="B91" s="5"/>
      <c r="C91" s="5"/>
      <c r="D91" s="5"/>
      <c r="E91" s="2"/>
      <c r="F91" s="2"/>
      <c r="G91" s="2"/>
      <c r="H91" s="2"/>
      <c r="I91" s="2"/>
      <c r="J91" s="2"/>
      <c r="K91" s="2"/>
    </row>
    <row r="92" spans="1:11" x14ac:dyDescent="0.25">
      <c r="A92" s="4">
        <v>90</v>
      </c>
      <c r="B92" s="5"/>
      <c r="C92" s="5"/>
      <c r="D92" s="5"/>
      <c r="E92" s="2"/>
      <c r="F92" s="2"/>
      <c r="G92" s="2"/>
      <c r="H92" s="2"/>
      <c r="I92" s="2"/>
      <c r="J92" s="2"/>
      <c r="K92" s="2"/>
    </row>
    <row r="93" spans="1:11" x14ac:dyDescent="0.25">
      <c r="A93" s="4">
        <v>91</v>
      </c>
      <c r="B93" s="5"/>
      <c r="C93" s="5"/>
      <c r="D93" s="5"/>
      <c r="E93" s="2"/>
      <c r="F93" s="2"/>
      <c r="G93" s="2"/>
      <c r="H93" s="2"/>
      <c r="I93" s="2"/>
      <c r="J93" s="2"/>
      <c r="K93" s="2"/>
    </row>
    <row r="94" spans="1:11" x14ac:dyDescent="0.25">
      <c r="A94" s="4">
        <v>92</v>
      </c>
      <c r="B94" s="5"/>
      <c r="C94" s="5"/>
      <c r="D94" s="5"/>
      <c r="E94" s="2"/>
      <c r="F94" s="2"/>
      <c r="G94" s="2"/>
      <c r="H94" s="2"/>
      <c r="I94" s="2"/>
      <c r="J94" s="2"/>
      <c r="K94" s="2"/>
    </row>
    <row r="95" spans="1:11" x14ac:dyDescent="0.25">
      <c r="A95" s="4">
        <v>93</v>
      </c>
      <c r="B95" s="5"/>
      <c r="C95" s="5"/>
      <c r="D95" s="5"/>
      <c r="E95" s="2"/>
      <c r="F95" s="2"/>
      <c r="G95" s="2"/>
      <c r="H95" s="2"/>
      <c r="I95" s="2"/>
      <c r="J95" s="2"/>
      <c r="K95" s="2"/>
    </row>
    <row r="96" spans="1:11" x14ac:dyDescent="0.25">
      <c r="A96" s="4">
        <v>94</v>
      </c>
      <c r="B96" s="5"/>
      <c r="C96" s="5"/>
      <c r="D96" s="5"/>
      <c r="E96" s="2"/>
      <c r="F96" s="2"/>
      <c r="G96" s="2"/>
      <c r="H96" s="2"/>
      <c r="I96" s="2"/>
      <c r="J96" s="2"/>
      <c r="K96" s="2"/>
    </row>
    <row r="97" spans="1:11" x14ac:dyDescent="0.25">
      <c r="A97" s="4">
        <v>95</v>
      </c>
      <c r="B97" s="5"/>
      <c r="C97" s="5"/>
      <c r="D97" s="5"/>
      <c r="E97" s="2"/>
      <c r="F97" s="2"/>
      <c r="G97" s="2"/>
      <c r="H97" s="2"/>
      <c r="I97" s="2"/>
      <c r="J97" s="2"/>
      <c r="K97" s="2"/>
    </row>
    <row r="98" spans="1:11" x14ac:dyDescent="0.25">
      <c r="A98" s="4">
        <v>96</v>
      </c>
      <c r="B98" s="5"/>
      <c r="C98" s="5"/>
      <c r="D98" s="5"/>
      <c r="E98" s="2"/>
      <c r="F98" s="2"/>
      <c r="G98" s="2"/>
      <c r="H98" s="2"/>
      <c r="I98" s="2"/>
      <c r="J98" s="2"/>
      <c r="K98" s="2"/>
    </row>
    <row r="99" spans="1:11" x14ac:dyDescent="0.25">
      <c r="A99" s="4">
        <v>97</v>
      </c>
      <c r="B99" s="5"/>
      <c r="C99" s="5"/>
      <c r="D99" s="5"/>
      <c r="E99" s="2"/>
      <c r="F99" s="2"/>
      <c r="G99" s="2"/>
      <c r="H99" s="2"/>
      <c r="I99" s="2"/>
      <c r="J99" s="2"/>
      <c r="K99" s="2"/>
    </row>
    <row r="100" spans="1:11" x14ac:dyDescent="0.25">
      <c r="A100" s="4">
        <v>98</v>
      </c>
      <c r="B100" s="5"/>
      <c r="C100" s="5"/>
      <c r="D100" s="5"/>
      <c r="E100" s="2"/>
      <c r="F100" s="2"/>
      <c r="G100" s="2"/>
      <c r="H100" s="2"/>
      <c r="I100" s="2"/>
      <c r="J100" s="2"/>
      <c r="K100" s="2"/>
    </row>
    <row r="101" spans="1:11" x14ac:dyDescent="0.25">
      <c r="A101" s="4">
        <v>99</v>
      </c>
      <c r="B101" s="5"/>
      <c r="C101" s="5"/>
      <c r="D101" s="5"/>
      <c r="E101" s="2"/>
      <c r="F101" s="2"/>
      <c r="G101" s="2"/>
      <c r="H101" s="2"/>
      <c r="I101" s="2"/>
      <c r="J101" s="2"/>
      <c r="K101" s="2"/>
    </row>
    <row r="102" spans="1:11" x14ac:dyDescent="0.25">
      <c r="A102" s="4">
        <v>100</v>
      </c>
      <c r="B102" s="5"/>
      <c r="C102" s="5"/>
      <c r="D102" s="5"/>
      <c r="E102" s="2"/>
      <c r="F102" s="2"/>
      <c r="G102" s="2"/>
      <c r="H102" s="2"/>
      <c r="I102" s="2"/>
      <c r="J102" s="2"/>
      <c r="K102" s="2"/>
    </row>
    <row r="103" spans="1:11" x14ac:dyDescent="0.25">
      <c r="A103" s="4">
        <v>101</v>
      </c>
      <c r="B103" s="2"/>
      <c r="C103" s="2"/>
      <c r="D103" s="2"/>
      <c r="E103" s="2"/>
      <c r="F103" s="2"/>
      <c r="G103" s="2"/>
      <c r="H103" s="2"/>
      <c r="I103" s="2"/>
      <c r="J103" s="2"/>
      <c r="K103" s="2"/>
    </row>
    <row r="104" spans="1:11" x14ac:dyDescent="0.25">
      <c r="A104" s="4">
        <v>102</v>
      </c>
      <c r="B104" s="2"/>
      <c r="C104" s="2"/>
      <c r="D104" s="2"/>
      <c r="E104" s="2"/>
      <c r="F104" s="2"/>
      <c r="G104" s="2"/>
      <c r="H104" s="2"/>
      <c r="I104" s="2"/>
      <c r="J104" s="2"/>
      <c r="K104" s="2"/>
    </row>
    <row r="105" spans="1:11" x14ac:dyDescent="0.25">
      <c r="A105" s="4">
        <v>103</v>
      </c>
      <c r="B105" s="2"/>
      <c r="C105" s="2"/>
      <c r="D105" s="2"/>
      <c r="E105" s="2"/>
      <c r="F105" s="2"/>
      <c r="G105" s="2"/>
      <c r="H105" s="2"/>
      <c r="I105" s="2"/>
      <c r="J105" s="2"/>
      <c r="K105" s="2"/>
    </row>
    <row r="106" spans="1:11" x14ac:dyDescent="0.25">
      <c r="A106" s="4">
        <v>104</v>
      </c>
      <c r="B106" s="2"/>
      <c r="C106" s="2"/>
      <c r="D106" s="2"/>
      <c r="E106" s="2"/>
      <c r="F106" s="2"/>
      <c r="G106" s="2"/>
      <c r="H106" s="2"/>
      <c r="I106" s="2"/>
      <c r="J106" s="2"/>
      <c r="K106" s="2"/>
    </row>
    <row r="107" spans="1:11" x14ac:dyDescent="0.25">
      <c r="A107" s="4">
        <v>105</v>
      </c>
      <c r="B107" s="2"/>
      <c r="C107" s="2"/>
      <c r="D107" s="2"/>
      <c r="E107" s="2"/>
      <c r="F107" s="2"/>
      <c r="G107" s="2"/>
      <c r="H107" s="2"/>
      <c r="I107" s="2"/>
      <c r="J107" s="2"/>
      <c r="K107" s="2"/>
    </row>
    <row r="108" spans="1:11" x14ac:dyDescent="0.25">
      <c r="A108" s="4">
        <v>106</v>
      </c>
      <c r="B108" s="2"/>
      <c r="C108" s="2"/>
      <c r="D108" s="2"/>
      <c r="E108" s="2"/>
      <c r="F108" s="2"/>
      <c r="G108" s="2"/>
      <c r="H108" s="2"/>
      <c r="I108" s="2"/>
      <c r="J108" s="2"/>
      <c r="K108" s="2"/>
    </row>
    <row r="109" spans="1:11" x14ac:dyDescent="0.25">
      <c r="A109" s="4">
        <v>107</v>
      </c>
      <c r="B109" s="2"/>
      <c r="C109" s="2"/>
      <c r="D109" s="2"/>
      <c r="E109" s="2"/>
      <c r="F109" s="2"/>
      <c r="G109" s="2"/>
      <c r="H109" s="2"/>
      <c r="I109" s="2"/>
      <c r="J109" s="2"/>
      <c r="K109" s="2"/>
    </row>
    <row r="110" spans="1:11" x14ac:dyDescent="0.25">
      <c r="A110" s="4">
        <v>108</v>
      </c>
      <c r="B110" s="2"/>
      <c r="C110" s="2"/>
      <c r="D110" s="2"/>
      <c r="E110" s="2"/>
      <c r="F110" s="2"/>
      <c r="G110" s="2"/>
      <c r="H110" s="2"/>
      <c r="I110" s="2"/>
      <c r="J110" s="2"/>
      <c r="K110" s="2"/>
    </row>
    <row r="111" spans="1:11" x14ac:dyDescent="0.25">
      <c r="A111" s="4">
        <v>109</v>
      </c>
      <c r="B111" s="2"/>
      <c r="C111" s="2"/>
      <c r="D111" s="2"/>
      <c r="E111" s="2"/>
      <c r="F111" s="2"/>
      <c r="G111" s="2"/>
      <c r="H111" s="2"/>
      <c r="I111" s="2"/>
      <c r="J111" s="2"/>
      <c r="K111" s="2"/>
    </row>
    <row r="112" spans="1:11" x14ac:dyDescent="0.25">
      <c r="A112" s="4">
        <v>110</v>
      </c>
      <c r="B112" s="2"/>
      <c r="C112" s="2"/>
      <c r="D112" s="2"/>
      <c r="E112" s="2"/>
      <c r="F112" s="2"/>
      <c r="G112" s="2"/>
      <c r="H112" s="2"/>
      <c r="I112" s="2"/>
      <c r="J112" s="2"/>
      <c r="K112" s="2"/>
    </row>
    <row r="113" spans="1:11" x14ac:dyDescent="0.25">
      <c r="A113" s="4">
        <v>111</v>
      </c>
      <c r="B113" s="2"/>
      <c r="C113" s="2"/>
      <c r="D113" s="2"/>
      <c r="E113" s="2"/>
      <c r="F113" s="2"/>
      <c r="G113" s="2"/>
      <c r="H113" s="2"/>
      <c r="I113" s="2"/>
      <c r="J113" s="2"/>
      <c r="K113" s="2"/>
    </row>
    <row r="114" spans="1:11" x14ac:dyDescent="0.25">
      <c r="A114" s="4">
        <v>112</v>
      </c>
      <c r="B114" s="2"/>
      <c r="C114" s="2"/>
      <c r="D114" s="2"/>
      <c r="E114" s="2"/>
      <c r="F114" s="2"/>
      <c r="G114" s="2"/>
      <c r="H114" s="2"/>
      <c r="I114" s="2"/>
      <c r="J114" s="2"/>
      <c r="K114" s="2"/>
    </row>
    <row r="115" spans="1:11" x14ac:dyDescent="0.25">
      <c r="A115" s="4">
        <v>113</v>
      </c>
      <c r="B115" s="2"/>
      <c r="C115" s="2"/>
      <c r="D115" s="2"/>
      <c r="E115" s="2"/>
      <c r="F115" s="2"/>
      <c r="G115" s="2"/>
      <c r="H115" s="2"/>
      <c r="I115" s="2"/>
      <c r="J115" s="2"/>
      <c r="K115" s="2"/>
    </row>
    <row r="116" spans="1:11" x14ac:dyDescent="0.25">
      <c r="A116" s="4">
        <v>114</v>
      </c>
      <c r="B116" s="2"/>
      <c r="C116" s="2"/>
      <c r="D116" s="2"/>
      <c r="E116" s="2"/>
      <c r="F116" s="2"/>
      <c r="G116" s="2"/>
      <c r="H116" s="2"/>
      <c r="I116" s="2"/>
      <c r="J116" s="2"/>
      <c r="K116" s="2"/>
    </row>
    <row r="117" spans="1:11" x14ac:dyDescent="0.25">
      <c r="A117" s="4">
        <v>115</v>
      </c>
      <c r="B117" s="2"/>
      <c r="C117" s="2"/>
      <c r="D117" s="2"/>
      <c r="E117" s="2"/>
      <c r="F117" s="2"/>
      <c r="G117" s="2"/>
      <c r="H117" s="2"/>
      <c r="I117" s="2"/>
      <c r="J117" s="2"/>
      <c r="K117" s="2"/>
    </row>
    <row r="118" spans="1:11" x14ac:dyDescent="0.25">
      <c r="A118" s="4">
        <v>116</v>
      </c>
      <c r="B118" s="2"/>
      <c r="C118" s="2"/>
      <c r="D118" s="2"/>
      <c r="E118" s="2"/>
      <c r="F118" s="2"/>
      <c r="G118" s="2"/>
      <c r="H118" s="2"/>
      <c r="I118" s="2"/>
      <c r="J118" s="2"/>
      <c r="K118" s="2"/>
    </row>
    <row r="119" spans="1:11" x14ac:dyDescent="0.25">
      <c r="A119" s="4">
        <v>117</v>
      </c>
      <c r="B119" s="2"/>
      <c r="C119" s="2"/>
      <c r="D119" s="2"/>
      <c r="E119" s="2"/>
      <c r="F119" s="2"/>
      <c r="G119" s="2"/>
      <c r="H119" s="2"/>
      <c r="I119" s="2"/>
      <c r="J119" s="2"/>
      <c r="K119" s="2"/>
    </row>
    <row r="120" spans="1:11" x14ac:dyDescent="0.25">
      <c r="A120" s="4">
        <v>118</v>
      </c>
      <c r="B120" s="2"/>
      <c r="C120" s="2"/>
      <c r="D120" s="2"/>
      <c r="E120" s="2"/>
      <c r="F120" s="2"/>
      <c r="G120" s="2"/>
      <c r="H120" s="2"/>
      <c r="I120" s="2"/>
      <c r="J120" s="2"/>
      <c r="K120" s="2"/>
    </row>
    <row r="121" spans="1:11" x14ac:dyDescent="0.25">
      <c r="A121" s="4">
        <v>119</v>
      </c>
      <c r="B121" s="2"/>
      <c r="C121" s="2"/>
      <c r="D121" s="2"/>
      <c r="E121" s="2"/>
      <c r="F121" s="2"/>
      <c r="G121" s="2"/>
      <c r="H121" s="2"/>
      <c r="I121" s="2"/>
      <c r="J121" s="2"/>
      <c r="K121" s="2"/>
    </row>
    <row r="122" spans="1:11" x14ac:dyDescent="0.25">
      <c r="A122" s="4">
        <v>120</v>
      </c>
      <c r="B122" s="2"/>
      <c r="C122" s="2"/>
      <c r="D122" s="2"/>
      <c r="E122" s="2"/>
      <c r="F122" s="2"/>
      <c r="G122" s="2"/>
      <c r="H122" s="2"/>
      <c r="I122" s="2"/>
      <c r="J122" s="2"/>
      <c r="K122" s="2"/>
    </row>
    <row r="123" spans="1:11" x14ac:dyDescent="0.25">
      <c r="A123" s="4">
        <v>121</v>
      </c>
      <c r="B123" s="2"/>
      <c r="C123" s="2"/>
      <c r="D123" s="2"/>
      <c r="E123" s="2"/>
      <c r="F123" s="2"/>
      <c r="G123" s="2"/>
      <c r="H123" s="2"/>
      <c r="I123" s="2"/>
      <c r="J123" s="2"/>
      <c r="K123" s="2"/>
    </row>
    <row r="124" spans="1:11" x14ac:dyDescent="0.25">
      <c r="A124" s="4">
        <v>122</v>
      </c>
      <c r="B124" s="2"/>
      <c r="C124" s="2"/>
      <c r="D124" s="2"/>
      <c r="E124" s="2"/>
      <c r="F124" s="2"/>
      <c r="G124" s="2"/>
      <c r="H124" s="2"/>
      <c r="I124" s="2"/>
      <c r="J124" s="2"/>
      <c r="K124" s="2"/>
    </row>
    <row r="125" spans="1:11" x14ac:dyDescent="0.25">
      <c r="A125" s="4">
        <v>123</v>
      </c>
      <c r="B125" s="2"/>
      <c r="C125" s="2"/>
      <c r="D125" s="2"/>
      <c r="E125" s="2"/>
      <c r="F125" s="2"/>
      <c r="G125" s="2"/>
      <c r="H125" s="2"/>
      <c r="I125" s="2"/>
      <c r="J125" s="2"/>
      <c r="K125" s="2"/>
    </row>
    <row r="126" spans="1:11" x14ac:dyDescent="0.25">
      <c r="A126" s="4">
        <v>124</v>
      </c>
      <c r="B126" s="2"/>
      <c r="C126" s="2"/>
      <c r="D126" s="2"/>
      <c r="E126" s="2"/>
      <c r="F126" s="2"/>
      <c r="G126" s="2"/>
      <c r="H126" s="2"/>
      <c r="I126" s="2"/>
      <c r="J126" s="2"/>
      <c r="K126" s="2"/>
    </row>
    <row r="127" spans="1:11" x14ac:dyDescent="0.25">
      <c r="A127" s="4">
        <v>125</v>
      </c>
      <c r="B127" s="2"/>
      <c r="C127" s="2"/>
      <c r="D127" s="2"/>
      <c r="E127" s="2"/>
      <c r="F127" s="2"/>
      <c r="G127" s="2"/>
      <c r="H127" s="2"/>
      <c r="I127" s="2"/>
      <c r="J127" s="2"/>
      <c r="K127" s="2"/>
    </row>
    <row r="128" spans="1:11" x14ac:dyDescent="0.25">
      <c r="A128" s="4">
        <v>126</v>
      </c>
      <c r="B128" s="2"/>
      <c r="C128" s="2"/>
      <c r="D128" s="2"/>
      <c r="E128" s="2"/>
      <c r="F128" s="2"/>
      <c r="G128" s="2"/>
      <c r="H128" s="2"/>
      <c r="I128" s="2"/>
      <c r="J128" s="2"/>
      <c r="K128" s="2"/>
    </row>
    <row r="129" spans="1:11" x14ac:dyDescent="0.25">
      <c r="A129" s="4">
        <v>127</v>
      </c>
      <c r="B129" s="2"/>
      <c r="C129" s="2"/>
      <c r="D129" s="2"/>
      <c r="E129" s="2"/>
      <c r="F129" s="2"/>
      <c r="G129" s="2"/>
      <c r="H129" s="2"/>
      <c r="I129" s="2"/>
      <c r="J129" s="2"/>
      <c r="K129" s="2"/>
    </row>
    <row r="130" spans="1:11" x14ac:dyDescent="0.25">
      <c r="A130" s="4">
        <v>128</v>
      </c>
      <c r="B130" s="2"/>
      <c r="C130" s="2"/>
      <c r="D130" s="2"/>
      <c r="E130" s="2"/>
      <c r="F130" s="2"/>
      <c r="G130" s="2"/>
      <c r="H130" s="2"/>
      <c r="I130" s="2"/>
      <c r="J130" s="2"/>
      <c r="K130" s="2"/>
    </row>
    <row r="131" spans="1:11" x14ac:dyDescent="0.25">
      <c r="A131" s="4">
        <v>129</v>
      </c>
      <c r="B131" s="2"/>
      <c r="C131" s="2"/>
      <c r="D131" s="2"/>
      <c r="E131" s="2"/>
      <c r="F131" s="2"/>
      <c r="G131" s="2"/>
      <c r="H131" s="2"/>
      <c r="I131" s="2"/>
      <c r="J131" s="2"/>
      <c r="K131" s="2"/>
    </row>
    <row r="132" spans="1:11" x14ac:dyDescent="0.25">
      <c r="A132" s="4">
        <v>130</v>
      </c>
      <c r="B132" s="2"/>
      <c r="C132" s="2"/>
      <c r="D132" s="2"/>
      <c r="E132" s="2"/>
      <c r="F132" s="2"/>
      <c r="G132" s="2"/>
      <c r="H132" s="2"/>
      <c r="I132" s="2"/>
      <c r="J132" s="2"/>
      <c r="K132" s="2"/>
    </row>
    <row r="133" spans="1:11" x14ac:dyDescent="0.25">
      <c r="A133" s="4">
        <v>131</v>
      </c>
      <c r="B133" s="2"/>
      <c r="C133" s="2"/>
      <c r="D133" s="2"/>
      <c r="E133" s="2"/>
      <c r="F133" s="2"/>
      <c r="G133" s="2"/>
      <c r="H133" s="2"/>
      <c r="I133" s="2"/>
      <c r="J133" s="2"/>
      <c r="K133" s="2"/>
    </row>
    <row r="134" spans="1:11" x14ac:dyDescent="0.25">
      <c r="A134" s="4">
        <v>132</v>
      </c>
      <c r="B134" s="2"/>
      <c r="C134" s="2"/>
      <c r="D134" s="2"/>
      <c r="E134" s="2"/>
      <c r="F134" s="2"/>
      <c r="G134" s="2"/>
      <c r="H134" s="2"/>
      <c r="I134" s="2"/>
      <c r="J134" s="2"/>
      <c r="K134" s="2"/>
    </row>
    <row r="135" spans="1:11" x14ac:dyDescent="0.25">
      <c r="A135" s="4">
        <v>133</v>
      </c>
      <c r="B135" s="2"/>
      <c r="C135" s="2"/>
      <c r="D135" s="2"/>
      <c r="E135" s="2"/>
      <c r="F135" s="2"/>
      <c r="G135" s="2"/>
      <c r="H135" s="2"/>
      <c r="I135" s="2"/>
      <c r="J135" s="2"/>
      <c r="K135" s="2"/>
    </row>
    <row r="136" spans="1:11" x14ac:dyDescent="0.25">
      <c r="A136" s="4">
        <v>134</v>
      </c>
      <c r="B136" s="2"/>
      <c r="C136" s="2"/>
      <c r="D136" s="2"/>
      <c r="E136" s="2"/>
      <c r="F136" s="2"/>
      <c r="G136" s="2"/>
      <c r="H136" s="2"/>
      <c r="I136" s="2"/>
      <c r="J136" s="2"/>
      <c r="K136" s="2"/>
    </row>
    <row r="137" spans="1:11" x14ac:dyDescent="0.25">
      <c r="A137" s="4">
        <v>135</v>
      </c>
      <c r="B137" s="2"/>
      <c r="C137" s="2"/>
      <c r="D137" s="2"/>
      <c r="E137" s="2"/>
      <c r="F137" s="2"/>
      <c r="G137" s="2"/>
      <c r="H137" s="2"/>
      <c r="I137" s="2"/>
      <c r="J137" s="2"/>
      <c r="K137" s="2"/>
    </row>
    <row r="138" spans="1:11" x14ac:dyDescent="0.25">
      <c r="A138" s="4">
        <v>136</v>
      </c>
      <c r="B138" s="2"/>
      <c r="C138" s="2"/>
      <c r="D138" s="2"/>
      <c r="E138" s="2"/>
      <c r="F138" s="2"/>
      <c r="G138" s="2"/>
      <c r="H138" s="2"/>
      <c r="I138" s="2"/>
      <c r="J138" s="2"/>
      <c r="K138" s="2"/>
    </row>
    <row r="139" spans="1:11" x14ac:dyDescent="0.25">
      <c r="A139" s="4">
        <v>137</v>
      </c>
      <c r="B139" s="2"/>
      <c r="C139" s="2"/>
      <c r="D139" s="2"/>
      <c r="E139" s="2"/>
      <c r="F139" s="2"/>
      <c r="G139" s="2"/>
      <c r="H139" s="2"/>
      <c r="I139" s="2"/>
      <c r="J139" s="2"/>
      <c r="K139" s="2"/>
    </row>
    <row r="140" spans="1:11" x14ac:dyDescent="0.25">
      <c r="A140" s="4">
        <v>138</v>
      </c>
      <c r="B140" s="2"/>
      <c r="C140" s="2"/>
      <c r="D140" s="2"/>
      <c r="E140" s="2"/>
      <c r="F140" s="2"/>
      <c r="G140" s="2"/>
      <c r="H140" s="2"/>
      <c r="I140" s="2"/>
      <c r="J140" s="2"/>
      <c r="K140" s="2"/>
    </row>
    <row r="141" spans="1:11" x14ac:dyDescent="0.25">
      <c r="A141" s="4">
        <v>139</v>
      </c>
      <c r="B141" s="2"/>
      <c r="C141" s="2"/>
      <c r="D141" s="2"/>
      <c r="E141" s="2"/>
      <c r="F141" s="2"/>
      <c r="G141" s="2"/>
      <c r="H141" s="2"/>
      <c r="I141" s="2"/>
      <c r="J141" s="2"/>
      <c r="K141" s="2"/>
    </row>
    <row r="142" spans="1:11" x14ac:dyDescent="0.25">
      <c r="A142" s="4">
        <v>140</v>
      </c>
      <c r="B142" s="2"/>
      <c r="C142" s="2"/>
      <c r="D142" s="2"/>
      <c r="E142" s="2"/>
      <c r="F142" s="2"/>
      <c r="G142" s="2"/>
      <c r="H142" s="2"/>
      <c r="I142" s="2"/>
      <c r="J142" s="2"/>
      <c r="K142" s="2"/>
    </row>
    <row r="143" spans="1:11" x14ac:dyDescent="0.25">
      <c r="A143" s="4">
        <v>141</v>
      </c>
      <c r="B143" s="2"/>
      <c r="C143" s="2"/>
      <c r="D143" s="2"/>
      <c r="E143" s="2"/>
      <c r="F143" s="2"/>
      <c r="G143" s="2"/>
      <c r="H143" s="2"/>
      <c r="I143" s="2"/>
      <c r="J143" s="2"/>
      <c r="K143" s="2"/>
    </row>
    <row r="144" spans="1:11" x14ac:dyDescent="0.25">
      <c r="A144" s="4">
        <v>142</v>
      </c>
      <c r="B144" s="2"/>
      <c r="C144" s="2"/>
      <c r="D144" s="2"/>
      <c r="E144" s="2"/>
      <c r="F144" s="2"/>
      <c r="G144" s="2"/>
      <c r="H144" s="2"/>
      <c r="I144" s="2"/>
      <c r="J144" s="2"/>
      <c r="K144" s="2"/>
    </row>
    <row r="145" spans="1:11" x14ac:dyDescent="0.25">
      <c r="A145" s="4">
        <v>143</v>
      </c>
      <c r="B145" s="2"/>
      <c r="C145" s="2"/>
      <c r="D145" s="2"/>
      <c r="E145" s="2"/>
      <c r="F145" s="2"/>
      <c r="G145" s="2"/>
      <c r="H145" s="2"/>
      <c r="I145" s="2"/>
      <c r="J145" s="2"/>
      <c r="K145" s="2"/>
    </row>
    <row r="146" spans="1:11" x14ac:dyDescent="0.25">
      <c r="A146" s="4">
        <v>144</v>
      </c>
      <c r="B146" s="2"/>
      <c r="C146" s="2"/>
      <c r="D146" s="2"/>
      <c r="E146" s="2"/>
      <c r="F146" s="2"/>
      <c r="G146" s="2"/>
      <c r="H146" s="2"/>
      <c r="I146" s="2"/>
      <c r="J146" s="2"/>
      <c r="K146" s="2"/>
    </row>
    <row r="147" spans="1:11" x14ac:dyDescent="0.25">
      <c r="A147" s="4">
        <v>145</v>
      </c>
      <c r="B147" s="2"/>
      <c r="C147" s="2"/>
      <c r="D147" s="2"/>
      <c r="E147" s="2"/>
      <c r="F147" s="2"/>
      <c r="G147" s="2"/>
      <c r="H147" s="2"/>
      <c r="I147" s="2"/>
      <c r="J147" s="2"/>
      <c r="K147" s="2"/>
    </row>
    <row r="148" spans="1:11" x14ac:dyDescent="0.25">
      <c r="A148" s="4">
        <v>146</v>
      </c>
      <c r="B148" s="2"/>
      <c r="C148" s="2"/>
      <c r="D148" s="2"/>
      <c r="E148" s="2"/>
      <c r="F148" s="2"/>
      <c r="G148" s="2"/>
      <c r="H148" s="2"/>
      <c r="I148" s="2"/>
      <c r="J148" s="2"/>
      <c r="K148" s="2"/>
    </row>
    <row r="149" spans="1:11" x14ac:dyDescent="0.25">
      <c r="A149" s="4">
        <v>147</v>
      </c>
      <c r="B149" s="2"/>
      <c r="C149" s="2"/>
      <c r="D149" s="2"/>
      <c r="E149" s="2"/>
      <c r="F149" s="2"/>
      <c r="G149" s="2"/>
      <c r="H149" s="2"/>
      <c r="I149" s="2"/>
      <c r="J149" s="2"/>
      <c r="K149" s="2"/>
    </row>
    <row r="150" spans="1:11" x14ac:dyDescent="0.25">
      <c r="A150" s="4">
        <v>148</v>
      </c>
      <c r="B150" s="2"/>
      <c r="C150" s="2"/>
      <c r="D150" s="2"/>
      <c r="E150" s="2"/>
      <c r="F150" s="2"/>
      <c r="G150" s="2"/>
      <c r="H150" s="2"/>
      <c r="I150" s="2"/>
      <c r="J150" s="2"/>
      <c r="K150" s="2"/>
    </row>
    <row r="151" spans="1:11" x14ac:dyDescent="0.25">
      <c r="A151" s="4">
        <v>149</v>
      </c>
      <c r="B151" s="2"/>
      <c r="C151" s="2"/>
      <c r="D151" s="2"/>
      <c r="E151" s="2"/>
      <c r="F151" s="2"/>
      <c r="G151" s="2"/>
      <c r="H151" s="2"/>
      <c r="I151" s="2"/>
      <c r="J151" s="2"/>
      <c r="K151" s="2"/>
    </row>
    <row r="152" spans="1:11" x14ac:dyDescent="0.25">
      <c r="A152" s="4">
        <v>150</v>
      </c>
      <c r="B152" s="2"/>
      <c r="C152" s="2"/>
      <c r="D152" s="2"/>
      <c r="E152" s="2"/>
      <c r="F152" s="2"/>
      <c r="G152" s="2"/>
      <c r="H152" s="2"/>
      <c r="I152" s="2"/>
      <c r="J152" s="2"/>
      <c r="K152" s="2"/>
    </row>
    <row r="153" spans="1:11" x14ac:dyDescent="0.25">
      <c r="A153" s="4">
        <v>151</v>
      </c>
      <c r="B153" s="2"/>
      <c r="C153" s="2"/>
      <c r="D153" s="2"/>
      <c r="E153" s="2"/>
      <c r="F153" s="2"/>
      <c r="G153" s="2"/>
      <c r="H153" s="2"/>
      <c r="I153" s="2"/>
      <c r="J153" s="2"/>
      <c r="K153" s="2"/>
    </row>
    <row r="154" spans="1:11" x14ac:dyDescent="0.25">
      <c r="A154" s="4">
        <v>152</v>
      </c>
      <c r="B154" s="2"/>
      <c r="C154" s="2"/>
      <c r="D154" s="2"/>
      <c r="E154" s="2"/>
      <c r="F154" s="2"/>
      <c r="G154" s="2"/>
      <c r="H154" s="2"/>
      <c r="I154" s="2"/>
      <c r="J154" s="2"/>
      <c r="K154" s="2"/>
    </row>
    <row r="155" spans="1:11" x14ac:dyDescent="0.25">
      <c r="A155" s="4">
        <v>153</v>
      </c>
      <c r="B155" s="2"/>
      <c r="C155" s="2"/>
      <c r="D155" s="2"/>
      <c r="E155" s="2"/>
      <c r="F155" s="2"/>
      <c r="G155" s="2"/>
      <c r="H155" s="2"/>
      <c r="I155" s="2"/>
      <c r="J155" s="2"/>
      <c r="K155" s="2"/>
    </row>
    <row r="156" spans="1:11" x14ac:dyDescent="0.25">
      <c r="A156" s="4">
        <v>154</v>
      </c>
      <c r="B156" s="2"/>
      <c r="C156" s="2"/>
      <c r="D156" s="2"/>
      <c r="E156" s="2"/>
      <c r="F156" s="2"/>
      <c r="G156" s="2"/>
      <c r="H156" s="2"/>
      <c r="I156" s="2"/>
      <c r="J156" s="2"/>
      <c r="K156" s="2"/>
    </row>
    <row r="157" spans="1:11" x14ac:dyDescent="0.25">
      <c r="A157" s="4">
        <v>155</v>
      </c>
      <c r="B157" s="2"/>
      <c r="C157" s="2"/>
      <c r="D157" s="2"/>
      <c r="E157" s="2"/>
      <c r="F157" s="2"/>
      <c r="G157" s="2"/>
      <c r="H157" s="2"/>
      <c r="I157" s="2"/>
      <c r="J157" s="2"/>
      <c r="K157" s="2"/>
    </row>
    <row r="158" spans="1:11" x14ac:dyDescent="0.25">
      <c r="A158" s="4">
        <v>156</v>
      </c>
      <c r="B158" s="2"/>
      <c r="C158" s="2"/>
      <c r="D158" s="2"/>
      <c r="E158" s="2"/>
      <c r="F158" s="2"/>
      <c r="G158" s="2"/>
      <c r="H158" s="2"/>
      <c r="I158" s="2"/>
      <c r="J158" s="2"/>
      <c r="K158" s="2"/>
    </row>
    <row r="159" spans="1:11" x14ac:dyDescent="0.25">
      <c r="A159" s="4">
        <v>157</v>
      </c>
      <c r="B159" s="2"/>
      <c r="C159" s="2"/>
      <c r="D159" s="2"/>
      <c r="E159" s="2"/>
      <c r="F159" s="2"/>
      <c r="G159" s="2"/>
      <c r="H159" s="2"/>
      <c r="I159" s="2"/>
      <c r="J159" s="2"/>
      <c r="K159" s="2"/>
    </row>
    <row r="160" spans="1:11" x14ac:dyDescent="0.25">
      <c r="A160" s="4">
        <v>158</v>
      </c>
      <c r="B160" s="2"/>
      <c r="C160" s="2"/>
      <c r="D160" s="2"/>
      <c r="E160" s="2"/>
      <c r="F160" s="2"/>
      <c r="G160" s="2"/>
      <c r="H160" s="2"/>
      <c r="I160" s="2"/>
      <c r="J160" s="2"/>
      <c r="K160" s="2"/>
    </row>
    <row r="161" spans="1:11" x14ac:dyDescent="0.25">
      <c r="A161" s="4">
        <v>159</v>
      </c>
      <c r="B161" s="2"/>
      <c r="C161" s="2"/>
      <c r="D161" s="2"/>
      <c r="E161" s="2"/>
      <c r="F161" s="2"/>
      <c r="G161" s="2"/>
      <c r="H161" s="2"/>
      <c r="I161" s="2"/>
      <c r="J161" s="2"/>
      <c r="K161" s="2"/>
    </row>
    <row r="162" spans="1:11" x14ac:dyDescent="0.25">
      <c r="A162" s="4">
        <v>160</v>
      </c>
      <c r="B162" s="2"/>
      <c r="C162" s="2"/>
      <c r="D162" s="2"/>
      <c r="E162" s="2"/>
      <c r="F162" s="2"/>
      <c r="G162" s="2"/>
      <c r="H162" s="2"/>
      <c r="I162" s="2"/>
      <c r="J162" s="2"/>
      <c r="K162" s="2"/>
    </row>
    <row r="163" spans="1:11" x14ac:dyDescent="0.25">
      <c r="A163" s="4">
        <v>161</v>
      </c>
      <c r="B163" s="2"/>
      <c r="C163" s="2"/>
      <c r="D163" s="2"/>
      <c r="E163" s="2"/>
      <c r="F163" s="2"/>
      <c r="G163" s="2"/>
      <c r="H163" s="2"/>
      <c r="I163" s="2"/>
      <c r="J163" s="2"/>
      <c r="K163" s="2"/>
    </row>
    <row r="164" spans="1:11" x14ac:dyDescent="0.25">
      <c r="A164" s="4">
        <v>162</v>
      </c>
      <c r="B164" s="2"/>
      <c r="C164" s="2"/>
      <c r="D164" s="2"/>
      <c r="E164" s="2"/>
      <c r="F164" s="2"/>
      <c r="G164" s="2"/>
      <c r="H164" s="2"/>
      <c r="I164" s="2"/>
      <c r="J164" s="2"/>
      <c r="K164" s="2"/>
    </row>
    <row r="165" spans="1:11" x14ac:dyDescent="0.25">
      <c r="A165" s="4">
        <v>163</v>
      </c>
      <c r="B165" s="2"/>
      <c r="C165" s="2"/>
      <c r="D165" s="2"/>
      <c r="E165" s="2"/>
      <c r="F165" s="2"/>
      <c r="G165" s="2"/>
      <c r="H165" s="2"/>
      <c r="I165" s="2"/>
      <c r="J165" s="2"/>
      <c r="K165" s="2"/>
    </row>
    <row r="166" spans="1:11" x14ac:dyDescent="0.25">
      <c r="A166" s="4">
        <v>164</v>
      </c>
      <c r="B166" s="2"/>
      <c r="C166" s="2"/>
      <c r="D166" s="2"/>
      <c r="E166" s="2"/>
      <c r="F166" s="2"/>
      <c r="G166" s="2"/>
      <c r="H166" s="2"/>
      <c r="I166" s="2"/>
      <c r="J166" s="2"/>
      <c r="K166" s="2"/>
    </row>
    <row r="167" spans="1:11" x14ac:dyDescent="0.25">
      <c r="A167" s="4">
        <v>165</v>
      </c>
      <c r="B167" s="2"/>
      <c r="C167" s="2"/>
      <c r="D167" s="2"/>
      <c r="E167" s="2"/>
      <c r="F167" s="2"/>
      <c r="G167" s="2"/>
      <c r="H167" s="2"/>
      <c r="I167" s="2"/>
      <c r="J167" s="2"/>
      <c r="K167" s="2"/>
    </row>
    <row r="168" spans="1:11" x14ac:dyDescent="0.25">
      <c r="A168" s="4">
        <v>166</v>
      </c>
      <c r="B168" s="2"/>
      <c r="C168" s="2"/>
      <c r="D168" s="2"/>
      <c r="E168" s="2"/>
      <c r="F168" s="2"/>
      <c r="G168" s="2"/>
      <c r="H168" s="2"/>
      <c r="I168" s="2"/>
      <c r="J168" s="2"/>
      <c r="K168" s="2"/>
    </row>
    <row r="169" spans="1:11" x14ac:dyDescent="0.25">
      <c r="A169" s="4">
        <v>167</v>
      </c>
      <c r="B169" s="2"/>
      <c r="C169" s="2"/>
      <c r="D169" s="2"/>
      <c r="E169" s="2"/>
      <c r="F169" s="2"/>
      <c r="G169" s="2"/>
      <c r="H169" s="2"/>
      <c r="I169" s="2"/>
      <c r="J169" s="2"/>
      <c r="K169" s="2"/>
    </row>
    <row r="170" spans="1:11" x14ac:dyDescent="0.25">
      <c r="A170" s="4">
        <v>168</v>
      </c>
      <c r="B170" s="2"/>
      <c r="C170" s="2"/>
      <c r="D170" s="2"/>
      <c r="E170" s="2"/>
      <c r="F170" s="2"/>
      <c r="G170" s="2"/>
      <c r="H170" s="2"/>
      <c r="I170" s="2"/>
      <c r="J170" s="2"/>
      <c r="K170" s="2"/>
    </row>
    <row r="171" spans="1:11" x14ac:dyDescent="0.25">
      <c r="A171" s="4">
        <v>169</v>
      </c>
      <c r="B171" s="2"/>
      <c r="C171" s="2"/>
      <c r="D171" s="2"/>
      <c r="E171" s="2"/>
      <c r="F171" s="2"/>
      <c r="G171" s="2"/>
      <c r="H171" s="2"/>
      <c r="I171" s="2"/>
      <c r="J171" s="2"/>
      <c r="K171" s="2"/>
    </row>
    <row r="172" spans="1:11" x14ac:dyDescent="0.25">
      <c r="A172" s="4">
        <v>170</v>
      </c>
      <c r="B172" s="2"/>
      <c r="C172" s="2"/>
      <c r="D172" s="2"/>
      <c r="E172" s="2"/>
      <c r="F172" s="2"/>
      <c r="G172" s="2"/>
      <c r="H172" s="2"/>
      <c r="I172" s="2"/>
      <c r="J172" s="2"/>
      <c r="K172" s="2"/>
    </row>
    <row r="173" spans="1:11" x14ac:dyDescent="0.25">
      <c r="A173" s="4">
        <v>171</v>
      </c>
      <c r="B173" s="2"/>
      <c r="C173" s="2"/>
      <c r="D173" s="2"/>
      <c r="E173" s="2"/>
      <c r="F173" s="2"/>
      <c r="G173" s="2"/>
      <c r="H173" s="2"/>
      <c r="I173" s="2"/>
      <c r="J173" s="2"/>
      <c r="K173" s="2"/>
    </row>
    <row r="174" spans="1:11" x14ac:dyDescent="0.25">
      <c r="A174" s="4">
        <v>172</v>
      </c>
      <c r="B174" s="2"/>
      <c r="C174" s="2"/>
      <c r="D174" s="2"/>
      <c r="E174" s="2"/>
      <c r="F174" s="2"/>
      <c r="G174" s="2"/>
      <c r="H174" s="2"/>
      <c r="I174" s="2"/>
      <c r="J174" s="2"/>
      <c r="K174" s="2"/>
    </row>
    <row r="175" spans="1:11" x14ac:dyDescent="0.25">
      <c r="A175" s="4">
        <v>173</v>
      </c>
      <c r="B175" s="2"/>
      <c r="C175" s="2"/>
      <c r="D175" s="2"/>
      <c r="E175" s="2"/>
      <c r="F175" s="2"/>
      <c r="G175" s="2"/>
      <c r="H175" s="2"/>
      <c r="I175" s="2"/>
      <c r="J175" s="2"/>
      <c r="K175" s="2"/>
    </row>
    <row r="176" spans="1:11" x14ac:dyDescent="0.25">
      <c r="A176" s="4">
        <v>174</v>
      </c>
      <c r="B176" s="2"/>
      <c r="C176" s="2"/>
      <c r="D176" s="2"/>
      <c r="E176" s="2"/>
      <c r="F176" s="2"/>
      <c r="G176" s="2"/>
      <c r="H176" s="2"/>
      <c r="I176" s="2"/>
      <c r="J176" s="2"/>
      <c r="K176" s="2"/>
    </row>
    <row r="177" spans="1:11" x14ac:dyDescent="0.25">
      <c r="A177" s="4">
        <v>175</v>
      </c>
      <c r="B177" s="2"/>
      <c r="C177" s="2"/>
      <c r="D177" s="2"/>
      <c r="E177" s="2"/>
      <c r="F177" s="2"/>
      <c r="G177" s="2"/>
      <c r="H177" s="2"/>
      <c r="I177" s="2"/>
      <c r="J177" s="2"/>
      <c r="K177" s="2"/>
    </row>
    <row r="178" spans="1:11" x14ac:dyDescent="0.25">
      <c r="A178" s="4">
        <v>176</v>
      </c>
      <c r="B178" s="2"/>
      <c r="C178" s="2"/>
      <c r="D178" s="2"/>
      <c r="E178" s="2"/>
      <c r="F178" s="2"/>
      <c r="G178" s="2"/>
      <c r="H178" s="2"/>
      <c r="I178" s="2"/>
      <c r="J178" s="2"/>
      <c r="K178" s="2"/>
    </row>
    <row r="179" spans="1:11" x14ac:dyDescent="0.25">
      <c r="A179" s="4">
        <v>177</v>
      </c>
      <c r="B179" s="2"/>
      <c r="C179" s="2"/>
      <c r="D179" s="2"/>
      <c r="E179" s="2"/>
      <c r="F179" s="2"/>
      <c r="G179" s="2"/>
      <c r="H179" s="2"/>
      <c r="I179" s="2"/>
      <c r="J179" s="2"/>
      <c r="K179" s="2"/>
    </row>
    <row r="180" spans="1:11" x14ac:dyDescent="0.25">
      <c r="A180" s="4">
        <v>178</v>
      </c>
      <c r="B180" s="2"/>
      <c r="C180" s="2"/>
      <c r="D180" s="2"/>
      <c r="E180" s="2"/>
      <c r="F180" s="2"/>
      <c r="G180" s="2"/>
      <c r="H180" s="2"/>
      <c r="I180" s="2"/>
      <c r="J180" s="2"/>
      <c r="K180" s="2"/>
    </row>
    <row r="181" spans="1:11" x14ac:dyDescent="0.25">
      <c r="A181" s="4">
        <v>179</v>
      </c>
      <c r="B181" s="2"/>
      <c r="C181" s="2"/>
      <c r="D181" s="2"/>
      <c r="E181" s="2"/>
      <c r="F181" s="2"/>
      <c r="G181" s="2"/>
      <c r="H181" s="2"/>
      <c r="I181" s="2"/>
      <c r="J181" s="2"/>
      <c r="K181" s="2"/>
    </row>
    <row r="182" spans="1:11" x14ac:dyDescent="0.25">
      <c r="A182" s="4">
        <v>180</v>
      </c>
      <c r="B182" s="2"/>
      <c r="C182" s="2"/>
      <c r="D182" s="2"/>
      <c r="E182" s="2"/>
      <c r="F182" s="2"/>
      <c r="G182" s="2"/>
      <c r="H182" s="2"/>
      <c r="I182" s="2"/>
      <c r="J182" s="2"/>
      <c r="K182" s="2"/>
    </row>
    <row r="183" spans="1:11" x14ac:dyDescent="0.25">
      <c r="A183" s="4">
        <v>181</v>
      </c>
      <c r="B183" s="2"/>
      <c r="C183" s="2"/>
      <c r="D183" s="2"/>
      <c r="E183" s="2"/>
      <c r="F183" s="2"/>
      <c r="G183" s="2"/>
      <c r="H183" s="2"/>
      <c r="I183" s="2"/>
      <c r="J183" s="2"/>
      <c r="K183" s="2"/>
    </row>
    <row r="184" spans="1:11" x14ac:dyDescent="0.25">
      <c r="A184" s="4">
        <v>182</v>
      </c>
      <c r="B184" s="2"/>
      <c r="C184" s="2"/>
      <c r="D184" s="2"/>
      <c r="E184" s="2"/>
      <c r="F184" s="2"/>
      <c r="G184" s="2"/>
      <c r="H184" s="2"/>
      <c r="I184" s="2"/>
      <c r="J184" s="2"/>
      <c r="K184" s="2"/>
    </row>
    <row r="185" spans="1:11" x14ac:dyDescent="0.25">
      <c r="A185" s="4">
        <v>183</v>
      </c>
      <c r="B185" s="2"/>
      <c r="C185" s="2"/>
      <c r="D185" s="2"/>
      <c r="E185" s="2"/>
      <c r="F185" s="2"/>
      <c r="G185" s="2"/>
      <c r="H185" s="2"/>
      <c r="I185" s="2"/>
      <c r="J185" s="2"/>
      <c r="K185" s="2"/>
    </row>
    <row r="186" spans="1:11" x14ac:dyDescent="0.25">
      <c r="A186" s="4">
        <v>184</v>
      </c>
      <c r="B186" s="2"/>
      <c r="C186" s="2"/>
      <c r="D186" s="2"/>
      <c r="E186" s="2"/>
      <c r="F186" s="2"/>
      <c r="G186" s="2"/>
      <c r="H186" s="2"/>
      <c r="I186" s="2"/>
      <c r="J186" s="2"/>
      <c r="K186" s="2"/>
    </row>
    <row r="187" spans="1:11" x14ac:dyDescent="0.25">
      <c r="A187" s="4">
        <v>185</v>
      </c>
      <c r="B187" s="2"/>
      <c r="C187" s="2"/>
      <c r="D187" s="2"/>
      <c r="E187" s="2"/>
      <c r="F187" s="2"/>
      <c r="G187" s="2"/>
      <c r="H187" s="2"/>
      <c r="I187" s="2"/>
      <c r="J187" s="2"/>
      <c r="K187" s="2"/>
    </row>
    <row r="188" spans="1:11" x14ac:dyDescent="0.25">
      <c r="A188" s="4">
        <v>186</v>
      </c>
      <c r="B188" s="2"/>
      <c r="C188" s="2"/>
      <c r="D188" s="2"/>
      <c r="E188" s="2"/>
      <c r="F188" s="2"/>
      <c r="G188" s="2"/>
      <c r="H188" s="2"/>
      <c r="I188" s="2"/>
      <c r="J188" s="2"/>
      <c r="K188" s="2"/>
    </row>
    <row r="189" spans="1:11" x14ac:dyDescent="0.25">
      <c r="A189" s="4">
        <v>187</v>
      </c>
      <c r="B189" s="2"/>
      <c r="C189" s="2"/>
      <c r="D189" s="2"/>
      <c r="E189" s="2"/>
      <c r="F189" s="2"/>
      <c r="G189" s="2"/>
      <c r="H189" s="2"/>
      <c r="I189" s="2"/>
      <c r="J189" s="2"/>
      <c r="K189" s="2"/>
    </row>
    <row r="190" spans="1:11" x14ac:dyDescent="0.25">
      <c r="A190" s="4">
        <v>188</v>
      </c>
      <c r="B190" s="2"/>
      <c r="C190" s="2"/>
      <c r="D190" s="2"/>
      <c r="E190" s="2"/>
      <c r="F190" s="2"/>
      <c r="G190" s="2"/>
      <c r="H190" s="2"/>
      <c r="I190" s="2"/>
      <c r="J190" s="2"/>
      <c r="K190" s="2"/>
    </row>
    <row r="191" spans="1:11" x14ac:dyDescent="0.25">
      <c r="A191" s="4">
        <v>189</v>
      </c>
      <c r="B191" s="2"/>
      <c r="C191" s="2"/>
      <c r="D191" s="2"/>
      <c r="E191" s="2"/>
      <c r="F191" s="2"/>
      <c r="G191" s="2"/>
      <c r="H191" s="2"/>
      <c r="I191" s="2"/>
      <c r="J191" s="2"/>
      <c r="K191" s="2"/>
    </row>
    <row r="192" spans="1:11" x14ac:dyDescent="0.25">
      <c r="A192" s="4">
        <v>190</v>
      </c>
      <c r="B192" s="2"/>
      <c r="C192" s="2"/>
      <c r="D192" s="2"/>
      <c r="E192" s="2"/>
      <c r="F192" s="2"/>
      <c r="G192" s="2"/>
      <c r="H192" s="2"/>
      <c r="I192" s="2"/>
      <c r="J192" s="2"/>
      <c r="K192" s="2"/>
    </row>
    <row r="193" spans="1:11" x14ac:dyDescent="0.25">
      <c r="A193" s="4">
        <v>191</v>
      </c>
      <c r="B193" s="2"/>
      <c r="C193" s="2"/>
      <c r="D193" s="2"/>
      <c r="E193" s="2"/>
      <c r="F193" s="2"/>
      <c r="G193" s="2"/>
      <c r="H193" s="2"/>
      <c r="I193" s="2"/>
      <c r="J193" s="2"/>
      <c r="K193" s="2"/>
    </row>
    <row r="194" spans="1:11" x14ac:dyDescent="0.25">
      <c r="A194" s="4">
        <v>192</v>
      </c>
      <c r="B194" s="2"/>
      <c r="C194" s="2"/>
      <c r="D194" s="2"/>
      <c r="E194" s="2"/>
      <c r="F194" s="2"/>
      <c r="G194" s="2"/>
      <c r="H194" s="2"/>
      <c r="I194" s="2"/>
      <c r="J194" s="2"/>
      <c r="K194" s="2"/>
    </row>
    <row r="195" spans="1:11" x14ac:dyDescent="0.25">
      <c r="A195" s="4">
        <v>193</v>
      </c>
      <c r="B195" s="2"/>
      <c r="C195" s="2"/>
      <c r="D195" s="2"/>
      <c r="E195" s="2"/>
      <c r="F195" s="2"/>
      <c r="G195" s="2"/>
      <c r="H195" s="2"/>
      <c r="I195" s="2"/>
      <c r="J195" s="2"/>
      <c r="K195" s="2"/>
    </row>
    <row r="196" spans="1:11" x14ac:dyDescent="0.25">
      <c r="A196" s="4">
        <v>194</v>
      </c>
      <c r="B196" s="2"/>
      <c r="C196" s="2"/>
      <c r="D196" s="2"/>
      <c r="E196" s="2"/>
      <c r="F196" s="2"/>
      <c r="G196" s="2"/>
      <c r="H196" s="2"/>
      <c r="I196" s="2"/>
      <c r="J196" s="2"/>
      <c r="K196" s="2"/>
    </row>
    <row r="197" spans="1:11" x14ac:dyDescent="0.25">
      <c r="A197" s="4">
        <v>195</v>
      </c>
      <c r="B197" s="2"/>
      <c r="C197" s="2"/>
      <c r="D197" s="2"/>
      <c r="E197" s="2"/>
      <c r="F197" s="2"/>
      <c r="G197" s="2"/>
      <c r="H197" s="2"/>
      <c r="I197" s="2"/>
      <c r="J197" s="2"/>
      <c r="K197" s="2"/>
    </row>
    <row r="198" spans="1:11" x14ac:dyDescent="0.25">
      <c r="A198" s="4">
        <v>196</v>
      </c>
      <c r="B198" s="2"/>
      <c r="C198" s="2"/>
      <c r="D198" s="2"/>
      <c r="E198" s="2"/>
      <c r="F198" s="2"/>
      <c r="G198" s="2"/>
      <c r="H198" s="2"/>
      <c r="I198" s="2"/>
      <c r="J198" s="2"/>
      <c r="K198" s="2"/>
    </row>
    <row r="199" spans="1:11" x14ac:dyDescent="0.25">
      <c r="A199" s="4">
        <v>197</v>
      </c>
      <c r="B199" s="2"/>
      <c r="C199" s="2"/>
      <c r="D199" s="2"/>
      <c r="E199" s="2"/>
      <c r="F199" s="2"/>
      <c r="G199" s="2"/>
      <c r="H199" s="2"/>
      <c r="I199" s="2"/>
      <c r="J199" s="2"/>
      <c r="K199" s="2"/>
    </row>
    <row r="200" spans="1:11" x14ac:dyDescent="0.25">
      <c r="A200" s="4">
        <v>198</v>
      </c>
      <c r="B200" s="2"/>
      <c r="C200" s="2"/>
      <c r="D200" s="2"/>
      <c r="E200" s="2"/>
      <c r="F200" s="2"/>
      <c r="G200" s="2"/>
      <c r="H200" s="2"/>
      <c r="I200" s="2"/>
      <c r="J200" s="2"/>
      <c r="K200" s="2"/>
    </row>
    <row r="201" spans="1:11" x14ac:dyDescent="0.25">
      <c r="A201" s="4">
        <v>199</v>
      </c>
      <c r="B201" s="2"/>
      <c r="C201" s="2"/>
      <c r="D201" s="2"/>
      <c r="E201" s="2"/>
      <c r="F201" s="2"/>
      <c r="G201" s="2"/>
      <c r="H201" s="2"/>
      <c r="I201" s="2"/>
      <c r="J201" s="2"/>
      <c r="K201" s="2"/>
    </row>
    <row r="202" spans="1:11" x14ac:dyDescent="0.25">
      <c r="A202" s="4">
        <v>200</v>
      </c>
      <c r="B202" s="2"/>
      <c r="C202" s="2"/>
      <c r="D202" s="2"/>
      <c r="E202" s="2"/>
      <c r="F202" s="2"/>
      <c r="G202" s="2"/>
      <c r="H202" s="2"/>
      <c r="I202" s="2"/>
      <c r="J202" s="2"/>
      <c r="K202" s="2"/>
    </row>
  </sheetData>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theme="3"/>
  </sheetPr>
  <dimension ref="A2:E102"/>
  <sheetViews>
    <sheetView showGridLines="0" showRowColHeaders="0" workbookViewId="0">
      <selection activeCell="B10" sqref="B10"/>
    </sheetView>
  </sheetViews>
  <sheetFormatPr baseColWidth="10" defaultRowHeight="15" x14ac:dyDescent="0.25"/>
  <cols>
    <col min="1" max="1" width="4.42578125" customWidth="1"/>
    <col min="2" max="2" width="22.42578125" customWidth="1"/>
    <col min="3" max="3" width="29.140625" customWidth="1"/>
    <col min="4" max="4" width="17.85546875" customWidth="1"/>
    <col min="5" max="5" width="25.85546875" bestFit="1" customWidth="1"/>
  </cols>
  <sheetData>
    <row r="2" spans="1:5" x14ac:dyDescent="0.25">
      <c r="A2" s="3" t="s">
        <v>8</v>
      </c>
      <c r="B2" s="3" t="s">
        <v>0</v>
      </c>
      <c r="C2" s="3" t="s">
        <v>118</v>
      </c>
      <c r="D2" s="3" t="s">
        <v>101</v>
      </c>
      <c r="E2" s="3" t="s">
        <v>119</v>
      </c>
    </row>
    <row r="3" spans="1:5" x14ac:dyDescent="0.25">
      <c r="A3" s="4">
        <v>1</v>
      </c>
      <c r="B3" s="4"/>
      <c r="C3" s="4"/>
      <c r="D3" s="4"/>
      <c r="E3" s="4" t="s">
        <v>120</v>
      </c>
    </row>
    <row r="4" spans="1:5" x14ac:dyDescent="0.25">
      <c r="A4" s="4">
        <v>2</v>
      </c>
      <c r="B4" s="4"/>
      <c r="C4" s="4"/>
      <c r="D4" s="4"/>
      <c r="E4" s="4"/>
    </row>
    <row r="5" spans="1:5" x14ac:dyDescent="0.25">
      <c r="A5" s="4">
        <v>3</v>
      </c>
      <c r="B5" s="4"/>
      <c r="C5" s="4"/>
      <c r="D5" s="4"/>
      <c r="E5" s="4"/>
    </row>
    <row r="6" spans="1:5" x14ac:dyDescent="0.25">
      <c r="A6" s="4">
        <v>4</v>
      </c>
      <c r="B6" s="4"/>
      <c r="C6" s="4"/>
      <c r="D6" s="4"/>
      <c r="E6" s="4"/>
    </row>
    <row r="7" spans="1:5" x14ac:dyDescent="0.25">
      <c r="A7" s="4">
        <v>5</v>
      </c>
      <c r="B7" s="4"/>
      <c r="C7" s="4"/>
      <c r="D7" s="4"/>
      <c r="E7" s="4"/>
    </row>
    <row r="8" spans="1:5" x14ac:dyDescent="0.25">
      <c r="A8" s="4">
        <v>6</v>
      </c>
      <c r="B8" s="4"/>
      <c r="C8" s="4"/>
      <c r="D8" s="4"/>
      <c r="E8" s="4"/>
    </row>
    <row r="9" spans="1:5" x14ac:dyDescent="0.25">
      <c r="A9" s="4">
        <v>7</v>
      </c>
      <c r="B9" s="4"/>
      <c r="C9" s="4"/>
      <c r="D9" s="4"/>
      <c r="E9" s="4"/>
    </row>
    <row r="10" spans="1:5" x14ac:dyDescent="0.25">
      <c r="A10" s="4">
        <v>8</v>
      </c>
      <c r="B10" s="4"/>
      <c r="C10" s="4"/>
      <c r="D10" s="4"/>
      <c r="E10" s="4"/>
    </row>
    <row r="11" spans="1:5" x14ac:dyDescent="0.25">
      <c r="A11" s="4">
        <v>9</v>
      </c>
      <c r="B11" s="4"/>
      <c r="C11" s="4"/>
      <c r="D11" s="4"/>
      <c r="E11" s="4"/>
    </row>
    <row r="12" spans="1:5" x14ac:dyDescent="0.25">
      <c r="A12" s="4">
        <v>10</v>
      </c>
      <c r="B12" s="4"/>
      <c r="C12" s="4"/>
      <c r="D12" s="4"/>
      <c r="E12" s="4"/>
    </row>
    <row r="13" spans="1:5" x14ac:dyDescent="0.25">
      <c r="A13" s="4">
        <v>11</v>
      </c>
      <c r="B13" s="4"/>
      <c r="C13" s="4"/>
      <c r="D13" s="4"/>
      <c r="E13" s="4"/>
    </row>
    <row r="14" spans="1:5" x14ac:dyDescent="0.25">
      <c r="A14" s="4">
        <v>12</v>
      </c>
      <c r="B14" s="4"/>
      <c r="C14" s="4"/>
      <c r="D14" s="4"/>
      <c r="E14" s="4"/>
    </row>
    <row r="15" spans="1:5" x14ac:dyDescent="0.25">
      <c r="A15" s="4">
        <v>13</v>
      </c>
      <c r="B15" s="4"/>
      <c r="C15" s="4"/>
      <c r="D15" s="4"/>
      <c r="E15" s="4"/>
    </row>
    <row r="16" spans="1:5" x14ac:dyDescent="0.25">
      <c r="A16" s="4">
        <v>14</v>
      </c>
      <c r="B16" s="4"/>
      <c r="C16" s="4"/>
      <c r="D16" s="4"/>
      <c r="E16" s="4"/>
    </row>
    <row r="17" spans="1:5" x14ac:dyDescent="0.25">
      <c r="A17" s="4">
        <v>15</v>
      </c>
      <c r="B17" s="4"/>
      <c r="C17" s="4"/>
      <c r="D17" s="4"/>
      <c r="E17" s="4"/>
    </row>
    <row r="18" spans="1:5" x14ac:dyDescent="0.25">
      <c r="A18" s="4">
        <v>16</v>
      </c>
      <c r="B18" s="4"/>
      <c r="C18" s="4"/>
      <c r="D18" s="4"/>
      <c r="E18" s="4"/>
    </row>
    <row r="19" spans="1:5" x14ac:dyDescent="0.25">
      <c r="A19" s="4">
        <v>17</v>
      </c>
      <c r="B19" s="4"/>
      <c r="C19" s="4"/>
      <c r="D19" s="4"/>
      <c r="E19" s="4"/>
    </row>
    <row r="20" spans="1:5" x14ac:dyDescent="0.25">
      <c r="A20" s="4">
        <v>18</v>
      </c>
      <c r="B20" s="4"/>
      <c r="C20" s="4"/>
      <c r="D20" s="4"/>
      <c r="E20" s="4"/>
    </row>
    <row r="21" spans="1:5" x14ac:dyDescent="0.25">
      <c r="A21" s="4">
        <v>19</v>
      </c>
      <c r="B21" s="4"/>
      <c r="C21" s="4"/>
      <c r="D21" s="4"/>
      <c r="E21" s="4"/>
    </row>
    <row r="22" spans="1:5" x14ac:dyDescent="0.25">
      <c r="A22" s="4">
        <v>20</v>
      </c>
      <c r="B22" s="4"/>
      <c r="C22" s="4"/>
      <c r="D22" s="4"/>
      <c r="E22" s="4"/>
    </row>
    <row r="23" spans="1:5" x14ac:dyDescent="0.25">
      <c r="A23" s="4">
        <v>21</v>
      </c>
      <c r="B23" s="4"/>
      <c r="C23" s="4"/>
      <c r="D23" s="4"/>
      <c r="E23" s="4"/>
    </row>
    <row r="24" spans="1:5" x14ac:dyDescent="0.25">
      <c r="A24" s="4">
        <v>22</v>
      </c>
      <c r="B24" s="4"/>
      <c r="C24" s="4"/>
      <c r="D24" s="4"/>
      <c r="E24" s="4"/>
    </row>
    <row r="25" spans="1:5" x14ac:dyDescent="0.25">
      <c r="A25" s="4">
        <v>23</v>
      </c>
      <c r="B25" s="4"/>
      <c r="C25" s="4"/>
      <c r="D25" s="4"/>
      <c r="E25" s="4"/>
    </row>
    <row r="26" spans="1:5" x14ac:dyDescent="0.25">
      <c r="A26" s="4">
        <v>24</v>
      </c>
      <c r="B26" s="4"/>
      <c r="C26" s="4"/>
      <c r="D26" s="4"/>
      <c r="E26" s="4"/>
    </row>
    <row r="27" spans="1:5" x14ac:dyDescent="0.25">
      <c r="A27" s="4">
        <v>25</v>
      </c>
      <c r="B27" s="4"/>
      <c r="C27" s="4"/>
      <c r="D27" s="4"/>
      <c r="E27" s="4"/>
    </row>
    <row r="28" spans="1:5" x14ac:dyDescent="0.25">
      <c r="A28" s="4">
        <v>26</v>
      </c>
      <c r="B28" s="4"/>
      <c r="C28" s="4"/>
      <c r="D28" s="4"/>
      <c r="E28" s="4"/>
    </row>
    <row r="29" spans="1:5" x14ac:dyDescent="0.25">
      <c r="A29" s="4">
        <v>27</v>
      </c>
      <c r="B29" s="4"/>
      <c r="C29" s="4"/>
      <c r="D29" s="4"/>
      <c r="E29" s="4"/>
    </row>
    <row r="30" spans="1:5" x14ac:dyDescent="0.25">
      <c r="A30" s="4">
        <v>28</v>
      </c>
      <c r="B30" s="4"/>
      <c r="C30" s="4"/>
      <c r="D30" s="4"/>
      <c r="E30" s="4"/>
    </row>
    <row r="31" spans="1:5" x14ac:dyDescent="0.25">
      <c r="A31" s="4">
        <v>29</v>
      </c>
      <c r="B31" s="4"/>
      <c r="C31" s="4"/>
      <c r="D31" s="4"/>
      <c r="E31" s="4"/>
    </row>
    <row r="32" spans="1:5" x14ac:dyDescent="0.25">
      <c r="A32" s="4">
        <v>30</v>
      </c>
      <c r="B32" s="4"/>
      <c r="C32" s="4"/>
      <c r="D32" s="4"/>
      <c r="E32" s="4"/>
    </row>
    <row r="33" spans="1:5" x14ac:dyDescent="0.25">
      <c r="A33" s="4">
        <v>31</v>
      </c>
      <c r="B33" s="4"/>
      <c r="C33" s="4"/>
      <c r="D33" s="4"/>
      <c r="E33" s="4"/>
    </row>
    <row r="34" spans="1:5" x14ac:dyDescent="0.25">
      <c r="A34" s="4">
        <v>32</v>
      </c>
      <c r="B34" s="4"/>
      <c r="C34" s="4"/>
      <c r="D34" s="4"/>
      <c r="E34" s="4"/>
    </row>
    <row r="35" spans="1:5" x14ac:dyDescent="0.25">
      <c r="A35" s="4">
        <v>33</v>
      </c>
      <c r="B35" s="4"/>
      <c r="C35" s="4"/>
      <c r="D35" s="4"/>
      <c r="E35" s="4"/>
    </row>
    <row r="36" spans="1:5" x14ac:dyDescent="0.25">
      <c r="A36" s="4">
        <v>34</v>
      </c>
      <c r="B36" s="4"/>
      <c r="C36" s="4"/>
      <c r="D36" s="4"/>
      <c r="E36" s="4"/>
    </row>
    <row r="37" spans="1:5" x14ac:dyDescent="0.25">
      <c r="A37" s="4">
        <v>35</v>
      </c>
      <c r="B37" s="4"/>
      <c r="C37" s="4"/>
      <c r="D37" s="4"/>
      <c r="E37" s="4"/>
    </row>
    <row r="38" spans="1:5" x14ac:dyDescent="0.25">
      <c r="A38" s="4">
        <v>36</v>
      </c>
      <c r="B38" s="4"/>
      <c r="C38" s="4"/>
      <c r="D38" s="4"/>
      <c r="E38" s="4"/>
    </row>
    <row r="39" spans="1:5" x14ac:dyDescent="0.25">
      <c r="A39" s="4">
        <v>37</v>
      </c>
      <c r="B39" s="4"/>
      <c r="C39" s="4"/>
      <c r="D39" s="4"/>
      <c r="E39" s="4"/>
    </row>
    <row r="40" spans="1:5" x14ac:dyDescent="0.25">
      <c r="A40" s="4">
        <v>38</v>
      </c>
      <c r="B40" s="4"/>
      <c r="C40" s="4"/>
      <c r="D40" s="4"/>
      <c r="E40" s="4"/>
    </row>
    <row r="41" spans="1:5" x14ac:dyDescent="0.25">
      <c r="A41" s="4">
        <v>39</v>
      </c>
      <c r="B41" s="4"/>
      <c r="C41" s="4"/>
      <c r="D41" s="4"/>
      <c r="E41" s="4"/>
    </row>
    <row r="42" spans="1:5" x14ac:dyDescent="0.25">
      <c r="A42" s="4">
        <v>40</v>
      </c>
      <c r="B42" s="4"/>
      <c r="C42" s="4"/>
      <c r="D42" s="4"/>
      <c r="E42" s="4"/>
    </row>
    <row r="43" spans="1:5" x14ac:dyDescent="0.25">
      <c r="A43" s="4">
        <v>41</v>
      </c>
      <c r="B43" s="4"/>
      <c r="C43" s="4"/>
      <c r="D43" s="4"/>
      <c r="E43" s="4"/>
    </row>
    <row r="44" spans="1:5" x14ac:dyDescent="0.25">
      <c r="A44" s="4">
        <v>42</v>
      </c>
      <c r="B44" s="4"/>
      <c r="C44" s="4"/>
      <c r="D44" s="4"/>
      <c r="E44" s="4"/>
    </row>
    <row r="45" spans="1:5" x14ac:dyDescent="0.25">
      <c r="A45" s="4">
        <v>43</v>
      </c>
      <c r="B45" s="4"/>
      <c r="C45" s="4"/>
      <c r="D45" s="4"/>
      <c r="E45" s="4"/>
    </row>
    <row r="46" spans="1:5" x14ac:dyDescent="0.25">
      <c r="A46" s="4">
        <v>44</v>
      </c>
      <c r="B46" s="4"/>
      <c r="C46" s="4"/>
      <c r="D46" s="4"/>
      <c r="E46" s="4"/>
    </row>
    <row r="47" spans="1:5" x14ac:dyDescent="0.25">
      <c r="A47" s="4">
        <v>45</v>
      </c>
      <c r="B47" s="4"/>
      <c r="C47" s="4"/>
      <c r="D47" s="4"/>
      <c r="E47" s="4"/>
    </row>
    <row r="48" spans="1:5" x14ac:dyDescent="0.25">
      <c r="A48" s="4">
        <v>46</v>
      </c>
      <c r="B48" s="4"/>
      <c r="C48" s="4"/>
      <c r="D48" s="4"/>
      <c r="E48" s="4"/>
    </row>
    <row r="49" spans="1:5" x14ac:dyDescent="0.25">
      <c r="A49" s="4">
        <v>47</v>
      </c>
      <c r="B49" s="4"/>
      <c r="C49" s="4"/>
      <c r="D49" s="4"/>
      <c r="E49" s="4"/>
    </row>
    <row r="50" spans="1:5" x14ac:dyDescent="0.25">
      <c r="A50" s="4">
        <v>48</v>
      </c>
      <c r="B50" s="4"/>
      <c r="C50" s="4"/>
      <c r="D50" s="4"/>
      <c r="E50" s="4"/>
    </row>
    <row r="51" spans="1:5" x14ac:dyDescent="0.25">
      <c r="A51" s="4">
        <v>49</v>
      </c>
      <c r="B51" s="4"/>
      <c r="C51" s="4"/>
      <c r="D51" s="4"/>
      <c r="E51" s="4"/>
    </row>
    <row r="52" spans="1:5" x14ac:dyDescent="0.25">
      <c r="A52" s="4">
        <v>50</v>
      </c>
      <c r="B52" s="4"/>
      <c r="C52" s="4"/>
      <c r="D52" s="4"/>
      <c r="E52" s="4"/>
    </row>
    <row r="53" spans="1:5" x14ac:dyDescent="0.25">
      <c r="A53" s="4">
        <v>51</v>
      </c>
      <c r="B53" s="4"/>
      <c r="C53" s="4"/>
      <c r="D53" s="4"/>
      <c r="E53" s="4"/>
    </row>
    <row r="54" spans="1:5" x14ac:dyDescent="0.25">
      <c r="A54" s="4">
        <v>52</v>
      </c>
      <c r="B54" s="4"/>
      <c r="C54" s="4"/>
      <c r="D54" s="4"/>
      <c r="E54" s="4"/>
    </row>
    <row r="55" spans="1:5" x14ac:dyDescent="0.25">
      <c r="A55" s="4">
        <v>53</v>
      </c>
      <c r="B55" s="4"/>
      <c r="C55" s="4"/>
      <c r="D55" s="4"/>
      <c r="E55" s="4"/>
    </row>
    <row r="56" spans="1:5" x14ac:dyDescent="0.25">
      <c r="A56" s="4">
        <v>54</v>
      </c>
      <c r="B56" s="4"/>
      <c r="C56" s="4"/>
      <c r="D56" s="4"/>
      <c r="E56" s="4"/>
    </row>
    <row r="57" spans="1:5" x14ac:dyDescent="0.25">
      <c r="A57" s="4">
        <v>55</v>
      </c>
      <c r="B57" s="4"/>
      <c r="C57" s="4"/>
      <c r="D57" s="4"/>
      <c r="E57" s="4"/>
    </row>
    <row r="58" spans="1:5" x14ac:dyDescent="0.25">
      <c r="A58" s="4">
        <v>56</v>
      </c>
      <c r="B58" s="4"/>
      <c r="C58" s="4"/>
      <c r="D58" s="4"/>
      <c r="E58" s="4"/>
    </row>
    <row r="59" spans="1:5" x14ac:dyDescent="0.25">
      <c r="A59" s="4">
        <v>57</v>
      </c>
      <c r="B59" s="4"/>
      <c r="C59" s="4"/>
      <c r="D59" s="4"/>
      <c r="E59" s="4"/>
    </row>
    <row r="60" spans="1:5" x14ac:dyDescent="0.25">
      <c r="A60" s="4">
        <v>58</v>
      </c>
      <c r="B60" s="4"/>
      <c r="C60" s="4"/>
      <c r="D60" s="4"/>
      <c r="E60" s="4"/>
    </row>
    <row r="61" spans="1:5" x14ac:dyDescent="0.25">
      <c r="A61" s="4">
        <v>59</v>
      </c>
      <c r="B61" s="4"/>
      <c r="C61" s="4"/>
      <c r="D61" s="4"/>
      <c r="E61" s="4"/>
    </row>
    <row r="62" spans="1:5" x14ac:dyDescent="0.25">
      <c r="A62" s="4">
        <v>60</v>
      </c>
      <c r="B62" s="4"/>
      <c r="C62" s="4"/>
      <c r="D62" s="4"/>
      <c r="E62" s="4"/>
    </row>
    <row r="63" spans="1:5" x14ac:dyDescent="0.25">
      <c r="A63" s="4">
        <v>61</v>
      </c>
      <c r="B63" s="4"/>
      <c r="C63" s="4"/>
      <c r="D63" s="4"/>
      <c r="E63" s="4"/>
    </row>
    <row r="64" spans="1:5" x14ac:dyDescent="0.25">
      <c r="A64" s="4">
        <v>62</v>
      </c>
      <c r="B64" s="4"/>
      <c r="C64" s="4"/>
      <c r="D64" s="4"/>
      <c r="E64" s="4"/>
    </row>
    <row r="65" spans="1:5" x14ac:dyDescent="0.25">
      <c r="A65" s="4">
        <v>63</v>
      </c>
      <c r="B65" s="4"/>
      <c r="C65" s="4"/>
      <c r="D65" s="4"/>
      <c r="E65" s="4"/>
    </row>
    <row r="66" spans="1:5" x14ac:dyDescent="0.25">
      <c r="A66" s="4">
        <v>64</v>
      </c>
      <c r="B66" s="4"/>
      <c r="C66" s="4"/>
      <c r="D66" s="4"/>
      <c r="E66" s="4"/>
    </row>
    <row r="67" spans="1:5" x14ac:dyDescent="0.25">
      <c r="A67" s="4">
        <v>65</v>
      </c>
      <c r="B67" s="4"/>
      <c r="C67" s="4"/>
      <c r="D67" s="4"/>
      <c r="E67" s="4"/>
    </row>
    <row r="68" spans="1:5" x14ac:dyDescent="0.25">
      <c r="A68" s="4">
        <v>66</v>
      </c>
      <c r="B68" s="4"/>
      <c r="C68" s="4"/>
      <c r="D68" s="4"/>
      <c r="E68" s="4"/>
    </row>
    <row r="69" spans="1:5" x14ac:dyDescent="0.25">
      <c r="A69" s="4">
        <v>67</v>
      </c>
      <c r="B69" s="4"/>
      <c r="C69" s="4"/>
      <c r="D69" s="4"/>
      <c r="E69" s="4"/>
    </row>
    <row r="70" spans="1:5" x14ac:dyDescent="0.25">
      <c r="A70" s="4">
        <v>68</v>
      </c>
      <c r="B70" s="4"/>
      <c r="C70" s="4"/>
      <c r="D70" s="4"/>
      <c r="E70" s="4"/>
    </row>
    <row r="71" spans="1:5" x14ac:dyDescent="0.25">
      <c r="A71" s="4">
        <v>69</v>
      </c>
      <c r="B71" s="4"/>
      <c r="C71" s="4"/>
      <c r="D71" s="4"/>
      <c r="E71" s="4"/>
    </row>
    <row r="72" spans="1:5" x14ac:dyDescent="0.25">
      <c r="A72" s="4">
        <v>70</v>
      </c>
      <c r="B72" s="4"/>
      <c r="C72" s="4"/>
      <c r="D72" s="4"/>
      <c r="E72" s="4"/>
    </row>
    <row r="73" spans="1:5" x14ac:dyDescent="0.25">
      <c r="A73" s="4">
        <v>71</v>
      </c>
      <c r="B73" s="4"/>
      <c r="C73" s="4"/>
      <c r="D73" s="4"/>
      <c r="E73" s="4"/>
    </row>
    <row r="74" spans="1:5" x14ac:dyDescent="0.25">
      <c r="A74" s="4">
        <v>72</v>
      </c>
      <c r="B74" s="4"/>
      <c r="C74" s="4"/>
      <c r="D74" s="4"/>
      <c r="E74" s="4"/>
    </row>
    <row r="75" spans="1:5" x14ac:dyDescent="0.25">
      <c r="A75" s="4">
        <v>73</v>
      </c>
      <c r="B75" s="4"/>
      <c r="C75" s="4"/>
      <c r="D75" s="4"/>
      <c r="E75" s="4"/>
    </row>
    <row r="76" spans="1:5" x14ac:dyDescent="0.25">
      <c r="A76" s="4">
        <v>74</v>
      </c>
      <c r="B76" s="4"/>
      <c r="C76" s="4"/>
      <c r="D76" s="4"/>
      <c r="E76" s="4"/>
    </row>
    <row r="77" spans="1:5" x14ac:dyDescent="0.25">
      <c r="A77" s="4">
        <v>75</v>
      </c>
      <c r="B77" s="4"/>
      <c r="C77" s="4"/>
      <c r="D77" s="4"/>
      <c r="E77" s="4"/>
    </row>
    <row r="78" spans="1:5" x14ac:dyDescent="0.25">
      <c r="A78" s="4">
        <v>76</v>
      </c>
      <c r="B78" s="4"/>
      <c r="C78" s="4"/>
      <c r="D78" s="4"/>
      <c r="E78" s="4"/>
    </row>
    <row r="79" spans="1:5" x14ac:dyDescent="0.25">
      <c r="A79" s="4">
        <v>77</v>
      </c>
      <c r="B79" s="4"/>
      <c r="C79" s="4"/>
      <c r="D79" s="4"/>
      <c r="E79" s="4"/>
    </row>
    <row r="80" spans="1:5" x14ac:dyDescent="0.25">
      <c r="A80" s="4">
        <v>78</v>
      </c>
      <c r="B80" s="4"/>
      <c r="C80" s="4"/>
      <c r="D80" s="4"/>
      <c r="E80" s="4"/>
    </row>
    <row r="81" spans="1:5" x14ac:dyDescent="0.25">
      <c r="A81" s="4">
        <v>79</v>
      </c>
      <c r="B81" s="4"/>
      <c r="C81" s="4"/>
      <c r="D81" s="4"/>
      <c r="E81" s="4"/>
    </row>
    <row r="82" spans="1:5" x14ac:dyDescent="0.25">
      <c r="A82" s="4">
        <v>80</v>
      </c>
      <c r="B82" s="4"/>
      <c r="C82" s="4"/>
      <c r="D82" s="4"/>
      <c r="E82" s="4"/>
    </row>
    <row r="83" spans="1:5" x14ac:dyDescent="0.25">
      <c r="A83" s="4">
        <v>81</v>
      </c>
      <c r="B83" s="4"/>
      <c r="C83" s="4"/>
      <c r="D83" s="4"/>
      <c r="E83" s="4"/>
    </row>
    <row r="84" spans="1:5" x14ac:dyDescent="0.25">
      <c r="A84" s="4">
        <v>82</v>
      </c>
      <c r="B84" s="4"/>
      <c r="C84" s="4"/>
      <c r="D84" s="4"/>
      <c r="E84" s="4"/>
    </row>
    <row r="85" spans="1:5" x14ac:dyDescent="0.25">
      <c r="A85" s="4">
        <v>83</v>
      </c>
      <c r="B85" s="4"/>
      <c r="C85" s="4"/>
      <c r="D85" s="4"/>
      <c r="E85" s="4"/>
    </row>
    <row r="86" spans="1:5" x14ac:dyDescent="0.25">
      <c r="A86" s="4">
        <v>84</v>
      </c>
      <c r="B86" s="4"/>
      <c r="C86" s="4"/>
      <c r="D86" s="4"/>
      <c r="E86" s="4"/>
    </row>
    <row r="87" spans="1:5" x14ac:dyDescent="0.25">
      <c r="A87" s="4">
        <v>85</v>
      </c>
      <c r="B87" s="4"/>
      <c r="C87" s="4"/>
      <c r="D87" s="4"/>
      <c r="E87" s="4"/>
    </row>
    <row r="88" spans="1:5" x14ac:dyDescent="0.25">
      <c r="A88" s="4">
        <v>86</v>
      </c>
      <c r="B88" s="4"/>
      <c r="C88" s="4"/>
      <c r="D88" s="4"/>
      <c r="E88" s="4"/>
    </row>
    <row r="89" spans="1:5" x14ac:dyDescent="0.25">
      <c r="A89" s="4">
        <v>87</v>
      </c>
      <c r="B89" s="4"/>
      <c r="C89" s="4"/>
      <c r="D89" s="4"/>
      <c r="E89" s="4"/>
    </row>
    <row r="90" spans="1:5" x14ac:dyDescent="0.25">
      <c r="A90" s="4">
        <v>88</v>
      </c>
      <c r="B90" s="4"/>
      <c r="C90" s="4"/>
      <c r="D90" s="4"/>
      <c r="E90" s="4"/>
    </row>
    <row r="91" spans="1:5" x14ac:dyDescent="0.25">
      <c r="A91" s="4">
        <v>89</v>
      </c>
      <c r="B91" s="4"/>
      <c r="C91" s="4"/>
      <c r="D91" s="4"/>
      <c r="E91" s="4"/>
    </row>
    <row r="92" spans="1:5" x14ac:dyDescent="0.25">
      <c r="A92" s="4">
        <v>90</v>
      </c>
      <c r="B92" s="4"/>
      <c r="C92" s="4"/>
      <c r="D92" s="4"/>
      <c r="E92" s="4"/>
    </row>
    <row r="93" spans="1:5" x14ac:dyDescent="0.25">
      <c r="A93" s="4">
        <v>91</v>
      </c>
      <c r="B93" s="4"/>
      <c r="C93" s="4"/>
      <c r="D93" s="4"/>
      <c r="E93" s="4"/>
    </row>
    <row r="94" spans="1:5" x14ac:dyDescent="0.25">
      <c r="A94" s="4">
        <v>92</v>
      </c>
      <c r="B94" s="4"/>
      <c r="C94" s="4"/>
      <c r="D94" s="4"/>
      <c r="E94" s="4"/>
    </row>
    <row r="95" spans="1:5" x14ac:dyDescent="0.25">
      <c r="A95" s="4">
        <v>93</v>
      </c>
      <c r="B95" s="4"/>
      <c r="C95" s="4"/>
      <c r="D95" s="4"/>
      <c r="E95" s="4"/>
    </row>
    <row r="96" spans="1:5" x14ac:dyDescent="0.25">
      <c r="A96" s="4">
        <v>94</v>
      </c>
      <c r="B96" s="4"/>
      <c r="C96" s="4"/>
      <c r="D96" s="4"/>
      <c r="E96" s="4"/>
    </row>
    <row r="97" spans="1:5" x14ac:dyDescent="0.25">
      <c r="A97" s="4">
        <v>95</v>
      </c>
      <c r="B97" s="4"/>
      <c r="C97" s="4"/>
      <c r="D97" s="4"/>
      <c r="E97" s="4"/>
    </row>
    <row r="98" spans="1:5" x14ac:dyDescent="0.25">
      <c r="A98" s="4">
        <v>96</v>
      </c>
      <c r="B98" s="4"/>
      <c r="C98" s="4"/>
      <c r="D98" s="4"/>
      <c r="E98" s="4"/>
    </row>
    <row r="99" spans="1:5" x14ac:dyDescent="0.25">
      <c r="A99" s="4">
        <v>97</v>
      </c>
      <c r="B99" s="4"/>
      <c r="C99" s="4"/>
      <c r="D99" s="4"/>
      <c r="E99" s="4"/>
    </row>
    <row r="100" spans="1:5" x14ac:dyDescent="0.25">
      <c r="A100" s="4">
        <v>98</v>
      </c>
      <c r="B100" s="4"/>
      <c r="C100" s="4"/>
      <c r="D100" s="4"/>
      <c r="E100" s="4"/>
    </row>
    <row r="101" spans="1:5" x14ac:dyDescent="0.25">
      <c r="A101" s="4">
        <v>99</v>
      </c>
      <c r="B101" s="4"/>
      <c r="C101" s="4"/>
      <c r="D101" s="4"/>
      <c r="E101" s="4"/>
    </row>
    <row r="102" spans="1:5" x14ac:dyDescent="0.25">
      <c r="A102" s="4">
        <v>100</v>
      </c>
      <c r="B102" s="4"/>
      <c r="C102" s="4"/>
      <c r="D102" s="4"/>
      <c r="E102" s="4"/>
    </row>
  </sheetData>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rgb="FFFFFF00"/>
  </sheetPr>
  <dimension ref="A1:N509"/>
  <sheetViews>
    <sheetView showRowColHeaders="0" zoomScaleNormal="100" workbookViewId="0">
      <pane ySplit="6" topLeftCell="A7" activePane="bottomLeft" state="frozen"/>
      <selection activeCell="M18" sqref="M18"/>
      <selection pane="bottomLeft" activeCell="A7" sqref="A7:A11"/>
    </sheetView>
  </sheetViews>
  <sheetFormatPr baseColWidth="10" defaultRowHeight="15" x14ac:dyDescent="0.25"/>
  <cols>
    <col min="1" max="1" width="3" bestFit="1" customWidth="1"/>
    <col min="2" max="2" width="14.140625" customWidth="1"/>
    <col min="3" max="3" width="16.85546875" customWidth="1"/>
    <col min="4" max="4" width="32.42578125" customWidth="1"/>
    <col min="5" max="5" width="13.85546875" customWidth="1"/>
    <col min="6" max="6" width="32.42578125" customWidth="1"/>
    <col min="7" max="7" width="4.42578125" customWidth="1"/>
    <col min="8" max="8" width="4.140625" customWidth="1"/>
    <col min="9" max="9" width="8.42578125" customWidth="1"/>
    <col min="10" max="10" width="9.42578125" customWidth="1"/>
    <col min="11" max="11" width="10.85546875" customWidth="1"/>
    <col min="12" max="13" width="11.42578125" customWidth="1"/>
    <col min="14" max="14" width="17.140625" customWidth="1"/>
  </cols>
  <sheetData>
    <row r="1" spans="1:14" x14ac:dyDescent="0.25">
      <c r="I1" s="141" t="s">
        <v>888</v>
      </c>
      <c r="N1" s="141" t="s">
        <v>889</v>
      </c>
    </row>
    <row r="2" spans="1:14" hidden="1" x14ac:dyDescent="0.25">
      <c r="B2" s="76"/>
      <c r="G2" s="60" t="s">
        <v>86</v>
      </c>
      <c r="H2" s="60" t="s">
        <v>61</v>
      </c>
    </row>
    <row r="3" spans="1:14" hidden="1" x14ac:dyDescent="0.25">
      <c r="B3" s="75"/>
      <c r="C3" s="65" t="s">
        <v>83</v>
      </c>
      <c r="D3" s="8"/>
      <c r="E3" s="8"/>
      <c r="F3" s="8"/>
      <c r="G3" t="s">
        <v>87</v>
      </c>
      <c r="H3" t="s">
        <v>12</v>
      </c>
    </row>
    <row r="4" spans="1:14" hidden="1" x14ac:dyDescent="0.25"/>
    <row r="5" spans="1:14" ht="15.75" thickBot="1" x14ac:dyDescent="0.3"/>
    <row r="6" spans="1:14" ht="73.5" customHeight="1" thickBot="1" x14ac:dyDescent="0.3">
      <c r="A6" s="113" t="s">
        <v>8</v>
      </c>
      <c r="B6" s="114" t="s">
        <v>0</v>
      </c>
      <c r="C6" s="114" t="s">
        <v>1</v>
      </c>
      <c r="D6" s="114" t="s">
        <v>43</v>
      </c>
      <c r="E6" s="114" t="s">
        <v>14</v>
      </c>
      <c r="F6" s="114" t="s">
        <v>156</v>
      </c>
      <c r="G6" s="114" t="s">
        <v>2</v>
      </c>
      <c r="H6" s="114" t="s">
        <v>18</v>
      </c>
      <c r="I6" s="114" t="s">
        <v>207</v>
      </c>
      <c r="J6" s="114" t="s">
        <v>203</v>
      </c>
      <c r="K6" s="114" t="s">
        <v>205</v>
      </c>
      <c r="L6" s="114" t="s">
        <v>995</v>
      </c>
      <c r="M6" s="114" t="s">
        <v>9</v>
      </c>
      <c r="N6" s="115" t="s">
        <v>80</v>
      </c>
    </row>
    <row r="7" spans="1:14" ht="25.5" customHeight="1" x14ac:dyDescent="0.25">
      <c r="A7" s="316">
        <f>'Puestos de Trabajo Emp'!A7:A256</f>
        <v>1</v>
      </c>
      <c r="B7" s="317" t="str">
        <f>IF('Puestos de Trabajo Emp'!B7:B11&lt;&gt;"",'Puestos de Trabajo Emp'!B7:B11,"")</f>
        <v>Taller de mantención</v>
      </c>
      <c r="C7" s="317" t="str">
        <f>IF('Puestos de Trabajo Emp'!C7:C11&lt;&gt;"",'Puestos de Trabajo Emp'!C7:C11,"")</f>
        <v>Mantenedor mecánico</v>
      </c>
      <c r="D7" s="132" t="str">
        <f>IF('Puestos de Trabajo Emp'!D7&lt;&gt;"",'Puestos de Trabajo Emp'!D7,"")</f>
        <v>Pintar</v>
      </c>
      <c r="E7" s="133">
        <f>IF('Puestos de Trabajo Emp'!E7&lt;&gt;"",'Puestos de Trabajo Emp'!E7,"")</f>
        <v>1</v>
      </c>
      <c r="F7" s="132" t="str">
        <f>IF('Puestos de Trabajo Emp'!G7&lt;&gt;"",'Puestos de Trabajo Emp'!G7,"")</f>
        <v>Acción de soldar al arco</v>
      </c>
      <c r="G7" s="308">
        <f>SUM(E7:E11)</f>
        <v>7</v>
      </c>
      <c r="H7" s="308">
        <v>1</v>
      </c>
      <c r="I7" s="128"/>
      <c r="J7" s="128"/>
      <c r="K7" s="318">
        <f>MAX(J7:J11)</f>
        <v>88</v>
      </c>
      <c r="L7" s="319" t="str">
        <f>IF(K7&lt;=80,"No se requiere evaluación cuantitativa",IF((G7/(8/POWER(2,((K7-85)/3))))&gt;=10,"Alta",IF((G7/(8/POWER(2,((K7-85)/3))))&lt;0.5,"Baja","Media")))</f>
        <v>Media</v>
      </c>
      <c r="M7" s="308" t="s">
        <v>10</v>
      </c>
      <c r="N7" s="311"/>
    </row>
    <row r="8" spans="1:14" ht="25.5" customHeight="1" x14ac:dyDescent="0.25">
      <c r="A8" s="298"/>
      <c r="B8" s="300"/>
      <c r="C8" s="300"/>
      <c r="D8" s="134" t="str">
        <f>IF('Puestos de Trabajo Emp'!D8&lt;&gt;"",'Puestos de Trabajo Emp'!D8,"")</f>
        <v>Corte de perfiles metálicos con esmeril angular</v>
      </c>
      <c r="E8" s="135">
        <f>IF('Puestos de Trabajo Emp'!E8&lt;&gt;"",'Puestos de Trabajo Emp'!E8,"")</f>
        <v>2</v>
      </c>
      <c r="F8" s="136" t="str">
        <f>IF('Puestos de Trabajo Emp'!G8&lt;&gt;"",'Puestos de Trabajo Emp'!G8,"")</f>
        <v>Esmeril Angular con disco de 4,5 pulgadas</v>
      </c>
      <c r="G8" s="309"/>
      <c r="H8" s="309"/>
      <c r="I8" s="129"/>
      <c r="J8" s="129"/>
      <c r="K8" s="303"/>
      <c r="L8" s="306"/>
      <c r="M8" s="309"/>
      <c r="N8" s="312"/>
    </row>
    <row r="9" spans="1:14" ht="25.5" customHeight="1" x14ac:dyDescent="0.25">
      <c r="A9" s="298"/>
      <c r="B9" s="300"/>
      <c r="C9" s="300"/>
      <c r="D9" s="134" t="str">
        <f>IF('Puestos de Trabajo Emp'!D9&lt;&gt;"",'Puestos de Trabajo Emp'!D9,"")</f>
        <v>Actividades en terreno en planta envasado, revisando un circuito de paneles de maquinaria tres veces en el turno</v>
      </c>
      <c r="E9" s="135">
        <f>IF('Puestos de Trabajo Emp'!E9&lt;&gt;"",'Puestos de Trabajo Emp'!E9,"")</f>
        <v>1</v>
      </c>
      <c r="F9" s="136" t="str">
        <f>IF('Puestos de Trabajo Emp'!G9&lt;&gt;"",'Puestos de Trabajo Emp'!G9,"")</f>
        <v>Ruido ambiental en terreno, nave de producción</v>
      </c>
      <c r="G9" s="309"/>
      <c r="H9" s="309"/>
      <c r="I9" s="129">
        <v>1</v>
      </c>
      <c r="J9" s="129">
        <v>88</v>
      </c>
      <c r="K9" s="303"/>
      <c r="L9" s="306"/>
      <c r="M9" s="309"/>
      <c r="N9" s="312"/>
    </row>
    <row r="10" spans="1:14" ht="25.5" customHeight="1" x14ac:dyDescent="0.25">
      <c r="A10" s="298"/>
      <c r="B10" s="300"/>
      <c r="C10" s="300"/>
      <c r="D10" s="134" t="str">
        <f>IF('Puestos de Trabajo Emp'!D10&lt;&gt;"",'Puestos de Trabajo Emp'!D10,"")</f>
        <v>Limpieza con aire comprimido de virutas en torno del taller</v>
      </c>
      <c r="E10" s="135">
        <f>IF('Puestos de Trabajo Emp'!E10&lt;&gt;"",'Puestos de Trabajo Emp'!E10,"")</f>
        <v>1</v>
      </c>
      <c r="F10" s="136" t="str">
        <f>IF('Puestos de Trabajo Emp'!G10&lt;&gt;"",'Puestos de Trabajo Emp'!G10,"")</f>
        <v>Pistola de aire comprimido</v>
      </c>
      <c r="G10" s="309"/>
      <c r="H10" s="309"/>
      <c r="I10" s="129">
        <v>2</v>
      </c>
      <c r="J10" s="129">
        <v>80</v>
      </c>
      <c r="K10" s="303"/>
      <c r="L10" s="306"/>
      <c r="M10" s="309"/>
      <c r="N10" s="312"/>
    </row>
    <row r="11" spans="1:14" ht="25.5" customHeight="1" thickBot="1" x14ac:dyDescent="0.3">
      <c r="A11" s="299"/>
      <c r="B11" s="301"/>
      <c r="C11" s="301"/>
      <c r="D11" s="137" t="str">
        <f>IF('Puestos de Trabajo Emp'!D11&lt;&gt;"",'Puestos de Trabajo Emp'!D11,"")</f>
        <v>Revisión estado de calderas una vez en la jornada</v>
      </c>
      <c r="E11" s="138">
        <f>IF('Puestos de Trabajo Emp'!E11&lt;&gt;"",'Puestos de Trabajo Emp'!E11,"")</f>
        <v>2</v>
      </c>
      <c r="F11" s="137" t="str">
        <f>IF('Puestos de Trabajo Emp'!G11&lt;&gt;"",'Puestos de Trabajo Emp'!G11,"")</f>
        <v>Caldera con purga de aire</v>
      </c>
      <c r="G11" s="310"/>
      <c r="H11" s="310"/>
      <c r="I11" s="130"/>
      <c r="J11" s="130"/>
      <c r="K11" s="304"/>
      <c r="L11" s="307"/>
      <c r="M11" s="310"/>
      <c r="N11" s="313"/>
    </row>
    <row r="12" spans="1:14" ht="25.5" customHeight="1" x14ac:dyDescent="0.25">
      <c r="A12" s="316">
        <f>'Puestos de Trabajo Emp'!A12:A16</f>
        <v>2</v>
      </c>
      <c r="B12" s="317" t="str">
        <f>IF('Puestos de Trabajo Emp'!B12:B16&lt;&gt;"",'Puestos de Trabajo Emp'!B12:B16,"")</f>
        <v>Taller de mantención</v>
      </c>
      <c r="C12" s="317" t="str">
        <f>IF('Puestos de Trabajo Emp'!C12:C16&lt;&gt;"",'Puestos de Trabajo Emp'!C12:C16,"")</f>
        <v>Ayudante mantenedor mecánico</v>
      </c>
      <c r="D12" s="132" t="str">
        <f>IF('Puestos de Trabajo Emp'!D12&lt;&gt;"",'Puestos de Trabajo Emp'!D12,"")</f>
        <v>Soldadura al arco</v>
      </c>
      <c r="E12" s="133">
        <f>IF('Puestos de Trabajo Emp'!E12&lt;&gt;"",'Puestos de Trabajo Emp'!E12,"")</f>
        <v>3</v>
      </c>
      <c r="F12" s="132" t="str">
        <f>IF('Puestos de Trabajo Emp'!G12&lt;&gt;"",'Puestos de Trabajo Emp'!G12,"")</f>
        <v>Acción de soldar al arco</v>
      </c>
      <c r="G12" s="308">
        <f>SUM(E12:E16)</f>
        <v>8</v>
      </c>
      <c r="H12" s="308">
        <v>1</v>
      </c>
      <c r="I12" s="128"/>
      <c r="J12" s="128"/>
      <c r="K12" s="318">
        <f>MAX(J12:J16)</f>
        <v>90</v>
      </c>
      <c r="L12" s="319" t="str">
        <f>IF(K12&lt;=80,"No se requiere evaluación cuantitativa",IF((G12/(8/POWER(2,((K12-85)/3))))&gt;=10,"Alta",IF((G12/(8/POWER(2,((K12-85)/3))))&lt;0.5,"Baja","Media")))</f>
        <v>Media</v>
      </c>
      <c r="M12" s="308" t="s">
        <v>10</v>
      </c>
      <c r="N12" s="311"/>
    </row>
    <row r="13" spans="1:14" ht="25.5" customHeight="1" x14ac:dyDescent="0.25">
      <c r="A13" s="298"/>
      <c r="B13" s="300"/>
      <c r="C13" s="300"/>
      <c r="D13" s="134" t="str">
        <f>IF('Puestos de Trabajo Emp'!D13&lt;&gt;"",'Puestos de Trabajo Emp'!D13,"")</f>
        <v>Corte de perfiles metálicos con esmeril angular</v>
      </c>
      <c r="E13" s="135">
        <f>IF('Puestos de Trabajo Emp'!E13&lt;&gt;"",'Puestos de Trabajo Emp'!E13,"")</f>
        <v>5</v>
      </c>
      <c r="F13" s="136" t="str">
        <f>IF('Puestos de Trabajo Emp'!G13&lt;&gt;"",'Puestos de Trabajo Emp'!G13,"")</f>
        <v>Esmeril Angular con disco de 4,5 pulgadas</v>
      </c>
      <c r="G13" s="309"/>
      <c r="H13" s="309"/>
      <c r="I13" s="129"/>
      <c r="J13" s="129"/>
      <c r="K13" s="303"/>
      <c r="L13" s="306"/>
      <c r="M13" s="309"/>
      <c r="N13" s="312"/>
    </row>
    <row r="14" spans="1:14" ht="25.5" customHeight="1" x14ac:dyDescent="0.25">
      <c r="A14" s="298"/>
      <c r="B14" s="300"/>
      <c r="C14" s="300"/>
      <c r="D14" s="134" t="str">
        <f>IF('Puestos de Trabajo Emp'!D14&lt;&gt;"",'Puestos de Trabajo Emp'!D14,"")</f>
        <v/>
      </c>
      <c r="E14" s="135" t="str">
        <f>IF('Puestos de Trabajo Emp'!E14&lt;&gt;"",'Puestos de Trabajo Emp'!E14,"")</f>
        <v/>
      </c>
      <c r="F14" s="136" t="str">
        <f>IF('Puestos de Trabajo Emp'!G14&lt;&gt;"",'Puestos de Trabajo Emp'!G14,"")</f>
        <v/>
      </c>
      <c r="G14" s="309"/>
      <c r="H14" s="309"/>
      <c r="I14" s="129">
        <v>3</v>
      </c>
      <c r="J14" s="129">
        <v>90</v>
      </c>
      <c r="K14" s="303"/>
      <c r="L14" s="306"/>
      <c r="M14" s="309"/>
      <c r="N14" s="312"/>
    </row>
    <row r="15" spans="1:14" ht="25.5" customHeight="1" x14ac:dyDescent="0.25">
      <c r="A15" s="298"/>
      <c r="B15" s="300"/>
      <c r="C15" s="300"/>
      <c r="D15" s="134" t="str">
        <f>IF('Puestos de Trabajo Emp'!D15&lt;&gt;"",'Puestos de Trabajo Emp'!D15,"")</f>
        <v/>
      </c>
      <c r="E15" s="135" t="str">
        <f>IF('Puestos de Trabajo Emp'!E15&lt;&gt;"",'Puestos de Trabajo Emp'!E15,"")</f>
        <v/>
      </c>
      <c r="F15" s="136" t="str">
        <f>IF('Puestos de Trabajo Emp'!G15&lt;&gt;"",'Puestos de Trabajo Emp'!G15,"")</f>
        <v/>
      </c>
      <c r="G15" s="309"/>
      <c r="H15" s="309"/>
      <c r="I15" s="129"/>
      <c r="J15" s="129"/>
      <c r="K15" s="303"/>
      <c r="L15" s="306"/>
      <c r="M15" s="309"/>
      <c r="N15" s="312"/>
    </row>
    <row r="16" spans="1:14" ht="25.5" customHeight="1" thickBot="1" x14ac:dyDescent="0.3">
      <c r="A16" s="299"/>
      <c r="B16" s="301"/>
      <c r="C16" s="301"/>
      <c r="D16" s="137" t="str">
        <f>IF('Puestos de Trabajo Emp'!D16&lt;&gt;"",'Puestos de Trabajo Emp'!D16,"")</f>
        <v/>
      </c>
      <c r="E16" s="138" t="str">
        <f>IF('Puestos de Trabajo Emp'!E16&lt;&gt;"",'Puestos de Trabajo Emp'!E16,"")</f>
        <v/>
      </c>
      <c r="F16" s="137" t="str">
        <f>IF('Puestos de Trabajo Emp'!G16&lt;&gt;"",'Puestos de Trabajo Emp'!G16,"")</f>
        <v/>
      </c>
      <c r="G16" s="310"/>
      <c r="H16" s="310"/>
      <c r="I16" s="130"/>
      <c r="J16" s="130"/>
      <c r="K16" s="304"/>
      <c r="L16" s="307"/>
      <c r="M16" s="310"/>
      <c r="N16" s="313"/>
    </row>
    <row r="17" spans="1:14" ht="25.5" customHeight="1" x14ac:dyDescent="0.25">
      <c r="A17" s="297">
        <f>'Puestos de Trabajo Emp'!A17:A21</f>
        <v>3</v>
      </c>
      <c r="B17" s="300" t="str">
        <f>IF('Puestos de Trabajo Emp'!B17:B21&lt;&gt;"",'Puestos de Trabajo Emp'!B17:B21,"")</f>
        <v>Taller de mantención</v>
      </c>
      <c r="C17" s="300" t="str">
        <f>IF('Puestos de Trabajo Emp'!C17:C21&lt;&gt;"",'Puestos de Trabajo Emp'!C17:C21,"")</f>
        <v>Mantenedor mecánico</v>
      </c>
      <c r="D17" s="139" t="str">
        <f>IF('Puestos de Trabajo Emp'!D17&lt;&gt;"",'Puestos de Trabajo Emp'!D17,"")</f>
        <v>Torchado</v>
      </c>
      <c r="E17" s="133">
        <f>IF('Puestos de Trabajo Emp'!E17&lt;&gt;"",'Puestos de Trabajo Emp'!E17,"")</f>
        <v>5</v>
      </c>
      <c r="F17" s="139" t="str">
        <f>IF('Puestos de Trabajo Emp'!G17&lt;&gt;"",'Puestos de Trabajo Emp'!G17,"")</f>
        <v>Máquina de torchado</v>
      </c>
      <c r="G17" s="314">
        <f>SUM(E17:E21)</f>
        <v>8</v>
      </c>
      <c r="H17" s="314">
        <v>1</v>
      </c>
      <c r="I17" s="131">
        <v>4</v>
      </c>
      <c r="J17" s="131">
        <v>95</v>
      </c>
      <c r="K17" s="302">
        <f>MAX(J17:J21)</f>
        <v>95</v>
      </c>
      <c r="L17" s="305" t="str">
        <f>IF(K17&lt;=80,"No se requiere evaluación cuantitativa",IF((G17/(8/POWER(2,((K17-85)/3))))&gt;=10,"Alta",IF((G17/(8/POWER(2,((K17-85)/3))))&lt;0.5,"Baja","Media")))</f>
        <v>Alta</v>
      </c>
      <c r="M17" s="314" t="s">
        <v>10</v>
      </c>
      <c r="N17" s="315"/>
    </row>
    <row r="18" spans="1:14" ht="25.5" customHeight="1" x14ac:dyDescent="0.25">
      <c r="A18" s="298"/>
      <c r="B18" s="300"/>
      <c r="C18" s="300"/>
      <c r="D18" s="134" t="str">
        <f>IF('Puestos de Trabajo Emp'!D18&lt;&gt;"",'Puestos de Trabajo Emp'!D18,"")</f>
        <v>Soldadura al arco</v>
      </c>
      <c r="E18" s="135">
        <f>IF('Puestos de Trabajo Emp'!E18&lt;&gt;"",'Puestos de Trabajo Emp'!E18,"")</f>
        <v>2</v>
      </c>
      <c r="F18" s="136" t="str">
        <f>IF('Puestos de Trabajo Emp'!G18&lt;&gt;"",'Puestos de Trabajo Emp'!G18,"")</f>
        <v>Acción de soldar al arco</v>
      </c>
      <c r="G18" s="309"/>
      <c r="H18" s="309"/>
      <c r="I18" s="129"/>
      <c r="J18" s="129"/>
      <c r="K18" s="303"/>
      <c r="L18" s="306"/>
      <c r="M18" s="309"/>
      <c r="N18" s="312"/>
    </row>
    <row r="19" spans="1:14" ht="25.5" customHeight="1" x14ac:dyDescent="0.25">
      <c r="A19" s="298"/>
      <c r="B19" s="300"/>
      <c r="C19" s="300"/>
      <c r="D19" s="134" t="str">
        <f>IF('Puestos de Trabajo Emp'!D19&lt;&gt;"",'Puestos de Trabajo Emp'!D19,"")</f>
        <v>Corte de perfiles metálicos con esmeril angular</v>
      </c>
      <c r="E19" s="135">
        <f>IF('Puestos de Trabajo Emp'!E19&lt;&gt;"",'Puestos de Trabajo Emp'!E19,"")</f>
        <v>1</v>
      </c>
      <c r="F19" s="136" t="str">
        <f>IF('Puestos de Trabajo Emp'!G19&lt;&gt;"",'Puestos de Trabajo Emp'!G19,"")</f>
        <v>Esmeril Angular con disco de 4,5 pulgadas</v>
      </c>
      <c r="G19" s="309"/>
      <c r="H19" s="309"/>
      <c r="I19" s="129"/>
      <c r="J19" s="129"/>
      <c r="K19" s="303"/>
      <c r="L19" s="306"/>
      <c r="M19" s="309"/>
      <c r="N19" s="312"/>
    </row>
    <row r="20" spans="1:14" ht="25.5" customHeight="1" x14ac:dyDescent="0.25">
      <c r="A20" s="298"/>
      <c r="B20" s="300"/>
      <c r="C20" s="300"/>
      <c r="D20" s="134" t="str">
        <f>IF('Puestos de Trabajo Emp'!D20&lt;&gt;"",'Puestos de Trabajo Emp'!D20,"")</f>
        <v/>
      </c>
      <c r="E20" s="135" t="str">
        <f>IF('Puestos de Trabajo Emp'!E20&lt;&gt;"",'Puestos de Trabajo Emp'!E20,"")</f>
        <v/>
      </c>
      <c r="F20" s="136" t="str">
        <f>IF('Puestos de Trabajo Emp'!G20&lt;&gt;"",'Puestos de Trabajo Emp'!G20,"")</f>
        <v/>
      </c>
      <c r="G20" s="309"/>
      <c r="H20" s="309"/>
      <c r="I20" s="129"/>
      <c r="J20" s="129"/>
      <c r="K20" s="303"/>
      <c r="L20" s="306"/>
      <c r="M20" s="309"/>
      <c r="N20" s="312"/>
    </row>
    <row r="21" spans="1:14" ht="25.5" customHeight="1" thickBot="1" x14ac:dyDescent="0.3">
      <c r="A21" s="299"/>
      <c r="B21" s="301"/>
      <c r="C21" s="301"/>
      <c r="D21" s="137" t="str">
        <f>IF('Puestos de Trabajo Emp'!D21&lt;&gt;"",'Puestos de Trabajo Emp'!D21,"")</f>
        <v/>
      </c>
      <c r="E21" s="138" t="str">
        <f>IF('Puestos de Trabajo Emp'!E21&lt;&gt;"",'Puestos de Trabajo Emp'!E21,"")</f>
        <v/>
      </c>
      <c r="F21" s="137" t="str">
        <f>IF('Puestos de Trabajo Emp'!G21&lt;&gt;"",'Puestos de Trabajo Emp'!G21,"")</f>
        <v/>
      </c>
      <c r="G21" s="310"/>
      <c r="H21" s="310"/>
      <c r="I21" s="130"/>
      <c r="J21" s="130"/>
      <c r="K21" s="304"/>
      <c r="L21" s="307"/>
      <c r="M21" s="310"/>
      <c r="N21" s="313"/>
    </row>
    <row r="22" spans="1:14" ht="25.5" customHeight="1" x14ac:dyDescent="0.25">
      <c r="A22" s="297">
        <f>'Puestos de Trabajo Emp'!A22:A26</f>
        <v>4</v>
      </c>
      <c r="B22" s="300" t="str">
        <f>IF('Puestos de Trabajo Emp'!B22:B26&lt;&gt;"",'Puestos de Trabajo Emp'!B22:B26,"")</f>
        <v>Horno</v>
      </c>
      <c r="C22" s="300" t="str">
        <f>IF('Puestos de Trabajo Emp'!C22:C26&lt;&gt;"",'Puestos de Trabajo Emp'!C22:C26,"")</f>
        <v>Operador Cabina</v>
      </c>
      <c r="D22" s="139" t="str">
        <f>IF('Puestos de Trabajo Emp'!D22&lt;&gt;"",'Puestos de Trabajo Emp'!D22,"")</f>
        <v>Opera grúa Jonsered desde la cabina de control, efectuando mezcla y traslado de subproductos entre las fosas del taller y el trirurador</v>
      </c>
      <c r="E22" s="133">
        <f>IF('Puestos de Trabajo Emp'!E22&lt;&gt;"",'Puestos de Trabajo Emp'!E22,"")</f>
        <v>7</v>
      </c>
      <c r="F22" s="139" t="str">
        <f>IF('Puestos de Trabajo Emp'!G22&lt;&gt;"",'Puestos de Trabajo Emp'!G22,"")</f>
        <v>Triturador</v>
      </c>
      <c r="G22" s="314">
        <v>0.5</v>
      </c>
      <c r="H22" s="314">
        <v>1</v>
      </c>
      <c r="I22" s="131"/>
      <c r="J22" s="131"/>
      <c r="K22" s="302">
        <f>MAX(J22:J26)</f>
        <v>0</v>
      </c>
      <c r="L22" s="305" t="str">
        <f>IF(K22&lt;=80,"No se requiere evaluación cuantitativa",IF((G22/(8/POWER(2,((K22-85)/3))))&gt;=10,"Alta",IF((G22/(8/POWER(2,((K22-85)/3))))&lt;0.5,"Baja","Media")))</f>
        <v>No se requiere evaluación cuantitativa</v>
      </c>
      <c r="M22" s="314" t="s">
        <v>10</v>
      </c>
      <c r="N22" s="315"/>
    </row>
    <row r="23" spans="1:14" ht="25.5" customHeight="1" x14ac:dyDescent="0.25">
      <c r="A23" s="298"/>
      <c r="B23" s="300"/>
      <c r="C23" s="300"/>
      <c r="D23" s="134" t="str">
        <f>IF('Puestos de Trabajo Emp'!D23&lt;&gt;"",'Puestos de Trabajo Emp'!D23,"")</f>
        <v>Inspección y revisión de equipos en sala hidráulica revisando equipos de trituración al iniciar y detener el funcionamiento de la grúa</v>
      </c>
      <c r="E23" s="135">
        <f>IF('Puestos de Trabajo Emp'!E23&lt;&gt;"",'Puestos de Trabajo Emp'!E23,"")</f>
        <v>0.5</v>
      </c>
      <c r="F23" s="136" t="str">
        <f>IF('Puestos de Trabajo Emp'!G23&lt;&gt;"",'Puestos de Trabajo Emp'!G23,"")</f>
        <v>Motores del triturador</v>
      </c>
      <c r="G23" s="309"/>
      <c r="H23" s="309"/>
      <c r="I23" s="129"/>
      <c r="J23" s="129"/>
      <c r="K23" s="303"/>
      <c r="L23" s="306"/>
      <c r="M23" s="309"/>
      <c r="N23" s="312"/>
    </row>
    <row r="24" spans="1:14" ht="25.5" customHeight="1" x14ac:dyDescent="0.25">
      <c r="A24" s="298"/>
      <c r="B24" s="300"/>
      <c r="C24" s="300"/>
      <c r="D24" s="134" t="str">
        <f>IF('Puestos de Trabajo Emp'!D24&lt;&gt;"",'Puestos de Trabajo Emp'!D24,"")</f>
        <v/>
      </c>
      <c r="E24" s="135" t="str">
        <f>IF('Puestos de Trabajo Emp'!E24&lt;&gt;"",'Puestos de Trabajo Emp'!E24,"")</f>
        <v/>
      </c>
      <c r="F24" s="136" t="str">
        <f>IF('Puestos de Trabajo Emp'!G24&lt;&gt;"",'Puestos de Trabajo Emp'!G24,"")</f>
        <v/>
      </c>
      <c r="G24" s="309"/>
      <c r="H24" s="309"/>
      <c r="I24" s="129"/>
      <c r="J24" s="129"/>
      <c r="K24" s="303"/>
      <c r="L24" s="306"/>
      <c r="M24" s="309"/>
      <c r="N24" s="312"/>
    </row>
    <row r="25" spans="1:14" ht="25.5" customHeight="1" x14ac:dyDescent="0.25">
      <c r="A25" s="298"/>
      <c r="B25" s="300"/>
      <c r="C25" s="300"/>
      <c r="D25" s="134" t="str">
        <f>IF('Puestos de Trabajo Emp'!D25&lt;&gt;"",'Puestos de Trabajo Emp'!D25,"")</f>
        <v/>
      </c>
      <c r="E25" s="135" t="str">
        <f>IF('Puestos de Trabajo Emp'!E25&lt;&gt;"",'Puestos de Trabajo Emp'!E25,"")</f>
        <v/>
      </c>
      <c r="F25" s="136" t="str">
        <f>IF('Puestos de Trabajo Emp'!G25&lt;&gt;"",'Puestos de Trabajo Emp'!G25,"")</f>
        <v/>
      </c>
      <c r="G25" s="309"/>
      <c r="H25" s="309"/>
      <c r="I25" s="129"/>
      <c r="J25" s="129"/>
      <c r="K25" s="303"/>
      <c r="L25" s="306"/>
      <c r="M25" s="309"/>
      <c r="N25" s="312"/>
    </row>
    <row r="26" spans="1:14" ht="25.5" customHeight="1" thickBot="1" x14ac:dyDescent="0.3">
      <c r="A26" s="299"/>
      <c r="B26" s="301"/>
      <c r="C26" s="301"/>
      <c r="D26" s="137" t="str">
        <f>IF('Puestos de Trabajo Emp'!D26&lt;&gt;"",'Puestos de Trabajo Emp'!D26,"")</f>
        <v/>
      </c>
      <c r="E26" s="138" t="str">
        <f>IF('Puestos de Trabajo Emp'!E26&lt;&gt;"",'Puestos de Trabajo Emp'!E26,"")</f>
        <v/>
      </c>
      <c r="F26" s="137" t="str">
        <f>IF('Puestos de Trabajo Emp'!G26&lt;&gt;"",'Puestos de Trabajo Emp'!G26,"")</f>
        <v/>
      </c>
      <c r="G26" s="310"/>
      <c r="H26" s="310"/>
      <c r="I26" s="130"/>
      <c r="J26" s="130"/>
      <c r="K26" s="304"/>
      <c r="L26" s="307"/>
      <c r="M26" s="310"/>
      <c r="N26" s="313"/>
    </row>
    <row r="27" spans="1:14" ht="25.5" customHeight="1" x14ac:dyDescent="0.25">
      <c r="A27" s="297">
        <f>'Puestos de Trabajo Emp'!A27:A31</f>
        <v>5</v>
      </c>
      <c r="B27" s="300" t="str">
        <f>IF('Puestos de Trabajo Emp'!B27:B31&lt;&gt;"",'Puestos de Trabajo Emp'!B27:B31,"")</f>
        <v>Muestrera</v>
      </c>
      <c r="C27" s="300" t="str">
        <f>IF('Puestos de Trabajo Emp'!C27:C31&lt;&gt;"",'Puestos de Trabajo Emp'!C27:C31,"")</f>
        <v>Operador
 metalúrgico</v>
      </c>
      <c r="D27" s="139" t="str">
        <f>IF('Puestos de Trabajo Emp'!D27&lt;&gt;"",'Puestos de Trabajo Emp'!D27,"")</f>
        <v>Filtrado de muestras</v>
      </c>
      <c r="E27" s="133">
        <f>IF('Puestos de Trabajo Emp'!E27&lt;&gt;"",'Puestos de Trabajo Emp'!E27,"")</f>
        <v>6</v>
      </c>
      <c r="F27" s="139" t="str">
        <f>IF('Puestos de Trabajo Emp'!G27&lt;&gt;"",'Puestos de Trabajo Emp'!G27,"")</f>
        <v>Filtros de presión</v>
      </c>
      <c r="G27" s="314">
        <f>SUM(E27:E31)</f>
        <v>11</v>
      </c>
      <c r="H27" s="314">
        <v>1</v>
      </c>
      <c r="I27" s="131"/>
      <c r="J27" s="131"/>
      <c r="K27" s="302">
        <f>MAX(J27:J31)</f>
        <v>0</v>
      </c>
      <c r="L27" s="305" t="str">
        <f>IF(K27&lt;=80,"No se requiere evaluación cuantitativa",IF((G27/(8/POWER(2,((K27-85)/3))))&gt;=10,"Alta",IF((G27/(8/POWER(2,((K27-85)/3))))&lt;0.5,"Baja","Media")))</f>
        <v>No se requiere evaluación cuantitativa</v>
      </c>
      <c r="M27" s="314" t="s">
        <v>10</v>
      </c>
      <c r="N27" s="315"/>
    </row>
    <row r="28" spans="1:14" ht="25.5" customHeight="1" x14ac:dyDescent="0.25">
      <c r="A28" s="298"/>
      <c r="B28" s="300"/>
      <c r="C28" s="300"/>
      <c r="D28" s="134" t="str">
        <f>IF('Puestos de Trabajo Emp'!D28&lt;&gt;"",'Puestos de Trabajo Emp'!D28,"")</f>
        <v>Uso de ro-tap</v>
      </c>
      <c r="E28" s="135">
        <f>IF('Puestos de Trabajo Emp'!E28&lt;&gt;"",'Puestos de Trabajo Emp'!E28,"")</f>
        <v>3</v>
      </c>
      <c r="F28" s="136" t="str">
        <f>IF('Puestos de Trabajo Emp'!G28&lt;&gt;"",'Puestos de Trabajo Emp'!G28,"")</f>
        <v>Ro-tap</v>
      </c>
      <c r="G28" s="309"/>
      <c r="H28" s="309"/>
      <c r="I28" s="129"/>
      <c r="J28" s="129"/>
      <c r="K28" s="303"/>
      <c r="L28" s="306"/>
      <c r="M28" s="309"/>
      <c r="N28" s="312"/>
    </row>
    <row r="29" spans="1:14" ht="25.5" customHeight="1" x14ac:dyDescent="0.25">
      <c r="A29" s="298"/>
      <c r="B29" s="300"/>
      <c r="C29" s="300"/>
      <c r="D29" s="134" t="str">
        <f>IF('Puestos de Trabajo Emp'!D29&lt;&gt;"",'Puestos de Trabajo Emp'!D29,"")</f>
        <v>Recolección de muestras en planta</v>
      </c>
      <c r="E29" s="135">
        <f>IF('Puestos de Trabajo Emp'!E29&lt;&gt;"",'Puestos de Trabajo Emp'!E29,"")</f>
        <v>2</v>
      </c>
      <c r="F29" s="136" t="str">
        <f>IF('Puestos de Trabajo Emp'!G29&lt;&gt;"",'Puestos de Trabajo Emp'!G29,"")</f>
        <v>Agitador de pulpa</v>
      </c>
      <c r="G29" s="309"/>
      <c r="H29" s="309"/>
      <c r="I29" s="129"/>
      <c r="J29" s="129"/>
      <c r="K29" s="303"/>
      <c r="L29" s="306"/>
      <c r="M29" s="309"/>
      <c r="N29" s="312"/>
    </row>
    <row r="30" spans="1:14" ht="25.5" customHeight="1" x14ac:dyDescent="0.25">
      <c r="A30" s="298"/>
      <c r="B30" s="300"/>
      <c r="C30" s="300"/>
      <c r="D30" s="134" t="str">
        <f>IF('Puestos de Trabajo Emp'!D30&lt;&gt;"",'Puestos de Trabajo Emp'!D30,"")</f>
        <v/>
      </c>
      <c r="E30" s="135" t="str">
        <f>IF('Puestos de Trabajo Emp'!E30&lt;&gt;"",'Puestos de Trabajo Emp'!E30,"")</f>
        <v/>
      </c>
      <c r="F30" s="136" t="str">
        <f>IF('Puestos de Trabajo Emp'!G30&lt;&gt;"",'Puestos de Trabajo Emp'!G30,"")</f>
        <v/>
      </c>
      <c r="G30" s="309"/>
      <c r="H30" s="309"/>
      <c r="I30" s="129"/>
      <c r="J30" s="129"/>
      <c r="K30" s="303"/>
      <c r="L30" s="306"/>
      <c r="M30" s="309"/>
      <c r="N30" s="312"/>
    </row>
    <row r="31" spans="1:14" ht="25.5" customHeight="1" thickBot="1" x14ac:dyDescent="0.3">
      <c r="A31" s="299"/>
      <c r="B31" s="301"/>
      <c r="C31" s="301"/>
      <c r="D31" s="137" t="str">
        <f>IF('Puestos de Trabajo Emp'!D31&lt;&gt;"",'Puestos de Trabajo Emp'!D31,"")</f>
        <v/>
      </c>
      <c r="E31" s="138" t="str">
        <f>IF('Puestos de Trabajo Emp'!E31&lt;&gt;"",'Puestos de Trabajo Emp'!E31,"")</f>
        <v/>
      </c>
      <c r="F31" s="137" t="str">
        <f>IF('Puestos de Trabajo Emp'!G31&lt;&gt;"",'Puestos de Trabajo Emp'!G31,"")</f>
        <v/>
      </c>
      <c r="G31" s="310"/>
      <c r="H31" s="310"/>
      <c r="I31" s="130"/>
      <c r="J31" s="130"/>
      <c r="K31" s="304"/>
      <c r="L31" s="307"/>
      <c r="M31" s="310"/>
      <c r="N31" s="313"/>
    </row>
    <row r="32" spans="1:14" ht="25.5" customHeight="1" x14ac:dyDescent="0.25">
      <c r="A32" s="297">
        <f>'Puestos de Trabajo Emp'!A32:A36</f>
        <v>6</v>
      </c>
      <c r="B32" s="300" t="str">
        <f>IF('Puestos de Trabajo Emp'!B32:B36&lt;&gt;"",'Puestos de Trabajo Emp'!B32:B36,"")</f>
        <v>Producción</v>
      </c>
      <c r="C32" s="300" t="str">
        <f>IF('Puestos de Trabajo Emp'!C32:C36&lt;&gt;"",'Puestos de Trabajo Emp'!C32:C36,"")</f>
        <v>Cortador de perfiles</v>
      </c>
      <c r="D32" s="139" t="str">
        <f>IF('Puestos de Trabajo Emp'!D32&lt;&gt;"",'Puestos de Trabajo Emp'!D32,"")</f>
        <v>Cortar perfiles de acero con máquina cortadora de huincha</v>
      </c>
      <c r="E32" s="133">
        <f>IF('Puestos de Trabajo Emp'!E32&lt;&gt;"",'Puestos de Trabajo Emp'!E32,"")</f>
        <v>9</v>
      </c>
      <c r="F32" s="139" t="str">
        <f>IF('Puestos de Trabajo Emp'!G32&lt;&gt;"",'Puestos de Trabajo Emp'!G32,"")</f>
        <v>Acción de soldar al arco</v>
      </c>
      <c r="G32" s="314">
        <f>SUM(E32:E36)</f>
        <v>9</v>
      </c>
      <c r="H32" s="314">
        <v>1</v>
      </c>
      <c r="I32" s="131"/>
      <c r="J32" s="131"/>
      <c r="K32" s="302">
        <f>MAX(J32:J36)</f>
        <v>0</v>
      </c>
      <c r="L32" s="305" t="str">
        <f>IF(K32&lt;=80,"No se requiere evaluación cuantitativa",IF((G32/(8/POWER(2,((K32-85)/3))))&gt;=10,"Alta",IF((G32/(8/POWER(2,((K32-85)/3))))&lt;0.5,"Baja","Media")))</f>
        <v>No se requiere evaluación cuantitativa</v>
      </c>
      <c r="M32" s="314" t="s">
        <v>10</v>
      </c>
      <c r="N32" s="315"/>
    </row>
    <row r="33" spans="1:14" ht="25.5" customHeight="1" x14ac:dyDescent="0.25">
      <c r="A33" s="298"/>
      <c r="B33" s="300"/>
      <c r="C33" s="300"/>
      <c r="D33" s="134" t="str">
        <f>IF('Puestos de Trabajo Emp'!D33&lt;&gt;"",'Puestos de Trabajo Emp'!D33,"")</f>
        <v/>
      </c>
      <c r="E33" s="135" t="str">
        <f>IF('Puestos de Trabajo Emp'!E33&lt;&gt;"",'Puestos de Trabajo Emp'!E33,"")</f>
        <v/>
      </c>
      <c r="F33" s="136" t="str">
        <f>IF('Puestos de Trabajo Emp'!G33&lt;&gt;"",'Puestos de Trabajo Emp'!G33,"")</f>
        <v>Esmeril Angular con disco de 4,5 pulgadas</v>
      </c>
      <c r="G33" s="309"/>
      <c r="H33" s="309"/>
      <c r="I33" s="129"/>
      <c r="J33" s="129"/>
      <c r="K33" s="303"/>
      <c r="L33" s="306"/>
      <c r="M33" s="309"/>
      <c r="N33" s="312"/>
    </row>
    <row r="34" spans="1:14" ht="25.5" customHeight="1" x14ac:dyDescent="0.25">
      <c r="A34" s="298"/>
      <c r="B34" s="300"/>
      <c r="C34" s="300"/>
      <c r="D34" s="134" t="str">
        <f>IF('Puestos de Trabajo Emp'!D34&lt;&gt;"",'Puestos de Trabajo Emp'!D34,"")</f>
        <v/>
      </c>
      <c r="E34" s="135" t="str">
        <f>IF('Puestos de Trabajo Emp'!E34&lt;&gt;"",'Puestos de Trabajo Emp'!E34,"")</f>
        <v/>
      </c>
      <c r="F34" s="136" t="str">
        <f>IF('Puestos de Trabajo Emp'!G34&lt;&gt;"",'Puestos de Trabajo Emp'!G34,"")</f>
        <v>Ruido ambiental en terreno, nave de producción</v>
      </c>
      <c r="G34" s="309"/>
      <c r="H34" s="309"/>
      <c r="I34" s="129"/>
      <c r="J34" s="129"/>
      <c r="K34" s="303"/>
      <c r="L34" s="306"/>
      <c r="M34" s="309"/>
      <c r="N34" s="312"/>
    </row>
    <row r="35" spans="1:14" ht="25.5" customHeight="1" x14ac:dyDescent="0.25">
      <c r="A35" s="298"/>
      <c r="B35" s="300"/>
      <c r="C35" s="300"/>
      <c r="D35" s="134" t="str">
        <f>IF('Puestos de Trabajo Emp'!D35&lt;&gt;"",'Puestos de Trabajo Emp'!D35,"")</f>
        <v/>
      </c>
      <c r="E35" s="135" t="str">
        <f>IF('Puestos de Trabajo Emp'!E35&lt;&gt;"",'Puestos de Trabajo Emp'!E35,"")</f>
        <v/>
      </c>
      <c r="F35" s="136" t="str">
        <f>IF('Puestos de Trabajo Emp'!G35&lt;&gt;"",'Puestos de Trabajo Emp'!G35,"")</f>
        <v/>
      </c>
      <c r="G35" s="309"/>
      <c r="H35" s="309"/>
      <c r="I35" s="129"/>
      <c r="J35" s="129"/>
      <c r="K35" s="303"/>
      <c r="L35" s="306"/>
      <c r="M35" s="309"/>
      <c r="N35" s="312"/>
    </row>
    <row r="36" spans="1:14" ht="25.5" customHeight="1" thickBot="1" x14ac:dyDescent="0.3">
      <c r="A36" s="299"/>
      <c r="B36" s="301"/>
      <c r="C36" s="301"/>
      <c r="D36" s="137" t="str">
        <f>IF('Puestos de Trabajo Emp'!D36&lt;&gt;"",'Puestos de Trabajo Emp'!D36,"")</f>
        <v/>
      </c>
      <c r="E36" s="138" t="str">
        <f>IF('Puestos de Trabajo Emp'!E36&lt;&gt;"",'Puestos de Trabajo Emp'!E36,"")</f>
        <v/>
      </c>
      <c r="F36" s="137" t="str">
        <f>IF('Puestos de Trabajo Emp'!G36&lt;&gt;"",'Puestos de Trabajo Emp'!G36,"")</f>
        <v/>
      </c>
      <c r="G36" s="310"/>
      <c r="H36" s="310"/>
      <c r="I36" s="130"/>
      <c r="J36" s="130"/>
      <c r="K36" s="304"/>
      <c r="L36" s="307"/>
      <c r="M36" s="310"/>
      <c r="N36" s="313"/>
    </row>
    <row r="37" spans="1:14" ht="25.5" customHeight="1" x14ac:dyDescent="0.25">
      <c r="A37" s="297">
        <f>'Puestos de Trabajo Emp'!A37:A41</f>
        <v>7</v>
      </c>
      <c r="B37" s="300" t="str">
        <f>IF('Puestos de Trabajo Emp'!B37:B41&lt;&gt;"",'Puestos de Trabajo Emp'!B37:B41,"")</f>
        <v>Taller de mantención</v>
      </c>
      <c r="C37" s="300" t="str">
        <f>IF('Puestos de Trabajo Emp'!C37:C41&lt;&gt;"",'Puestos de Trabajo Emp'!C37:C41,"")</f>
        <v>Mantenedor mecánico</v>
      </c>
      <c r="D37" s="139" t="str">
        <f>IF('Puestos de Trabajo Emp'!D37&lt;&gt;"",'Puestos de Trabajo Emp'!D37,"")</f>
        <v>Soldadura al arco</v>
      </c>
      <c r="E37" s="133">
        <f>IF('Puestos de Trabajo Emp'!E37&lt;&gt;"",'Puestos de Trabajo Emp'!E37,"")</f>
        <v>3</v>
      </c>
      <c r="F37" s="139" t="str">
        <f>IF('Puestos de Trabajo Emp'!G37&lt;&gt;"",'Puestos de Trabajo Emp'!G37,"")</f>
        <v>Acción de soldar al arco</v>
      </c>
      <c r="G37" s="314">
        <f>SUM(E37:E41)</f>
        <v>8</v>
      </c>
      <c r="H37" s="314">
        <v>1</v>
      </c>
      <c r="I37" s="131"/>
      <c r="J37" s="131"/>
      <c r="K37" s="302">
        <f>MAX(J37:J41)</f>
        <v>0</v>
      </c>
      <c r="L37" s="305" t="str">
        <f>IF(K37&lt;=80,"No se requiere evaluación cuantitativa",IF((G37/(8/POWER(2,((K37-85)/3))))&gt;=10,"Alta",IF((G37/(8/POWER(2,((K37-85)/3))))&lt;0.5,"Baja","Media")))</f>
        <v>No se requiere evaluación cuantitativa</v>
      </c>
      <c r="M37" s="314" t="s">
        <v>10</v>
      </c>
      <c r="N37" s="315"/>
    </row>
    <row r="38" spans="1:14" ht="25.5" customHeight="1" x14ac:dyDescent="0.25">
      <c r="A38" s="298"/>
      <c r="B38" s="300"/>
      <c r="C38" s="300"/>
      <c r="D38" s="134" t="str">
        <f>IF('Puestos de Trabajo Emp'!D38&lt;&gt;"",'Puestos de Trabajo Emp'!D38,"")</f>
        <v>Corte de perfiles metálicos con esmeril angular</v>
      </c>
      <c r="E38" s="135">
        <f>IF('Puestos de Trabajo Emp'!E38&lt;&gt;"",'Puestos de Trabajo Emp'!E38,"")</f>
        <v>2</v>
      </c>
      <c r="F38" s="136" t="str">
        <f>IF('Puestos de Trabajo Emp'!G38&lt;&gt;"",'Puestos de Trabajo Emp'!G38,"")</f>
        <v>Esmeril Angular con disco de 4,5 pulgadas</v>
      </c>
      <c r="G38" s="309"/>
      <c r="H38" s="309"/>
      <c r="I38" s="129"/>
      <c r="J38" s="129"/>
      <c r="K38" s="303"/>
      <c r="L38" s="306"/>
      <c r="M38" s="309"/>
      <c r="N38" s="312"/>
    </row>
    <row r="39" spans="1:14" ht="25.5" customHeight="1" x14ac:dyDescent="0.25">
      <c r="A39" s="298"/>
      <c r="B39" s="300"/>
      <c r="C39" s="300"/>
      <c r="D39" s="134" t="str">
        <f>IF('Puestos de Trabajo Emp'!D39&lt;&gt;"",'Puestos de Trabajo Emp'!D39,"")</f>
        <v>Actividades en terreno en planta envasado, revisando un circuito de paneles de maquinaria tres veces en el turno</v>
      </c>
      <c r="E39" s="135">
        <f>IF('Puestos de Trabajo Emp'!E39&lt;&gt;"",'Puestos de Trabajo Emp'!E39,"")</f>
        <v>3</v>
      </c>
      <c r="F39" s="136" t="str">
        <f>IF('Puestos de Trabajo Emp'!G39&lt;&gt;"",'Puestos de Trabajo Emp'!G39,"")</f>
        <v>Ruido ambiental en terreno, nave de producción</v>
      </c>
      <c r="G39" s="309"/>
      <c r="H39" s="309"/>
      <c r="I39" s="129"/>
      <c r="J39" s="129"/>
      <c r="K39" s="303"/>
      <c r="L39" s="306"/>
      <c r="M39" s="309"/>
      <c r="N39" s="312"/>
    </row>
    <row r="40" spans="1:14" ht="25.5" customHeight="1" x14ac:dyDescent="0.25">
      <c r="A40" s="298"/>
      <c r="B40" s="300"/>
      <c r="C40" s="300"/>
      <c r="D40" s="134" t="str">
        <f>IF('Puestos de Trabajo Emp'!D40&lt;&gt;"",'Puestos de Trabajo Emp'!D40,"")</f>
        <v/>
      </c>
      <c r="E40" s="135" t="str">
        <f>IF('Puestos de Trabajo Emp'!E40&lt;&gt;"",'Puestos de Trabajo Emp'!E40,"")</f>
        <v/>
      </c>
      <c r="F40" s="136" t="str">
        <f>IF('Puestos de Trabajo Emp'!G40&lt;&gt;"",'Puestos de Trabajo Emp'!G40,"")</f>
        <v/>
      </c>
      <c r="G40" s="309"/>
      <c r="H40" s="309"/>
      <c r="I40" s="129"/>
      <c r="J40" s="129"/>
      <c r="K40" s="303"/>
      <c r="L40" s="306"/>
      <c r="M40" s="309"/>
      <c r="N40" s="312"/>
    </row>
    <row r="41" spans="1:14" ht="25.5" customHeight="1" thickBot="1" x14ac:dyDescent="0.3">
      <c r="A41" s="299"/>
      <c r="B41" s="301"/>
      <c r="C41" s="301"/>
      <c r="D41" s="137" t="str">
        <f>IF('Puestos de Trabajo Emp'!D41&lt;&gt;"",'Puestos de Trabajo Emp'!D41,"")</f>
        <v/>
      </c>
      <c r="E41" s="138" t="str">
        <f>IF('Puestos de Trabajo Emp'!E41&lt;&gt;"",'Puestos de Trabajo Emp'!E41,"")</f>
        <v/>
      </c>
      <c r="F41" s="137" t="str">
        <f>IF('Puestos de Trabajo Emp'!G41&lt;&gt;"",'Puestos de Trabajo Emp'!G41,"")</f>
        <v/>
      </c>
      <c r="G41" s="310"/>
      <c r="H41" s="310"/>
      <c r="I41" s="130"/>
      <c r="J41" s="130"/>
      <c r="K41" s="304"/>
      <c r="L41" s="307"/>
      <c r="M41" s="310"/>
      <c r="N41" s="313"/>
    </row>
    <row r="42" spans="1:14" ht="25.5" customHeight="1" x14ac:dyDescent="0.25">
      <c r="A42" s="297">
        <f>'Puestos de Trabajo Emp'!A42:A46</f>
        <v>8</v>
      </c>
      <c r="B42" s="300" t="str">
        <f>IF('Puestos de Trabajo Emp'!B42:B46&lt;&gt;"",'Puestos de Trabajo Emp'!B42:B46,"")</f>
        <v>Taller de mantención</v>
      </c>
      <c r="C42" s="300" t="str">
        <f>IF('Puestos de Trabajo Emp'!C42:C46&lt;&gt;"",'Puestos de Trabajo Emp'!C42:C46,"")</f>
        <v>Mantenedor mecánico</v>
      </c>
      <c r="D42" s="139" t="str">
        <f>IF('Puestos de Trabajo Emp'!D42&lt;&gt;"",'Puestos de Trabajo Emp'!D42,"")</f>
        <v>Soldadura al arco</v>
      </c>
      <c r="E42" s="133">
        <f>IF('Puestos de Trabajo Emp'!E42&lt;&gt;"",'Puestos de Trabajo Emp'!E42,"")</f>
        <v>3</v>
      </c>
      <c r="F42" s="139" t="str">
        <f>IF('Puestos de Trabajo Emp'!G42&lt;&gt;"",'Puestos de Trabajo Emp'!G42,"")</f>
        <v>Acción de soldar al arco</v>
      </c>
      <c r="G42" s="314">
        <f>SUM(E42:E46)</f>
        <v>8</v>
      </c>
      <c r="H42" s="314">
        <v>1</v>
      </c>
      <c r="I42" s="131"/>
      <c r="J42" s="131"/>
      <c r="K42" s="302">
        <f>MAX(J42:J46)</f>
        <v>0</v>
      </c>
      <c r="L42" s="305" t="str">
        <f>IF(K42&lt;=80,"No se requiere evaluación cuantitativa",IF((G42/(8/POWER(2,((K42-85)/3))))&gt;=10,"Alta",IF((G42/(8/POWER(2,((K42-85)/3))))&lt;0.5,"Baja","Media")))</f>
        <v>No se requiere evaluación cuantitativa</v>
      </c>
      <c r="M42" s="314" t="s">
        <v>10</v>
      </c>
      <c r="N42" s="315"/>
    </row>
    <row r="43" spans="1:14" ht="25.5" customHeight="1" x14ac:dyDescent="0.25">
      <c r="A43" s="298"/>
      <c r="B43" s="300"/>
      <c r="C43" s="300"/>
      <c r="D43" s="134" t="str">
        <f>IF('Puestos de Trabajo Emp'!D43&lt;&gt;"",'Puestos de Trabajo Emp'!D43,"")</f>
        <v>Corte de perfiles metálicos con esmeril angular</v>
      </c>
      <c r="E43" s="135">
        <f>IF('Puestos de Trabajo Emp'!E43&lt;&gt;"",'Puestos de Trabajo Emp'!E43,"")</f>
        <v>2</v>
      </c>
      <c r="F43" s="136" t="str">
        <f>IF('Puestos de Trabajo Emp'!G43&lt;&gt;"",'Puestos de Trabajo Emp'!G43,"")</f>
        <v>Esmeril Angular con disco de 4,5 pulgadas</v>
      </c>
      <c r="G43" s="309"/>
      <c r="H43" s="309"/>
      <c r="I43" s="129"/>
      <c r="J43" s="129"/>
      <c r="K43" s="303"/>
      <c r="L43" s="306"/>
      <c r="M43" s="309"/>
      <c r="N43" s="312"/>
    </row>
    <row r="44" spans="1:14" ht="25.5" customHeight="1" x14ac:dyDescent="0.25">
      <c r="A44" s="298"/>
      <c r="B44" s="300"/>
      <c r="C44" s="300"/>
      <c r="D44" s="134" t="str">
        <f>IF('Puestos de Trabajo Emp'!D44&lt;&gt;"",'Puestos de Trabajo Emp'!D44,"")</f>
        <v>Actividades en terreno en planta envasado, revisando un circuito de paneles de maquinaria tres veces en el turno</v>
      </c>
      <c r="E44" s="135">
        <f>IF('Puestos de Trabajo Emp'!E44&lt;&gt;"",'Puestos de Trabajo Emp'!E44,"")</f>
        <v>3</v>
      </c>
      <c r="F44" s="136" t="str">
        <f>IF('Puestos de Trabajo Emp'!G44&lt;&gt;"",'Puestos de Trabajo Emp'!G44,"")</f>
        <v>Ruido ambiental en terreno, nave de producción</v>
      </c>
      <c r="G44" s="309"/>
      <c r="H44" s="309"/>
      <c r="I44" s="129"/>
      <c r="J44" s="129"/>
      <c r="K44" s="303"/>
      <c r="L44" s="306"/>
      <c r="M44" s="309"/>
      <c r="N44" s="312"/>
    </row>
    <row r="45" spans="1:14" ht="25.5" customHeight="1" x14ac:dyDescent="0.25">
      <c r="A45" s="298"/>
      <c r="B45" s="300"/>
      <c r="C45" s="300"/>
      <c r="D45" s="134" t="str">
        <f>IF('Puestos de Trabajo Emp'!D45&lt;&gt;"",'Puestos de Trabajo Emp'!D45,"")</f>
        <v/>
      </c>
      <c r="E45" s="135" t="str">
        <f>IF('Puestos de Trabajo Emp'!E45&lt;&gt;"",'Puestos de Trabajo Emp'!E45,"")</f>
        <v/>
      </c>
      <c r="F45" s="136" t="str">
        <f>IF('Puestos de Trabajo Emp'!G45&lt;&gt;"",'Puestos de Trabajo Emp'!G45,"")</f>
        <v/>
      </c>
      <c r="G45" s="309"/>
      <c r="H45" s="309"/>
      <c r="I45" s="129"/>
      <c r="J45" s="129"/>
      <c r="K45" s="303"/>
      <c r="L45" s="306"/>
      <c r="M45" s="309"/>
      <c r="N45" s="312"/>
    </row>
    <row r="46" spans="1:14" ht="25.5" customHeight="1" thickBot="1" x14ac:dyDescent="0.3">
      <c r="A46" s="299"/>
      <c r="B46" s="301"/>
      <c r="C46" s="301"/>
      <c r="D46" s="137" t="str">
        <f>IF('Puestos de Trabajo Emp'!D46&lt;&gt;"",'Puestos de Trabajo Emp'!D46,"")</f>
        <v/>
      </c>
      <c r="E46" s="138" t="str">
        <f>IF('Puestos de Trabajo Emp'!E46&lt;&gt;"",'Puestos de Trabajo Emp'!E46,"")</f>
        <v/>
      </c>
      <c r="F46" s="137" t="str">
        <f>IF('Puestos de Trabajo Emp'!G46&lt;&gt;"",'Puestos de Trabajo Emp'!G46,"")</f>
        <v/>
      </c>
      <c r="G46" s="310"/>
      <c r="H46" s="310"/>
      <c r="I46" s="130"/>
      <c r="J46" s="130"/>
      <c r="K46" s="304"/>
      <c r="L46" s="307"/>
      <c r="M46" s="310"/>
      <c r="N46" s="313"/>
    </row>
    <row r="47" spans="1:14" ht="25.5" customHeight="1" x14ac:dyDescent="0.25">
      <c r="A47" s="297">
        <f>'Puestos de Trabajo Emp'!A47:A51</f>
        <v>9</v>
      </c>
      <c r="B47" s="300" t="str">
        <f>IF('Puestos de Trabajo Emp'!B47:B51&lt;&gt;"",'Puestos de Trabajo Emp'!B47:B51,"")</f>
        <v>Taller de mantención</v>
      </c>
      <c r="C47" s="300" t="str">
        <f>IF('Puestos de Trabajo Emp'!C47:C51&lt;&gt;"",'Puestos de Trabajo Emp'!C47:C51,"")</f>
        <v>Mantenedor mecánico</v>
      </c>
      <c r="D47" s="139" t="str">
        <f>IF('Puestos de Trabajo Emp'!D47&lt;&gt;"",'Puestos de Trabajo Emp'!D47,"")</f>
        <v>Soldadura al arco</v>
      </c>
      <c r="E47" s="133">
        <f>IF('Puestos de Trabajo Emp'!E47&lt;&gt;"",'Puestos de Trabajo Emp'!E47,"")</f>
        <v>3</v>
      </c>
      <c r="F47" s="139" t="str">
        <f>IF('Puestos de Trabajo Emp'!G47&lt;&gt;"",'Puestos de Trabajo Emp'!G47,"")</f>
        <v>Acción de soldar al arco</v>
      </c>
      <c r="G47" s="314">
        <f>SUM(E47:E51)</f>
        <v>8</v>
      </c>
      <c r="H47" s="314">
        <v>1</v>
      </c>
      <c r="I47" s="131"/>
      <c r="J47" s="131"/>
      <c r="K47" s="302">
        <f>MAX(J47:J51)</f>
        <v>0</v>
      </c>
      <c r="L47" s="305" t="str">
        <f>IF(K47&lt;=80,"No se requiere evaluación cuantitativa",IF((G47/(8/POWER(2,((K47-85)/3))))&gt;=10,"Alta",IF((G47/(8/POWER(2,((K47-85)/3))))&lt;0.5,"Baja","Media")))</f>
        <v>No se requiere evaluación cuantitativa</v>
      </c>
      <c r="M47" s="314" t="s">
        <v>10</v>
      </c>
      <c r="N47" s="315"/>
    </row>
    <row r="48" spans="1:14" ht="25.5" customHeight="1" x14ac:dyDescent="0.25">
      <c r="A48" s="298"/>
      <c r="B48" s="300"/>
      <c r="C48" s="300"/>
      <c r="D48" s="134" t="str">
        <f>IF('Puestos de Trabajo Emp'!D48&lt;&gt;"",'Puestos de Trabajo Emp'!D48,"")</f>
        <v>Corte de perfiles metálicos con esmeril angular</v>
      </c>
      <c r="E48" s="135">
        <f>IF('Puestos de Trabajo Emp'!E48&lt;&gt;"",'Puestos de Trabajo Emp'!E48,"")</f>
        <v>2</v>
      </c>
      <c r="F48" s="136" t="str">
        <f>IF('Puestos de Trabajo Emp'!G48&lt;&gt;"",'Puestos de Trabajo Emp'!G48,"")</f>
        <v>Esmeril Angular con disco de 4,5 pulgadas</v>
      </c>
      <c r="G48" s="309"/>
      <c r="H48" s="309"/>
      <c r="I48" s="129"/>
      <c r="J48" s="129"/>
      <c r="K48" s="303"/>
      <c r="L48" s="306"/>
      <c r="M48" s="309"/>
      <c r="N48" s="312"/>
    </row>
    <row r="49" spans="1:14" ht="25.5" customHeight="1" x14ac:dyDescent="0.25">
      <c r="A49" s="298"/>
      <c r="B49" s="300"/>
      <c r="C49" s="300"/>
      <c r="D49" s="134" t="str">
        <f>IF('Puestos de Trabajo Emp'!D49&lt;&gt;"",'Puestos de Trabajo Emp'!D49,"")</f>
        <v>Actividades en terreno en planta envasado, revisando un circuito de paneles de maquinaria tres veces en el turno</v>
      </c>
      <c r="E49" s="135">
        <f>IF('Puestos de Trabajo Emp'!E49&lt;&gt;"",'Puestos de Trabajo Emp'!E49,"")</f>
        <v>3</v>
      </c>
      <c r="F49" s="136" t="str">
        <f>IF('Puestos de Trabajo Emp'!G49&lt;&gt;"",'Puestos de Trabajo Emp'!G49,"")</f>
        <v>Ruido ambiental en terreno, nave de producción</v>
      </c>
      <c r="G49" s="309"/>
      <c r="H49" s="309"/>
      <c r="I49" s="129"/>
      <c r="J49" s="129"/>
      <c r="K49" s="303"/>
      <c r="L49" s="306"/>
      <c r="M49" s="309"/>
      <c r="N49" s="312"/>
    </row>
    <row r="50" spans="1:14" ht="25.5" customHeight="1" x14ac:dyDescent="0.25">
      <c r="A50" s="298"/>
      <c r="B50" s="300"/>
      <c r="C50" s="300"/>
      <c r="D50" s="134" t="str">
        <f>IF('Puestos de Trabajo Emp'!D50&lt;&gt;"",'Puestos de Trabajo Emp'!D50,"")</f>
        <v/>
      </c>
      <c r="E50" s="135" t="str">
        <f>IF('Puestos de Trabajo Emp'!E50&lt;&gt;"",'Puestos de Trabajo Emp'!E50,"")</f>
        <v/>
      </c>
      <c r="F50" s="136" t="str">
        <f>IF('Puestos de Trabajo Emp'!G50&lt;&gt;"",'Puestos de Trabajo Emp'!G50,"")</f>
        <v/>
      </c>
      <c r="G50" s="309"/>
      <c r="H50" s="309"/>
      <c r="I50" s="129"/>
      <c r="J50" s="129"/>
      <c r="K50" s="303"/>
      <c r="L50" s="306"/>
      <c r="M50" s="309"/>
      <c r="N50" s="312"/>
    </row>
    <row r="51" spans="1:14" ht="25.5" customHeight="1" thickBot="1" x14ac:dyDescent="0.3">
      <c r="A51" s="299"/>
      <c r="B51" s="301"/>
      <c r="C51" s="301"/>
      <c r="D51" s="137" t="str">
        <f>IF('Puestos de Trabajo Emp'!D51&lt;&gt;"",'Puestos de Trabajo Emp'!D51,"")</f>
        <v/>
      </c>
      <c r="E51" s="138" t="str">
        <f>IF('Puestos de Trabajo Emp'!E51&lt;&gt;"",'Puestos de Trabajo Emp'!E51,"")</f>
        <v/>
      </c>
      <c r="F51" s="137" t="str">
        <f>IF('Puestos de Trabajo Emp'!G51&lt;&gt;"",'Puestos de Trabajo Emp'!G51,"")</f>
        <v/>
      </c>
      <c r="G51" s="310"/>
      <c r="H51" s="310"/>
      <c r="I51" s="130"/>
      <c r="J51" s="130"/>
      <c r="K51" s="304"/>
      <c r="L51" s="307"/>
      <c r="M51" s="310"/>
      <c r="N51" s="313"/>
    </row>
    <row r="52" spans="1:14" ht="25.5" customHeight="1" x14ac:dyDescent="0.25">
      <c r="A52" s="297">
        <f>'Puestos de Trabajo Emp'!A52:A56</f>
        <v>10</v>
      </c>
      <c r="B52" s="300" t="str">
        <f>IF('Puestos de Trabajo Emp'!B52:B56&lt;&gt;"",'Puestos de Trabajo Emp'!B52:B56,"")</f>
        <v/>
      </c>
      <c r="C52" s="300" t="str">
        <f>IF('Puestos de Trabajo Emp'!C52:C56&lt;&gt;"",'Puestos de Trabajo Emp'!C52:C56,"")</f>
        <v/>
      </c>
      <c r="D52" s="139" t="str">
        <f>IF('Puestos de Trabajo Emp'!D52&lt;&gt;"",'Puestos de Trabajo Emp'!D52,"")</f>
        <v/>
      </c>
      <c r="E52" s="133" t="str">
        <f>IF('Puestos de Trabajo Emp'!E52&lt;&gt;"",'Puestos de Trabajo Emp'!E52,"")</f>
        <v/>
      </c>
      <c r="F52" s="139" t="str">
        <f>IF('Puestos de Trabajo Emp'!G52&lt;&gt;"",'Puestos de Trabajo Emp'!G52,"")</f>
        <v/>
      </c>
      <c r="G52" s="314">
        <f>SUM(E52:E56)</f>
        <v>0</v>
      </c>
      <c r="H52" s="314">
        <v>1</v>
      </c>
      <c r="I52" s="131"/>
      <c r="J52" s="131"/>
      <c r="K52" s="302">
        <f>MAX(J52:J56)</f>
        <v>0</v>
      </c>
      <c r="L52" s="305" t="str">
        <f>IF(K52&lt;=80,"No se requiere evaluación cuantitativa",IF((G52/(8/POWER(2,((K52-85)/3))))&gt;=10,"Alta",IF((G52/(8/POWER(2,((K52-85)/3))))&lt;0.5,"Baja","Media")))</f>
        <v>No se requiere evaluación cuantitativa</v>
      </c>
      <c r="M52" s="314" t="s">
        <v>10</v>
      </c>
      <c r="N52" s="315"/>
    </row>
    <row r="53" spans="1:14" ht="25.5" customHeight="1" x14ac:dyDescent="0.25">
      <c r="A53" s="298"/>
      <c r="B53" s="300"/>
      <c r="C53" s="300"/>
      <c r="D53" s="134" t="str">
        <f>IF('Puestos de Trabajo Emp'!D53&lt;&gt;"",'Puestos de Trabajo Emp'!D53,"")</f>
        <v/>
      </c>
      <c r="E53" s="135" t="str">
        <f>IF('Puestos de Trabajo Emp'!E53&lt;&gt;"",'Puestos de Trabajo Emp'!E53,"")</f>
        <v/>
      </c>
      <c r="F53" s="136" t="str">
        <f>IF('Puestos de Trabajo Emp'!G53&lt;&gt;"",'Puestos de Trabajo Emp'!G53,"")</f>
        <v/>
      </c>
      <c r="G53" s="309"/>
      <c r="H53" s="309"/>
      <c r="I53" s="129"/>
      <c r="J53" s="129"/>
      <c r="K53" s="303"/>
      <c r="L53" s="306"/>
      <c r="M53" s="309"/>
      <c r="N53" s="312"/>
    </row>
    <row r="54" spans="1:14" ht="25.5" customHeight="1" x14ac:dyDescent="0.25">
      <c r="A54" s="298"/>
      <c r="B54" s="300"/>
      <c r="C54" s="300"/>
      <c r="D54" s="134" t="str">
        <f>IF('Puestos de Trabajo Emp'!D54&lt;&gt;"",'Puestos de Trabajo Emp'!D54,"")</f>
        <v/>
      </c>
      <c r="E54" s="135" t="str">
        <f>IF('Puestos de Trabajo Emp'!E54&lt;&gt;"",'Puestos de Trabajo Emp'!E54,"")</f>
        <v/>
      </c>
      <c r="F54" s="136" t="str">
        <f>IF('Puestos de Trabajo Emp'!G54&lt;&gt;"",'Puestos de Trabajo Emp'!G54,"")</f>
        <v/>
      </c>
      <c r="G54" s="309"/>
      <c r="H54" s="309"/>
      <c r="I54" s="129"/>
      <c r="J54" s="129"/>
      <c r="K54" s="303"/>
      <c r="L54" s="306"/>
      <c r="M54" s="309"/>
      <c r="N54" s="312"/>
    </row>
    <row r="55" spans="1:14" ht="25.5" customHeight="1" x14ac:dyDescent="0.25">
      <c r="A55" s="298"/>
      <c r="B55" s="300"/>
      <c r="C55" s="300"/>
      <c r="D55" s="134" t="str">
        <f>IF('Puestos de Trabajo Emp'!D55&lt;&gt;"",'Puestos de Trabajo Emp'!D55,"")</f>
        <v/>
      </c>
      <c r="E55" s="135" t="str">
        <f>IF('Puestos de Trabajo Emp'!E55&lt;&gt;"",'Puestos de Trabajo Emp'!E55,"")</f>
        <v/>
      </c>
      <c r="F55" s="136" t="str">
        <f>IF('Puestos de Trabajo Emp'!G55&lt;&gt;"",'Puestos de Trabajo Emp'!G55,"")</f>
        <v/>
      </c>
      <c r="G55" s="309"/>
      <c r="H55" s="309"/>
      <c r="I55" s="129"/>
      <c r="J55" s="129"/>
      <c r="K55" s="303"/>
      <c r="L55" s="306"/>
      <c r="M55" s="309"/>
      <c r="N55" s="312"/>
    </row>
    <row r="56" spans="1:14" ht="25.5" customHeight="1" thickBot="1" x14ac:dyDescent="0.3">
      <c r="A56" s="299"/>
      <c r="B56" s="301"/>
      <c r="C56" s="301"/>
      <c r="D56" s="137" t="str">
        <f>IF('Puestos de Trabajo Emp'!D56&lt;&gt;"",'Puestos de Trabajo Emp'!D56,"")</f>
        <v/>
      </c>
      <c r="E56" s="138" t="str">
        <f>IF('Puestos de Trabajo Emp'!E56&lt;&gt;"",'Puestos de Trabajo Emp'!E56,"")</f>
        <v/>
      </c>
      <c r="F56" s="137" t="str">
        <f>IF('Puestos de Trabajo Emp'!G56&lt;&gt;"",'Puestos de Trabajo Emp'!G56,"")</f>
        <v/>
      </c>
      <c r="G56" s="310"/>
      <c r="H56" s="310"/>
      <c r="I56" s="130"/>
      <c r="J56" s="130"/>
      <c r="K56" s="304"/>
      <c r="L56" s="307"/>
      <c r="M56" s="310"/>
      <c r="N56" s="313"/>
    </row>
    <row r="57" spans="1:14" ht="25.5" customHeight="1" x14ac:dyDescent="0.25">
      <c r="A57" s="297">
        <f>'Puestos de Trabajo Emp'!A57:A61</f>
        <v>11</v>
      </c>
      <c r="B57" s="300" t="str">
        <f>IF('Puestos de Trabajo Emp'!B57:B61&lt;&gt;"",'Puestos de Trabajo Emp'!B57:B61,"")</f>
        <v/>
      </c>
      <c r="C57" s="300" t="str">
        <f>IF('Puestos de Trabajo Emp'!C57:C61&lt;&gt;"",'Puestos de Trabajo Emp'!C57:C61,"")</f>
        <v/>
      </c>
      <c r="D57" s="139" t="str">
        <f>IF('Puestos de Trabajo Emp'!D57&lt;&gt;"",'Puestos de Trabajo Emp'!D57,"")</f>
        <v/>
      </c>
      <c r="E57" s="133" t="str">
        <f>IF('Puestos de Trabajo Emp'!E57&lt;&gt;"",'Puestos de Trabajo Emp'!E57,"")</f>
        <v/>
      </c>
      <c r="F57" s="139" t="str">
        <f>IF('Puestos de Trabajo Emp'!G57&lt;&gt;"",'Puestos de Trabajo Emp'!G57,"")</f>
        <v/>
      </c>
      <c r="G57" s="314">
        <f>SUM(E57:E61)</f>
        <v>0</v>
      </c>
      <c r="H57" s="314">
        <v>1</v>
      </c>
      <c r="I57" s="131"/>
      <c r="J57" s="131"/>
      <c r="K57" s="302">
        <f>MAX(J57:J61)</f>
        <v>0</v>
      </c>
      <c r="L57" s="305" t="str">
        <f>IF(K57&lt;=80,"No se requiere evaluación cuantitativa",IF((G57/(8/POWER(2,((K57-85)/3))))&gt;=10,"Alta",IF((G57/(8/POWER(2,((K57-85)/3))))&lt;0.5,"Baja","Media")))</f>
        <v>No se requiere evaluación cuantitativa</v>
      </c>
      <c r="M57" s="314" t="s">
        <v>10</v>
      </c>
      <c r="N57" s="315"/>
    </row>
    <row r="58" spans="1:14" ht="25.5" customHeight="1" x14ac:dyDescent="0.25">
      <c r="A58" s="298"/>
      <c r="B58" s="300"/>
      <c r="C58" s="300"/>
      <c r="D58" s="134" t="str">
        <f>IF('Puestos de Trabajo Emp'!D58&lt;&gt;"",'Puestos de Trabajo Emp'!D58,"")</f>
        <v/>
      </c>
      <c r="E58" s="135" t="str">
        <f>IF('Puestos de Trabajo Emp'!E58&lt;&gt;"",'Puestos de Trabajo Emp'!E58,"")</f>
        <v/>
      </c>
      <c r="F58" s="136" t="str">
        <f>IF('Puestos de Trabajo Emp'!G58&lt;&gt;"",'Puestos de Trabajo Emp'!G58,"")</f>
        <v/>
      </c>
      <c r="G58" s="309"/>
      <c r="H58" s="309"/>
      <c r="I58" s="129"/>
      <c r="J58" s="129"/>
      <c r="K58" s="303"/>
      <c r="L58" s="306"/>
      <c r="M58" s="309"/>
      <c r="N58" s="312"/>
    </row>
    <row r="59" spans="1:14" ht="25.5" customHeight="1" x14ac:dyDescent="0.25">
      <c r="A59" s="298"/>
      <c r="B59" s="300"/>
      <c r="C59" s="300"/>
      <c r="D59" s="134" t="str">
        <f>IF('Puestos de Trabajo Emp'!D59&lt;&gt;"",'Puestos de Trabajo Emp'!D59,"")</f>
        <v/>
      </c>
      <c r="E59" s="135" t="str">
        <f>IF('Puestos de Trabajo Emp'!E59&lt;&gt;"",'Puestos de Trabajo Emp'!E59,"")</f>
        <v/>
      </c>
      <c r="F59" s="136" t="str">
        <f>IF('Puestos de Trabajo Emp'!G59&lt;&gt;"",'Puestos de Trabajo Emp'!G59,"")</f>
        <v/>
      </c>
      <c r="G59" s="309"/>
      <c r="H59" s="309"/>
      <c r="I59" s="129"/>
      <c r="J59" s="129"/>
      <c r="K59" s="303"/>
      <c r="L59" s="306"/>
      <c r="M59" s="309"/>
      <c r="N59" s="312"/>
    </row>
    <row r="60" spans="1:14" ht="25.5" customHeight="1" x14ac:dyDescent="0.25">
      <c r="A60" s="298"/>
      <c r="B60" s="300"/>
      <c r="C60" s="300"/>
      <c r="D60" s="134" t="str">
        <f>IF('Puestos de Trabajo Emp'!D60&lt;&gt;"",'Puestos de Trabajo Emp'!D60,"")</f>
        <v/>
      </c>
      <c r="E60" s="135" t="str">
        <f>IF('Puestos de Trabajo Emp'!E60&lt;&gt;"",'Puestos de Trabajo Emp'!E60,"")</f>
        <v/>
      </c>
      <c r="F60" s="136" t="str">
        <f>IF('Puestos de Trabajo Emp'!G60&lt;&gt;"",'Puestos de Trabajo Emp'!G60,"")</f>
        <v/>
      </c>
      <c r="G60" s="309"/>
      <c r="H60" s="309"/>
      <c r="I60" s="129"/>
      <c r="J60" s="129"/>
      <c r="K60" s="303"/>
      <c r="L60" s="306"/>
      <c r="M60" s="309"/>
      <c r="N60" s="312"/>
    </row>
    <row r="61" spans="1:14" ht="25.5" customHeight="1" thickBot="1" x14ac:dyDescent="0.3">
      <c r="A61" s="299"/>
      <c r="B61" s="301"/>
      <c r="C61" s="301"/>
      <c r="D61" s="137" t="str">
        <f>IF('Puestos de Trabajo Emp'!D61&lt;&gt;"",'Puestos de Trabajo Emp'!D61,"")</f>
        <v/>
      </c>
      <c r="E61" s="138" t="str">
        <f>IF('Puestos de Trabajo Emp'!E61&lt;&gt;"",'Puestos de Trabajo Emp'!E61,"")</f>
        <v/>
      </c>
      <c r="F61" s="137" t="str">
        <f>IF('Puestos de Trabajo Emp'!G61&lt;&gt;"",'Puestos de Trabajo Emp'!G61,"")</f>
        <v/>
      </c>
      <c r="G61" s="310"/>
      <c r="H61" s="310"/>
      <c r="I61" s="130"/>
      <c r="J61" s="130"/>
      <c r="K61" s="304"/>
      <c r="L61" s="307"/>
      <c r="M61" s="310"/>
      <c r="N61" s="313"/>
    </row>
    <row r="62" spans="1:14" ht="25.5" customHeight="1" x14ac:dyDescent="0.25">
      <c r="A62" s="297">
        <f>'Puestos de Trabajo Emp'!A62:A66</f>
        <v>12</v>
      </c>
      <c r="B62" s="300" t="str">
        <f>IF('Puestos de Trabajo Emp'!B62:B66&lt;&gt;"",'Puestos de Trabajo Emp'!B62:B66,"")</f>
        <v/>
      </c>
      <c r="C62" s="300" t="str">
        <f>IF('Puestos de Trabajo Emp'!C62:C66&lt;&gt;"",'Puestos de Trabajo Emp'!C62:C66,"")</f>
        <v/>
      </c>
      <c r="D62" s="139" t="str">
        <f>IF('Puestos de Trabajo Emp'!D62&lt;&gt;"",'Puestos de Trabajo Emp'!D62,"")</f>
        <v/>
      </c>
      <c r="E62" s="133" t="str">
        <f>IF('Puestos de Trabajo Emp'!E62&lt;&gt;"",'Puestos de Trabajo Emp'!E62,"")</f>
        <v/>
      </c>
      <c r="F62" s="139" t="str">
        <f>IF('Puestos de Trabajo Emp'!G62&lt;&gt;"",'Puestos de Trabajo Emp'!G62,"")</f>
        <v/>
      </c>
      <c r="G62" s="314">
        <f>SUM(E62:E66)</f>
        <v>0</v>
      </c>
      <c r="H62" s="314">
        <v>1</v>
      </c>
      <c r="I62" s="131"/>
      <c r="J62" s="131"/>
      <c r="K62" s="302">
        <f>MAX(J62:J66)</f>
        <v>0</v>
      </c>
      <c r="L62" s="305" t="str">
        <f>IF(K62&lt;=80,"No se requiere evaluación cuantitativa",IF((G62/(8/POWER(2,((K62-85)/3))))&gt;=10,"Alta",IF((G62/(8/POWER(2,((K62-85)/3))))&lt;0.5,"Baja","Media")))</f>
        <v>No se requiere evaluación cuantitativa</v>
      </c>
      <c r="M62" s="314" t="s">
        <v>10</v>
      </c>
      <c r="N62" s="315"/>
    </row>
    <row r="63" spans="1:14" ht="25.5" customHeight="1" x14ac:dyDescent="0.25">
      <c r="A63" s="298"/>
      <c r="B63" s="300"/>
      <c r="C63" s="300"/>
      <c r="D63" s="134" t="str">
        <f>IF('Puestos de Trabajo Emp'!D63&lt;&gt;"",'Puestos de Trabajo Emp'!D63,"")</f>
        <v/>
      </c>
      <c r="E63" s="135" t="str">
        <f>IF('Puestos de Trabajo Emp'!E63&lt;&gt;"",'Puestos de Trabajo Emp'!E63,"")</f>
        <v/>
      </c>
      <c r="F63" s="136" t="str">
        <f>IF('Puestos de Trabajo Emp'!G63&lt;&gt;"",'Puestos de Trabajo Emp'!G63,"")</f>
        <v/>
      </c>
      <c r="G63" s="309"/>
      <c r="H63" s="309"/>
      <c r="I63" s="129"/>
      <c r="J63" s="129"/>
      <c r="K63" s="303"/>
      <c r="L63" s="306"/>
      <c r="M63" s="309"/>
      <c r="N63" s="312"/>
    </row>
    <row r="64" spans="1:14" ht="25.5" customHeight="1" x14ac:dyDescent="0.25">
      <c r="A64" s="298"/>
      <c r="B64" s="300"/>
      <c r="C64" s="300"/>
      <c r="D64" s="134" t="str">
        <f>IF('Puestos de Trabajo Emp'!D64&lt;&gt;"",'Puestos de Trabajo Emp'!D64,"")</f>
        <v/>
      </c>
      <c r="E64" s="135" t="str">
        <f>IF('Puestos de Trabajo Emp'!E64&lt;&gt;"",'Puestos de Trabajo Emp'!E64,"")</f>
        <v/>
      </c>
      <c r="F64" s="136" t="str">
        <f>IF('Puestos de Trabajo Emp'!G64&lt;&gt;"",'Puestos de Trabajo Emp'!G64,"")</f>
        <v/>
      </c>
      <c r="G64" s="309"/>
      <c r="H64" s="309"/>
      <c r="I64" s="129"/>
      <c r="J64" s="129"/>
      <c r="K64" s="303"/>
      <c r="L64" s="306"/>
      <c r="M64" s="309"/>
      <c r="N64" s="312"/>
    </row>
    <row r="65" spans="1:14" ht="25.5" customHeight="1" x14ac:dyDescent="0.25">
      <c r="A65" s="298"/>
      <c r="B65" s="300"/>
      <c r="C65" s="300"/>
      <c r="D65" s="134" t="str">
        <f>IF('Puestos de Trabajo Emp'!D65&lt;&gt;"",'Puestos de Trabajo Emp'!D65,"")</f>
        <v/>
      </c>
      <c r="E65" s="135" t="str">
        <f>IF('Puestos de Trabajo Emp'!E65&lt;&gt;"",'Puestos de Trabajo Emp'!E65,"")</f>
        <v/>
      </c>
      <c r="F65" s="136" t="str">
        <f>IF('Puestos de Trabajo Emp'!G65&lt;&gt;"",'Puestos de Trabajo Emp'!G65,"")</f>
        <v/>
      </c>
      <c r="G65" s="309"/>
      <c r="H65" s="309"/>
      <c r="I65" s="129"/>
      <c r="J65" s="129"/>
      <c r="K65" s="303"/>
      <c r="L65" s="306"/>
      <c r="M65" s="309"/>
      <c r="N65" s="312"/>
    </row>
    <row r="66" spans="1:14" ht="25.5" customHeight="1" thickBot="1" x14ac:dyDescent="0.3">
      <c r="A66" s="299"/>
      <c r="B66" s="301"/>
      <c r="C66" s="301"/>
      <c r="D66" s="137" t="str">
        <f>IF('Puestos de Trabajo Emp'!D66&lt;&gt;"",'Puestos de Trabajo Emp'!D66,"")</f>
        <v/>
      </c>
      <c r="E66" s="138" t="str">
        <f>IF('Puestos de Trabajo Emp'!E66&lt;&gt;"",'Puestos de Trabajo Emp'!E66,"")</f>
        <v/>
      </c>
      <c r="F66" s="137" t="str">
        <f>IF('Puestos de Trabajo Emp'!G66&lt;&gt;"",'Puestos de Trabajo Emp'!G66,"")</f>
        <v/>
      </c>
      <c r="G66" s="310"/>
      <c r="H66" s="310"/>
      <c r="I66" s="130"/>
      <c r="J66" s="130"/>
      <c r="K66" s="304"/>
      <c r="L66" s="307"/>
      <c r="M66" s="310"/>
      <c r="N66" s="313"/>
    </row>
    <row r="67" spans="1:14" ht="25.5" customHeight="1" x14ac:dyDescent="0.25">
      <c r="A67" s="297">
        <f>'Puestos de Trabajo Emp'!A67:A71</f>
        <v>13</v>
      </c>
      <c r="B67" s="300" t="str">
        <f>IF('Puestos de Trabajo Emp'!B67:B71&lt;&gt;"",'Puestos de Trabajo Emp'!B67:B71,"")</f>
        <v/>
      </c>
      <c r="C67" s="300" t="str">
        <f>IF('Puestos de Trabajo Emp'!C67:C71&lt;&gt;"",'Puestos de Trabajo Emp'!C67:C71,"")</f>
        <v/>
      </c>
      <c r="D67" s="139" t="str">
        <f>IF('Puestos de Trabajo Emp'!D67&lt;&gt;"",'Puestos de Trabajo Emp'!D67,"")</f>
        <v/>
      </c>
      <c r="E67" s="133" t="str">
        <f>IF('Puestos de Trabajo Emp'!E67&lt;&gt;"",'Puestos de Trabajo Emp'!E67,"")</f>
        <v/>
      </c>
      <c r="F67" s="139" t="str">
        <f>IF('Puestos de Trabajo Emp'!G67&lt;&gt;"",'Puestos de Trabajo Emp'!G67,"")</f>
        <v/>
      </c>
      <c r="G67" s="314">
        <f>SUM(E67:E71)</f>
        <v>0</v>
      </c>
      <c r="H67" s="314">
        <v>1</v>
      </c>
      <c r="I67" s="131"/>
      <c r="J67" s="131"/>
      <c r="K67" s="302">
        <f>MAX(J67:J71)</f>
        <v>0</v>
      </c>
      <c r="L67" s="305" t="str">
        <f>IF(K67&lt;=80,"No se requiere evaluación cuantitativa",IF((G67/(8/POWER(2,((K67-85)/3))))&gt;=10,"Alta",IF((G67/(8/POWER(2,((K67-85)/3))))&lt;0.5,"Baja","Media")))</f>
        <v>No se requiere evaluación cuantitativa</v>
      </c>
      <c r="M67" s="314" t="s">
        <v>10</v>
      </c>
      <c r="N67" s="315"/>
    </row>
    <row r="68" spans="1:14" ht="25.5" customHeight="1" x14ac:dyDescent="0.25">
      <c r="A68" s="298"/>
      <c r="B68" s="300"/>
      <c r="C68" s="300"/>
      <c r="D68" s="134" t="str">
        <f>IF('Puestos de Trabajo Emp'!D68&lt;&gt;"",'Puestos de Trabajo Emp'!D68,"")</f>
        <v/>
      </c>
      <c r="E68" s="135" t="str">
        <f>IF('Puestos de Trabajo Emp'!E68&lt;&gt;"",'Puestos de Trabajo Emp'!E68,"")</f>
        <v/>
      </c>
      <c r="F68" s="136" t="str">
        <f>IF('Puestos de Trabajo Emp'!G68&lt;&gt;"",'Puestos de Trabajo Emp'!G68,"")</f>
        <v/>
      </c>
      <c r="G68" s="309"/>
      <c r="H68" s="309"/>
      <c r="I68" s="129"/>
      <c r="J68" s="129"/>
      <c r="K68" s="303"/>
      <c r="L68" s="306"/>
      <c r="M68" s="309"/>
      <c r="N68" s="312"/>
    </row>
    <row r="69" spans="1:14" ht="25.5" customHeight="1" x14ac:dyDescent="0.25">
      <c r="A69" s="298"/>
      <c r="B69" s="300"/>
      <c r="C69" s="300"/>
      <c r="D69" s="134" t="str">
        <f>IF('Puestos de Trabajo Emp'!D69&lt;&gt;"",'Puestos de Trabajo Emp'!D69,"")</f>
        <v/>
      </c>
      <c r="E69" s="135" t="str">
        <f>IF('Puestos de Trabajo Emp'!E69&lt;&gt;"",'Puestos de Trabajo Emp'!E69,"")</f>
        <v/>
      </c>
      <c r="F69" s="136" t="str">
        <f>IF('Puestos de Trabajo Emp'!G69&lt;&gt;"",'Puestos de Trabajo Emp'!G69,"")</f>
        <v/>
      </c>
      <c r="G69" s="309"/>
      <c r="H69" s="309"/>
      <c r="I69" s="129"/>
      <c r="J69" s="129"/>
      <c r="K69" s="303"/>
      <c r="L69" s="306"/>
      <c r="M69" s="309"/>
      <c r="N69" s="312"/>
    </row>
    <row r="70" spans="1:14" ht="25.5" customHeight="1" x14ac:dyDescent="0.25">
      <c r="A70" s="298"/>
      <c r="B70" s="300"/>
      <c r="C70" s="300"/>
      <c r="D70" s="134" t="str">
        <f>IF('Puestos de Trabajo Emp'!D70&lt;&gt;"",'Puestos de Trabajo Emp'!D70,"")</f>
        <v/>
      </c>
      <c r="E70" s="135" t="str">
        <f>IF('Puestos de Trabajo Emp'!E70&lt;&gt;"",'Puestos de Trabajo Emp'!E70,"")</f>
        <v/>
      </c>
      <c r="F70" s="136" t="str">
        <f>IF('Puestos de Trabajo Emp'!G70&lt;&gt;"",'Puestos de Trabajo Emp'!G70,"")</f>
        <v/>
      </c>
      <c r="G70" s="309"/>
      <c r="H70" s="309"/>
      <c r="I70" s="129"/>
      <c r="J70" s="129"/>
      <c r="K70" s="303"/>
      <c r="L70" s="306"/>
      <c r="M70" s="309"/>
      <c r="N70" s="312"/>
    </row>
    <row r="71" spans="1:14" ht="25.5" customHeight="1" thickBot="1" x14ac:dyDescent="0.3">
      <c r="A71" s="299"/>
      <c r="B71" s="301"/>
      <c r="C71" s="301"/>
      <c r="D71" s="137" t="str">
        <f>IF('Puestos de Trabajo Emp'!D71&lt;&gt;"",'Puestos de Trabajo Emp'!D71,"")</f>
        <v/>
      </c>
      <c r="E71" s="138" t="str">
        <f>IF('Puestos de Trabajo Emp'!E71&lt;&gt;"",'Puestos de Trabajo Emp'!E71,"")</f>
        <v/>
      </c>
      <c r="F71" s="137" t="str">
        <f>IF('Puestos de Trabajo Emp'!G71&lt;&gt;"",'Puestos de Trabajo Emp'!G71,"")</f>
        <v/>
      </c>
      <c r="G71" s="310"/>
      <c r="H71" s="310"/>
      <c r="I71" s="130"/>
      <c r="J71" s="130"/>
      <c r="K71" s="304"/>
      <c r="L71" s="307"/>
      <c r="M71" s="310"/>
      <c r="N71" s="313"/>
    </row>
    <row r="72" spans="1:14" ht="25.5" customHeight="1" x14ac:dyDescent="0.25">
      <c r="A72" s="297">
        <f>'Puestos de Trabajo Emp'!A72:A76</f>
        <v>14</v>
      </c>
      <c r="B72" s="300" t="str">
        <f>IF('Puestos de Trabajo Emp'!B72:B76&lt;&gt;"",'Puestos de Trabajo Emp'!B72:B76,"")</f>
        <v/>
      </c>
      <c r="C72" s="300" t="str">
        <f>IF('Puestos de Trabajo Emp'!C72:C76&lt;&gt;"",'Puestos de Trabajo Emp'!C72:C76,"")</f>
        <v/>
      </c>
      <c r="D72" s="139" t="str">
        <f>IF('Puestos de Trabajo Emp'!D72&lt;&gt;"",'Puestos de Trabajo Emp'!D72,"")</f>
        <v/>
      </c>
      <c r="E72" s="133" t="str">
        <f>IF('Puestos de Trabajo Emp'!E72&lt;&gt;"",'Puestos de Trabajo Emp'!E72,"")</f>
        <v/>
      </c>
      <c r="F72" s="139" t="str">
        <f>IF('Puestos de Trabajo Emp'!G72&lt;&gt;"",'Puestos de Trabajo Emp'!G72,"")</f>
        <v/>
      </c>
      <c r="G72" s="314">
        <f>SUM(E72:E76)</f>
        <v>0</v>
      </c>
      <c r="H72" s="314">
        <v>1</v>
      </c>
      <c r="I72" s="131"/>
      <c r="J72" s="131"/>
      <c r="K72" s="302">
        <f>MAX(J72:J76)</f>
        <v>0</v>
      </c>
      <c r="L72" s="305" t="str">
        <f>IF(K72&lt;=80,"No se requiere evaluación cuantitativa",IF((G72/(8/POWER(2,((K72-85)/3))))&gt;=10,"Alta",IF((G72/(8/POWER(2,((K72-85)/3))))&lt;0.5,"Baja","Media")))</f>
        <v>No se requiere evaluación cuantitativa</v>
      </c>
      <c r="M72" s="314" t="s">
        <v>10</v>
      </c>
      <c r="N72" s="315"/>
    </row>
    <row r="73" spans="1:14" ht="25.5" customHeight="1" x14ac:dyDescent="0.25">
      <c r="A73" s="298"/>
      <c r="B73" s="300"/>
      <c r="C73" s="300"/>
      <c r="D73" s="134" t="str">
        <f>IF('Puestos de Trabajo Emp'!D73&lt;&gt;"",'Puestos de Trabajo Emp'!D73,"")</f>
        <v/>
      </c>
      <c r="E73" s="135" t="str">
        <f>IF('Puestos de Trabajo Emp'!E73&lt;&gt;"",'Puestos de Trabajo Emp'!E73,"")</f>
        <v/>
      </c>
      <c r="F73" s="136" t="str">
        <f>IF('Puestos de Trabajo Emp'!G73&lt;&gt;"",'Puestos de Trabajo Emp'!G73,"")</f>
        <v/>
      </c>
      <c r="G73" s="309"/>
      <c r="H73" s="309"/>
      <c r="I73" s="129"/>
      <c r="J73" s="129"/>
      <c r="K73" s="303"/>
      <c r="L73" s="306"/>
      <c r="M73" s="309"/>
      <c r="N73" s="312"/>
    </row>
    <row r="74" spans="1:14" ht="25.5" customHeight="1" x14ac:dyDescent="0.25">
      <c r="A74" s="298"/>
      <c r="B74" s="300"/>
      <c r="C74" s="300"/>
      <c r="D74" s="134" t="str">
        <f>IF('Puestos de Trabajo Emp'!D74&lt;&gt;"",'Puestos de Trabajo Emp'!D74,"")</f>
        <v/>
      </c>
      <c r="E74" s="135" t="str">
        <f>IF('Puestos de Trabajo Emp'!E74&lt;&gt;"",'Puestos de Trabajo Emp'!E74,"")</f>
        <v/>
      </c>
      <c r="F74" s="136" t="str">
        <f>IF('Puestos de Trabajo Emp'!G74&lt;&gt;"",'Puestos de Trabajo Emp'!G74,"")</f>
        <v/>
      </c>
      <c r="G74" s="309"/>
      <c r="H74" s="309"/>
      <c r="I74" s="129"/>
      <c r="J74" s="129"/>
      <c r="K74" s="303"/>
      <c r="L74" s="306"/>
      <c r="M74" s="309"/>
      <c r="N74" s="312"/>
    </row>
    <row r="75" spans="1:14" ht="25.5" customHeight="1" x14ac:dyDescent="0.25">
      <c r="A75" s="298"/>
      <c r="B75" s="300"/>
      <c r="C75" s="300"/>
      <c r="D75" s="134" t="str">
        <f>IF('Puestos de Trabajo Emp'!D75&lt;&gt;"",'Puestos de Trabajo Emp'!D75,"")</f>
        <v/>
      </c>
      <c r="E75" s="135" t="str">
        <f>IF('Puestos de Trabajo Emp'!E75&lt;&gt;"",'Puestos de Trabajo Emp'!E75,"")</f>
        <v/>
      </c>
      <c r="F75" s="136" t="str">
        <f>IF('Puestos de Trabajo Emp'!G75&lt;&gt;"",'Puestos de Trabajo Emp'!G75,"")</f>
        <v/>
      </c>
      <c r="G75" s="309"/>
      <c r="H75" s="309"/>
      <c r="I75" s="129"/>
      <c r="J75" s="129"/>
      <c r="K75" s="303"/>
      <c r="L75" s="306"/>
      <c r="M75" s="309"/>
      <c r="N75" s="312"/>
    </row>
    <row r="76" spans="1:14" ht="25.5" customHeight="1" thickBot="1" x14ac:dyDescent="0.3">
      <c r="A76" s="299"/>
      <c r="B76" s="301"/>
      <c r="C76" s="301"/>
      <c r="D76" s="137" t="str">
        <f>IF('Puestos de Trabajo Emp'!D76&lt;&gt;"",'Puestos de Trabajo Emp'!D76,"")</f>
        <v/>
      </c>
      <c r="E76" s="138" t="str">
        <f>IF('Puestos de Trabajo Emp'!E76&lt;&gt;"",'Puestos de Trabajo Emp'!E76,"")</f>
        <v/>
      </c>
      <c r="F76" s="137" t="str">
        <f>IF('Puestos de Trabajo Emp'!G76&lt;&gt;"",'Puestos de Trabajo Emp'!G76,"")</f>
        <v/>
      </c>
      <c r="G76" s="310"/>
      <c r="H76" s="310"/>
      <c r="I76" s="130"/>
      <c r="J76" s="130"/>
      <c r="K76" s="304"/>
      <c r="L76" s="307"/>
      <c r="M76" s="310"/>
      <c r="N76" s="313"/>
    </row>
    <row r="77" spans="1:14" ht="25.5" customHeight="1" x14ac:dyDescent="0.25">
      <c r="A77" s="297">
        <f>'Puestos de Trabajo Emp'!A77:A81</f>
        <v>15</v>
      </c>
      <c r="B77" s="300" t="str">
        <f>IF('Puestos de Trabajo Emp'!B77:B81&lt;&gt;"",'Puestos de Trabajo Emp'!B77:B81,"")</f>
        <v/>
      </c>
      <c r="C77" s="300" t="str">
        <f>IF('Puestos de Trabajo Emp'!C77:C81&lt;&gt;"",'Puestos de Trabajo Emp'!C77:C81,"")</f>
        <v/>
      </c>
      <c r="D77" s="139" t="str">
        <f>IF('Puestos de Trabajo Emp'!D77&lt;&gt;"",'Puestos de Trabajo Emp'!D77,"")</f>
        <v/>
      </c>
      <c r="E77" s="133" t="str">
        <f>IF('Puestos de Trabajo Emp'!E77&lt;&gt;"",'Puestos de Trabajo Emp'!E77,"")</f>
        <v/>
      </c>
      <c r="F77" s="139" t="str">
        <f>IF('Puestos de Trabajo Emp'!G77&lt;&gt;"",'Puestos de Trabajo Emp'!G77,"")</f>
        <v/>
      </c>
      <c r="G77" s="314">
        <f>SUM(E77:E81)</f>
        <v>0</v>
      </c>
      <c r="H77" s="314">
        <v>1</v>
      </c>
      <c r="I77" s="131"/>
      <c r="J77" s="131"/>
      <c r="K77" s="302">
        <f>MAX(J77:J81)</f>
        <v>0</v>
      </c>
      <c r="L77" s="305" t="str">
        <f>IF(K77&lt;=80,"No se requiere evaluación cuantitativa",IF((G77/(8/POWER(2,((K77-85)/3))))&gt;=10,"Alta",IF((G77/(8/POWER(2,((K77-85)/3))))&lt;0.5,"Baja","Media")))</f>
        <v>No se requiere evaluación cuantitativa</v>
      </c>
      <c r="M77" s="314" t="s">
        <v>10</v>
      </c>
      <c r="N77" s="315"/>
    </row>
    <row r="78" spans="1:14" ht="25.5" customHeight="1" x14ac:dyDescent="0.25">
      <c r="A78" s="298"/>
      <c r="B78" s="300"/>
      <c r="C78" s="300"/>
      <c r="D78" s="134" t="str">
        <f>IF('Puestos de Trabajo Emp'!D78&lt;&gt;"",'Puestos de Trabajo Emp'!D78,"")</f>
        <v/>
      </c>
      <c r="E78" s="135" t="str">
        <f>IF('Puestos de Trabajo Emp'!E78&lt;&gt;"",'Puestos de Trabajo Emp'!E78,"")</f>
        <v/>
      </c>
      <c r="F78" s="136" t="str">
        <f>IF('Puestos de Trabajo Emp'!G78&lt;&gt;"",'Puestos de Trabajo Emp'!G78,"")</f>
        <v/>
      </c>
      <c r="G78" s="309"/>
      <c r="H78" s="309"/>
      <c r="I78" s="129"/>
      <c r="J78" s="129"/>
      <c r="K78" s="303"/>
      <c r="L78" s="306"/>
      <c r="M78" s="309"/>
      <c r="N78" s="312"/>
    </row>
    <row r="79" spans="1:14" ht="25.5" customHeight="1" x14ac:dyDescent="0.25">
      <c r="A79" s="298"/>
      <c r="B79" s="300"/>
      <c r="C79" s="300"/>
      <c r="D79" s="134" t="str">
        <f>IF('Puestos de Trabajo Emp'!D79&lt;&gt;"",'Puestos de Trabajo Emp'!D79,"")</f>
        <v/>
      </c>
      <c r="E79" s="135" t="str">
        <f>IF('Puestos de Trabajo Emp'!E79&lt;&gt;"",'Puestos de Trabajo Emp'!E79,"")</f>
        <v/>
      </c>
      <c r="F79" s="136" t="str">
        <f>IF('Puestos de Trabajo Emp'!G79&lt;&gt;"",'Puestos de Trabajo Emp'!G79,"")</f>
        <v/>
      </c>
      <c r="G79" s="309"/>
      <c r="H79" s="309"/>
      <c r="I79" s="129"/>
      <c r="J79" s="129"/>
      <c r="K79" s="303"/>
      <c r="L79" s="306"/>
      <c r="M79" s="309"/>
      <c r="N79" s="312"/>
    </row>
    <row r="80" spans="1:14" ht="25.5" customHeight="1" x14ac:dyDescent="0.25">
      <c r="A80" s="298"/>
      <c r="B80" s="300"/>
      <c r="C80" s="300"/>
      <c r="D80" s="134" t="str">
        <f>IF('Puestos de Trabajo Emp'!D80&lt;&gt;"",'Puestos de Trabajo Emp'!D80,"")</f>
        <v/>
      </c>
      <c r="E80" s="135" t="str">
        <f>IF('Puestos de Trabajo Emp'!E80&lt;&gt;"",'Puestos de Trabajo Emp'!E80,"")</f>
        <v/>
      </c>
      <c r="F80" s="136" t="str">
        <f>IF('Puestos de Trabajo Emp'!G80&lt;&gt;"",'Puestos de Trabajo Emp'!G80,"")</f>
        <v/>
      </c>
      <c r="G80" s="309"/>
      <c r="H80" s="309"/>
      <c r="I80" s="129"/>
      <c r="J80" s="129"/>
      <c r="K80" s="303"/>
      <c r="L80" s="306"/>
      <c r="M80" s="309"/>
      <c r="N80" s="312"/>
    </row>
    <row r="81" spans="1:14" ht="25.5" customHeight="1" thickBot="1" x14ac:dyDescent="0.3">
      <c r="A81" s="299"/>
      <c r="B81" s="301"/>
      <c r="C81" s="301"/>
      <c r="D81" s="137" t="str">
        <f>IF('Puestos de Trabajo Emp'!D81&lt;&gt;"",'Puestos de Trabajo Emp'!D81,"")</f>
        <v/>
      </c>
      <c r="E81" s="138" t="str">
        <f>IF('Puestos de Trabajo Emp'!E81&lt;&gt;"",'Puestos de Trabajo Emp'!E81,"")</f>
        <v/>
      </c>
      <c r="F81" s="137" t="str">
        <f>IF('Puestos de Trabajo Emp'!G81&lt;&gt;"",'Puestos de Trabajo Emp'!G81,"")</f>
        <v/>
      </c>
      <c r="G81" s="310"/>
      <c r="H81" s="310"/>
      <c r="I81" s="130"/>
      <c r="J81" s="130"/>
      <c r="K81" s="304"/>
      <c r="L81" s="307"/>
      <c r="M81" s="310"/>
      <c r="N81" s="313"/>
    </row>
    <row r="82" spans="1:14" ht="25.5" customHeight="1" x14ac:dyDescent="0.25">
      <c r="A82" s="297">
        <f>'Puestos de Trabajo Emp'!A82:A86</f>
        <v>16</v>
      </c>
      <c r="B82" s="300" t="str">
        <f>IF('Puestos de Trabajo Emp'!B82:B86&lt;&gt;"",'Puestos de Trabajo Emp'!B82:B86,"")</f>
        <v/>
      </c>
      <c r="C82" s="300" t="str">
        <f>IF('Puestos de Trabajo Emp'!C82:C86&lt;&gt;"",'Puestos de Trabajo Emp'!C82:C86,"")</f>
        <v/>
      </c>
      <c r="D82" s="139" t="str">
        <f>IF('Puestos de Trabajo Emp'!D82&lt;&gt;"",'Puestos de Trabajo Emp'!D82,"")</f>
        <v/>
      </c>
      <c r="E82" s="133" t="str">
        <f>IF('Puestos de Trabajo Emp'!E82&lt;&gt;"",'Puestos de Trabajo Emp'!E82,"")</f>
        <v/>
      </c>
      <c r="F82" s="139" t="str">
        <f>IF('Puestos de Trabajo Emp'!G82&lt;&gt;"",'Puestos de Trabajo Emp'!G82,"")</f>
        <v/>
      </c>
      <c r="G82" s="314">
        <f>SUM(E82:E86)</f>
        <v>0</v>
      </c>
      <c r="H82" s="314"/>
      <c r="I82" s="131"/>
      <c r="J82" s="131"/>
      <c r="K82" s="302">
        <f>MAX(J82:J86)</f>
        <v>0</v>
      </c>
      <c r="L82" s="305" t="str">
        <f>IF(K82&lt;=80,"No se requiere evaluación cuantitativa",IF((G82/(8/POWER(2,((K82-85)/3))))&gt;=10,"Alta",IF((G82/(8/POWER(2,((K82-85)/3))))&lt;0.5,"Baja","Media")))</f>
        <v>No se requiere evaluación cuantitativa</v>
      </c>
      <c r="M82" s="314"/>
      <c r="N82" s="315"/>
    </row>
    <row r="83" spans="1:14" ht="25.5" customHeight="1" x14ac:dyDescent="0.25">
      <c r="A83" s="298"/>
      <c r="B83" s="300"/>
      <c r="C83" s="300"/>
      <c r="D83" s="134" t="str">
        <f>IF('Puestos de Trabajo Emp'!D83&lt;&gt;"",'Puestos de Trabajo Emp'!D83,"")</f>
        <v/>
      </c>
      <c r="E83" s="135" t="str">
        <f>IF('Puestos de Trabajo Emp'!E83&lt;&gt;"",'Puestos de Trabajo Emp'!E83,"")</f>
        <v/>
      </c>
      <c r="F83" s="136" t="str">
        <f>IF('Puestos de Trabajo Emp'!G83&lt;&gt;"",'Puestos de Trabajo Emp'!G83,"")</f>
        <v/>
      </c>
      <c r="G83" s="309"/>
      <c r="H83" s="309"/>
      <c r="I83" s="129"/>
      <c r="J83" s="129"/>
      <c r="K83" s="303"/>
      <c r="L83" s="306"/>
      <c r="M83" s="309"/>
      <c r="N83" s="312"/>
    </row>
    <row r="84" spans="1:14" ht="25.5" customHeight="1" x14ac:dyDescent="0.25">
      <c r="A84" s="298"/>
      <c r="B84" s="300"/>
      <c r="C84" s="300"/>
      <c r="D84" s="134" t="str">
        <f>IF('Puestos de Trabajo Emp'!D84&lt;&gt;"",'Puestos de Trabajo Emp'!D84,"")</f>
        <v/>
      </c>
      <c r="E84" s="135" t="str">
        <f>IF('Puestos de Trabajo Emp'!E84&lt;&gt;"",'Puestos de Trabajo Emp'!E84,"")</f>
        <v/>
      </c>
      <c r="F84" s="136" t="str">
        <f>IF('Puestos de Trabajo Emp'!G84&lt;&gt;"",'Puestos de Trabajo Emp'!G84,"")</f>
        <v/>
      </c>
      <c r="G84" s="309"/>
      <c r="H84" s="309"/>
      <c r="I84" s="129"/>
      <c r="J84" s="129"/>
      <c r="K84" s="303"/>
      <c r="L84" s="306"/>
      <c r="M84" s="309"/>
      <c r="N84" s="312"/>
    </row>
    <row r="85" spans="1:14" ht="25.5" customHeight="1" x14ac:dyDescent="0.25">
      <c r="A85" s="298"/>
      <c r="B85" s="300"/>
      <c r="C85" s="300"/>
      <c r="D85" s="134" t="str">
        <f>IF('Puestos de Trabajo Emp'!D85&lt;&gt;"",'Puestos de Trabajo Emp'!D85,"")</f>
        <v/>
      </c>
      <c r="E85" s="135" t="str">
        <f>IF('Puestos de Trabajo Emp'!E85&lt;&gt;"",'Puestos de Trabajo Emp'!E85,"")</f>
        <v/>
      </c>
      <c r="F85" s="136" t="str">
        <f>IF('Puestos de Trabajo Emp'!G85&lt;&gt;"",'Puestos de Trabajo Emp'!G85,"")</f>
        <v/>
      </c>
      <c r="G85" s="309"/>
      <c r="H85" s="309"/>
      <c r="I85" s="129"/>
      <c r="J85" s="129"/>
      <c r="K85" s="303"/>
      <c r="L85" s="306"/>
      <c r="M85" s="309"/>
      <c r="N85" s="312"/>
    </row>
    <row r="86" spans="1:14" ht="25.5" customHeight="1" thickBot="1" x14ac:dyDescent="0.3">
      <c r="A86" s="299"/>
      <c r="B86" s="301"/>
      <c r="C86" s="301"/>
      <c r="D86" s="137" t="str">
        <f>IF('Puestos de Trabajo Emp'!D86&lt;&gt;"",'Puestos de Trabajo Emp'!D86,"")</f>
        <v/>
      </c>
      <c r="E86" s="138" t="str">
        <f>IF('Puestos de Trabajo Emp'!E86&lt;&gt;"",'Puestos de Trabajo Emp'!E86,"")</f>
        <v/>
      </c>
      <c r="F86" s="137" t="str">
        <f>IF('Puestos de Trabajo Emp'!G86&lt;&gt;"",'Puestos de Trabajo Emp'!G86,"")</f>
        <v/>
      </c>
      <c r="G86" s="310"/>
      <c r="H86" s="310"/>
      <c r="I86" s="130"/>
      <c r="J86" s="130"/>
      <c r="K86" s="304"/>
      <c r="L86" s="307"/>
      <c r="M86" s="310"/>
      <c r="N86" s="313"/>
    </row>
    <row r="87" spans="1:14" ht="25.5" customHeight="1" x14ac:dyDescent="0.25">
      <c r="A87" s="297">
        <f>'Puestos de Trabajo Emp'!A87:A91</f>
        <v>17</v>
      </c>
      <c r="B87" s="300" t="str">
        <f>IF('Puestos de Trabajo Emp'!B87:B91&lt;&gt;"",'Puestos de Trabajo Emp'!B87:B91,"")</f>
        <v/>
      </c>
      <c r="C87" s="300" t="str">
        <f>IF('Puestos de Trabajo Emp'!C87:C91&lt;&gt;"",'Puestos de Trabajo Emp'!C87:C91,"")</f>
        <v/>
      </c>
      <c r="D87" s="139" t="str">
        <f>IF('Puestos de Trabajo Emp'!D87&lt;&gt;"",'Puestos de Trabajo Emp'!D87,"")</f>
        <v/>
      </c>
      <c r="E87" s="133" t="str">
        <f>IF('Puestos de Trabajo Emp'!E87&lt;&gt;"",'Puestos de Trabajo Emp'!E87,"")</f>
        <v/>
      </c>
      <c r="F87" s="139" t="str">
        <f>IF('Puestos de Trabajo Emp'!G87&lt;&gt;"",'Puestos de Trabajo Emp'!G87,"")</f>
        <v/>
      </c>
      <c r="G87" s="314">
        <f>SUM(E87:E91)</f>
        <v>0</v>
      </c>
      <c r="H87" s="314"/>
      <c r="I87" s="131"/>
      <c r="J87" s="131"/>
      <c r="K87" s="302">
        <f>MAX(J87:J91)</f>
        <v>0</v>
      </c>
      <c r="L87" s="305" t="str">
        <f>IF(K87&lt;=80,"No se requiere evaluación cuantitativa",IF((G87/(8/POWER(2,((K87-85)/3))))&gt;=10,"Alta",IF((G87/(8/POWER(2,((K87-85)/3))))&lt;0.5,"Baja","Media")))</f>
        <v>No se requiere evaluación cuantitativa</v>
      </c>
      <c r="M87" s="314"/>
      <c r="N87" s="315"/>
    </row>
    <row r="88" spans="1:14" ht="25.5" customHeight="1" x14ac:dyDescent="0.25">
      <c r="A88" s="298"/>
      <c r="B88" s="300"/>
      <c r="C88" s="300"/>
      <c r="D88" s="134" t="str">
        <f>IF('Puestos de Trabajo Emp'!D88&lt;&gt;"",'Puestos de Trabajo Emp'!D88,"")</f>
        <v/>
      </c>
      <c r="E88" s="135" t="str">
        <f>IF('Puestos de Trabajo Emp'!E88&lt;&gt;"",'Puestos de Trabajo Emp'!E88,"")</f>
        <v/>
      </c>
      <c r="F88" s="136" t="str">
        <f>IF('Puestos de Trabajo Emp'!G88&lt;&gt;"",'Puestos de Trabajo Emp'!G88,"")</f>
        <v/>
      </c>
      <c r="G88" s="309"/>
      <c r="H88" s="309"/>
      <c r="I88" s="129"/>
      <c r="J88" s="129"/>
      <c r="K88" s="303"/>
      <c r="L88" s="306"/>
      <c r="M88" s="309"/>
      <c r="N88" s="312"/>
    </row>
    <row r="89" spans="1:14" ht="25.5" customHeight="1" x14ac:dyDescent="0.25">
      <c r="A89" s="298"/>
      <c r="B89" s="300"/>
      <c r="C89" s="300"/>
      <c r="D89" s="134" t="str">
        <f>IF('Puestos de Trabajo Emp'!D89&lt;&gt;"",'Puestos de Trabajo Emp'!D89,"")</f>
        <v/>
      </c>
      <c r="E89" s="135" t="str">
        <f>IF('Puestos de Trabajo Emp'!E89&lt;&gt;"",'Puestos de Trabajo Emp'!E89,"")</f>
        <v/>
      </c>
      <c r="F89" s="136" t="str">
        <f>IF('Puestos de Trabajo Emp'!G89&lt;&gt;"",'Puestos de Trabajo Emp'!G89,"")</f>
        <v/>
      </c>
      <c r="G89" s="309"/>
      <c r="H89" s="309"/>
      <c r="I89" s="129"/>
      <c r="J89" s="129"/>
      <c r="K89" s="303"/>
      <c r="L89" s="306"/>
      <c r="M89" s="309"/>
      <c r="N89" s="312"/>
    </row>
    <row r="90" spans="1:14" ht="25.5" customHeight="1" x14ac:dyDescent="0.25">
      <c r="A90" s="298"/>
      <c r="B90" s="300"/>
      <c r="C90" s="300"/>
      <c r="D90" s="134" t="str">
        <f>IF('Puestos de Trabajo Emp'!D90&lt;&gt;"",'Puestos de Trabajo Emp'!D90,"")</f>
        <v/>
      </c>
      <c r="E90" s="135" t="str">
        <f>IF('Puestos de Trabajo Emp'!E90&lt;&gt;"",'Puestos de Trabajo Emp'!E90,"")</f>
        <v/>
      </c>
      <c r="F90" s="136" t="str">
        <f>IF('Puestos de Trabajo Emp'!G90&lt;&gt;"",'Puestos de Trabajo Emp'!G90,"")</f>
        <v/>
      </c>
      <c r="G90" s="309"/>
      <c r="H90" s="309"/>
      <c r="I90" s="129"/>
      <c r="J90" s="129"/>
      <c r="K90" s="303"/>
      <c r="L90" s="306"/>
      <c r="M90" s="309"/>
      <c r="N90" s="312"/>
    </row>
    <row r="91" spans="1:14" ht="25.5" customHeight="1" thickBot="1" x14ac:dyDescent="0.3">
      <c r="A91" s="299"/>
      <c r="B91" s="301"/>
      <c r="C91" s="301"/>
      <c r="D91" s="137" t="str">
        <f>IF('Puestos de Trabajo Emp'!D91&lt;&gt;"",'Puestos de Trabajo Emp'!D91,"")</f>
        <v/>
      </c>
      <c r="E91" s="138" t="str">
        <f>IF('Puestos de Trabajo Emp'!E91&lt;&gt;"",'Puestos de Trabajo Emp'!E91,"")</f>
        <v/>
      </c>
      <c r="F91" s="137" t="str">
        <f>IF('Puestos de Trabajo Emp'!G91&lt;&gt;"",'Puestos de Trabajo Emp'!G91,"")</f>
        <v/>
      </c>
      <c r="G91" s="310"/>
      <c r="H91" s="310"/>
      <c r="I91" s="130"/>
      <c r="J91" s="130"/>
      <c r="K91" s="304"/>
      <c r="L91" s="307"/>
      <c r="M91" s="310"/>
      <c r="N91" s="313"/>
    </row>
    <row r="92" spans="1:14" ht="25.5" customHeight="1" x14ac:dyDescent="0.25">
      <c r="A92" s="297">
        <f>'Puestos de Trabajo Emp'!A92:A96</f>
        <v>18</v>
      </c>
      <c r="B92" s="300" t="str">
        <f>IF('Puestos de Trabajo Emp'!B92:B96&lt;&gt;"",'Puestos de Trabajo Emp'!B92:B96,"")</f>
        <v/>
      </c>
      <c r="C92" s="300" t="str">
        <f>IF('Puestos de Trabajo Emp'!C92:C96&lt;&gt;"",'Puestos de Trabajo Emp'!C92:C96,"")</f>
        <v/>
      </c>
      <c r="D92" s="139" t="str">
        <f>IF('Puestos de Trabajo Emp'!D92&lt;&gt;"",'Puestos de Trabajo Emp'!D92,"")</f>
        <v/>
      </c>
      <c r="E92" s="133" t="str">
        <f>IF('Puestos de Trabajo Emp'!E92&lt;&gt;"",'Puestos de Trabajo Emp'!E92,"")</f>
        <v/>
      </c>
      <c r="F92" s="139" t="str">
        <f>IF('Puestos de Trabajo Emp'!G92&lt;&gt;"",'Puestos de Trabajo Emp'!G92,"")</f>
        <v/>
      </c>
      <c r="G92" s="314">
        <f>SUM(E92:E96)</f>
        <v>0</v>
      </c>
      <c r="H92" s="314"/>
      <c r="I92" s="131"/>
      <c r="J92" s="131"/>
      <c r="K92" s="302">
        <f>MAX(J92:J96)</f>
        <v>0</v>
      </c>
      <c r="L92" s="305" t="str">
        <f>IF(K92&lt;=80,"No se requiere evaluación cuantitativa",IF((G92/(8/POWER(2,((K92-85)/3))))&gt;=10,"Alta",IF((G92/(8/POWER(2,((K92-85)/3))))&lt;0.5,"Baja","Media")))</f>
        <v>No se requiere evaluación cuantitativa</v>
      </c>
      <c r="M92" s="314"/>
      <c r="N92" s="315"/>
    </row>
    <row r="93" spans="1:14" ht="25.5" customHeight="1" x14ac:dyDescent="0.25">
      <c r="A93" s="298"/>
      <c r="B93" s="300"/>
      <c r="C93" s="300"/>
      <c r="D93" s="134" t="str">
        <f>IF('Puestos de Trabajo Emp'!D93&lt;&gt;"",'Puestos de Trabajo Emp'!D93,"")</f>
        <v/>
      </c>
      <c r="E93" s="135" t="str">
        <f>IF('Puestos de Trabajo Emp'!E93&lt;&gt;"",'Puestos de Trabajo Emp'!E93,"")</f>
        <v/>
      </c>
      <c r="F93" s="136" t="str">
        <f>IF('Puestos de Trabajo Emp'!G93&lt;&gt;"",'Puestos de Trabajo Emp'!G93,"")</f>
        <v/>
      </c>
      <c r="G93" s="309"/>
      <c r="H93" s="309"/>
      <c r="I93" s="129"/>
      <c r="J93" s="129"/>
      <c r="K93" s="303"/>
      <c r="L93" s="306"/>
      <c r="M93" s="309"/>
      <c r="N93" s="312"/>
    </row>
    <row r="94" spans="1:14" ht="25.5" customHeight="1" x14ac:dyDescent="0.25">
      <c r="A94" s="298"/>
      <c r="B94" s="300"/>
      <c r="C94" s="300"/>
      <c r="D94" s="134" t="str">
        <f>IF('Puestos de Trabajo Emp'!D94&lt;&gt;"",'Puestos de Trabajo Emp'!D94,"")</f>
        <v/>
      </c>
      <c r="E94" s="135" t="str">
        <f>IF('Puestos de Trabajo Emp'!E94&lt;&gt;"",'Puestos de Trabajo Emp'!E94,"")</f>
        <v/>
      </c>
      <c r="F94" s="136" t="str">
        <f>IF('Puestos de Trabajo Emp'!G94&lt;&gt;"",'Puestos de Trabajo Emp'!G94,"")</f>
        <v/>
      </c>
      <c r="G94" s="309"/>
      <c r="H94" s="309"/>
      <c r="I94" s="129"/>
      <c r="J94" s="129"/>
      <c r="K94" s="303"/>
      <c r="L94" s="306"/>
      <c r="M94" s="309"/>
      <c r="N94" s="312"/>
    </row>
    <row r="95" spans="1:14" ht="25.5" customHeight="1" x14ac:dyDescent="0.25">
      <c r="A95" s="298"/>
      <c r="B95" s="300"/>
      <c r="C95" s="300"/>
      <c r="D95" s="134" t="str">
        <f>IF('Puestos de Trabajo Emp'!D95&lt;&gt;"",'Puestos de Trabajo Emp'!D95,"")</f>
        <v/>
      </c>
      <c r="E95" s="135" t="str">
        <f>IF('Puestos de Trabajo Emp'!E95&lt;&gt;"",'Puestos de Trabajo Emp'!E95,"")</f>
        <v/>
      </c>
      <c r="F95" s="136" t="str">
        <f>IF('Puestos de Trabajo Emp'!G95&lt;&gt;"",'Puestos de Trabajo Emp'!G95,"")</f>
        <v/>
      </c>
      <c r="G95" s="309"/>
      <c r="H95" s="309"/>
      <c r="I95" s="129"/>
      <c r="J95" s="129"/>
      <c r="K95" s="303"/>
      <c r="L95" s="306"/>
      <c r="M95" s="309"/>
      <c r="N95" s="312"/>
    </row>
    <row r="96" spans="1:14" ht="25.5" customHeight="1" thickBot="1" x14ac:dyDescent="0.3">
      <c r="A96" s="299"/>
      <c r="B96" s="301"/>
      <c r="C96" s="301"/>
      <c r="D96" s="137" t="str">
        <f>IF('Puestos de Trabajo Emp'!D96&lt;&gt;"",'Puestos de Trabajo Emp'!D96,"")</f>
        <v/>
      </c>
      <c r="E96" s="138" t="str">
        <f>IF('Puestos de Trabajo Emp'!E96&lt;&gt;"",'Puestos de Trabajo Emp'!E96,"")</f>
        <v/>
      </c>
      <c r="F96" s="137" t="str">
        <f>IF('Puestos de Trabajo Emp'!G96&lt;&gt;"",'Puestos de Trabajo Emp'!G96,"")</f>
        <v/>
      </c>
      <c r="G96" s="310"/>
      <c r="H96" s="310"/>
      <c r="I96" s="130"/>
      <c r="J96" s="130"/>
      <c r="K96" s="304"/>
      <c r="L96" s="307"/>
      <c r="M96" s="310"/>
      <c r="N96" s="313"/>
    </row>
    <row r="97" spans="1:14" ht="25.5" customHeight="1" x14ac:dyDescent="0.25">
      <c r="A97" s="297">
        <f>'Puestos de Trabajo Emp'!A97:A101</f>
        <v>19</v>
      </c>
      <c r="B97" s="300" t="str">
        <f>IF('Puestos de Trabajo Emp'!B97:B101&lt;&gt;"",'Puestos de Trabajo Emp'!B97:B101,"")</f>
        <v/>
      </c>
      <c r="C97" s="300" t="str">
        <f>IF('Puestos de Trabajo Emp'!C97:C101&lt;&gt;"",'Puestos de Trabajo Emp'!C97:C101,"")</f>
        <v/>
      </c>
      <c r="D97" s="139" t="str">
        <f>IF('Puestos de Trabajo Emp'!D97&lt;&gt;"",'Puestos de Trabajo Emp'!D97,"")</f>
        <v/>
      </c>
      <c r="E97" s="133" t="str">
        <f>IF('Puestos de Trabajo Emp'!E97&lt;&gt;"",'Puestos de Trabajo Emp'!E97,"")</f>
        <v/>
      </c>
      <c r="F97" s="139" t="str">
        <f>IF('Puestos de Trabajo Emp'!G97&lt;&gt;"",'Puestos de Trabajo Emp'!G97,"")</f>
        <v/>
      </c>
      <c r="G97" s="314">
        <f>SUM(E97:E101)</f>
        <v>0</v>
      </c>
      <c r="H97" s="314"/>
      <c r="I97" s="131"/>
      <c r="J97" s="131"/>
      <c r="K97" s="302">
        <f>MAX(J97:J101)</f>
        <v>0</v>
      </c>
      <c r="L97" s="305" t="str">
        <f>IF(K97&lt;=80,"No se requiere evaluación cuantitativa",IF((G97/(8/POWER(2,((K97-85)/3))))&gt;=10,"Alta",IF((G97/(8/POWER(2,((K97-85)/3))))&lt;0.5,"Baja","Media")))</f>
        <v>No se requiere evaluación cuantitativa</v>
      </c>
      <c r="M97" s="314"/>
      <c r="N97" s="315"/>
    </row>
    <row r="98" spans="1:14" ht="25.5" customHeight="1" x14ac:dyDescent="0.25">
      <c r="A98" s="298"/>
      <c r="B98" s="300"/>
      <c r="C98" s="300"/>
      <c r="D98" s="134" t="str">
        <f>IF('Puestos de Trabajo Emp'!D98&lt;&gt;"",'Puestos de Trabajo Emp'!D98,"")</f>
        <v/>
      </c>
      <c r="E98" s="135" t="str">
        <f>IF('Puestos de Trabajo Emp'!E98&lt;&gt;"",'Puestos de Trabajo Emp'!E98,"")</f>
        <v/>
      </c>
      <c r="F98" s="136" t="str">
        <f>IF('Puestos de Trabajo Emp'!G98&lt;&gt;"",'Puestos de Trabajo Emp'!G98,"")</f>
        <v/>
      </c>
      <c r="G98" s="309"/>
      <c r="H98" s="309"/>
      <c r="I98" s="129"/>
      <c r="J98" s="129"/>
      <c r="K98" s="303"/>
      <c r="L98" s="306"/>
      <c r="M98" s="309"/>
      <c r="N98" s="312"/>
    </row>
    <row r="99" spans="1:14" ht="25.5" customHeight="1" x14ac:dyDescent="0.25">
      <c r="A99" s="298"/>
      <c r="B99" s="300"/>
      <c r="C99" s="300"/>
      <c r="D99" s="134" t="str">
        <f>IF('Puestos de Trabajo Emp'!D99&lt;&gt;"",'Puestos de Trabajo Emp'!D99,"")</f>
        <v/>
      </c>
      <c r="E99" s="135" t="str">
        <f>IF('Puestos de Trabajo Emp'!E99&lt;&gt;"",'Puestos de Trabajo Emp'!E99,"")</f>
        <v/>
      </c>
      <c r="F99" s="136" t="str">
        <f>IF('Puestos de Trabajo Emp'!G99&lt;&gt;"",'Puestos de Trabajo Emp'!G99,"")</f>
        <v/>
      </c>
      <c r="G99" s="309"/>
      <c r="H99" s="309"/>
      <c r="I99" s="129"/>
      <c r="J99" s="129"/>
      <c r="K99" s="303"/>
      <c r="L99" s="306"/>
      <c r="M99" s="309"/>
      <c r="N99" s="312"/>
    </row>
    <row r="100" spans="1:14" ht="25.5" customHeight="1" x14ac:dyDescent="0.25">
      <c r="A100" s="298"/>
      <c r="B100" s="300"/>
      <c r="C100" s="300"/>
      <c r="D100" s="134" t="str">
        <f>IF('Puestos de Trabajo Emp'!D100&lt;&gt;"",'Puestos de Trabajo Emp'!D100,"")</f>
        <v/>
      </c>
      <c r="E100" s="135" t="str">
        <f>IF('Puestos de Trabajo Emp'!E100&lt;&gt;"",'Puestos de Trabajo Emp'!E100,"")</f>
        <v/>
      </c>
      <c r="F100" s="136" t="str">
        <f>IF('Puestos de Trabajo Emp'!G100&lt;&gt;"",'Puestos de Trabajo Emp'!G100,"")</f>
        <v/>
      </c>
      <c r="G100" s="309"/>
      <c r="H100" s="309"/>
      <c r="I100" s="129"/>
      <c r="J100" s="129"/>
      <c r="K100" s="303"/>
      <c r="L100" s="306"/>
      <c r="M100" s="309"/>
      <c r="N100" s="312"/>
    </row>
    <row r="101" spans="1:14" ht="25.5" customHeight="1" thickBot="1" x14ac:dyDescent="0.3">
      <c r="A101" s="299"/>
      <c r="B101" s="301"/>
      <c r="C101" s="301"/>
      <c r="D101" s="137" t="str">
        <f>IF('Puestos de Trabajo Emp'!D101&lt;&gt;"",'Puestos de Trabajo Emp'!D101,"")</f>
        <v/>
      </c>
      <c r="E101" s="138" t="str">
        <f>IF('Puestos de Trabajo Emp'!E101&lt;&gt;"",'Puestos de Trabajo Emp'!E101,"")</f>
        <v/>
      </c>
      <c r="F101" s="137" t="str">
        <f>IF('Puestos de Trabajo Emp'!G101&lt;&gt;"",'Puestos de Trabajo Emp'!G101,"")</f>
        <v/>
      </c>
      <c r="G101" s="310"/>
      <c r="H101" s="310"/>
      <c r="I101" s="130"/>
      <c r="J101" s="130"/>
      <c r="K101" s="304"/>
      <c r="L101" s="307"/>
      <c r="M101" s="310"/>
      <c r="N101" s="313"/>
    </row>
    <row r="102" spans="1:14" ht="25.5" customHeight="1" x14ac:dyDescent="0.25">
      <c r="A102" s="297">
        <f>'Puestos de Trabajo Emp'!A102:A106</f>
        <v>20</v>
      </c>
      <c r="B102" s="300" t="str">
        <f>IF('Puestos de Trabajo Emp'!B102:B106&lt;&gt;"",'Puestos de Trabajo Emp'!B102:B106,"")</f>
        <v/>
      </c>
      <c r="C102" s="300" t="str">
        <f>IF('Puestos de Trabajo Emp'!C102:C106&lt;&gt;"",'Puestos de Trabajo Emp'!C102:C106,"")</f>
        <v/>
      </c>
      <c r="D102" s="139" t="str">
        <f>IF('Puestos de Trabajo Emp'!D102&lt;&gt;"",'Puestos de Trabajo Emp'!D102,"")</f>
        <v/>
      </c>
      <c r="E102" s="133" t="str">
        <f>IF('Puestos de Trabajo Emp'!E102&lt;&gt;"",'Puestos de Trabajo Emp'!E102,"")</f>
        <v/>
      </c>
      <c r="F102" s="139" t="str">
        <f>IF('Puestos de Trabajo Emp'!G102&lt;&gt;"",'Puestos de Trabajo Emp'!G102,"")</f>
        <v/>
      </c>
      <c r="G102" s="314">
        <f>SUM(E102:E106)</f>
        <v>0</v>
      </c>
      <c r="H102" s="314"/>
      <c r="I102" s="131"/>
      <c r="J102" s="131"/>
      <c r="K102" s="302">
        <f>MAX(J102:J106)</f>
        <v>0</v>
      </c>
      <c r="L102" s="305" t="str">
        <f>IF(K102&lt;=80,"No se requiere evaluación cuantitativa",IF((G102/(8/POWER(2,((K102-85)/3))))&gt;=10,"Alta",IF((G102/(8/POWER(2,((K102-85)/3))))&lt;0.5,"Baja","Media")))</f>
        <v>No se requiere evaluación cuantitativa</v>
      </c>
      <c r="M102" s="314"/>
      <c r="N102" s="315"/>
    </row>
    <row r="103" spans="1:14" ht="25.5" customHeight="1" x14ac:dyDescent="0.25">
      <c r="A103" s="298"/>
      <c r="B103" s="300"/>
      <c r="C103" s="300"/>
      <c r="D103" s="134" t="str">
        <f>IF('Puestos de Trabajo Emp'!D103&lt;&gt;"",'Puestos de Trabajo Emp'!D103,"")</f>
        <v/>
      </c>
      <c r="E103" s="135" t="str">
        <f>IF('Puestos de Trabajo Emp'!E103&lt;&gt;"",'Puestos de Trabajo Emp'!E103,"")</f>
        <v/>
      </c>
      <c r="F103" s="136" t="str">
        <f>IF('Puestos de Trabajo Emp'!G103&lt;&gt;"",'Puestos de Trabajo Emp'!G103,"")</f>
        <v/>
      </c>
      <c r="G103" s="309"/>
      <c r="H103" s="309"/>
      <c r="I103" s="129"/>
      <c r="J103" s="129"/>
      <c r="K103" s="303"/>
      <c r="L103" s="306"/>
      <c r="M103" s="309"/>
      <c r="N103" s="312"/>
    </row>
    <row r="104" spans="1:14" ht="25.5" customHeight="1" x14ac:dyDescent="0.25">
      <c r="A104" s="298"/>
      <c r="B104" s="300"/>
      <c r="C104" s="300"/>
      <c r="D104" s="134" t="str">
        <f>IF('Puestos de Trabajo Emp'!D104&lt;&gt;"",'Puestos de Trabajo Emp'!D104,"")</f>
        <v/>
      </c>
      <c r="E104" s="135" t="str">
        <f>IF('Puestos de Trabajo Emp'!E104&lt;&gt;"",'Puestos de Trabajo Emp'!E104,"")</f>
        <v/>
      </c>
      <c r="F104" s="136" t="str">
        <f>IF('Puestos de Trabajo Emp'!G104&lt;&gt;"",'Puestos de Trabajo Emp'!G104,"")</f>
        <v/>
      </c>
      <c r="G104" s="309"/>
      <c r="H104" s="309"/>
      <c r="I104" s="129"/>
      <c r="J104" s="129"/>
      <c r="K104" s="303"/>
      <c r="L104" s="306"/>
      <c r="M104" s="309"/>
      <c r="N104" s="312"/>
    </row>
    <row r="105" spans="1:14" ht="25.5" customHeight="1" x14ac:dyDescent="0.25">
      <c r="A105" s="298"/>
      <c r="B105" s="300"/>
      <c r="C105" s="300"/>
      <c r="D105" s="134" t="str">
        <f>IF('Puestos de Trabajo Emp'!D105&lt;&gt;"",'Puestos de Trabajo Emp'!D105,"")</f>
        <v/>
      </c>
      <c r="E105" s="135" t="str">
        <f>IF('Puestos de Trabajo Emp'!E105&lt;&gt;"",'Puestos de Trabajo Emp'!E105,"")</f>
        <v/>
      </c>
      <c r="F105" s="136" t="str">
        <f>IF('Puestos de Trabajo Emp'!G105&lt;&gt;"",'Puestos de Trabajo Emp'!G105,"")</f>
        <v/>
      </c>
      <c r="G105" s="309"/>
      <c r="H105" s="309"/>
      <c r="I105" s="129"/>
      <c r="J105" s="129"/>
      <c r="K105" s="303"/>
      <c r="L105" s="306"/>
      <c r="M105" s="309"/>
      <c r="N105" s="312"/>
    </row>
    <row r="106" spans="1:14" ht="25.5" customHeight="1" thickBot="1" x14ac:dyDescent="0.3">
      <c r="A106" s="299"/>
      <c r="B106" s="301"/>
      <c r="C106" s="301"/>
      <c r="D106" s="137" t="str">
        <f>IF('Puestos de Trabajo Emp'!D106&lt;&gt;"",'Puestos de Trabajo Emp'!D106,"")</f>
        <v/>
      </c>
      <c r="E106" s="138" t="str">
        <f>IF('Puestos de Trabajo Emp'!E106&lt;&gt;"",'Puestos de Trabajo Emp'!E106,"")</f>
        <v/>
      </c>
      <c r="F106" s="137" t="str">
        <f>IF('Puestos de Trabajo Emp'!G106&lt;&gt;"",'Puestos de Trabajo Emp'!G106,"")</f>
        <v/>
      </c>
      <c r="G106" s="310"/>
      <c r="H106" s="310"/>
      <c r="I106" s="130"/>
      <c r="J106" s="130"/>
      <c r="K106" s="304"/>
      <c r="L106" s="307"/>
      <c r="M106" s="310"/>
      <c r="N106" s="313"/>
    </row>
    <row r="107" spans="1:14" ht="25.5" customHeight="1" x14ac:dyDescent="0.25">
      <c r="A107" s="297">
        <f>'Puestos de Trabajo Emp'!A107:A111</f>
        <v>21</v>
      </c>
      <c r="B107" s="300" t="str">
        <f>IF('Puestos de Trabajo Emp'!B107:B111&lt;&gt;"",'Puestos de Trabajo Emp'!B107:B111,"")</f>
        <v/>
      </c>
      <c r="C107" s="300" t="str">
        <f>IF('Puestos de Trabajo Emp'!C107:C111&lt;&gt;"",'Puestos de Trabajo Emp'!C107:C111,"")</f>
        <v/>
      </c>
      <c r="D107" s="139" t="str">
        <f>IF('Puestos de Trabajo Emp'!D107&lt;&gt;"",'Puestos de Trabajo Emp'!D107,"")</f>
        <v/>
      </c>
      <c r="E107" s="133" t="str">
        <f>IF('Puestos de Trabajo Emp'!E107&lt;&gt;"",'Puestos de Trabajo Emp'!E107,"")</f>
        <v/>
      </c>
      <c r="F107" s="139" t="str">
        <f>IF('Puestos de Trabajo Emp'!G107&lt;&gt;"",'Puestos de Trabajo Emp'!G107,"")</f>
        <v/>
      </c>
      <c r="G107" s="314">
        <f>SUM(E107:E111)</f>
        <v>0</v>
      </c>
      <c r="H107" s="314"/>
      <c r="I107" s="131"/>
      <c r="J107" s="131"/>
      <c r="K107" s="302">
        <f>MAX(J107:J111)</f>
        <v>0</v>
      </c>
      <c r="L107" s="305" t="str">
        <f>IF(K107&lt;=80,"No se requiere evaluación cuantitativa",IF((G107/(8/POWER(2,((K107-85)/3))))&gt;=10,"Alta",IF((G107/(8/POWER(2,((K107-85)/3))))&lt;0.5,"Baja","Media")))</f>
        <v>No se requiere evaluación cuantitativa</v>
      </c>
      <c r="M107" s="314"/>
      <c r="N107" s="315"/>
    </row>
    <row r="108" spans="1:14" ht="25.5" customHeight="1" x14ac:dyDescent="0.25">
      <c r="A108" s="298"/>
      <c r="B108" s="300"/>
      <c r="C108" s="300"/>
      <c r="D108" s="134" t="str">
        <f>IF('Puestos de Trabajo Emp'!D108&lt;&gt;"",'Puestos de Trabajo Emp'!D108,"")</f>
        <v/>
      </c>
      <c r="E108" s="135" t="str">
        <f>IF('Puestos de Trabajo Emp'!E108&lt;&gt;"",'Puestos de Trabajo Emp'!E108,"")</f>
        <v/>
      </c>
      <c r="F108" s="136" t="str">
        <f>IF('Puestos de Trabajo Emp'!G108&lt;&gt;"",'Puestos de Trabajo Emp'!G108,"")</f>
        <v/>
      </c>
      <c r="G108" s="309"/>
      <c r="H108" s="309"/>
      <c r="I108" s="129"/>
      <c r="J108" s="129"/>
      <c r="K108" s="303"/>
      <c r="L108" s="306"/>
      <c r="M108" s="309"/>
      <c r="N108" s="312"/>
    </row>
    <row r="109" spans="1:14" ht="25.5" customHeight="1" x14ac:dyDescent="0.25">
      <c r="A109" s="298"/>
      <c r="B109" s="300"/>
      <c r="C109" s="300"/>
      <c r="D109" s="134" t="str">
        <f>IF('Puestos de Trabajo Emp'!D109&lt;&gt;"",'Puestos de Trabajo Emp'!D109,"")</f>
        <v/>
      </c>
      <c r="E109" s="135" t="str">
        <f>IF('Puestos de Trabajo Emp'!E109&lt;&gt;"",'Puestos de Trabajo Emp'!E109,"")</f>
        <v/>
      </c>
      <c r="F109" s="136" t="str">
        <f>IF('Puestos de Trabajo Emp'!G109&lt;&gt;"",'Puestos de Trabajo Emp'!G109,"")</f>
        <v/>
      </c>
      <c r="G109" s="309"/>
      <c r="H109" s="309"/>
      <c r="I109" s="129"/>
      <c r="J109" s="129"/>
      <c r="K109" s="303"/>
      <c r="L109" s="306"/>
      <c r="M109" s="309"/>
      <c r="N109" s="312"/>
    </row>
    <row r="110" spans="1:14" ht="25.5" customHeight="1" x14ac:dyDescent="0.25">
      <c r="A110" s="298"/>
      <c r="B110" s="300"/>
      <c r="C110" s="300"/>
      <c r="D110" s="134" t="str">
        <f>IF('Puestos de Trabajo Emp'!D110&lt;&gt;"",'Puestos de Trabajo Emp'!D110,"")</f>
        <v/>
      </c>
      <c r="E110" s="135" t="str">
        <f>IF('Puestos de Trabajo Emp'!E110&lt;&gt;"",'Puestos de Trabajo Emp'!E110,"")</f>
        <v/>
      </c>
      <c r="F110" s="136" t="str">
        <f>IF('Puestos de Trabajo Emp'!G110&lt;&gt;"",'Puestos de Trabajo Emp'!G110,"")</f>
        <v/>
      </c>
      <c r="G110" s="309"/>
      <c r="H110" s="309"/>
      <c r="I110" s="129"/>
      <c r="J110" s="129"/>
      <c r="K110" s="303"/>
      <c r="L110" s="306"/>
      <c r="M110" s="309"/>
      <c r="N110" s="312"/>
    </row>
    <row r="111" spans="1:14" ht="25.5" customHeight="1" thickBot="1" x14ac:dyDescent="0.3">
      <c r="A111" s="299"/>
      <c r="B111" s="301"/>
      <c r="C111" s="301"/>
      <c r="D111" s="137" t="str">
        <f>IF('Puestos de Trabajo Emp'!D111&lt;&gt;"",'Puestos de Trabajo Emp'!D111,"")</f>
        <v/>
      </c>
      <c r="E111" s="138" t="str">
        <f>IF('Puestos de Trabajo Emp'!E111&lt;&gt;"",'Puestos de Trabajo Emp'!E111,"")</f>
        <v/>
      </c>
      <c r="F111" s="137" t="str">
        <f>IF('Puestos de Trabajo Emp'!G111&lt;&gt;"",'Puestos de Trabajo Emp'!G111,"")</f>
        <v/>
      </c>
      <c r="G111" s="310"/>
      <c r="H111" s="310"/>
      <c r="I111" s="130"/>
      <c r="J111" s="130"/>
      <c r="K111" s="304"/>
      <c r="L111" s="307"/>
      <c r="M111" s="310"/>
      <c r="N111" s="313"/>
    </row>
    <row r="112" spans="1:14" ht="25.5" customHeight="1" x14ac:dyDescent="0.25">
      <c r="A112" s="297">
        <f>'Puestos de Trabajo Emp'!A112:A116</f>
        <v>22</v>
      </c>
      <c r="B112" s="300" t="str">
        <f>IF('Puestos de Trabajo Emp'!B112:B116&lt;&gt;"",'Puestos de Trabajo Emp'!B112:B116,"")</f>
        <v/>
      </c>
      <c r="C112" s="300" t="str">
        <f>IF('Puestos de Trabajo Emp'!C112:C116&lt;&gt;"",'Puestos de Trabajo Emp'!C112:C116,"")</f>
        <v/>
      </c>
      <c r="D112" s="139" t="str">
        <f>IF('Puestos de Trabajo Emp'!D112&lt;&gt;"",'Puestos de Trabajo Emp'!D112,"")</f>
        <v/>
      </c>
      <c r="E112" s="133" t="str">
        <f>IF('Puestos de Trabajo Emp'!E112&lt;&gt;"",'Puestos de Trabajo Emp'!E112,"")</f>
        <v/>
      </c>
      <c r="F112" s="139" t="str">
        <f>IF('Puestos de Trabajo Emp'!G112&lt;&gt;"",'Puestos de Trabajo Emp'!G112,"")</f>
        <v/>
      </c>
      <c r="G112" s="314">
        <f>SUM(E112:E116)</f>
        <v>0</v>
      </c>
      <c r="H112" s="314"/>
      <c r="I112" s="131"/>
      <c r="J112" s="131"/>
      <c r="K112" s="302">
        <f>MAX(J112:J116)</f>
        <v>0</v>
      </c>
      <c r="L112" s="305" t="str">
        <f>IF(K112&lt;=80,"No se requiere evaluación cuantitativa",IF((G112/(8/POWER(2,((K112-85)/3))))&gt;=10,"Alta",IF((G112/(8/POWER(2,((K112-85)/3))))&lt;0.5,"Baja","Media")))</f>
        <v>No se requiere evaluación cuantitativa</v>
      </c>
      <c r="M112" s="314"/>
      <c r="N112" s="315"/>
    </row>
    <row r="113" spans="1:14" ht="25.5" customHeight="1" x14ac:dyDescent="0.25">
      <c r="A113" s="298"/>
      <c r="B113" s="300"/>
      <c r="C113" s="300"/>
      <c r="D113" s="134" t="str">
        <f>IF('Puestos de Trabajo Emp'!D113&lt;&gt;"",'Puestos de Trabajo Emp'!D113,"")</f>
        <v/>
      </c>
      <c r="E113" s="135" t="str">
        <f>IF('Puestos de Trabajo Emp'!E113&lt;&gt;"",'Puestos de Trabajo Emp'!E113,"")</f>
        <v/>
      </c>
      <c r="F113" s="136" t="str">
        <f>IF('Puestos de Trabajo Emp'!G113&lt;&gt;"",'Puestos de Trabajo Emp'!G113,"")</f>
        <v/>
      </c>
      <c r="G113" s="309"/>
      <c r="H113" s="309"/>
      <c r="I113" s="129"/>
      <c r="J113" s="129"/>
      <c r="K113" s="303"/>
      <c r="L113" s="306"/>
      <c r="M113" s="309"/>
      <c r="N113" s="312"/>
    </row>
    <row r="114" spans="1:14" ht="25.5" customHeight="1" x14ac:dyDescent="0.25">
      <c r="A114" s="298"/>
      <c r="B114" s="300"/>
      <c r="C114" s="300"/>
      <c r="D114" s="134" t="str">
        <f>IF('Puestos de Trabajo Emp'!D114&lt;&gt;"",'Puestos de Trabajo Emp'!D114,"")</f>
        <v/>
      </c>
      <c r="E114" s="135" t="str">
        <f>IF('Puestos de Trabajo Emp'!E114&lt;&gt;"",'Puestos de Trabajo Emp'!E114,"")</f>
        <v/>
      </c>
      <c r="F114" s="136" t="str">
        <f>IF('Puestos de Trabajo Emp'!G114&lt;&gt;"",'Puestos de Trabajo Emp'!G114,"")</f>
        <v/>
      </c>
      <c r="G114" s="309"/>
      <c r="H114" s="309"/>
      <c r="I114" s="129"/>
      <c r="J114" s="129"/>
      <c r="K114" s="303"/>
      <c r="L114" s="306"/>
      <c r="M114" s="309"/>
      <c r="N114" s="312"/>
    </row>
    <row r="115" spans="1:14" ht="25.5" customHeight="1" x14ac:dyDescent="0.25">
      <c r="A115" s="298"/>
      <c r="B115" s="300"/>
      <c r="C115" s="300"/>
      <c r="D115" s="134" t="str">
        <f>IF('Puestos de Trabajo Emp'!D115&lt;&gt;"",'Puestos de Trabajo Emp'!D115,"")</f>
        <v/>
      </c>
      <c r="E115" s="135" t="str">
        <f>IF('Puestos de Trabajo Emp'!E115&lt;&gt;"",'Puestos de Trabajo Emp'!E115,"")</f>
        <v/>
      </c>
      <c r="F115" s="136" t="str">
        <f>IF('Puestos de Trabajo Emp'!G115&lt;&gt;"",'Puestos de Trabajo Emp'!G115,"")</f>
        <v/>
      </c>
      <c r="G115" s="309"/>
      <c r="H115" s="309"/>
      <c r="I115" s="129"/>
      <c r="J115" s="129"/>
      <c r="K115" s="303"/>
      <c r="L115" s="306"/>
      <c r="M115" s="309"/>
      <c r="N115" s="312"/>
    </row>
    <row r="116" spans="1:14" ht="25.5" customHeight="1" thickBot="1" x14ac:dyDescent="0.3">
      <c r="A116" s="299"/>
      <c r="B116" s="301"/>
      <c r="C116" s="301"/>
      <c r="D116" s="137" t="str">
        <f>IF('Puestos de Trabajo Emp'!D116&lt;&gt;"",'Puestos de Trabajo Emp'!D116,"")</f>
        <v/>
      </c>
      <c r="E116" s="138" t="str">
        <f>IF('Puestos de Trabajo Emp'!E116&lt;&gt;"",'Puestos de Trabajo Emp'!E116,"")</f>
        <v/>
      </c>
      <c r="F116" s="137" t="str">
        <f>IF('Puestos de Trabajo Emp'!G116&lt;&gt;"",'Puestos de Trabajo Emp'!G116,"")</f>
        <v/>
      </c>
      <c r="G116" s="310"/>
      <c r="H116" s="310"/>
      <c r="I116" s="130"/>
      <c r="J116" s="130"/>
      <c r="K116" s="304"/>
      <c r="L116" s="307"/>
      <c r="M116" s="310"/>
      <c r="N116" s="313"/>
    </row>
    <row r="117" spans="1:14" ht="25.5" customHeight="1" x14ac:dyDescent="0.25">
      <c r="A117" s="297">
        <f>'Puestos de Trabajo Emp'!A117:A121</f>
        <v>23</v>
      </c>
      <c r="B117" s="300" t="str">
        <f>IF('Puestos de Trabajo Emp'!B117:B121&lt;&gt;"",'Puestos de Trabajo Emp'!B117:B121,"")</f>
        <v/>
      </c>
      <c r="C117" s="300" t="str">
        <f>IF('Puestos de Trabajo Emp'!C117:C121&lt;&gt;"",'Puestos de Trabajo Emp'!C117:C121,"")</f>
        <v/>
      </c>
      <c r="D117" s="139" t="str">
        <f>IF('Puestos de Trabajo Emp'!D117&lt;&gt;"",'Puestos de Trabajo Emp'!D117,"")</f>
        <v/>
      </c>
      <c r="E117" s="133" t="str">
        <f>IF('Puestos de Trabajo Emp'!E117&lt;&gt;"",'Puestos de Trabajo Emp'!E117,"")</f>
        <v/>
      </c>
      <c r="F117" s="139" t="str">
        <f>IF('Puestos de Trabajo Emp'!G117&lt;&gt;"",'Puestos de Trabajo Emp'!G117,"")</f>
        <v/>
      </c>
      <c r="G117" s="314">
        <f>SUM(E117:E121)</f>
        <v>0</v>
      </c>
      <c r="H117" s="314"/>
      <c r="I117" s="131"/>
      <c r="J117" s="131"/>
      <c r="K117" s="302">
        <f>MAX(J117:J121)</f>
        <v>0</v>
      </c>
      <c r="L117" s="305" t="str">
        <f>IF(K117&lt;=80,"No se requiere evaluación cuantitativa",IF((G117/(8/POWER(2,((K117-85)/3))))&gt;=10,"Alta",IF((G117/(8/POWER(2,((K117-85)/3))))&lt;0.5,"Baja","Media")))</f>
        <v>No se requiere evaluación cuantitativa</v>
      </c>
      <c r="M117" s="314"/>
      <c r="N117" s="315"/>
    </row>
    <row r="118" spans="1:14" ht="25.5" customHeight="1" x14ac:dyDescent="0.25">
      <c r="A118" s="298"/>
      <c r="B118" s="300"/>
      <c r="C118" s="300"/>
      <c r="D118" s="134" t="str">
        <f>IF('Puestos de Trabajo Emp'!D118&lt;&gt;"",'Puestos de Trabajo Emp'!D118,"")</f>
        <v/>
      </c>
      <c r="E118" s="135" t="str">
        <f>IF('Puestos de Trabajo Emp'!E118&lt;&gt;"",'Puestos de Trabajo Emp'!E118,"")</f>
        <v/>
      </c>
      <c r="F118" s="136" t="str">
        <f>IF('Puestos de Trabajo Emp'!G118&lt;&gt;"",'Puestos de Trabajo Emp'!G118,"")</f>
        <v/>
      </c>
      <c r="G118" s="309"/>
      <c r="H118" s="309"/>
      <c r="I118" s="129"/>
      <c r="J118" s="129"/>
      <c r="K118" s="303"/>
      <c r="L118" s="306"/>
      <c r="M118" s="309"/>
      <c r="N118" s="312"/>
    </row>
    <row r="119" spans="1:14" ht="25.5" customHeight="1" x14ac:dyDescent="0.25">
      <c r="A119" s="298"/>
      <c r="B119" s="300"/>
      <c r="C119" s="300"/>
      <c r="D119" s="134" t="str">
        <f>IF('Puestos de Trabajo Emp'!D119&lt;&gt;"",'Puestos de Trabajo Emp'!D119,"")</f>
        <v/>
      </c>
      <c r="E119" s="135" t="str">
        <f>IF('Puestos de Trabajo Emp'!E119&lt;&gt;"",'Puestos de Trabajo Emp'!E119,"")</f>
        <v/>
      </c>
      <c r="F119" s="136" t="str">
        <f>IF('Puestos de Trabajo Emp'!G119&lt;&gt;"",'Puestos de Trabajo Emp'!G119,"")</f>
        <v/>
      </c>
      <c r="G119" s="309"/>
      <c r="H119" s="309"/>
      <c r="I119" s="129"/>
      <c r="J119" s="129"/>
      <c r="K119" s="303"/>
      <c r="L119" s="306"/>
      <c r="M119" s="309"/>
      <c r="N119" s="312"/>
    </row>
    <row r="120" spans="1:14" ht="25.5" customHeight="1" x14ac:dyDescent="0.25">
      <c r="A120" s="298"/>
      <c r="B120" s="300"/>
      <c r="C120" s="300"/>
      <c r="D120" s="134" t="str">
        <f>IF('Puestos de Trabajo Emp'!D120&lt;&gt;"",'Puestos de Trabajo Emp'!D120,"")</f>
        <v/>
      </c>
      <c r="E120" s="135" t="str">
        <f>IF('Puestos de Trabajo Emp'!E120&lt;&gt;"",'Puestos de Trabajo Emp'!E120,"")</f>
        <v/>
      </c>
      <c r="F120" s="136" t="str">
        <f>IF('Puestos de Trabajo Emp'!G120&lt;&gt;"",'Puestos de Trabajo Emp'!G120,"")</f>
        <v/>
      </c>
      <c r="G120" s="309"/>
      <c r="H120" s="309"/>
      <c r="I120" s="129"/>
      <c r="J120" s="129"/>
      <c r="K120" s="303"/>
      <c r="L120" s="306"/>
      <c r="M120" s="309"/>
      <c r="N120" s="312"/>
    </row>
    <row r="121" spans="1:14" ht="25.5" customHeight="1" thickBot="1" x14ac:dyDescent="0.3">
      <c r="A121" s="299"/>
      <c r="B121" s="301"/>
      <c r="C121" s="301"/>
      <c r="D121" s="137" t="str">
        <f>IF('Puestos de Trabajo Emp'!D121&lt;&gt;"",'Puestos de Trabajo Emp'!D121,"")</f>
        <v/>
      </c>
      <c r="E121" s="138" t="str">
        <f>IF('Puestos de Trabajo Emp'!E121&lt;&gt;"",'Puestos de Trabajo Emp'!E121,"")</f>
        <v/>
      </c>
      <c r="F121" s="137" t="str">
        <f>IF('Puestos de Trabajo Emp'!G121&lt;&gt;"",'Puestos de Trabajo Emp'!G121,"")</f>
        <v/>
      </c>
      <c r="G121" s="310"/>
      <c r="H121" s="310"/>
      <c r="I121" s="130"/>
      <c r="J121" s="130"/>
      <c r="K121" s="304"/>
      <c r="L121" s="307"/>
      <c r="M121" s="310"/>
      <c r="N121" s="313"/>
    </row>
    <row r="122" spans="1:14" ht="25.5" customHeight="1" x14ac:dyDescent="0.25">
      <c r="A122" s="297">
        <f>'Puestos de Trabajo Emp'!A122:A126</f>
        <v>24</v>
      </c>
      <c r="B122" s="300" t="str">
        <f>IF('Puestos de Trabajo Emp'!B122:B126&lt;&gt;"",'Puestos de Trabajo Emp'!B122:B126,"")</f>
        <v/>
      </c>
      <c r="C122" s="300" t="str">
        <f>IF('Puestos de Trabajo Emp'!C122:C126&lt;&gt;"",'Puestos de Trabajo Emp'!C122:C126,"")</f>
        <v/>
      </c>
      <c r="D122" s="139" t="str">
        <f>IF('Puestos de Trabajo Emp'!D122&lt;&gt;"",'Puestos de Trabajo Emp'!D122,"")</f>
        <v/>
      </c>
      <c r="E122" s="133" t="str">
        <f>IF('Puestos de Trabajo Emp'!E122&lt;&gt;"",'Puestos de Trabajo Emp'!E122,"")</f>
        <v/>
      </c>
      <c r="F122" s="139" t="str">
        <f>IF('Puestos de Trabajo Emp'!G122&lt;&gt;"",'Puestos de Trabajo Emp'!G122,"")</f>
        <v/>
      </c>
      <c r="G122" s="314">
        <f>SUM(E122:E126)</f>
        <v>0</v>
      </c>
      <c r="H122" s="314"/>
      <c r="I122" s="131"/>
      <c r="J122" s="131"/>
      <c r="K122" s="302">
        <f>MAX(J122:J126)</f>
        <v>0</v>
      </c>
      <c r="L122" s="305" t="str">
        <f>IF(K122&lt;=80,"No se requiere evaluación cuantitativa",IF((G122/(8/POWER(2,((K122-85)/3))))&gt;=10,"Alta",IF((G122/(8/POWER(2,((K122-85)/3))))&lt;0.5,"Baja","Media")))</f>
        <v>No se requiere evaluación cuantitativa</v>
      </c>
      <c r="M122" s="314"/>
      <c r="N122" s="315"/>
    </row>
    <row r="123" spans="1:14" ht="25.5" customHeight="1" x14ac:dyDescent="0.25">
      <c r="A123" s="298"/>
      <c r="B123" s="300"/>
      <c r="C123" s="300"/>
      <c r="D123" s="134" t="str">
        <f>IF('Puestos de Trabajo Emp'!D123&lt;&gt;"",'Puestos de Trabajo Emp'!D123,"")</f>
        <v/>
      </c>
      <c r="E123" s="135" t="str">
        <f>IF('Puestos de Trabajo Emp'!E123&lt;&gt;"",'Puestos de Trabajo Emp'!E123,"")</f>
        <v/>
      </c>
      <c r="F123" s="136" t="str">
        <f>IF('Puestos de Trabajo Emp'!G123&lt;&gt;"",'Puestos de Trabajo Emp'!G123,"")</f>
        <v/>
      </c>
      <c r="G123" s="309"/>
      <c r="H123" s="309"/>
      <c r="I123" s="129"/>
      <c r="J123" s="129"/>
      <c r="K123" s="303"/>
      <c r="L123" s="306"/>
      <c r="M123" s="309"/>
      <c r="N123" s="312"/>
    </row>
    <row r="124" spans="1:14" ht="25.5" customHeight="1" x14ac:dyDescent="0.25">
      <c r="A124" s="298"/>
      <c r="B124" s="300"/>
      <c r="C124" s="300"/>
      <c r="D124" s="134" t="str">
        <f>IF('Puestos de Trabajo Emp'!D124&lt;&gt;"",'Puestos de Trabajo Emp'!D124,"")</f>
        <v/>
      </c>
      <c r="E124" s="135" t="str">
        <f>IF('Puestos de Trabajo Emp'!E124&lt;&gt;"",'Puestos de Trabajo Emp'!E124,"")</f>
        <v/>
      </c>
      <c r="F124" s="136" t="str">
        <f>IF('Puestos de Trabajo Emp'!G124&lt;&gt;"",'Puestos de Trabajo Emp'!G124,"")</f>
        <v/>
      </c>
      <c r="G124" s="309"/>
      <c r="H124" s="309"/>
      <c r="I124" s="129"/>
      <c r="J124" s="129"/>
      <c r="K124" s="303"/>
      <c r="L124" s="306"/>
      <c r="M124" s="309"/>
      <c r="N124" s="312"/>
    </row>
    <row r="125" spans="1:14" ht="25.5" customHeight="1" x14ac:dyDescent="0.25">
      <c r="A125" s="298"/>
      <c r="B125" s="300"/>
      <c r="C125" s="300"/>
      <c r="D125" s="134" t="str">
        <f>IF('Puestos de Trabajo Emp'!D125&lt;&gt;"",'Puestos de Trabajo Emp'!D125,"")</f>
        <v/>
      </c>
      <c r="E125" s="135" t="str">
        <f>IF('Puestos de Trabajo Emp'!E125&lt;&gt;"",'Puestos de Trabajo Emp'!E125,"")</f>
        <v/>
      </c>
      <c r="F125" s="136" t="str">
        <f>IF('Puestos de Trabajo Emp'!G125&lt;&gt;"",'Puestos de Trabajo Emp'!G125,"")</f>
        <v/>
      </c>
      <c r="G125" s="309"/>
      <c r="H125" s="309"/>
      <c r="I125" s="129"/>
      <c r="J125" s="129"/>
      <c r="K125" s="303"/>
      <c r="L125" s="306"/>
      <c r="M125" s="309"/>
      <c r="N125" s="312"/>
    </row>
    <row r="126" spans="1:14" ht="25.5" customHeight="1" thickBot="1" x14ac:dyDescent="0.3">
      <c r="A126" s="299"/>
      <c r="B126" s="301"/>
      <c r="C126" s="301"/>
      <c r="D126" s="137" t="str">
        <f>IF('Puestos de Trabajo Emp'!D126&lt;&gt;"",'Puestos de Trabajo Emp'!D126,"")</f>
        <v/>
      </c>
      <c r="E126" s="138" t="str">
        <f>IF('Puestos de Trabajo Emp'!E126&lt;&gt;"",'Puestos de Trabajo Emp'!E126,"")</f>
        <v/>
      </c>
      <c r="F126" s="137" t="str">
        <f>IF('Puestos de Trabajo Emp'!G126&lt;&gt;"",'Puestos de Trabajo Emp'!G126,"")</f>
        <v/>
      </c>
      <c r="G126" s="310"/>
      <c r="H126" s="310"/>
      <c r="I126" s="130"/>
      <c r="J126" s="130"/>
      <c r="K126" s="304"/>
      <c r="L126" s="307"/>
      <c r="M126" s="310"/>
      <c r="N126" s="313"/>
    </row>
    <row r="127" spans="1:14" ht="25.5" customHeight="1" x14ac:dyDescent="0.25">
      <c r="A127" s="297">
        <f>'Puestos de Trabajo Emp'!A127:A131</f>
        <v>25</v>
      </c>
      <c r="B127" s="300" t="str">
        <f>IF('Puestos de Trabajo Emp'!B127:B131&lt;&gt;"",'Puestos de Trabajo Emp'!B127:B131,"")</f>
        <v/>
      </c>
      <c r="C127" s="300" t="str">
        <f>IF('Puestos de Trabajo Emp'!C127:C131&lt;&gt;"",'Puestos de Trabajo Emp'!C127:C131,"")</f>
        <v/>
      </c>
      <c r="D127" s="139" t="str">
        <f>IF('Puestos de Trabajo Emp'!D127&lt;&gt;"",'Puestos de Trabajo Emp'!D127,"")</f>
        <v/>
      </c>
      <c r="E127" s="133" t="str">
        <f>IF('Puestos de Trabajo Emp'!E127&lt;&gt;"",'Puestos de Trabajo Emp'!E127,"")</f>
        <v/>
      </c>
      <c r="F127" s="139" t="str">
        <f>IF('Puestos de Trabajo Emp'!G127&lt;&gt;"",'Puestos de Trabajo Emp'!G127,"")</f>
        <v/>
      </c>
      <c r="G127" s="314">
        <f>SUM(E127:E131)</f>
        <v>0</v>
      </c>
      <c r="H127" s="314"/>
      <c r="I127" s="131"/>
      <c r="J127" s="131"/>
      <c r="K127" s="302">
        <f>MAX(J127:J131)</f>
        <v>0</v>
      </c>
      <c r="L127" s="305" t="str">
        <f>IF(K127&lt;=80,"No se requiere evaluación cuantitativa",IF((G127/(8/POWER(2,((K127-85)/3))))&gt;=10,"Alta",IF((G127/(8/POWER(2,((K127-85)/3))))&lt;0.5,"Baja","Media")))</f>
        <v>No se requiere evaluación cuantitativa</v>
      </c>
      <c r="M127" s="314"/>
      <c r="N127" s="315"/>
    </row>
    <row r="128" spans="1:14" ht="25.5" customHeight="1" x14ac:dyDescent="0.25">
      <c r="A128" s="298"/>
      <c r="B128" s="300"/>
      <c r="C128" s="300"/>
      <c r="D128" s="134" t="str">
        <f>IF('Puestos de Trabajo Emp'!D128&lt;&gt;"",'Puestos de Trabajo Emp'!D128,"")</f>
        <v/>
      </c>
      <c r="E128" s="135" t="str">
        <f>IF('Puestos de Trabajo Emp'!E128&lt;&gt;"",'Puestos de Trabajo Emp'!E128,"")</f>
        <v/>
      </c>
      <c r="F128" s="136" t="str">
        <f>IF('Puestos de Trabajo Emp'!G128&lt;&gt;"",'Puestos de Trabajo Emp'!G128,"")</f>
        <v/>
      </c>
      <c r="G128" s="309"/>
      <c r="H128" s="309"/>
      <c r="I128" s="129"/>
      <c r="J128" s="129"/>
      <c r="K128" s="303"/>
      <c r="L128" s="306"/>
      <c r="M128" s="309"/>
      <c r="N128" s="312"/>
    </row>
    <row r="129" spans="1:14" ht="25.5" customHeight="1" x14ac:dyDescent="0.25">
      <c r="A129" s="298"/>
      <c r="B129" s="300"/>
      <c r="C129" s="300"/>
      <c r="D129" s="134" t="str">
        <f>IF('Puestos de Trabajo Emp'!D129&lt;&gt;"",'Puestos de Trabajo Emp'!D129,"")</f>
        <v/>
      </c>
      <c r="E129" s="135" t="str">
        <f>IF('Puestos de Trabajo Emp'!E129&lt;&gt;"",'Puestos de Trabajo Emp'!E129,"")</f>
        <v/>
      </c>
      <c r="F129" s="136" t="str">
        <f>IF('Puestos de Trabajo Emp'!G129&lt;&gt;"",'Puestos de Trabajo Emp'!G129,"")</f>
        <v/>
      </c>
      <c r="G129" s="309"/>
      <c r="H129" s="309"/>
      <c r="I129" s="129"/>
      <c r="J129" s="129"/>
      <c r="K129" s="303"/>
      <c r="L129" s="306"/>
      <c r="M129" s="309"/>
      <c r="N129" s="312"/>
    </row>
    <row r="130" spans="1:14" ht="25.5" customHeight="1" x14ac:dyDescent="0.25">
      <c r="A130" s="298"/>
      <c r="B130" s="300"/>
      <c r="C130" s="300"/>
      <c r="D130" s="134" t="str">
        <f>IF('Puestos de Trabajo Emp'!D130&lt;&gt;"",'Puestos de Trabajo Emp'!D130,"")</f>
        <v/>
      </c>
      <c r="E130" s="135" t="str">
        <f>IF('Puestos de Trabajo Emp'!E130&lt;&gt;"",'Puestos de Trabajo Emp'!E130,"")</f>
        <v/>
      </c>
      <c r="F130" s="136" t="str">
        <f>IF('Puestos de Trabajo Emp'!G130&lt;&gt;"",'Puestos de Trabajo Emp'!G130,"")</f>
        <v/>
      </c>
      <c r="G130" s="309"/>
      <c r="H130" s="309"/>
      <c r="I130" s="129"/>
      <c r="J130" s="129"/>
      <c r="K130" s="303"/>
      <c r="L130" s="306"/>
      <c r="M130" s="309"/>
      <c r="N130" s="312"/>
    </row>
    <row r="131" spans="1:14" ht="25.5" customHeight="1" thickBot="1" x14ac:dyDescent="0.3">
      <c r="A131" s="299"/>
      <c r="B131" s="301"/>
      <c r="C131" s="301"/>
      <c r="D131" s="137" t="str">
        <f>IF('Puestos de Trabajo Emp'!D131&lt;&gt;"",'Puestos de Trabajo Emp'!D131,"")</f>
        <v/>
      </c>
      <c r="E131" s="138" t="str">
        <f>IF('Puestos de Trabajo Emp'!E131&lt;&gt;"",'Puestos de Trabajo Emp'!E131,"")</f>
        <v/>
      </c>
      <c r="F131" s="137" t="str">
        <f>IF('Puestos de Trabajo Emp'!G131&lt;&gt;"",'Puestos de Trabajo Emp'!G131,"")</f>
        <v/>
      </c>
      <c r="G131" s="310"/>
      <c r="H131" s="310"/>
      <c r="I131" s="130"/>
      <c r="J131" s="130"/>
      <c r="K131" s="304"/>
      <c r="L131" s="307"/>
      <c r="M131" s="310"/>
      <c r="N131" s="313"/>
    </row>
    <row r="132" spans="1:14" ht="25.5" customHeight="1" x14ac:dyDescent="0.25">
      <c r="A132" s="297">
        <f>'Puestos de Trabajo Emp'!A132:A136</f>
        <v>26</v>
      </c>
      <c r="B132" s="300" t="str">
        <f>IF('Puestos de Trabajo Emp'!B132:B136&lt;&gt;"",'Puestos de Trabajo Emp'!B132:B136,"")</f>
        <v/>
      </c>
      <c r="C132" s="300" t="str">
        <f>IF('Puestos de Trabajo Emp'!C132:C136&lt;&gt;"",'Puestos de Trabajo Emp'!C132:C136,"")</f>
        <v/>
      </c>
      <c r="D132" s="139" t="str">
        <f>IF('Puestos de Trabajo Emp'!D132&lt;&gt;"",'Puestos de Trabajo Emp'!D132,"")</f>
        <v/>
      </c>
      <c r="E132" s="133" t="str">
        <f>IF('Puestos de Trabajo Emp'!E132&lt;&gt;"",'Puestos de Trabajo Emp'!E132,"")</f>
        <v/>
      </c>
      <c r="F132" s="139" t="str">
        <f>IF('Puestos de Trabajo Emp'!G132&lt;&gt;"",'Puestos de Trabajo Emp'!G132,"")</f>
        <v/>
      </c>
      <c r="G132" s="314">
        <f>SUM(E132:E136)</f>
        <v>0</v>
      </c>
      <c r="H132" s="314"/>
      <c r="I132" s="131"/>
      <c r="J132" s="131"/>
      <c r="K132" s="302">
        <f>MAX(J132:J136)</f>
        <v>0</v>
      </c>
      <c r="L132" s="305" t="str">
        <f>IF(K132&lt;=80,"No se requiere evaluación cuantitativa",IF((G132/(8/POWER(2,((K132-85)/3))))&gt;=10,"Alta",IF((G132/(8/POWER(2,((K132-85)/3))))&lt;0.5,"Baja","Media")))</f>
        <v>No se requiere evaluación cuantitativa</v>
      </c>
      <c r="M132" s="314"/>
      <c r="N132" s="315"/>
    </row>
    <row r="133" spans="1:14" ht="25.5" customHeight="1" x14ac:dyDescent="0.25">
      <c r="A133" s="298"/>
      <c r="B133" s="300"/>
      <c r="C133" s="300"/>
      <c r="D133" s="134" t="str">
        <f>IF('Puestos de Trabajo Emp'!D133&lt;&gt;"",'Puestos de Trabajo Emp'!D133,"")</f>
        <v/>
      </c>
      <c r="E133" s="135" t="str">
        <f>IF('Puestos de Trabajo Emp'!E133&lt;&gt;"",'Puestos de Trabajo Emp'!E133,"")</f>
        <v/>
      </c>
      <c r="F133" s="136" t="str">
        <f>IF('Puestos de Trabajo Emp'!G133&lt;&gt;"",'Puestos de Trabajo Emp'!G133,"")</f>
        <v/>
      </c>
      <c r="G133" s="309"/>
      <c r="H133" s="309"/>
      <c r="I133" s="129"/>
      <c r="J133" s="129"/>
      <c r="K133" s="303"/>
      <c r="L133" s="306"/>
      <c r="M133" s="309"/>
      <c r="N133" s="312"/>
    </row>
    <row r="134" spans="1:14" ht="25.5" customHeight="1" x14ac:dyDescent="0.25">
      <c r="A134" s="298"/>
      <c r="B134" s="300"/>
      <c r="C134" s="300"/>
      <c r="D134" s="134" t="str">
        <f>IF('Puestos de Trabajo Emp'!D134&lt;&gt;"",'Puestos de Trabajo Emp'!D134,"")</f>
        <v/>
      </c>
      <c r="E134" s="135" t="str">
        <f>IF('Puestos de Trabajo Emp'!E134&lt;&gt;"",'Puestos de Trabajo Emp'!E134,"")</f>
        <v/>
      </c>
      <c r="F134" s="136" t="str">
        <f>IF('Puestos de Trabajo Emp'!G134&lt;&gt;"",'Puestos de Trabajo Emp'!G134,"")</f>
        <v/>
      </c>
      <c r="G134" s="309"/>
      <c r="H134" s="309"/>
      <c r="I134" s="129"/>
      <c r="J134" s="129"/>
      <c r="K134" s="303"/>
      <c r="L134" s="306"/>
      <c r="M134" s="309"/>
      <c r="N134" s="312"/>
    </row>
    <row r="135" spans="1:14" ht="25.5" customHeight="1" x14ac:dyDescent="0.25">
      <c r="A135" s="298"/>
      <c r="B135" s="300"/>
      <c r="C135" s="300"/>
      <c r="D135" s="134" t="str">
        <f>IF('Puestos de Trabajo Emp'!D135&lt;&gt;"",'Puestos de Trabajo Emp'!D135,"")</f>
        <v/>
      </c>
      <c r="E135" s="135" t="str">
        <f>IF('Puestos de Trabajo Emp'!E135&lt;&gt;"",'Puestos de Trabajo Emp'!E135,"")</f>
        <v/>
      </c>
      <c r="F135" s="136" t="str">
        <f>IF('Puestos de Trabajo Emp'!G135&lt;&gt;"",'Puestos de Trabajo Emp'!G135,"")</f>
        <v/>
      </c>
      <c r="G135" s="309"/>
      <c r="H135" s="309"/>
      <c r="I135" s="129"/>
      <c r="J135" s="129"/>
      <c r="K135" s="303"/>
      <c r="L135" s="306"/>
      <c r="M135" s="309"/>
      <c r="N135" s="312"/>
    </row>
    <row r="136" spans="1:14" ht="25.5" customHeight="1" thickBot="1" x14ac:dyDescent="0.3">
      <c r="A136" s="299"/>
      <c r="B136" s="301"/>
      <c r="C136" s="301"/>
      <c r="D136" s="137" t="str">
        <f>IF('Puestos de Trabajo Emp'!D136&lt;&gt;"",'Puestos de Trabajo Emp'!D136,"")</f>
        <v/>
      </c>
      <c r="E136" s="138" t="str">
        <f>IF('Puestos de Trabajo Emp'!E136&lt;&gt;"",'Puestos de Trabajo Emp'!E136,"")</f>
        <v/>
      </c>
      <c r="F136" s="137" t="str">
        <f>IF('Puestos de Trabajo Emp'!G136&lt;&gt;"",'Puestos de Trabajo Emp'!G136,"")</f>
        <v/>
      </c>
      <c r="G136" s="310"/>
      <c r="H136" s="310"/>
      <c r="I136" s="130"/>
      <c r="J136" s="130"/>
      <c r="K136" s="304"/>
      <c r="L136" s="307"/>
      <c r="M136" s="310"/>
      <c r="N136" s="313"/>
    </row>
    <row r="137" spans="1:14" ht="25.5" customHeight="1" x14ac:dyDescent="0.25">
      <c r="A137" s="297">
        <f>'Puestos de Trabajo Emp'!A137:A141</f>
        <v>27</v>
      </c>
      <c r="B137" s="300" t="str">
        <f>IF('Puestos de Trabajo Emp'!B137:B141&lt;&gt;"",'Puestos de Trabajo Emp'!B137:B141,"")</f>
        <v/>
      </c>
      <c r="C137" s="300" t="str">
        <f>IF('Puestos de Trabajo Emp'!C137:C141&lt;&gt;"",'Puestos de Trabajo Emp'!C137:C141,"")</f>
        <v/>
      </c>
      <c r="D137" s="139" t="str">
        <f>IF('Puestos de Trabajo Emp'!D137&lt;&gt;"",'Puestos de Trabajo Emp'!D137,"")</f>
        <v/>
      </c>
      <c r="E137" s="133" t="str">
        <f>IF('Puestos de Trabajo Emp'!E137&lt;&gt;"",'Puestos de Trabajo Emp'!E137,"")</f>
        <v/>
      </c>
      <c r="F137" s="139" t="str">
        <f>IF('Puestos de Trabajo Emp'!G137&lt;&gt;"",'Puestos de Trabajo Emp'!G137,"")</f>
        <v/>
      </c>
      <c r="G137" s="314">
        <f>SUM(E137:E141)</f>
        <v>0</v>
      </c>
      <c r="H137" s="314"/>
      <c r="I137" s="131"/>
      <c r="J137" s="131"/>
      <c r="K137" s="302">
        <f>MAX(J137:J141)</f>
        <v>0</v>
      </c>
      <c r="L137" s="305" t="str">
        <f>IF(K137&lt;=80,"No se requiere evaluación cuantitativa",IF((G137/(8/POWER(2,((K137-85)/3))))&gt;=10,"Alta",IF((G137/(8/POWER(2,((K137-85)/3))))&lt;0.5,"Baja","Media")))</f>
        <v>No se requiere evaluación cuantitativa</v>
      </c>
      <c r="M137" s="314"/>
      <c r="N137" s="315"/>
    </row>
    <row r="138" spans="1:14" ht="25.5" customHeight="1" x14ac:dyDescent="0.25">
      <c r="A138" s="298"/>
      <c r="B138" s="300"/>
      <c r="C138" s="300"/>
      <c r="D138" s="134" t="str">
        <f>IF('Puestos de Trabajo Emp'!D138&lt;&gt;"",'Puestos de Trabajo Emp'!D138,"")</f>
        <v/>
      </c>
      <c r="E138" s="135" t="str">
        <f>IF('Puestos de Trabajo Emp'!E138&lt;&gt;"",'Puestos de Trabajo Emp'!E138,"")</f>
        <v/>
      </c>
      <c r="F138" s="136" t="str">
        <f>IF('Puestos de Trabajo Emp'!G138&lt;&gt;"",'Puestos de Trabajo Emp'!G138,"")</f>
        <v/>
      </c>
      <c r="G138" s="309"/>
      <c r="H138" s="309"/>
      <c r="I138" s="129"/>
      <c r="J138" s="129"/>
      <c r="K138" s="303"/>
      <c r="L138" s="306"/>
      <c r="M138" s="309"/>
      <c r="N138" s="312"/>
    </row>
    <row r="139" spans="1:14" ht="25.5" customHeight="1" x14ac:dyDescent="0.25">
      <c r="A139" s="298"/>
      <c r="B139" s="300"/>
      <c r="C139" s="300"/>
      <c r="D139" s="134" t="str">
        <f>IF('Puestos de Trabajo Emp'!D139&lt;&gt;"",'Puestos de Trabajo Emp'!D139,"")</f>
        <v/>
      </c>
      <c r="E139" s="135" t="str">
        <f>IF('Puestos de Trabajo Emp'!E139&lt;&gt;"",'Puestos de Trabajo Emp'!E139,"")</f>
        <v/>
      </c>
      <c r="F139" s="136" t="str">
        <f>IF('Puestos de Trabajo Emp'!G139&lt;&gt;"",'Puestos de Trabajo Emp'!G139,"")</f>
        <v/>
      </c>
      <c r="G139" s="309"/>
      <c r="H139" s="309"/>
      <c r="I139" s="129"/>
      <c r="J139" s="129"/>
      <c r="K139" s="303"/>
      <c r="L139" s="306"/>
      <c r="M139" s="309"/>
      <c r="N139" s="312"/>
    </row>
    <row r="140" spans="1:14" ht="25.5" customHeight="1" x14ac:dyDescent="0.25">
      <c r="A140" s="298"/>
      <c r="B140" s="300"/>
      <c r="C140" s="300"/>
      <c r="D140" s="134" t="str">
        <f>IF('Puestos de Trabajo Emp'!D140&lt;&gt;"",'Puestos de Trabajo Emp'!D140,"")</f>
        <v/>
      </c>
      <c r="E140" s="135" t="str">
        <f>IF('Puestos de Trabajo Emp'!E140&lt;&gt;"",'Puestos de Trabajo Emp'!E140,"")</f>
        <v/>
      </c>
      <c r="F140" s="136" t="str">
        <f>IF('Puestos de Trabajo Emp'!G140&lt;&gt;"",'Puestos de Trabajo Emp'!G140,"")</f>
        <v/>
      </c>
      <c r="G140" s="309"/>
      <c r="H140" s="309"/>
      <c r="I140" s="129"/>
      <c r="J140" s="129"/>
      <c r="K140" s="303"/>
      <c r="L140" s="306"/>
      <c r="M140" s="309"/>
      <c r="N140" s="312"/>
    </row>
    <row r="141" spans="1:14" ht="25.5" customHeight="1" thickBot="1" x14ac:dyDescent="0.3">
      <c r="A141" s="299"/>
      <c r="B141" s="301"/>
      <c r="C141" s="301"/>
      <c r="D141" s="137" t="str">
        <f>IF('Puestos de Trabajo Emp'!D141&lt;&gt;"",'Puestos de Trabajo Emp'!D141,"")</f>
        <v/>
      </c>
      <c r="E141" s="138" t="str">
        <f>IF('Puestos de Trabajo Emp'!E141&lt;&gt;"",'Puestos de Trabajo Emp'!E141,"")</f>
        <v/>
      </c>
      <c r="F141" s="137" t="str">
        <f>IF('Puestos de Trabajo Emp'!G141&lt;&gt;"",'Puestos de Trabajo Emp'!G141,"")</f>
        <v/>
      </c>
      <c r="G141" s="310"/>
      <c r="H141" s="310"/>
      <c r="I141" s="130"/>
      <c r="J141" s="130"/>
      <c r="K141" s="304"/>
      <c r="L141" s="307"/>
      <c r="M141" s="310"/>
      <c r="N141" s="313"/>
    </row>
    <row r="142" spans="1:14" ht="25.5" customHeight="1" x14ac:dyDescent="0.25">
      <c r="A142" s="297">
        <f>'Puestos de Trabajo Emp'!A142:A146</f>
        <v>28</v>
      </c>
      <c r="B142" s="300" t="str">
        <f>IF('Puestos de Trabajo Emp'!B142:B146&lt;&gt;"",'Puestos de Trabajo Emp'!B142:B146,"")</f>
        <v/>
      </c>
      <c r="C142" s="300" t="str">
        <f>IF('Puestos de Trabajo Emp'!C142:C146&lt;&gt;"",'Puestos de Trabajo Emp'!C142:C146,"")</f>
        <v/>
      </c>
      <c r="D142" s="139" t="str">
        <f>IF('Puestos de Trabajo Emp'!D142&lt;&gt;"",'Puestos de Trabajo Emp'!D142,"")</f>
        <v/>
      </c>
      <c r="E142" s="133" t="str">
        <f>IF('Puestos de Trabajo Emp'!E142&lt;&gt;"",'Puestos de Trabajo Emp'!E142,"")</f>
        <v/>
      </c>
      <c r="F142" s="139" t="str">
        <f>IF('Puestos de Trabajo Emp'!G142&lt;&gt;"",'Puestos de Trabajo Emp'!G142,"")</f>
        <v/>
      </c>
      <c r="G142" s="314">
        <f>SUM(E142:E146)</f>
        <v>0</v>
      </c>
      <c r="H142" s="314"/>
      <c r="I142" s="131"/>
      <c r="J142" s="131"/>
      <c r="K142" s="302">
        <f>MAX(J142:J146)</f>
        <v>0</v>
      </c>
      <c r="L142" s="305" t="str">
        <f>IF(K142&lt;=80,"No se requiere evaluación cuantitativa",IF((G142/(8/POWER(2,((K142-85)/3))))&gt;=10,"Alta",IF((G142/(8/POWER(2,((K142-85)/3))))&lt;0.5,"Baja","Media")))</f>
        <v>No se requiere evaluación cuantitativa</v>
      </c>
      <c r="M142" s="314"/>
      <c r="N142" s="315"/>
    </row>
    <row r="143" spans="1:14" ht="25.5" customHeight="1" x14ac:dyDescent="0.25">
      <c r="A143" s="298"/>
      <c r="B143" s="300"/>
      <c r="C143" s="300"/>
      <c r="D143" s="134" t="str">
        <f>IF('Puestos de Trabajo Emp'!D143&lt;&gt;"",'Puestos de Trabajo Emp'!D143,"")</f>
        <v/>
      </c>
      <c r="E143" s="135" t="str">
        <f>IF('Puestos de Trabajo Emp'!E143&lt;&gt;"",'Puestos de Trabajo Emp'!E143,"")</f>
        <v/>
      </c>
      <c r="F143" s="136" t="str">
        <f>IF('Puestos de Trabajo Emp'!G143&lt;&gt;"",'Puestos de Trabajo Emp'!G143,"")</f>
        <v/>
      </c>
      <c r="G143" s="309"/>
      <c r="H143" s="309"/>
      <c r="I143" s="129"/>
      <c r="J143" s="129"/>
      <c r="K143" s="303"/>
      <c r="L143" s="306"/>
      <c r="M143" s="309"/>
      <c r="N143" s="312"/>
    </row>
    <row r="144" spans="1:14" ht="25.5" customHeight="1" x14ac:dyDescent="0.25">
      <c r="A144" s="298"/>
      <c r="B144" s="300"/>
      <c r="C144" s="300"/>
      <c r="D144" s="134" t="str">
        <f>IF('Puestos de Trabajo Emp'!D144&lt;&gt;"",'Puestos de Trabajo Emp'!D144,"")</f>
        <v/>
      </c>
      <c r="E144" s="135" t="str">
        <f>IF('Puestos de Trabajo Emp'!E144&lt;&gt;"",'Puestos de Trabajo Emp'!E144,"")</f>
        <v/>
      </c>
      <c r="F144" s="136" t="str">
        <f>IF('Puestos de Trabajo Emp'!G144&lt;&gt;"",'Puestos de Trabajo Emp'!G144,"")</f>
        <v/>
      </c>
      <c r="G144" s="309"/>
      <c r="H144" s="309"/>
      <c r="I144" s="129"/>
      <c r="J144" s="129"/>
      <c r="K144" s="303"/>
      <c r="L144" s="306"/>
      <c r="M144" s="309"/>
      <c r="N144" s="312"/>
    </row>
    <row r="145" spans="1:14" ht="25.5" customHeight="1" x14ac:dyDescent="0.25">
      <c r="A145" s="298"/>
      <c r="B145" s="300"/>
      <c r="C145" s="300"/>
      <c r="D145" s="134" t="str">
        <f>IF('Puestos de Trabajo Emp'!D145&lt;&gt;"",'Puestos de Trabajo Emp'!D145,"")</f>
        <v/>
      </c>
      <c r="E145" s="135" t="str">
        <f>IF('Puestos de Trabajo Emp'!E145&lt;&gt;"",'Puestos de Trabajo Emp'!E145,"")</f>
        <v/>
      </c>
      <c r="F145" s="136" t="str">
        <f>IF('Puestos de Trabajo Emp'!G145&lt;&gt;"",'Puestos de Trabajo Emp'!G145,"")</f>
        <v/>
      </c>
      <c r="G145" s="309"/>
      <c r="H145" s="309"/>
      <c r="I145" s="129"/>
      <c r="J145" s="129"/>
      <c r="K145" s="303"/>
      <c r="L145" s="306"/>
      <c r="M145" s="309"/>
      <c r="N145" s="312"/>
    </row>
    <row r="146" spans="1:14" ht="25.5" customHeight="1" thickBot="1" x14ac:dyDescent="0.3">
      <c r="A146" s="299"/>
      <c r="B146" s="301"/>
      <c r="C146" s="301"/>
      <c r="D146" s="137" t="str">
        <f>IF('Puestos de Trabajo Emp'!D146&lt;&gt;"",'Puestos de Trabajo Emp'!D146,"")</f>
        <v/>
      </c>
      <c r="E146" s="138" t="str">
        <f>IF('Puestos de Trabajo Emp'!E146&lt;&gt;"",'Puestos de Trabajo Emp'!E146,"")</f>
        <v/>
      </c>
      <c r="F146" s="137" t="str">
        <f>IF('Puestos de Trabajo Emp'!G146&lt;&gt;"",'Puestos de Trabajo Emp'!G146,"")</f>
        <v/>
      </c>
      <c r="G146" s="310"/>
      <c r="H146" s="310"/>
      <c r="I146" s="130"/>
      <c r="J146" s="130"/>
      <c r="K146" s="304"/>
      <c r="L146" s="307"/>
      <c r="M146" s="310"/>
      <c r="N146" s="313"/>
    </row>
    <row r="147" spans="1:14" ht="25.5" customHeight="1" x14ac:dyDescent="0.25">
      <c r="A147" s="297">
        <f>'Puestos de Trabajo Emp'!A147:A151</f>
        <v>29</v>
      </c>
      <c r="B147" s="300" t="str">
        <f>IF('Puestos de Trabajo Emp'!B147:B151&lt;&gt;"",'Puestos de Trabajo Emp'!B147:B151,"")</f>
        <v/>
      </c>
      <c r="C147" s="300" t="str">
        <f>IF('Puestos de Trabajo Emp'!C147:C151&lt;&gt;"",'Puestos de Trabajo Emp'!C147:C151,"")</f>
        <v/>
      </c>
      <c r="D147" s="139" t="str">
        <f>IF('Puestos de Trabajo Emp'!D147&lt;&gt;"",'Puestos de Trabajo Emp'!D147,"")</f>
        <v/>
      </c>
      <c r="E147" s="133" t="str">
        <f>IF('Puestos de Trabajo Emp'!E147&lt;&gt;"",'Puestos de Trabajo Emp'!E147,"")</f>
        <v/>
      </c>
      <c r="F147" s="139" t="str">
        <f>IF('Puestos de Trabajo Emp'!G147&lt;&gt;"",'Puestos de Trabajo Emp'!G147,"")</f>
        <v/>
      </c>
      <c r="G147" s="314">
        <f>SUM(E147:E151)</f>
        <v>0</v>
      </c>
      <c r="H147" s="314"/>
      <c r="I147" s="131"/>
      <c r="J147" s="131"/>
      <c r="K147" s="302">
        <f>MAX(J147:J151)</f>
        <v>0</v>
      </c>
      <c r="L147" s="305" t="str">
        <f>IF(K147&lt;=80,"No se requiere evaluación cuantitativa",IF((G147/(8/POWER(2,((K147-85)/3))))&gt;=10,"Alta",IF((G147/(8/POWER(2,((K147-85)/3))))&lt;0.5,"Baja","Media")))</f>
        <v>No se requiere evaluación cuantitativa</v>
      </c>
      <c r="M147" s="314"/>
      <c r="N147" s="315"/>
    </row>
    <row r="148" spans="1:14" ht="25.5" customHeight="1" x14ac:dyDescent="0.25">
      <c r="A148" s="298"/>
      <c r="B148" s="300"/>
      <c r="C148" s="300"/>
      <c r="D148" s="134" t="str">
        <f>IF('Puestos de Trabajo Emp'!D148&lt;&gt;"",'Puestos de Trabajo Emp'!D148,"")</f>
        <v/>
      </c>
      <c r="E148" s="135" t="str">
        <f>IF('Puestos de Trabajo Emp'!E148&lt;&gt;"",'Puestos de Trabajo Emp'!E148,"")</f>
        <v/>
      </c>
      <c r="F148" s="136" t="str">
        <f>IF('Puestos de Trabajo Emp'!G148&lt;&gt;"",'Puestos de Trabajo Emp'!G148,"")</f>
        <v/>
      </c>
      <c r="G148" s="309"/>
      <c r="H148" s="309"/>
      <c r="I148" s="129"/>
      <c r="J148" s="129"/>
      <c r="K148" s="303"/>
      <c r="L148" s="306"/>
      <c r="M148" s="309"/>
      <c r="N148" s="312"/>
    </row>
    <row r="149" spans="1:14" ht="25.5" customHeight="1" x14ac:dyDescent="0.25">
      <c r="A149" s="298"/>
      <c r="B149" s="300"/>
      <c r="C149" s="300"/>
      <c r="D149" s="134" t="str">
        <f>IF('Puestos de Trabajo Emp'!D149&lt;&gt;"",'Puestos de Trabajo Emp'!D149,"")</f>
        <v/>
      </c>
      <c r="E149" s="135" t="str">
        <f>IF('Puestos de Trabajo Emp'!E149&lt;&gt;"",'Puestos de Trabajo Emp'!E149,"")</f>
        <v/>
      </c>
      <c r="F149" s="136" t="str">
        <f>IF('Puestos de Trabajo Emp'!G149&lt;&gt;"",'Puestos de Trabajo Emp'!G149,"")</f>
        <v/>
      </c>
      <c r="G149" s="309"/>
      <c r="H149" s="309"/>
      <c r="I149" s="129"/>
      <c r="J149" s="129"/>
      <c r="K149" s="303"/>
      <c r="L149" s="306"/>
      <c r="M149" s="309"/>
      <c r="N149" s="312"/>
    </row>
    <row r="150" spans="1:14" ht="25.5" customHeight="1" x14ac:dyDescent="0.25">
      <c r="A150" s="298"/>
      <c r="B150" s="300"/>
      <c r="C150" s="300"/>
      <c r="D150" s="134" t="str">
        <f>IF('Puestos de Trabajo Emp'!D150&lt;&gt;"",'Puestos de Trabajo Emp'!D150,"")</f>
        <v/>
      </c>
      <c r="E150" s="135" t="str">
        <f>IF('Puestos de Trabajo Emp'!E150&lt;&gt;"",'Puestos de Trabajo Emp'!E150,"")</f>
        <v/>
      </c>
      <c r="F150" s="136" t="str">
        <f>IF('Puestos de Trabajo Emp'!G150&lt;&gt;"",'Puestos de Trabajo Emp'!G150,"")</f>
        <v/>
      </c>
      <c r="G150" s="309"/>
      <c r="H150" s="309"/>
      <c r="I150" s="129"/>
      <c r="J150" s="129"/>
      <c r="K150" s="303"/>
      <c r="L150" s="306"/>
      <c r="M150" s="309"/>
      <c r="N150" s="312"/>
    </row>
    <row r="151" spans="1:14" ht="25.5" customHeight="1" thickBot="1" x14ac:dyDescent="0.3">
      <c r="A151" s="299"/>
      <c r="B151" s="301"/>
      <c r="C151" s="301"/>
      <c r="D151" s="137" t="str">
        <f>IF('Puestos de Trabajo Emp'!D151&lt;&gt;"",'Puestos de Trabajo Emp'!D151,"")</f>
        <v/>
      </c>
      <c r="E151" s="138" t="str">
        <f>IF('Puestos de Trabajo Emp'!E151&lt;&gt;"",'Puestos de Trabajo Emp'!E151,"")</f>
        <v/>
      </c>
      <c r="F151" s="137" t="str">
        <f>IF('Puestos de Trabajo Emp'!G151&lt;&gt;"",'Puestos de Trabajo Emp'!G151,"")</f>
        <v/>
      </c>
      <c r="G151" s="310"/>
      <c r="H151" s="310"/>
      <c r="I151" s="130"/>
      <c r="J151" s="130"/>
      <c r="K151" s="304"/>
      <c r="L151" s="307"/>
      <c r="M151" s="310"/>
      <c r="N151" s="313"/>
    </row>
    <row r="152" spans="1:14" ht="25.5" customHeight="1" x14ac:dyDescent="0.25">
      <c r="A152" s="297">
        <f>'Puestos de Trabajo Emp'!A152:A156</f>
        <v>30</v>
      </c>
      <c r="B152" s="300" t="str">
        <f>IF('Puestos de Trabajo Emp'!B152:B156&lt;&gt;"",'Puestos de Trabajo Emp'!B152:B156,"")</f>
        <v/>
      </c>
      <c r="C152" s="300" t="str">
        <f>IF('Puestos de Trabajo Emp'!C152:C156&lt;&gt;"",'Puestos de Trabajo Emp'!C152:C156,"")</f>
        <v/>
      </c>
      <c r="D152" s="139" t="str">
        <f>IF('Puestos de Trabajo Emp'!D152&lt;&gt;"",'Puestos de Trabajo Emp'!D152,"")</f>
        <v/>
      </c>
      <c r="E152" s="133" t="str">
        <f>IF('Puestos de Trabajo Emp'!E152&lt;&gt;"",'Puestos de Trabajo Emp'!E152,"")</f>
        <v/>
      </c>
      <c r="F152" s="139" t="str">
        <f>IF('Puestos de Trabajo Emp'!G152&lt;&gt;"",'Puestos de Trabajo Emp'!G152,"")</f>
        <v/>
      </c>
      <c r="G152" s="314">
        <f>SUM(E152:E156)</f>
        <v>0</v>
      </c>
      <c r="H152" s="314"/>
      <c r="I152" s="131"/>
      <c r="J152" s="131"/>
      <c r="K152" s="302">
        <f>MAX(J152:J156)</f>
        <v>0</v>
      </c>
      <c r="L152" s="305" t="str">
        <f>IF(K152&lt;=80,"No se requiere evaluación cuantitativa",IF((G152/(8/POWER(2,((K152-85)/3))))&gt;=10,"Alta",IF((G152/(8/POWER(2,((K152-85)/3))))&lt;0.5,"Baja","Media")))</f>
        <v>No se requiere evaluación cuantitativa</v>
      </c>
      <c r="M152" s="314"/>
      <c r="N152" s="315"/>
    </row>
    <row r="153" spans="1:14" ht="25.5" customHeight="1" x14ac:dyDescent="0.25">
      <c r="A153" s="298"/>
      <c r="B153" s="300"/>
      <c r="C153" s="300"/>
      <c r="D153" s="134" t="str">
        <f>IF('Puestos de Trabajo Emp'!D153&lt;&gt;"",'Puestos de Trabajo Emp'!D153,"")</f>
        <v/>
      </c>
      <c r="E153" s="135" t="str">
        <f>IF('Puestos de Trabajo Emp'!E153&lt;&gt;"",'Puestos de Trabajo Emp'!E153,"")</f>
        <v/>
      </c>
      <c r="F153" s="136" t="str">
        <f>IF('Puestos de Trabajo Emp'!G153&lt;&gt;"",'Puestos de Trabajo Emp'!G153,"")</f>
        <v/>
      </c>
      <c r="G153" s="309"/>
      <c r="H153" s="309"/>
      <c r="I153" s="129"/>
      <c r="J153" s="129"/>
      <c r="K153" s="303"/>
      <c r="L153" s="306"/>
      <c r="M153" s="309"/>
      <c r="N153" s="312"/>
    </row>
    <row r="154" spans="1:14" ht="25.5" customHeight="1" x14ac:dyDescent="0.25">
      <c r="A154" s="298"/>
      <c r="B154" s="300"/>
      <c r="C154" s="300"/>
      <c r="D154" s="134" t="str">
        <f>IF('Puestos de Trabajo Emp'!D154&lt;&gt;"",'Puestos de Trabajo Emp'!D154,"")</f>
        <v/>
      </c>
      <c r="E154" s="135" t="str">
        <f>IF('Puestos de Trabajo Emp'!E154&lt;&gt;"",'Puestos de Trabajo Emp'!E154,"")</f>
        <v/>
      </c>
      <c r="F154" s="136" t="str">
        <f>IF('Puestos de Trabajo Emp'!G154&lt;&gt;"",'Puestos de Trabajo Emp'!G154,"")</f>
        <v/>
      </c>
      <c r="G154" s="309"/>
      <c r="H154" s="309"/>
      <c r="I154" s="129"/>
      <c r="J154" s="129"/>
      <c r="K154" s="303"/>
      <c r="L154" s="306"/>
      <c r="M154" s="309"/>
      <c r="N154" s="312"/>
    </row>
    <row r="155" spans="1:14" ht="25.5" customHeight="1" x14ac:dyDescent="0.25">
      <c r="A155" s="298"/>
      <c r="B155" s="300"/>
      <c r="C155" s="300"/>
      <c r="D155" s="134" t="str">
        <f>IF('Puestos de Trabajo Emp'!D155&lt;&gt;"",'Puestos de Trabajo Emp'!D155,"")</f>
        <v/>
      </c>
      <c r="E155" s="135" t="str">
        <f>IF('Puestos de Trabajo Emp'!E155&lt;&gt;"",'Puestos de Trabajo Emp'!E155,"")</f>
        <v/>
      </c>
      <c r="F155" s="136" t="str">
        <f>IF('Puestos de Trabajo Emp'!G155&lt;&gt;"",'Puestos de Trabajo Emp'!G155,"")</f>
        <v/>
      </c>
      <c r="G155" s="309"/>
      <c r="H155" s="309"/>
      <c r="I155" s="129"/>
      <c r="J155" s="129"/>
      <c r="K155" s="303"/>
      <c r="L155" s="306"/>
      <c r="M155" s="309"/>
      <c r="N155" s="312"/>
    </row>
    <row r="156" spans="1:14" ht="25.5" customHeight="1" thickBot="1" x14ac:dyDescent="0.3">
      <c r="A156" s="299"/>
      <c r="B156" s="301"/>
      <c r="C156" s="301"/>
      <c r="D156" s="137" t="str">
        <f>IF('Puestos de Trabajo Emp'!D156&lt;&gt;"",'Puestos de Trabajo Emp'!D156,"")</f>
        <v/>
      </c>
      <c r="E156" s="138" t="str">
        <f>IF('Puestos de Trabajo Emp'!E156&lt;&gt;"",'Puestos de Trabajo Emp'!E156,"")</f>
        <v/>
      </c>
      <c r="F156" s="137" t="str">
        <f>IF('Puestos de Trabajo Emp'!G156&lt;&gt;"",'Puestos de Trabajo Emp'!G156,"")</f>
        <v/>
      </c>
      <c r="G156" s="310"/>
      <c r="H156" s="310"/>
      <c r="I156" s="130"/>
      <c r="J156" s="130"/>
      <c r="K156" s="304"/>
      <c r="L156" s="307"/>
      <c r="M156" s="310"/>
      <c r="N156" s="313"/>
    </row>
    <row r="157" spans="1:14" ht="25.5" customHeight="1" x14ac:dyDescent="0.25">
      <c r="A157" s="297">
        <f>'Puestos de Trabajo Emp'!A157:A161</f>
        <v>31</v>
      </c>
      <c r="B157" s="300" t="str">
        <f>IF('Puestos de Trabajo Emp'!B157:B161&lt;&gt;"",'Puestos de Trabajo Emp'!B157:B161,"")</f>
        <v/>
      </c>
      <c r="C157" s="300" t="str">
        <f>IF('Puestos de Trabajo Emp'!C157:C161&lt;&gt;"",'Puestos de Trabajo Emp'!C157:C161,"")</f>
        <v/>
      </c>
      <c r="D157" s="139" t="str">
        <f>IF('Puestos de Trabajo Emp'!D157&lt;&gt;"",'Puestos de Trabajo Emp'!D157,"")</f>
        <v/>
      </c>
      <c r="E157" s="133" t="str">
        <f>IF('Puestos de Trabajo Emp'!E157&lt;&gt;"",'Puestos de Trabajo Emp'!E157,"")</f>
        <v/>
      </c>
      <c r="F157" s="139" t="str">
        <f>IF('Puestos de Trabajo Emp'!G157&lt;&gt;"",'Puestos de Trabajo Emp'!G157,"")</f>
        <v/>
      </c>
      <c r="G157" s="314">
        <f>SUM(E157:E161)</f>
        <v>0</v>
      </c>
      <c r="H157" s="314"/>
      <c r="I157" s="131"/>
      <c r="J157" s="131"/>
      <c r="K157" s="302">
        <f>MAX(J157:J161)</f>
        <v>0</v>
      </c>
      <c r="L157" s="305" t="str">
        <f>IF(K157&lt;=80,"No se requiere evaluación cuantitativa",IF((G157/(8/POWER(2,((K157-85)/3))))&gt;=10,"Alta",IF((G157/(8/POWER(2,((K157-85)/3))))&lt;0.5,"Baja","Media")))</f>
        <v>No se requiere evaluación cuantitativa</v>
      </c>
      <c r="M157" s="314"/>
      <c r="N157" s="315"/>
    </row>
    <row r="158" spans="1:14" ht="25.5" customHeight="1" x14ac:dyDescent="0.25">
      <c r="A158" s="298"/>
      <c r="B158" s="300"/>
      <c r="C158" s="300"/>
      <c r="D158" s="134" t="str">
        <f>IF('Puestos de Trabajo Emp'!D158&lt;&gt;"",'Puestos de Trabajo Emp'!D158,"")</f>
        <v/>
      </c>
      <c r="E158" s="135" t="str">
        <f>IF('Puestos de Trabajo Emp'!E158&lt;&gt;"",'Puestos de Trabajo Emp'!E158,"")</f>
        <v/>
      </c>
      <c r="F158" s="136" t="str">
        <f>IF('Puestos de Trabajo Emp'!G158&lt;&gt;"",'Puestos de Trabajo Emp'!G158,"")</f>
        <v/>
      </c>
      <c r="G158" s="309"/>
      <c r="H158" s="309"/>
      <c r="I158" s="129"/>
      <c r="J158" s="129"/>
      <c r="K158" s="303"/>
      <c r="L158" s="306"/>
      <c r="M158" s="309"/>
      <c r="N158" s="312"/>
    </row>
    <row r="159" spans="1:14" ht="25.5" customHeight="1" x14ac:dyDescent="0.25">
      <c r="A159" s="298"/>
      <c r="B159" s="300"/>
      <c r="C159" s="300"/>
      <c r="D159" s="134" t="str">
        <f>IF('Puestos de Trabajo Emp'!D159&lt;&gt;"",'Puestos de Trabajo Emp'!D159,"")</f>
        <v/>
      </c>
      <c r="E159" s="135" t="str">
        <f>IF('Puestos de Trabajo Emp'!E159&lt;&gt;"",'Puestos de Trabajo Emp'!E159,"")</f>
        <v/>
      </c>
      <c r="F159" s="136" t="str">
        <f>IF('Puestos de Trabajo Emp'!G159&lt;&gt;"",'Puestos de Trabajo Emp'!G159,"")</f>
        <v/>
      </c>
      <c r="G159" s="309"/>
      <c r="H159" s="309"/>
      <c r="I159" s="129"/>
      <c r="J159" s="129"/>
      <c r="K159" s="303"/>
      <c r="L159" s="306"/>
      <c r="M159" s="309"/>
      <c r="N159" s="312"/>
    </row>
    <row r="160" spans="1:14" ht="25.5" customHeight="1" x14ac:dyDescent="0.25">
      <c r="A160" s="298"/>
      <c r="B160" s="300"/>
      <c r="C160" s="300"/>
      <c r="D160" s="134" t="str">
        <f>IF('Puestos de Trabajo Emp'!D160&lt;&gt;"",'Puestos de Trabajo Emp'!D160,"")</f>
        <v/>
      </c>
      <c r="E160" s="135" t="str">
        <f>IF('Puestos de Trabajo Emp'!E160&lt;&gt;"",'Puestos de Trabajo Emp'!E160,"")</f>
        <v/>
      </c>
      <c r="F160" s="136" t="str">
        <f>IF('Puestos de Trabajo Emp'!G160&lt;&gt;"",'Puestos de Trabajo Emp'!G160,"")</f>
        <v/>
      </c>
      <c r="G160" s="309"/>
      <c r="H160" s="309"/>
      <c r="I160" s="129"/>
      <c r="J160" s="129"/>
      <c r="K160" s="303"/>
      <c r="L160" s="306"/>
      <c r="M160" s="309"/>
      <c r="N160" s="312"/>
    </row>
    <row r="161" spans="1:14" ht="25.5" customHeight="1" thickBot="1" x14ac:dyDescent="0.3">
      <c r="A161" s="299"/>
      <c r="B161" s="301"/>
      <c r="C161" s="301"/>
      <c r="D161" s="137" t="str">
        <f>IF('Puestos de Trabajo Emp'!D161&lt;&gt;"",'Puestos de Trabajo Emp'!D161,"")</f>
        <v/>
      </c>
      <c r="E161" s="138" t="str">
        <f>IF('Puestos de Trabajo Emp'!E161&lt;&gt;"",'Puestos de Trabajo Emp'!E161,"")</f>
        <v/>
      </c>
      <c r="F161" s="137" t="str">
        <f>IF('Puestos de Trabajo Emp'!G161&lt;&gt;"",'Puestos de Trabajo Emp'!G161,"")</f>
        <v/>
      </c>
      <c r="G161" s="310"/>
      <c r="H161" s="310"/>
      <c r="I161" s="130"/>
      <c r="J161" s="130"/>
      <c r="K161" s="304"/>
      <c r="L161" s="307"/>
      <c r="M161" s="310"/>
      <c r="N161" s="313"/>
    </row>
    <row r="162" spans="1:14" ht="25.5" customHeight="1" x14ac:dyDescent="0.25">
      <c r="A162" s="297">
        <f>'Puestos de Trabajo Emp'!A162:A166</f>
        <v>32</v>
      </c>
      <c r="B162" s="300" t="str">
        <f>IF('Puestos de Trabajo Emp'!B162:B166&lt;&gt;"",'Puestos de Trabajo Emp'!B162:B166,"")</f>
        <v/>
      </c>
      <c r="C162" s="300" t="str">
        <f>IF('Puestos de Trabajo Emp'!C162:C166&lt;&gt;"",'Puestos de Trabajo Emp'!C162:C166,"")</f>
        <v/>
      </c>
      <c r="D162" s="139" t="str">
        <f>IF('Puestos de Trabajo Emp'!D162&lt;&gt;"",'Puestos de Trabajo Emp'!D162,"")</f>
        <v/>
      </c>
      <c r="E162" s="133" t="str">
        <f>IF('Puestos de Trabajo Emp'!E162&lt;&gt;"",'Puestos de Trabajo Emp'!E162,"")</f>
        <v/>
      </c>
      <c r="F162" s="139" t="str">
        <f>IF('Puestos de Trabajo Emp'!G162&lt;&gt;"",'Puestos de Trabajo Emp'!G162,"")</f>
        <v/>
      </c>
      <c r="G162" s="314">
        <f>SUM(E162:E166)</f>
        <v>0</v>
      </c>
      <c r="H162" s="314"/>
      <c r="I162" s="131"/>
      <c r="J162" s="131"/>
      <c r="K162" s="302">
        <f>MAX(J162:J166)</f>
        <v>0</v>
      </c>
      <c r="L162" s="305" t="str">
        <f>IF(K162&lt;=80,"No se requiere evaluación cuantitativa",IF((G162/(8/POWER(2,((K162-85)/3))))&gt;=10,"Alta",IF((G162/(8/POWER(2,((K162-85)/3))))&lt;0.5,"Baja","Media")))</f>
        <v>No se requiere evaluación cuantitativa</v>
      </c>
      <c r="M162" s="314"/>
      <c r="N162" s="315"/>
    </row>
    <row r="163" spans="1:14" ht="25.5" customHeight="1" x14ac:dyDescent="0.25">
      <c r="A163" s="298"/>
      <c r="B163" s="300"/>
      <c r="C163" s="300"/>
      <c r="D163" s="134" t="str">
        <f>IF('Puestos de Trabajo Emp'!D163&lt;&gt;"",'Puestos de Trabajo Emp'!D163,"")</f>
        <v/>
      </c>
      <c r="E163" s="135" t="str">
        <f>IF('Puestos de Trabajo Emp'!E163&lt;&gt;"",'Puestos de Trabajo Emp'!E163,"")</f>
        <v/>
      </c>
      <c r="F163" s="136" t="str">
        <f>IF('Puestos de Trabajo Emp'!G163&lt;&gt;"",'Puestos de Trabajo Emp'!G163,"")</f>
        <v/>
      </c>
      <c r="G163" s="309"/>
      <c r="H163" s="309"/>
      <c r="I163" s="129"/>
      <c r="J163" s="129"/>
      <c r="K163" s="303"/>
      <c r="L163" s="306"/>
      <c r="M163" s="309"/>
      <c r="N163" s="312"/>
    </row>
    <row r="164" spans="1:14" ht="25.5" customHeight="1" x14ac:dyDescent="0.25">
      <c r="A164" s="298"/>
      <c r="B164" s="300"/>
      <c r="C164" s="300"/>
      <c r="D164" s="134" t="str">
        <f>IF('Puestos de Trabajo Emp'!D164&lt;&gt;"",'Puestos de Trabajo Emp'!D164,"")</f>
        <v/>
      </c>
      <c r="E164" s="135" t="str">
        <f>IF('Puestos de Trabajo Emp'!E164&lt;&gt;"",'Puestos de Trabajo Emp'!E164,"")</f>
        <v/>
      </c>
      <c r="F164" s="136" t="str">
        <f>IF('Puestos de Trabajo Emp'!G164&lt;&gt;"",'Puestos de Trabajo Emp'!G164,"")</f>
        <v/>
      </c>
      <c r="G164" s="309"/>
      <c r="H164" s="309"/>
      <c r="I164" s="129"/>
      <c r="J164" s="129"/>
      <c r="K164" s="303"/>
      <c r="L164" s="306"/>
      <c r="M164" s="309"/>
      <c r="N164" s="312"/>
    </row>
    <row r="165" spans="1:14" ht="25.5" customHeight="1" x14ac:dyDescent="0.25">
      <c r="A165" s="298"/>
      <c r="B165" s="300"/>
      <c r="C165" s="300"/>
      <c r="D165" s="134" t="str">
        <f>IF('Puestos de Trabajo Emp'!D165&lt;&gt;"",'Puestos de Trabajo Emp'!D165,"")</f>
        <v/>
      </c>
      <c r="E165" s="135" t="str">
        <f>IF('Puestos de Trabajo Emp'!E165&lt;&gt;"",'Puestos de Trabajo Emp'!E165,"")</f>
        <v/>
      </c>
      <c r="F165" s="136" t="str">
        <f>IF('Puestos de Trabajo Emp'!G165&lt;&gt;"",'Puestos de Trabajo Emp'!G165,"")</f>
        <v/>
      </c>
      <c r="G165" s="309"/>
      <c r="H165" s="309"/>
      <c r="I165" s="129"/>
      <c r="J165" s="129"/>
      <c r="K165" s="303"/>
      <c r="L165" s="306"/>
      <c r="M165" s="309"/>
      <c r="N165" s="312"/>
    </row>
    <row r="166" spans="1:14" ht="25.5" customHeight="1" thickBot="1" x14ac:dyDescent="0.3">
      <c r="A166" s="299"/>
      <c r="B166" s="301"/>
      <c r="C166" s="301"/>
      <c r="D166" s="137" t="str">
        <f>IF('Puestos de Trabajo Emp'!D166&lt;&gt;"",'Puestos de Trabajo Emp'!D166,"")</f>
        <v/>
      </c>
      <c r="E166" s="138" t="str">
        <f>IF('Puestos de Trabajo Emp'!E166&lt;&gt;"",'Puestos de Trabajo Emp'!E166,"")</f>
        <v/>
      </c>
      <c r="F166" s="137" t="str">
        <f>IF('Puestos de Trabajo Emp'!G166&lt;&gt;"",'Puestos de Trabajo Emp'!G166,"")</f>
        <v/>
      </c>
      <c r="G166" s="310"/>
      <c r="H166" s="310"/>
      <c r="I166" s="130"/>
      <c r="J166" s="130"/>
      <c r="K166" s="304"/>
      <c r="L166" s="307"/>
      <c r="M166" s="310"/>
      <c r="N166" s="313"/>
    </row>
    <row r="167" spans="1:14" ht="25.5" customHeight="1" x14ac:dyDescent="0.25">
      <c r="A167" s="297">
        <f>'Puestos de Trabajo Emp'!A167:A171</f>
        <v>33</v>
      </c>
      <c r="B167" s="300" t="str">
        <f>IF('Puestos de Trabajo Emp'!B167:B171&lt;&gt;"",'Puestos de Trabajo Emp'!B167:B171,"")</f>
        <v/>
      </c>
      <c r="C167" s="300" t="str">
        <f>IF('Puestos de Trabajo Emp'!C167:C171&lt;&gt;"",'Puestos de Trabajo Emp'!C167:C171,"")</f>
        <v/>
      </c>
      <c r="D167" s="139" t="str">
        <f>IF('Puestos de Trabajo Emp'!D167&lt;&gt;"",'Puestos de Trabajo Emp'!D167,"")</f>
        <v/>
      </c>
      <c r="E167" s="133" t="str">
        <f>IF('Puestos de Trabajo Emp'!E167&lt;&gt;"",'Puestos de Trabajo Emp'!E167,"")</f>
        <v/>
      </c>
      <c r="F167" s="139" t="str">
        <f>IF('Puestos de Trabajo Emp'!G167&lt;&gt;"",'Puestos de Trabajo Emp'!G167,"")</f>
        <v/>
      </c>
      <c r="G167" s="314">
        <f>SUM(E167:E171)</f>
        <v>0</v>
      </c>
      <c r="H167" s="314"/>
      <c r="I167" s="131"/>
      <c r="J167" s="131"/>
      <c r="K167" s="302">
        <f>MAX(J167:J171)</f>
        <v>0</v>
      </c>
      <c r="L167" s="305" t="str">
        <f>IF(K167&lt;=80,"No se requiere evaluación cuantitativa",IF((G167/(8/POWER(2,((K167-85)/3))))&gt;=10,"Alta",IF((G167/(8/POWER(2,((K167-85)/3))))&lt;0.5,"Baja","Media")))</f>
        <v>No se requiere evaluación cuantitativa</v>
      </c>
      <c r="M167" s="314"/>
      <c r="N167" s="315"/>
    </row>
    <row r="168" spans="1:14" ht="25.5" customHeight="1" x14ac:dyDescent="0.25">
      <c r="A168" s="298"/>
      <c r="B168" s="300"/>
      <c r="C168" s="300"/>
      <c r="D168" s="134" t="str">
        <f>IF('Puestos de Trabajo Emp'!D168&lt;&gt;"",'Puestos de Trabajo Emp'!D168,"")</f>
        <v/>
      </c>
      <c r="E168" s="135" t="str">
        <f>IF('Puestos de Trabajo Emp'!E168&lt;&gt;"",'Puestos de Trabajo Emp'!E168,"")</f>
        <v/>
      </c>
      <c r="F168" s="136" t="str">
        <f>IF('Puestos de Trabajo Emp'!G168&lt;&gt;"",'Puestos de Trabajo Emp'!G168,"")</f>
        <v/>
      </c>
      <c r="G168" s="309"/>
      <c r="H168" s="309"/>
      <c r="I168" s="129"/>
      <c r="J168" s="129"/>
      <c r="K168" s="303"/>
      <c r="L168" s="306"/>
      <c r="M168" s="309"/>
      <c r="N168" s="312"/>
    </row>
    <row r="169" spans="1:14" ht="25.5" customHeight="1" x14ac:dyDescent="0.25">
      <c r="A169" s="298"/>
      <c r="B169" s="300"/>
      <c r="C169" s="300"/>
      <c r="D169" s="134" t="str">
        <f>IF('Puestos de Trabajo Emp'!D169&lt;&gt;"",'Puestos de Trabajo Emp'!D169,"")</f>
        <v/>
      </c>
      <c r="E169" s="135" t="str">
        <f>IF('Puestos de Trabajo Emp'!E169&lt;&gt;"",'Puestos de Trabajo Emp'!E169,"")</f>
        <v/>
      </c>
      <c r="F169" s="136" t="str">
        <f>IF('Puestos de Trabajo Emp'!G169&lt;&gt;"",'Puestos de Trabajo Emp'!G169,"")</f>
        <v/>
      </c>
      <c r="G169" s="309"/>
      <c r="H169" s="309"/>
      <c r="I169" s="129"/>
      <c r="J169" s="129"/>
      <c r="K169" s="303"/>
      <c r="L169" s="306"/>
      <c r="M169" s="309"/>
      <c r="N169" s="312"/>
    </row>
    <row r="170" spans="1:14" ht="25.5" customHeight="1" x14ac:dyDescent="0.25">
      <c r="A170" s="298"/>
      <c r="B170" s="300"/>
      <c r="C170" s="300"/>
      <c r="D170" s="134" t="str">
        <f>IF('Puestos de Trabajo Emp'!D170&lt;&gt;"",'Puestos de Trabajo Emp'!D170,"")</f>
        <v/>
      </c>
      <c r="E170" s="135" t="str">
        <f>IF('Puestos de Trabajo Emp'!E170&lt;&gt;"",'Puestos de Trabajo Emp'!E170,"")</f>
        <v/>
      </c>
      <c r="F170" s="136" t="str">
        <f>IF('Puestos de Trabajo Emp'!G170&lt;&gt;"",'Puestos de Trabajo Emp'!G170,"")</f>
        <v/>
      </c>
      <c r="G170" s="309"/>
      <c r="H170" s="309"/>
      <c r="I170" s="129"/>
      <c r="J170" s="129"/>
      <c r="K170" s="303"/>
      <c r="L170" s="306"/>
      <c r="M170" s="309"/>
      <c r="N170" s="312"/>
    </row>
    <row r="171" spans="1:14" ht="25.5" customHeight="1" thickBot="1" x14ac:dyDescent="0.3">
      <c r="A171" s="299"/>
      <c r="B171" s="301"/>
      <c r="C171" s="301"/>
      <c r="D171" s="137" t="str">
        <f>IF('Puestos de Trabajo Emp'!D171&lt;&gt;"",'Puestos de Trabajo Emp'!D171,"")</f>
        <v/>
      </c>
      <c r="E171" s="138" t="str">
        <f>IF('Puestos de Trabajo Emp'!E171&lt;&gt;"",'Puestos de Trabajo Emp'!E171,"")</f>
        <v/>
      </c>
      <c r="F171" s="137" t="str">
        <f>IF('Puestos de Trabajo Emp'!G171&lt;&gt;"",'Puestos de Trabajo Emp'!G171,"")</f>
        <v/>
      </c>
      <c r="G171" s="310"/>
      <c r="H171" s="310"/>
      <c r="I171" s="130"/>
      <c r="J171" s="130"/>
      <c r="K171" s="304"/>
      <c r="L171" s="307"/>
      <c r="M171" s="310"/>
      <c r="N171" s="313"/>
    </row>
    <row r="172" spans="1:14" ht="25.5" customHeight="1" x14ac:dyDescent="0.25">
      <c r="A172" s="297">
        <f>'Puestos de Trabajo Emp'!A172:A176</f>
        <v>34</v>
      </c>
      <c r="B172" s="300" t="str">
        <f>IF('Puestos de Trabajo Emp'!B172:B176&lt;&gt;"",'Puestos de Trabajo Emp'!B172:B176,"")</f>
        <v/>
      </c>
      <c r="C172" s="300" t="str">
        <f>IF('Puestos de Trabajo Emp'!C172:C176&lt;&gt;"",'Puestos de Trabajo Emp'!C172:C176,"")</f>
        <v/>
      </c>
      <c r="D172" s="139" t="str">
        <f>IF('Puestos de Trabajo Emp'!D172&lt;&gt;"",'Puestos de Trabajo Emp'!D172,"")</f>
        <v/>
      </c>
      <c r="E172" s="133" t="str">
        <f>IF('Puestos de Trabajo Emp'!E172&lt;&gt;"",'Puestos de Trabajo Emp'!E172,"")</f>
        <v/>
      </c>
      <c r="F172" s="139" t="str">
        <f>IF('Puestos de Trabajo Emp'!G172&lt;&gt;"",'Puestos de Trabajo Emp'!G172,"")</f>
        <v/>
      </c>
      <c r="G172" s="314">
        <f>SUM(E172:E176)</f>
        <v>0</v>
      </c>
      <c r="H172" s="314"/>
      <c r="I172" s="131"/>
      <c r="J172" s="131"/>
      <c r="K172" s="302">
        <f>MAX(J172:J176)</f>
        <v>0</v>
      </c>
      <c r="L172" s="305" t="str">
        <f>IF(K172&lt;=80,"No se requiere evaluación cuantitativa",IF((G172/(8/POWER(2,((K172-85)/3))))&gt;=10,"Alta",IF((G172/(8/POWER(2,((K172-85)/3))))&lt;0.5,"Baja","Media")))</f>
        <v>No se requiere evaluación cuantitativa</v>
      </c>
      <c r="M172" s="314"/>
      <c r="N172" s="315"/>
    </row>
    <row r="173" spans="1:14" ht="25.5" customHeight="1" x14ac:dyDescent="0.25">
      <c r="A173" s="298"/>
      <c r="B173" s="300"/>
      <c r="C173" s="300"/>
      <c r="D173" s="134" t="str">
        <f>IF('Puestos de Trabajo Emp'!D173&lt;&gt;"",'Puestos de Trabajo Emp'!D173,"")</f>
        <v/>
      </c>
      <c r="E173" s="135" t="str">
        <f>IF('Puestos de Trabajo Emp'!E173&lt;&gt;"",'Puestos de Trabajo Emp'!E173,"")</f>
        <v/>
      </c>
      <c r="F173" s="136" t="str">
        <f>IF('Puestos de Trabajo Emp'!G173&lt;&gt;"",'Puestos de Trabajo Emp'!G173,"")</f>
        <v/>
      </c>
      <c r="G173" s="309"/>
      <c r="H173" s="309"/>
      <c r="I173" s="129"/>
      <c r="J173" s="129"/>
      <c r="K173" s="303"/>
      <c r="L173" s="306"/>
      <c r="M173" s="309"/>
      <c r="N173" s="312"/>
    </row>
    <row r="174" spans="1:14" ht="25.5" customHeight="1" x14ac:dyDescent="0.25">
      <c r="A174" s="298"/>
      <c r="B174" s="300"/>
      <c r="C174" s="300"/>
      <c r="D174" s="134" t="str">
        <f>IF('Puestos de Trabajo Emp'!D174&lt;&gt;"",'Puestos de Trabajo Emp'!D174,"")</f>
        <v/>
      </c>
      <c r="E174" s="135" t="str">
        <f>IF('Puestos de Trabajo Emp'!E174&lt;&gt;"",'Puestos de Trabajo Emp'!E174,"")</f>
        <v/>
      </c>
      <c r="F174" s="136" t="str">
        <f>IF('Puestos de Trabajo Emp'!G174&lt;&gt;"",'Puestos de Trabajo Emp'!G174,"")</f>
        <v/>
      </c>
      <c r="G174" s="309"/>
      <c r="H174" s="309"/>
      <c r="I174" s="129"/>
      <c r="J174" s="129"/>
      <c r="K174" s="303"/>
      <c r="L174" s="306"/>
      <c r="M174" s="309"/>
      <c r="N174" s="312"/>
    </row>
    <row r="175" spans="1:14" ht="25.5" customHeight="1" x14ac:dyDescent="0.25">
      <c r="A175" s="298"/>
      <c r="B175" s="300"/>
      <c r="C175" s="300"/>
      <c r="D175" s="134" t="str">
        <f>IF('Puestos de Trabajo Emp'!D175&lt;&gt;"",'Puestos de Trabajo Emp'!D175,"")</f>
        <v/>
      </c>
      <c r="E175" s="135" t="str">
        <f>IF('Puestos de Trabajo Emp'!E175&lt;&gt;"",'Puestos de Trabajo Emp'!E175,"")</f>
        <v/>
      </c>
      <c r="F175" s="136" t="str">
        <f>IF('Puestos de Trabajo Emp'!G175&lt;&gt;"",'Puestos de Trabajo Emp'!G175,"")</f>
        <v/>
      </c>
      <c r="G175" s="309"/>
      <c r="H175" s="309"/>
      <c r="I175" s="129"/>
      <c r="J175" s="129"/>
      <c r="K175" s="303"/>
      <c r="L175" s="306"/>
      <c r="M175" s="309"/>
      <c r="N175" s="312"/>
    </row>
    <row r="176" spans="1:14" ht="25.5" customHeight="1" thickBot="1" x14ac:dyDescent="0.3">
      <c r="A176" s="299"/>
      <c r="B176" s="301"/>
      <c r="C176" s="301"/>
      <c r="D176" s="137" t="str">
        <f>IF('Puestos de Trabajo Emp'!D176&lt;&gt;"",'Puestos de Trabajo Emp'!D176,"")</f>
        <v/>
      </c>
      <c r="E176" s="138" t="str">
        <f>IF('Puestos de Trabajo Emp'!E176&lt;&gt;"",'Puestos de Trabajo Emp'!E176,"")</f>
        <v/>
      </c>
      <c r="F176" s="137" t="str">
        <f>IF('Puestos de Trabajo Emp'!G176&lt;&gt;"",'Puestos de Trabajo Emp'!G176,"")</f>
        <v/>
      </c>
      <c r="G176" s="310"/>
      <c r="H176" s="310"/>
      <c r="I176" s="130"/>
      <c r="J176" s="130"/>
      <c r="K176" s="304"/>
      <c r="L176" s="307"/>
      <c r="M176" s="310"/>
      <c r="N176" s="313"/>
    </row>
    <row r="177" spans="1:14" ht="25.5" customHeight="1" x14ac:dyDescent="0.25">
      <c r="A177" s="297">
        <f>'Puestos de Trabajo Emp'!A177:A181</f>
        <v>35</v>
      </c>
      <c r="B177" s="300" t="str">
        <f>IF('Puestos de Trabajo Emp'!B177:B181&lt;&gt;"",'Puestos de Trabajo Emp'!B177:B181,"")</f>
        <v/>
      </c>
      <c r="C177" s="300" t="str">
        <f>IF('Puestos de Trabajo Emp'!C177:C181&lt;&gt;"",'Puestos de Trabajo Emp'!C177:C181,"")</f>
        <v/>
      </c>
      <c r="D177" s="139" t="str">
        <f>IF('Puestos de Trabajo Emp'!D177&lt;&gt;"",'Puestos de Trabajo Emp'!D177,"")</f>
        <v/>
      </c>
      <c r="E177" s="133" t="str">
        <f>IF('Puestos de Trabajo Emp'!E177&lt;&gt;"",'Puestos de Trabajo Emp'!E177,"")</f>
        <v/>
      </c>
      <c r="F177" s="139" t="str">
        <f>IF('Puestos de Trabajo Emp'!G177&lt;&gt;"",'Puestos de Trabajo Emp'!G177,"")</f>
        <v/>
      </c>
      <c r="G177" s="314">
        <f>SUM(E177:E181)</f>
        <v>0</v>
      </c>
      <c r="H177" s="314"/>
      <c r="I177" s="131"/>
      <c r="J177" s="131"/>
      <c r="K177" s="302">
        <f>MAX(J177:J181)</f>
        <v>0</v>
      </c>
      <c r="L177" s="305" t="str">
        <f>IF(K177&lt;=80,"No se requiere evaluación cuantitativa",IF((G177/(8/POWER(2,((K177-85)/3))))&gt;=10,"Alta",IF((G177/(8/POWER(2,((K177-85)/3))))&lt;0.5,"Baja","Media")))</f>
        <v>No se requiere evaluación cuantitativa</v>
      </c>
      <c r="M177" s="314"/>
      <c r="N177" s="315"/>
    </row>
    <row r="178" spans="1:14" ht="25.5" customHeight="1" x14ac:dyDescent="0.25">
      <c r="A178" s="298"/>
      <c r="B178" s="300"/>
      <c r="C178" s="300"/>
      <c r="D178" s="134" t="str">
        <f>IF('Puestos de Trabajo Emp'!D178&lt;&gt;"",'Puestos de Trabajo Emp'!D178,"")</f>
        <v/>
      </c>
      <c r="E178" s="135" t="str">
        <f>IF('Puestos de Trabajo Emp'!E178&lt;&gt;"",'Puestos de Trabajo Emp'!E178,"")</f>
        <v/>
      </c>
      <c r="F178" s="136" t="str">
        <f>IF('Puestos de Trabajo Emp'!G178&lt;&gt;"",'Puestos de Trabajo Emp'!G178,"")</f>
        <v/>
      </c>
      <c r="G178" s="309"/>
      <c r="H178" s="309"/>
      <c r="I178" s="129"/>
      <c r="J178" s="129"/>
      <c r="K178" s="303"/>
      <c r="L178" s="306"/>
      <c r="M178" s="309"/>
      <c r="N178" s="312"/>
    </row>
    <row r="179" spans="1:14" ht="25.5" customHeight="1" x14ac:dyDescent="0.25">
      <c r="A179" s="298"/>
      <c r="B179" s="300"/>
      <c r="C179" s="300"/>
      <c r="D179" s="134" t="str">
        <f>IF('Puestos de Trabajo Emp'!D179&lt;&gt;"",'Puestos de Trabajo Emp'!D179,"")</f>
        <v/>
      </c>
      <c r="E179" s="135" t="str">
        <f>IF('Puestos de Trabajo Emp'!E179&lt;&gt;"",'Puestos de Trabajo Emp'!E179,"")</f>
        <v/>
      </c>
      <c r="F179" s="136" t="str">
        <f>IF('Puestos de Trabajo Emp'!G179&lt;&gt;"",'Puestos de Trabajo Emp'!G179,"")</f>
        <v/>
      </c>
      <c r="G179" s="309"/>
      <c r="H179" s="309"/>
      <c r="I179" s="129"/>
      <c r="J179" s="129"/>
      <c r="K179" s="303"/>
      <c r="L179" s="306"/>
      <c r="M179" s="309"/>
      <c r="N179" s="312"/>
    </row>
    <row r="180" spans="1:14" ht="25.5" customHeight="1" x14ac:dyDescent="0.25">
      <c r="A180" s="298"/>
      <c r="B180" s="300"/>
      <c r="C180" s="300"/>
      <c r="D180" s="134" t="str">
        <f>IF('Puestos de Trabajo Emp'!D180&lt;&gt;"",'Puestos de Trabajo Emp'!D180,"")</f>
        <v/>
      </c>
      <c r="E180" s="135" t="str">
        <f>IF('Puestos de Trabajo Emp'!E180&lt;&gt;"",'Puestos de Trabajo Emp'!E180,"")</f>
        <v/>
      </c>
      <c r="F180" s="136" t="str">
        <f>IF('Puestos de Trabajo Emp'!G180&lt;&gt;"",'Puestos de Trabajo Emp'!G180,"")</f>
        <v/>
      </c>
      <c r="G180" s="309"/>
      <c r="H180" s="309"/>
      <c r="I180" s="129"/>
      <c r="J180" s="129"/>
      <c r="K180" s="303"/>
      <c r="L180" s="306"/>
      <c r="M180" s="309"/>
      <c r="N180" s="312"/>
    </row>
    <row r="181" spans="1:14" ht="25.5" customHeight="1" thickBot="1" x14ac:dyDescent="0.3">
      <c r="A181" s="299"/>
      <c r="B181" s="301"/>
      <c r="C181" s="301"/>
      <c r="D181" s="137" t="str">
        <f>IF('Puestos de Trabajo Emp'!D181&lt;&gt;"",'Puestos de Trabajo Emp'!D181,"")</f>
        <v/>
      </c>
      <c r="E181" s="138" t="str">
        <f>IF('Puestos de Trabajo Emp'!E181&lt;&gt;"",'Puestos de Trabajo Emp'!E181,"")</f>
        <v/>
      </c>
      <c r="F181" s="137" t="str">
        <f>IF('Puestos de Trabajo Emp'!G181&lt;&gt;"",'Puestos de Trabajo Emp'!G181,"")</f>
        <v/>
      </c>
      <c r="G181" s="310"/>
      <c r="H181" s="310"/>
      <c r="I181" s="130"/>
      <c r="J181" s="130"/>
      <c r="K181" s="304"/>
      <c r="L181" s="307"/>
      <c r="M181" s="310"/>
      <c r="N181" s="313"/>
    </row>
    <row r="182" spans="1:14" ht="25.5" customHeight="1" x14ac:dyDescent="0.25">
      <c r="A182" s="297">
        <f>'Puestos de Trabajo Emp'!A182:A186</f>
        <v>36</v>
      </c>
      <c r="B182" s="300" t="str">
        <f>IF('Puestos de Trabajo Emp'!B182:B186&lt;&gt;"",'Puestos de Trabajo Emp'!B182:B186,"")</f>
        <v/>
      </c>
      <c r="C182" s="300" t="str">
        <f>IF('Puestos de Trabajo Emp'!C182:C186&lt;&gt;"",'Puestos de Trabajo Emp'!C182:C186,"")</f>
        <v/>
      </c>
      <c r="D182" s="139" t="str">
        <f>IF('Puestos de Trabajo Emp'!D182&lt;&gt;"",'Puestos de Trabajo Emp'!D182,"")</f>
        <v/>
      </c>
      <c r="E182" s="133" t="str">
        <f>IF('Puestos de Trabajo Emp'!E182&lt;&gt;"",'Puestos de Trabajo Emp'!E182,"")</f>
        <v/>
      </c>
      <c r="F182" s="139" t="str">
        <f>IF('Puestos de Trabajo Emp'!G182&lt;&gt;"",'Puestos de Trabajo Emp'!G182,"")</f>
        <v/>
      </c>
      <c r="G182" s="314">
        <f>SUM(E182:E186)</f>
        <v>0</v>
      </c>
      <c r="H182" s="314"/>
      <c r="I182" s="131"/>
      <c r="J182" s="131"/>
      <c r="K182" s="302">
        <f>MAX(J182:J186)</f>
        <v>0</v>
      </c>
      <c r="L182" s="305" t="str">
        <f>IF(K182&lt;=80,"No se requiere evaluación cuantitativa",IF((G182/(8/POWER(2,((K182-85)/3))))&gt;=10,"Alta",IF((G182/(8/POWER(2,((K182-85)/3))))&lt;0.5,"Baja","Media")))</f>
        <v>No se requiere evaluación cuantitativa</v>
      </c>
      <c r="M182" s="314"/>
      <c r="N182" s="315"/>
    </row>
    <row r="183" spans="1:14" ht="25.5" customHeight="1" x14ac:dyDescent="0.25">
      <c r="A183" s="298"/>
      <c r="B183" s="300"/>
      <c r="C183" s="300"/>
      <c r="D183" s="134" t="str">
        <f>IF('Puestos de Trabajo Emp'!D183&lt;&gt;"",'Puestos de Trabajo Emp'!D183,"")</f>
        <v/>
      </c>
      <c r="E183" s="135" t="str">
        <f>IF('Puestos de Trabajo Emp'!E183&lt;&gt;"",'Puestos de Trabajo Emp'!E183,"")</f>
        <v/>
      </c>
      <c r="F183" s="136" t="str">
        <f>IF('Puestos de Trabajo Emp'!G183&lt;&gt;"",'Puestos de Trabajo Emp'!G183,"")</f>
        <v/>
      </c>
      <c r="G183" s="309"/>
      <c r="H183" s="309"/>
      <c r="I183" s="129"/>
      <c r="J183" s="129"/>
      <c r="K183" s="303"/>
      <c r="L183" s="306"/>
      <c r="M183" s="309"/>
      <c r="N183" s="312"/>
    </row>
    <row r="184" spans="1:14" ht="25.5" customHeight="1" x14ac:dyDescent="0.25">
      <c r="A184" s="298"/>
      <c r="B184" s="300"/>
      <c r="C184" s="300"/>
      <c r="D184" s="134" t="str">
        <f>IF('Puestos de Trabajo Emp'!D184&lt;&gt;"",'Puestos de Trabajo Emp'!D184,"")</f>
        <v/>
      </c>
      <c r="E184" s="135" t="str">
        <f>IF('Puestos de Trabajo Emp'!E184&lt;&gt;"",'Puestos de Trabajo Emp'!E184,"")</f>
        <v/>
      </c>
      <c r="F184" s="136" t="str">
        <f>IF('Puestos de Trabajo Emp'!G184&lt;&gt;"",'Puestos de Trabajo Emp'!G184,"")</f>
        <v/>
      </c>
      <c r="G184" s="309"/>
      <c r="H184" s="309"/>
      <c r="I184" s="129"/>
      <c r="J184" s="129"/>
      <c r="K184" s="303"/>
      <c r="L184" s="306"/>
      <c r="M184" s="309"/>
      <c r="N184" s="312"/>
    </row>
    <row r="185" spans="1:14" ht="25.5" customHeight="1" x14ac:dyDescent="0.25">
      <c r="A185" s="298"/>
      <c r="B185" s="300"/>
      <c r="C185" s="300"/>
      <c r="D185" s="134" t="str">
        <f>IF('Puestos de Trabajo Emp'!D185&lt;&gt;"",'Puestos de Trabajo Emp'!D185,"")</f>
        <v/>
      </c>
      <c r="E185" s="135" t="str">
        <f>IF('Puestos de Trabajo Emp'!E185&lt;&gt;"",'Puestos de Trabajo Emp'!E185,"")</f>
        <v/>
      </c>
      <c r="F185" s="136" t="str">
        <f>IF('Puestos de Trabajo Emp'!G185&lt;&gt;"",'Puestos de Trabajo Emp'!G185,"")</f>
        <v/>
      </c>
      <c r="G185" s="309"/>
      <c r="H185" s="309"/>
      <c r="I185" s="129"/>
      <c r="J185" s="129"/>
      <c r="K185" s="303"/>
      <c r="L185" s="306"/>
      <c r="M185" s="309"/>
      <c r="N185" s="312"/>
    </row>
    <row r="186" spans="1:14" ht="25.5" customHeight="1" thickBot="1" x14ac:dyDescent="0.3">
      <c r="A186" s="299"/>
      <c r="B186" s="301"/>
      <c r="C186" s="301"/>
      <c r="D186" s="137" t="str">
        <f>IF('Puestos de Trabajo Emp'!D186&lt;&gt;"",'Puestos de Trabajo Emp'!D186,"")</f>
        <v/>
      </c>
      <c r="E186" s="138" t="str">
        <f>IF('Puestos de Trabajo Emp'!E186&lt;&gt;"",'Puestos de Trabajo Emp'!E186,"")</f>
        <v/>
      </c>
      <c r="F186" s="137" t="str">
        <f>IF('Puestos de Trabajo Emp'!G186&lt;&gt;"",'Puestos de Trabajo Emp'!G186,"")</f>
        <v/>
      </c>
      <c r="G186" s="310"/>
      <c r="H186" s="310"/>
      <c r="I186" s="130"/>
      <c r="J186" s="130"/>
      <c r="K186" s="304"/>
      <c r="L186" s="307"/>
      <c r="M186" s="310"/>
      <c r="N186" s="313"/>
    </row>
    <row r="187" spans="1:14" ht="25.5" customHeight="1" x14ac:dyDescent="0.25">
      <c r="A187" s="297">
        <f>'Puestos de Trabajo Emp'!A187:A191</f>
        <v>37</v>
      </c>
      <c r="B187" s="300" t="str">
        <f>IF('Puestos de Trabajo Emp'!B187:B191&lt;&gt;"",'Puestos de Trabajo Emp'!B187:B191,"")</f>
        <v/>
      </c>
      <c r="C187" s="300" t="str">
        <f>IF('Puestos de Trabajo Emp'!C187:C191&lt;&gt;"",'Puestos de Trabajo Emp'!C187:C191,"")</f>
        <v/>
      </c>
      <c r="D187" s="139" t="str">
        <f>IF('Puestos de Trabajo Emp'!D187&lt;&gt;"",'Puestos de Trabajo Emp'!D187,"")</f>
        <v/>
      </c>
      <c r="E187" s="133" t="str">
        <f>IF('Puestos de Trabajo Emp'!E187&lt;&gt;"",'Puestos de Trabajo Emp'!E187,"")</f>
        <v/>
      </c>
      <c r="F187" s="139" t="str">
        <f>IF('Puestos de Trabajo Emp'!G187&lt;&gt;"",'Puestos de Trabajo Emp'!G187,"")</f>
        <v/>
      </c>
      <c r="G187" s="314">
        <f>SUM(E187:E191)</f>
        <v>0</v>
      </c>
      <c r="H187" s="314"/>
      <c r="I187" s="131"/>
      <c r="J187" s="131"/>
      <c r="K187" s="302">
        <f>MAX(J187:J191)</f>
        <v>0</v>
      </c>
      <c r="L187" s="305" t="str">
        <f>IF(K187&lt;=80,"No se requiere evaluación cuantitativa",IF((G187/(8/POWER(2,((K187-85)/3))))&gt;=10,"Alta",IF((G187/(8/POWER(2,((K187-85)/3))))&lt;0.5,"Baja","Media")))</f>
        <v>No se requiere evaluación cuantitativa</v>
      </c>
      <c r="M187" s="314"/>
      <c r="N187" s="315"/>
    </row>
    <row r="188" spans="1:14" ht="25.5" customHeight="1" x14ac:dyDescent="0.25">
      <c r="A188" s="298"/>
      <c r="B188" s="300"/>
      <c r="C188" s="300"/>
      <c r="D188" s="134" t="str">
        <f>IF('Puestos de Trabajo Emp'!D188&lt;&gt;"",'Puestos de Trabajo Emp'!D188,"")</f>
        <v/>
      </c>
      <c r="E188" s="135" t="str">
        <f>IF('Puestos de Trabajo Emp'!E188&lt;&gt;"",'Puestos de Trabajo Emp'!E188,"")</f>
        <v/>
      </c>
      <c r="F188" s="136" t="str">
        <f>IF('Puestos de Trabajo Emp'!G188&lt;&gt;"",'Puestos de Trabajo Emp'!G188,"")</f>
        <v/>
      </c>
      <c r="G188" s="309"/>
      <c r="H188" s="309"/>
      <c r="I188" s="129"/>
      <c r="J188" s="129"/>
      <c r="K188" s="303"/>
      <c r="L188" s="306"/>
      <c r="M188" s="309"/>
      <c r="N188" s="312"/>
    </row>
    <row r="189" spans="1:14" ht="25.5" customHeight="1" x14ac:dyDescent="0.25">
      <c r="A189" s="298"/>
      <c r="B189" s="300"/>
      <c r="C189" s="300"/>
      <c r="D189" s="134" t="str">
        <f>IF('Puestos de Trabajo Emp'!D189&lt;&gt;"",'Puestos de Trabajo Emp'!D189,"")</f>
        <v/>
      </c>
      <c r="E189" s="135" t="str">
        <f>IF('Puestos de Trabajo Emp'!E189&lt;&gt;"",'Puestos de Trabajo Emp'!E189,"")</f>
        <v/>
      </c>
      <c r="F189" s="136" t="str">
        <f>IF('Puestos de Trabajo Emp'!G189&lt;&gt;"",'Puestos de Trabajo Emp'!G189,"")</f>
        <v/>
      </c>
      <c r="G189" s="309"/>
      <c r="H189" s="309"/>
      <c r="I189" s="129"/>
      <c r="J189" s="129"/>
      <c r="K189" s="303"/>
      <c r="L189" s="306"/>
      <c r="M189" s="309"/>
      <c r="N189" s="312"/>
    </row>
    <row r="190" spans="1:14" ht="25.5" customHeight="1" x14ac:dyDescent="0.25">
      <c r="A190" s="298"/>
      <c r="B190" s="300"/>
      <c r="C190" s="300"/>
      <c r="D190" s="134" t="str">
        <f>IF('Puestos de Trabajo Emp'!D190&lt;&gt;"",'Puestos de Trabajo Emp'!D190,"")</f>
        <v/>
      </c>
      <c r="E190" s="135" t="str">
        <f>IF('Puestos de Trabajo Emp'!E190&lt;&gt;"",'Puestos de Trabajo Emp'!E190,"")</f>
        <v/>
      </c>
      <c r="F190" s="136" t="str">
        <f>IF('Puestos de Trabajo Emp'!G190&lt;&gt;"",'Puestos de Trabajo Emp'!G190,"")</f>
        <v/>
      </c>
      <c r="G190" s="309"/>
      <c r="H190" s="309"/>
      <c r="I190" s="129"/>
      <c r="J190" s="129"/>
      <c r="K190" s="303"/>
      <c r="L190" s="306"/>
      <c r="M190" s="309"/>
      <c r="N190" s="312"/>
    </row>
    <row r="191" spans="1:14" ht="25.5" customHeight="1" thickBot="1" x14ac:dyDescent="0.3">
      <c r="A191" s="299"/>
      <c r="B191" s="301"/>
      <c r="C191" s="301"/>
      <c r="D191" s="137" t="str">
        <f>IF('Puestos de Trabajo Emp'!D191&lt;&gt;"",'Puestos de Trabajo Emp'!D191,"")</f>
        <v/>
      </c>
      <c r="E191" s="138" t="str">
        <f>IF('Puestos de Trabajo Emp'!E191&lt;&gt;"",'Puestos de Trabajo Emp'!E191,"")</f>
        <v/>
      </c>
      <c r="F191" s="137" t="str">
        <f>IF('Puestos de Trabajo Emp'!G191&lt;&gt;"",'Puestos de Trabajo Emp'!G191,"")</f>
        <v/>
      </c>
      <c r="G191" s="310"/>
      <c r="H191" s="310"/>
      <c r="I191" s="130"/>
      <c r="J191" s="130"/>
      <c r="K191" s="304"/>
      <c r="L191" s="307"/>
      <c r="M191" s="310"/>
      <c r="N191" s="313"/>
    </row>
    <row r="192" spans="1:14" ht="25.5" customHeight="1" x14ac:dyDescent="0.25">
      <c r="A192" s="297">
        <f>'Puestos de Trabajo Emp'!A192:A196</f>
        <v>38</v>
      </c>
      <c r="B192" s="300" t="str">
        <f>IF('Puestos de Trabajo Emp'!B192:B196&lt;&gt;"",'Puestos de Trabajo Emp'!B192:B196,"")</f>
        <v/>
      </c>
      <c r="C192" s="300" t="str">
        <f>IF('Puestos de Trabajo Emp'!C192:C196&lt;&gt;"",'Puestos de Trabajo Emp'!C192:C196,"")</f>
        <v/>
      </c>
      <c r="D192" s="139" t="str">
        <f>IF('Puestos de Trabajo Emp'!D192&lt;&gt;"",'Puestos de Trabajo Emp'!D192,"")</f>
        <v/>
      </c>
      <c r="E192" s="133" t="str">
        <f>IF('Puestos de Trabajo Emp'!E192&lt;&gt;"",'Puestos de Trabajo Emp'!E192,"")</f>
        <v/>
      </c>
      <c r="F192" s="139" t="str">
        <f>IF('Puestos de Trabajo Emp'!G192&lt;&gt;"",'Puestos de Trabajo Emp'!G192,"")</f>
        <v/>
      </c>
      <c r="G192" s="314">
        <f>SUM(E192:E196)</f>
        <v>0</v>
      </c>
      <c r="H192" s="314"/>
      <c r="I192" s="131"/>
      <c r="J192" s="131"/>
      <c r="K192" s="302">
        <f>MAX(J192:J196)</f>
        <v>0</v>
      </c>
      <c r="L192" s="305" t="str">
        <f>IF(K192&lt;=80,"No se requiere evaluación cuantitativa",IF((G192/(8/POWER(2,((K192-85)/3))))&gt;=10,"Alta",IF((G192/(8/POWER(2,((K192-85)/3))))&lt;0.5,"Baja","Media")))</f>
        <v>No se requiere evaluación cuantitativa</v>
      </c>
      <c r="M192" s="314"/>
      <c r="N192" s="315"/>
    </row>
    <row r="193" spans="1:14" ht="25.5" customHeight="1" x14ac:dyDescent="0.25">
      <c r="A193" s="298"/>
      <c r="B193" s="300"/>
      <c r="C193" s="300"/>
      <c r="D193" s="134" t="str">
        <f>IF('Puestos de Trabajo Emp'!D193&lt;&gt;"",'Puestos de Trabajo Emp'!D193,"")</f>
        <v/>
      </c>
      <c r="E193" s="135" t="str">
        <f>IF('Puestos de Trabajo Emp'!E193&lt;&gt;"",'Puestos de Trabajo Emp'!E193,"")</f>
        <v/>
      </c>
      <c r="F193" s="136" t="str">
        <f>IF('Puestos de Trabajo Emp'!G193&lt;&gt;"",'Puestos de Trabajo Emp'!G193,"")</f>
        <v/>
      </c>
      <c r="G193" s="309"/>
      <c r="H193" s="309"/>
      <c r="I193" s="129"/>
      <c r="J193" s="129"/>
      <c r="K193" s="303"/>
      <c r="L193" s="306"/>
      <c r="M193" s="309"/>
      <c r="N193" s="312"/>
    </row>
    <row r="194" spans="1:14" ht="25.5" customHeight="1" x14ac:dyDescent="0.25">
      <c r="A194" s="298"/>
      <c r="B194" s="300"/>
      <c r="C194" s="300"/>
      <c r="D194" s="134" t="str">
        <f>IF('Puestos de Trabajo Emp'!D194&lt;&gt;"",'Puestos de Trabajo Emp'!D194,"")</f>
        <v/>
      </c>
      <c r="E194" s="135" t="str">
        <f>IF('Puestos de Trabajo Emp'!E194&lt;&gt;"",'Puestos de Trabajo Emp'!E194,"")</f>
        <v/>
      </c>
      <c r="F194" s="136" t="str">
        <f>IF('Puestos de Trabajo Emp'!G194&lt;&gt;"",'Puestos de Trabajo Emp'!G194,"")</f>
        <v/>
      </c>
      <c r="G194" s="309"/>
      <c r="H194" s="309"/>
      <c r="I194" s="129"/>
      <c r="J194" s="129"/>
      <c r="K194" s="303"/>
      <c r="L194" s="306"/>
      <c r="M194" s="309"/>
      <c r="N194" s="312"/>
    </row>
    <row r="195" spans="1:14" ht="25.5" customHeight="1" x14ac:dyDescent="0.25">
      <c r="A195" s="298"/>
      <c r="B195" s="300"/>
      <c r="C195" s="300"/>
      <c r="D195" s="134" t="str">
        <f>IF('Puestos de Trabajo Emp'!D195&lt;&gt;"",'Puestos de Trabajo Emp'!D195,"")</f>
        <v/>
      </c>
      <c r="E195" s="135" t="str">
        <f>IF('Puestos de Trabajo Emp'!E195&lt;&gt;"",'Puestos de Trabajo Emp'!E195,"")</f>
        <v/>
      </c>
      <c r="F195" s="136" t="str">
        <f>IF('Puestos de Trabajo Emp'!G195&lt;&gt;"",'Puestos de Trabajo Emp'!G195,"")</f>
        <v/>
      </c>
      <c r="G195" s="309"/>
      <c r="H195" s="309"/>
      <c r="I195" s="129"/>
      <c r="J195" s="129"/>
      <c r="K195" s="303"/>
      <c r="L195" s="306"/>
      <c r="M195" s="309"/>
      <c r="N195" s="312"/>
    </row>
    <row r="196" spans="1:14" ht="25.5" customHeight="1" thickBot="1" x14ac:dyDescent="0.3">
      <c r="A196" s="299"/>
      <c r="B196" s="301"/>
      <c r="C196" s="301"/>
      <c r="D196" s="137" t="str">
        <f>IF('Puestos de Trabajo Emp'!D196&lt;&gt;"",'Puestos de Trabajo Emp'!D196,"")</f>
        <v/>
      </c>
      <c r="E196" s="138" t="str">
        <f>IF('Puestos de Trabajo Emp'!E196&lt;&gt;"",'Puestos de Trabajo Emp'!E196,"")</f>
        <v/>
      </c>
      <c r="F196" s="137" t="str">
        <f>IF('Puestos de Trabajo Emp'!G196&lt;&gt;"",'Puestos de Trabajo Emp'!G196,"")</f>
        <v/>
      </c>
      <c r="G196" s="310"/>
      <c r="H196" s="310"/>
      <c r="I196" s="130"/>
      <c r="J196" s="130"/>
      <c r="K196" s="304"/>
      <c r="L196" s="307"/>
      <c r="M196" s="310"/>
      <c r="N196" s="313"/>
    </row>
    <row r="197" spans="1:14" ht="25.5" customHeight="1" x14ac:dyDescent="0.25">
      <c r="A197" s="297">
        <f>'Puestos de Trabajo Emp'!A197:A201</f>
        <v>39</v>
      </c>
      <c r="B197" s="300" t="str">
        <f>IF('Puestos de Trabajo Emp'!B197:B201&lt;&gt;"",'Puestos de Trabajo Emp'!B197:B201,"")</f>
        <v/>
      </c>
      <c r="C197" s="300" t="str">
        <f>IF('Puestos de Trabajo Emp'!C197:C201&lt;&gt;"",'Puestos de Trabajo Emp'!C197:C201,"")</f>
        <v/>
      </c>
      <c r="D197" s="139" t="str">
        <f>IF('Puestos de Trabajo Emp'!D197&lt;&gt;"",'Puestos de Trabajo Emp'!D197,"")</f>
        <v/>
      </c>
      <c r="E197" s="133" t="str">
        <f>IF('Puestos de Trabajo Emp'!E197&lt;&gt;"",'Puestos de Trabajo Emp'!E197,"")</f>
        <v/>
      </c>
      <c r="F197" s="139" t="str">
        <f>IF('Puestos de Trabajo Emp'!G197&lt;&gt;"",'Puestos de Trabajo Emp'!G197,"")</f>
        <v/>
      </c>
      <c r="G197" s="314">
        <f>SUM(E197:E201)</f>
        <v>0</v>
      </c>
      <c r="H197" s="314"/>
      <c r="I197" s="131"/>
      <c r="J197" s="131"/>
      <c r="K197" s="302">
        <f>MAX(J197:J201)</f>
        <v>0</v>
      </c>
      <c r="L197" s="305" t="str">
        <f>IF(K197&lt;=80,"No se requiere evaluación cuantitativa",IF((G197/(8/POWER(2,((K197-85)/3))))&gt;=10,"Alta",IF((G197/(8/POWER(2,((K197-85)/3))))&lt;0.5,"Baja","Media")))</f>
        <v>No se requiere evaluación cuantitativa</v>
      </c>
      <c r="M197" s="314"/>
      <c r="N197" s="315"/>
    </row>
    <row r="198" spans="1:14" ht="25.5" customHeight="1" x14ac:dyDescent="0.25">
      <c r="A198" s="298"/>
      <c r="B198" s="300"/>
      <c r="C198" s="300"/>
      <c r="D198" s="134" t="str">
        <f>IF('Puestos de Trabajo Emp'!D198&lt;&gt;"",'Puestos de Trabajo Emp'!D198,"")</f>
        <v/>
      </c>
      <c r="E198" s="135" t="str">
        <f>IF('Puestos de Trabajo Emp'!E198&lt;&gt;"",'Puestos de Trabajo Emp'!E198,"")</f>
        <v/>
      </c>
      <c r="F198" s="136" t="str">
        <f>IF('Puestos de Trabajo Emp'!G198&lt;&gt;"",'Puestos de Trabajo Emp'!G198,"")</f>
        <v/>
      </c>
      <c r="G198" s="309"/>
      <c r="H198" s="309"/>
      <c r="I198" s="129"/>
      <c r="J198" s="129"/>
      <c r="K198" s="303"/>
      <c r="L198" s="306"/>
      <c r="M198" s="309"/>
      <c r="N198" s="312"/>
    </row>
    <row r="199" spans="1:14" ht="25.5" customHeight="1" x14ac:dyDescent="0.25">
      <c r="A199" s="298"/>
      <c r="B199" s="300"/>
      <c r="C199" s="300"/>
      <c r="D199" s="134" t="str">
        <f>IF('Puestos de Trabajo Emp'!D199&lt;&gt;"",'Puestos de Trabajo Emp'!D199,"")</f>
        <v/>
      </c>
      <c r="E199" s="135" t="str">
        <f>IF('Puestos de Trabajo Emp'!E199&lt;&gt;"",'Puestos de Trabajo Emp'!E199,"")</f>
        <v/>
      </c>
      <c r="F199" s="136" t="str">
        <f>IF('Puestos de Trabajo Emp'!G199&lt;&gt;"",'Puestos de Trabajo Emp'!G199,"")</f>
        <v/>
      </c>
      <c r="G199" s="309"/>
      <c r="H199" s="309"/>
      <c r="I199" s="129"/>
      <c r="J199" s="129"/>
      <c r="K199" s="303"/>
      <c r="L199" s="306"/>
      <c r="M199" s="309"/>
      <c r="N199" s="312"/>
    </row>
    <row r="200" spans="1:14" ht="25.5" customHeight="1" x14ac:dyDescent="0.25">
      <c r="A200" s="298"/>
      <c r="B200" s="300"/>
      <c r="C200" s="300"/>
      <c r="D200" s="134" t="str">
        <f>IF('Puestos de Trabajo Emp'!D200&lt;&gt;"",'Puestos de Trabajo Emp'!D200,"")</f>
        <v/>
      </c>
      <c r="E200" s="135" t="str">
        <f>IF('Puestos de Trabajo Emp'!E200&lt;&gt;"",'Puestos de Trabajo Emp'!E200,"")</f>
        <v/>
      </c>
      <c r="F200" s="136" t="str">
        <f>IF('Puestos de Trabajo Emp'!G200&lt;&gt;"",'Puestos de Trabajo Emp'!G200,"")</f>
        <v/>
      </c>
      <c r="G200" s="309"/>
      <c r="H200" s="309"/>
      <c r="I200" s="129"/>
      <c r="J200" s="129"/>
      <c r="K200" s="303"/>
      <c r="L200" s="306"/>
      <c r="M200" s="309"/>
      <c r="N200" s="312"/>
    </row>
    <row r="201" spans="1:14" ht="25.5" customHeight="1" thickBot="1" x14ac:dyDescent="0.3">
      <c r="A201" s="299"/>
      <c r="B201" s="301"/>
      <c r="C201" s="301"/>
      <c r="D201" s="137" t="str">
        <f>IF('Puestos de Trabajo Emp'!D201&lt;&gt;"",'Puestos de Trabajo Emp'!D201,"")</f>
        <v/>
      </c>
      <c r="E201" s="138" t="str">
        <f>IF('Puestos de Trabajo Emp'!E201&lt;&gt;"",'Puestos de Trabajo Emp'!E201,"")</f>
        <v/>
      </c>
      <c r="F201" s="137" t="str">
        <f>IF('Puestos de Trabajo Emp'!G201&lt;&gt;"",'Puestos de Trabajo Emp'!G201,"")</f>
        <v/>
      </c>
      <c r="G201" s="310"/>
      <c r="H201" s="310"/>
      <c r="I201" s="130"/>
      <c r="J201" s="130"/>
      <c r="K201" s="304"/>
      <c r="L201" s="307"/>
      <c r="M201" s="310"/>
      <c r="N201" s="313"/>
    </row>
    <row r="202" spans="1:14" ht="25.5" customHeight="1" x14ac:dyDescent="0.25">
      <c r="A202" s="297">
        <f>'Puestos de Trabajo Emp'!A202:A206</f>
        <v>40</v>
      </c>
      <c r="B202" s="300" t="str">
        <f>IF('Puestos de Trabajo Emp'!B202:B206&lt;&gt;"",'Puestos de Trabajo Emp'!B202:B206,"")</f>
        <v/>
      </c>
      <c r="C202" s="300" t="str">
        <f>IF('Puestos de Trabajo Emp'!C202:C206&lt;&gt;"",'Puestos de Trabajo Emp'!C202:C206,"")</f>
        <v/>
      </c>
      <c r="D202" s="139" t="str">
        <f>IF('Puestos de Trabajo Emp'!D202&lt;&gt;"",'Puestos de Trabajo Emp'!D202,"")</f>
        <v/>
      </c>
      <c r="E202" s="133" t="str">
        <f>IF('Puestos de Trabajo Emp'!E202&lt;&gt;"",'Puestos de Trabajo Emp'!E202,"")</f>
        <v/>
      </c>
      <c r="F202" s="139" t="str">
        <f>IF('Puestos de Trabajo Emp'!G202&lt;&gt;"",'Puestos de Trabajo Emp'!G202,"")</f>
        <v/>
      </c>
      <c r="G202" s="314">
        <f>SUM(E202:E206)</f>
        <v>0</v>
      </c>
      <c r="H202" s="314"/>
      <c r="I202" s="131"/>
      <c r="J202" s="131"/>
      <c r="K202" s="302">
        <f>MAX(J202:J206)</f>
        <v>0</v>
      </c>
      <c r="L202" s="305" t="str">
        <f>IF(K202&lt;=80,"No se requiere evaluación cuantitativa",IF((G202/(8/POWER(2,((K202-85)/3))))&gt;=10,"Alta",IF((G202/(8/POWER(2,((K202-85)/3))))&lt;0.5,"Baja","Media")))</f>
        <v>No se requiere evaluación cuantitativa</v>
      </c>
      <c r="M202" s="314"/>
      <c r="N202" s="315"/>
    </row>
    <row r="203" spans="1:14" ht="25.5" customHeight="1" x14ac:dyDescent="0.25">
      <c r="A203" s="298"/>
      <c r="B203" s="300"/>
      <c r="C203" s="300"/>
      <c r="D203" s="134" t="str">
        <f>IF('Puestos de Trabajo Emp'!D203&lt;&gt;"",'Puestos de Trabajo Emp'!D203,"")</f>
        <v/>
      </c>
      <c r="E203" s="135" t="str">
        <f>IF('Puestos de Trabajo Emp'!E203&lt;&gt;"",'Puestos de Trabajo Emp'!E203,"")</f>
        <v/>
      </c>
      <c r="F203" s="136" t="str">
        <f>IF('Puestos de Trabajo Emp'!G203&lt;&gt;"",'Puestos de Trabajo Emp'!G203,"")</f>
        <v/>
      </c>
      <c r="G203" s="309"/>
      <c r="H203" s="309"/>
      <c r="I203" s="129"/>
      <c r="J203" s="129"/>
      <c r="K203" s="303"/>
      <c r="L203" s="306"/>
      <c r="M203" s="309"/>
      <c r="N203" s="312"/>
    </row>
    <row r="204" spans="1:14" ht="25.5" customHeight="1" x14ac:dyDescent="0.25">
      <c r="A204" s="298"/>
      <c r="B204" s="300"/>
      <c r="C204" s="300"/>
      <c r="D204" s="134" t="str">
        <f>IF('Puestos de Trabajo Emp'!D204&lt;&gt;"",'Puestos de Trabajo Emp'!D204,"")</f>
        <v/>
      </c>
      <c r="E204" s="135" t="str">
        <f>IF('Puestos de Trabajo Emp'!E204&lt;&gt;"",'Puestos de Trabajo Emp'!E204,"")</f>
        <v/>
      </c>
      <c r="F204" s="136" t="str">
        <f>IF('Puestos de Trabajo Emp'!G204&lt;&gt;"",'Puestos de Trabajo Emp'!G204,"")</f>
        <v/>
      </c>
      <c r="G204" s="309"/>
      <c r="H204" s="309"/>
      <c r="I204" s="129"/>
      <c r="J204" s="129"/>
      <c r="K204" s="303"/>
      <c r="L204" s="306"/>
      <c r="M204" s="309"/>
      <c r="N204" s="312"/>
    </row>
    <row r="205" spans="1:14" ht="25.5" customHeight="1" x14ac:dyDescent="0.25">
      <c r="A205" s="298"/>
      <c r="B205" s="300"/>
      <c r="C205" s="300"/>
      <c r="D205" s="134" t="str">
        <f>IF('Puestos de Trabajo Emp'!D205&lt;&gt;"",'Puestos de Trabajo Emp'!D205,"")</f>
        <v/>
      </c>
      <c r="E205" s="135" t="str">
        <f>IF('Puestos de Trabajo Emp'!E205&lt;&gt;"",'Puestos de Trabajo Emp'!E205,"")</f>
        <v/>
      </c>
      <c r="F205" s="136" t="str">
        <f>IF('Puestos de Trabajo Emp'!G205&lt;&gt;"",'Puestos de Trabajo Emp'!G205,"")</f>
        <v/>
      </c>
      <c r="G205" s="309"/>
      <c r="H205" s="309"/>
      <c r="I205" s="129"/>
      <c r="J205" s="129"/>
      <c r="K205" s="303"/>
      <c r="L205" s="306"/>
      <c r="M205" s="309"/>
      <c r="N205" s="312"/>
    </row>
    <row r="206" spans="1:14" ht="25.5" customHeight="1" thickBot="1" x14ac:dyDescent="0.3">
      <c r="A206" s="299"/>
      <c r="B206" s="301"/>
      <c r="C206" s="301"/>
      <c r="D206" s="137" t="str">
        <f>IF('Puestos de Trabajo Emp'!D206&lt;&gt;"",'Puestos de Trabajo Emp'!D206,"")</f>
        <v/>
      </c>
      <c r="E206" s="138" t="str">
        <f>IF('Puestos de Trabajo Emp'!E206&lt;&gt;"",'Puestos de Trabajo Emp'!E206,"")</f>
        <v/>
      </c>
      <c r="F206" s="137" t="str">
        <f>IF('Puestos de Trabajo Emp'!G206&lt;&gt;"",'Puestos de Trabajo Emp'!G206,"")</f>
        <v/>
      </c>
      <c r="G206" s="310"/>
      <c r="H206" s="310"/>
      <c r="I206" s="130"/>
      <c r="J206" s="130"/>
      <c r="K206" s="304"/>
      <c r="L206" s="307"/>
      <c r="M206" s="310"/>
      <c r="N206" s="313"/>
    </row>
    <row r="207" spans="1:14" ht="25.5" customHeight="1" x14ac:dyDescent="0.25">
      <c r="A207" s="297">
        <f>'Puestos de Trabajo Emp'!A207:A211</f>
        <v>41</v>
      </c>
      <c r="B207" s="300" t="str">
        <f>IF('Puestos de Trabajo Emp'!B207:B211&lt;&gt;"",'Puestos de Trabajo Emp'!B207:B211,"")</f>
        <v/>
      </c>
      <c r="C207" s="300" t="str">
        <f>IF('Puestos de Trabajo Emp'!C207:C211&lt;&gt;"",'Puestos de Trabajo Emp'!C207:C211,"")</f>
        <v/>
      </c>
      <c r="D207" s="139" t="str">
        <f>IF('Puestos de Trabajo Emp'!D207&lt;&gt;"",'Puestos de Trabajo Emp'!D207,"")</f>
        <v/>
      </c>
      <c r="E207" s="133" t="str">
        <f>IF('Puestos de Trabajo Emp'!E207&lt;&gt;"",'Puestos de Trabajo Emp'!E207,"")</f>
        <v/>
      </c>
      <c r="F207" s="139" t="str">
        <f>IF('Puestos de Trabajo Emp'!G207&lt;&gt;"",'Puestos de Trabajo Emp'!G207,"")</f>
        <v/>
      </c>
      <c r="G207" s="314">
        <f>SUM(E207:E211)</f>
        <v>0</v>
      </c>
      <c r="H207" s="314"/>
      <c r="I207" s="131"/>
      <c r="J207" s="131"/>
      <c r="K207" s="302">
        <f>MAX(J207:J211)</f>
        <v>0</v>
      </c>
      <c r="L207" s="305" t="str">
        <f>IF(K207&lt;=80,"No se requiere evaluación cuantitativa",IF((G207/(8/POWER(2,((K207-85)/3))))&gt;=10,"Alta",IF((G207/(8/POWER(2,((K207-85)/3))))&lt;0.5,"Baja","Media")))</f>
        <v>No se requiere evaluación cuantitativa</v>
      </c>
      <c r="M207" s="314"/>
      <c r="N207" s="315"/>
    </row>
    <row r="208" spans="1:14" ht="25.5" customHeight="1" x14ac:dyDescent="0.25">
      <c r="A208" s="298"/>
      <c r="B208" s="300"/>
      <c r="C208" s="300"/>
      <c r="D208" s="134" t="str">
        <f>IF('Puestos de Trabajo Emp'!D208&lt;&gt;"",'Puestos de Trabajo Emp'!D208,"")</f>
        <v/>
      </c>
      <c r="E208" s="135" t="str">
        <f>IF('Puestos de Trabajo Emp'!E208&lt;&gt;"",'Puestos de Trabajo Emp'!E208,"")</f>
        <v/>
      </c>
      <c r="F208" s="136" t="str">
        <f>IF('Puestos de Trabajo Emp'!G208&lt;&gt;"",'Puestos de Trabajo Emp'!G208,"")</f>
        <v/>
      </c>
      <c r="G208" s="309"/>
      <c r="H208" s="309"/>
      <c r="I208" s="129"/>
      <c r="J208" s="129"/>
      <c r="K208" s="303"/>
      <c r="L208" s="306"/>
      <c r="M208" s="309"/>
      <c r="N208" s="312"/>
    </row>
    <row r="209" spans="1:14" ht="25.5" customHeight="1" x14ac:dyDescent="0.25">
      <c r="A209" s="298"/>
      <c r="B209" s="300"/>
      <c r="C209" s="300"/>
      <c r="D209" s="134" t="str">
        <f>IF('Puestos de Trabajo Emp'!D209&lt;&gt;"",'Puestos de Trabajo Emp'!D209,"")</f>
        <v/>
      </c>
      <c r="E209" s="135" t="str">
        <f>IF('Puestos de Trabajo Emp'!E209&lt;&gt;"",'Puestos de Trabajo Emp'!E209,"")</f>
        <v/>
      </c>
      <c r="F209" s="136" t="str">
        <f>IF('Puestos de Trabajo Emp'!G209&lt;&gt;"",'Puestos de Trabajo Emp'!G209,"")</f>
        <v/>
      </c>
      <c r="G209" s="309"/>
      <c r="H209" s="309"/>
      <c r="I209" s="129"/>
      <c r="J209" s="129"/>
      <c r="K209" s="303"/>
      <c r="L209" s="306"/>
      <c r="M209" s="309"/>
      <c r="N209" s="312"/>
    </row>
    <row r="210" spans="1:14" ht="25.5" customHeight="1" x14ac:dyDescent="0.25">
      <c r="A210" s="298"/>
      <c r="B210" s="300"/>
      <c r="C210" s="300"/>
      <c r="D210" s="134" t="str">
        <f>IF('Puestos de Trabajo Emp'!D210&lt;&gt;"",'Puestos de Trabajo Emp'!D210,"")</f>
        <v/>
      </c>
      <c r="E210" s="135" t="str">
        <f>IF('Puestos de Trabajo Emp'!E210&lt;&gt;"",'Puestos de Trabajo Emp'!E210,"")</f>
        <v/>
      </c>
      <c r="F210" s="136" t="str">
        <f>IF('Puestos de Trabajo Emp'!G210&lt;&gt;"",'Puestos de Trabajo Emp'!G210,"")</f>
        <v/>
      </c>
      <c r="G210" s="309"/>
      <c r="H210" s="309"/>
      <c r="I210" s="129"/>
      <c r="J210" s="129"/>
      <c r="K210" s="303"/>
      <c r="L210" s="306"/>
      <c r="M210" s="309"/>
      <c r="N210" s="312"/>
    </row>
    <row r="211" spans="1:14" ht="25.5" customHeight="1" thickBot="1" x14ac:dyDescent="0.3">
      <c r="A211" s="299"/>
      <c r="B211" s="301"/>
      <c r="C211" s="301"/>
      <c r="D211" s="137" t="str">
        <f>IF('Puestos de Trabajo Emp'!D211&lt;&gt;"",'Puestos de Trabajo Emp'!D211,"")</f>
        <v/>
      </c>
      <c r="E211" s="138" t="str">
        <f>IF('Puestos de Trabajo Emp'!E211&lt;&gt;"",'Puestos de Trabajo Emp'!E211,"")</f>
        <v/>
      </c>
      <c r="F211" s="137" t="str">
        <f>IF('Puestos de Trabajo Emp'!G211&lt;&gt;"",'Puestos de Trabajo Emp'!G211,"")</f>
        <v/>
      </c>
      <c r="G211" s="310"/>
      <c r="H211" s="310"/>
      <c r="I211" s="130"/>
      <c r="J211" s="130"/>
      <c r="K211" s="304"/>
      <c r="L211" s="307"/>
      <c r="M211" s="310"/>
      <c r="N211" s="313"/>
    </row>
    <row r="212" spans="1:14" ht="25.5" customHeight="1" x14ac:dyDescent="0.25">
      <c r="A212" s="297">
        <f>'Puestos de Trabajo Emp'!A212:A216</f>
        <v>42</v>
      </c>
      <c r="B212" s="300" t="str">
        <f>IF('Puestos de Trabajo Emp'!B212:B216&lt;&gt;"",'Puestos de Trabajo Emp'!B212:B216,"")</f>
        <v/>
      </c>
      <c r="C212" s="300" t="str">
        <f>IF('Puestos de Trabajo Emp'!C212:C216&lt;&gt;"",'Puestos de Trabajo Emp'!C212:C216,"")</f>
        <v/>
      </c>
      <c r="D212" s="139" t="str">
        <f>IF('Puestos de Trabajo Emp'!D212&lt;&gt;"",'Puestos de Trabajo Emp'!D212,"")</f>
        <v/>
      </c>
      <c r="E212" s="133" t="str">
        <f>IF('Puestos de Trabajo Emp'!E212&lt;&gt;"",'Puestos de Trabajo Emp'!E212,"")</f>
        <v/>
      </c>
      <c r="F212" s="139" t="str">
        <f>IF('Puestos de Trabajo Emp'!G212&lt;&gt;"",'Puestos de Trabajo Emp'!G212,"")</f>
        <v/>
      </c>
      <c r="G212" s="314">
        <f>SUM(E212:E216)</f>
        <v>0</v>
      </c>
      <c r="H212" s="314"/>
      <c r="I212" s="131"/>
      <c r="J212" s="131"/>
      <c r="K212" s="302">
        <f>MAX(J212:J216)</f>
        <v>0</v>
      </c>
      <c r="L212" s="305" t="str">
        <f>IF(K212&lt;=80,"No se requiere evaluación cuantitativa",IF((G212/(8/POWER(2,((K212-85)/3))))&gt;=10,"Alta",IF((G212/(8/POWER(2,((K212-85)/3))))&lt;0.5,"Baja","Media")))</f>
        <v>No se requiere evaluación cuantitativa</v>
      </c>
      <c r="M212" s="314"/>
      <c r="N212" s="315"/>
    </row>
    <row r="213" spans="1:14" ht="25.5" customHeight="1" x14ac:dyDescent="0.25">
      <c r="A213" s="298"/>
      <c r="B213" s="300"/>
      <c r="C213" s="300"/>
      <c r="D213" s="134" t="str">
        <f>IF('Puestos de Trabajo Emp'!D213&lt;&gt;"",'Puestos de Trabajo Emp'!D213,"")</f>
        <v/>
      </c>
      <c r="E213" s="135" t="str">
        <f>IF('Puestos de Trabajo Emp'!E213&lt;&gt;"",'Puestos de Trabajo Emp'!E213,"")</f>
        <v/>
      </c>
      <c r="F213" s="136" t="str">
        <f>IF('Puestos de Trabajo Emp'!G213&lt;&gt;"",'Puestos de Trabajo Emp'!G213,"")</f>
        <v/>
      </c>
      <c r="G213" s="309"/>
      <c r="H213" s="309"/>
      <c r="I213" s="129"/>
      <c r="J213" s="129"/>
      <c r="K213" s="303"/>
      <c r="L213" s="306"/>
      <c r="M213" s="309"/>
      <c r="N213" s="312"/>
    </row>
    <row r="214" spans="1:14" ht="25.5" customHeight="1" x14ac:dyDescent="0.25">
      <c r="A214" s="298"/>
      <c r="B214" s="300"/>
      <c r="C214" s="300"/>
      <c r="D214" s="134" t="str">
        <f>IF('Puestos de Trabajo Emp'!D214&lt;&gt;"",'Puestos de Trabajo Emp'!D214,"")</f>
        <v/>
      </c>
      <c r="E214" s="135" t="str">
        <f>IF('Puestos de Trabajo Emp'!E214&lt;&gt;"",'Puestos de Trabajo Emp'!E214,"")</f>
        <v/>
      </c>
      <c r="F214" s="136" t="str">
        <f>IF('Puestos de Trabajo Emp'!G214&lt;&gt;"",'Puestos de Trabajo Emp'!G214,"")</f>
        <v/>
      </c>
      <c r="G214" s="309"/>
      <c r="H214" s="309"/>
      <c r="I214" s="129"/>
      <c r="J214" s="129"/>
      <c r="K214" s="303"/>
      <c r="L214" s="306"/>
      <c r="M214" s="309"/>
      <c r="N214" s="312"/>
    </row>
    <row r="215" spans="1:14" ht="25.5" customHeight="1" x14ac:dyDescent="0.25">
      <c r="A215" s="298"/>
      <c r="B215" s="300"/>
      <c r="C215" s="300"/>
      <c r="D215" s="134" t="str">
        <f>IF('Puestos de Trabajo Emp'!D215&lt;&gt;"",'Puestos de Trabajo Emp'!D215,"")</f>
        <v/>
      </c>
      <c r="E215" s="135" t="str">
        <f>IF('Puestos de Trabajo Emp'!E215&lt;&gt;"",'Puestos de Trabajo Emp'!E215,"")</f>
        <v/>
      </c>
      <c r="F215" s="136" t="str">
        <f>IF('Puestos de Trabajo Emp'!G215&lt;&gt;"",'Puestos de Trabajo Emp'!G215,"")</f>
        <v/>
      </c>
      <c r="G215" s="309"/>
      <c r="H215" s="309"/>
      <c r="I215" s="129"/>
      <c r="J215" s="129"/>
      <c r="K215" s="303"/>
      <c r="L215" s="306"/>
      <c r="M215" s="309"/>
      <c r="N215" s="312"/>
    </row>
    <row r="216" spans="1:14" ht="25.5" customHeight="1" thickBot="1" x14ac:dyDescent="0.3">
      <c r="A216" s="299"/>
      <c r="B216" s="301"/>
      <c r="C216" s="301"/>
      <c r="D216" s="137" t="str">
        <f>IF('Puestos de Trabajo Emp'!D216&lt;&gt;"",'Puestos de Trabajo Emp'!D216,"")</f>
        <v/>
      </c>
      <c r="E216" s="138" t="str">
        <f>IF('Puestos de Trabajo Emp'!E216&lt;&gt;"",'Puestos de Trabajo Emp'!E216,"")</f>
        <v/>
      </c>
      <c r="F216" s="137" t="str">
        <f>IF('Puestos de Trabajo Emp'!G216&lt;&gt;"",'Puestos de Trabajo Emp'!G216,"")</f>
        <v/>
      </c>
      <c r="G216" s="310"/>
      <c r="H216" s="310"/>
      <c r="I216" s="130"/>
      <c r="J216" s="130"/>
      <c r="K216" s="304"/>
      <c r="L216" s="307"/>
      <c r="M216" s="310"/>
      <c r="N216" s="313"/>
    </row>
    <row r="217" spans="1:14" ht="25.5" customHeight="1" x14ac:dyDescent="0.25">
      <c r="A217" s="297">
        <f>'Puestos de Trabajo Emp'!A217:A221</f>
        <v>43</v>
      </c>
      <c r="B217" s="300" t="str">
        <f>IF('Puestos de Trabajo Emp'!B217:B221&lt;&gt;"",'Puestos de Trabajo Emp'!B217:B221,"")</f>
        <v/>
      </c>
      <c r="C217" s="300" t="str">
        <f>IF('Puestos de Trabajo Emp'!C217:C221&lt;&gt;"",'Puestos de Trabajo Emp'!C217:C221,"")</f>
        <v/>
      </c>
      <c r="D217" s="139" t="str">
        <f>IF('Puestos de Trabajo Emp'!D217&lt;&gt;"",'Puestos de Trabajo Emp'!D217,"")</f>
        <v/>
      </c>
      <c r="E217" s="133" t="str">
        <f>IF('Puestos de Trabajo Emp'!E217&lt;&gt;"",'Puestos de Trabajo Emp'!E217,"")</f>
        <v/>
      </c>
      <c r="F217" s="139" t="str">
        <f>IF('Puestos de Trabajo Emp'!G217&lt;&gt;"",'Puestos de Trabajo Emp'!G217,"")</f>
        <v/>
      </c>
      <c r="G217" s="314">
        <f>SUM(E217:E221)</f>
        <v>0</v>
      </c>
      <c r="H217" s="314"/>
      <c r="I217" s="131"/>
      <c r="J217" s="131"/>
      <c r="K217" s="302">
        <f>MAX(J217:J221)</f>
        <v>0</v>
      </c>
      <c r="L217" s="305" t="str">
        <f>IF(K217&lt;=80,"No se requiere evaluación cuantitativa",IF((G217/(8/POWER(2,((K217-85)/3))))&gt;=10,"Alta",IF((G217/(8/POWER(2,((K217-85)/3))))&lt;0.5,"Baja","Media")))</f>
        <v>No se requiere evaluación cuantitativa</v>
      </c>
      <c r="M217" s="314"/>
      <c r="N217" s="315"/>
    </row>
    <row r="218" spans="1:14" ht="25.5" customHeight="1" x14ac:dyDescent="0.25">
      <c r="A218" s="298"/>
      <c r="B218" s="300"/>
      <c r="C218" s="300"/>
      <c r="D218" s="134" t="str">
        <f>IF('Puestos de Trabajo Emp'!D218&lt;&gt;"",'Puestos de Trabajo Emp'!D218,"")</f>
        <v/>
      </c>
      <c r="E218" s="135" t="str">
        <f>IF('Puestos de Trabajo Emp'!E218&lt;&gt;"",'Puestos de Trabajo Emp'!E218,"")</f>
        <v/>
      </c>
      <c r="F218" s="136" t="str">
        <f>IF('Puestos de Trabajo Emp'!G218&lt;&gt;"",'Puestos de Trabajo Emp'!G218,"")</f>
        <v/>
      </c>
      <c r="G218" s="309"/>
      <c r="H218" s="309"/>
      <c r="I218" s="129"/>
      <c r="J218" s="129"/>
      <c r="K218" s="303"/>
      <c r="L218" s="306"/>
      <c r="M218" s="309"/>
      <c r="N218" s="312"/>
    </row>
    <row r="219" spans="1:14" ht="25.5" customHeight="1" x14ac:dyDescent="0.25">
      <c r="A219" s="298"/>
      <c r="B219" s="300"/>
      <c r="C219" s="300"/>
      <c r="D219" s="134" t="str">
        <f>IF('Puestos de Trabajo Emp'!D219&lt;&gt;"",'Puestos de Trabajo Emp'!D219,"")</f>
        <v/>
      </c>
      <c r="E219" s="135" t="str">
        <f>IF('Puestos de Trabajo Emp'!E219&lt;&gt;"",'Puestos de Trabajo Emp'!E219,"")</f>
        <v/>
      </c>
      <c r="F219" s="136" t="str">
        <f>IF('Puestos de Trabajo Emp'!G219&lt;&gt;"",'Puestos de Trabajo Emp'!G219,"")</f>
        <v/>
      </c>
      <c r="G219" s="309"/>
      <c r="H219" s="309"/>
      <c r="I219" s="129"/>
      <c r="J219" s="129"/>
      <c r="K219" s="303"/>
      <c r="L219" s="306"/>
      <c r="M219" s="309"/>
      <c r="N219" s="312"/>
    </row>
    <row r="220" spans="1:14" ht="25.5" customHeight="1" x14ac:dyDescent="0.25">
      <c r="A220" s="298"/>
      <c r="B220" s="300"/>
      <c r="C220" s="300"/>
      <c r="D220" s="134" t="str">
        <f>IF('Puestos de Trabajo Emp'!D220&lt;&gt;"",'Puestos de Trabajo Emp'!D220,"")</f>
        <v/>
      </c>
      <c r="E220" s="135" t="str">
        <f>IF('Puestos de Trabajo Emp'!E220&lt;&gt;"",'Puestos de Trabajo Emp'!E220,"")</f>
        <v/>
      </c>
      <c r="F220" s="136" t="str">
        <f>IF('Puestos de Trabajo Emp'!G220&lt;&gt;"",'Puestos de Trabajo Emp'!G220,"")</f>
        <v/>
      </c>
      <c r="G220" s="309"/>
      <c r="H220" s="309"/>
      <c r="I220" s="129"/>
      <c r="J220" s="129"/>
      <c r="K220" s="303"/>
      <c r="L220" s="306"/>
      <c r="M220" s="309"/>
      <c r="N220" s="312"/>
    </row>
    <row r="221" spans="1:14" ht="25.5" customHeight="1" thickBot="1" x14ac:dyDescent="0.3">
      <c r="A221" s="299"/>
      <c r="B221" s="301"/>
      <c r="C221" s="301"/>
      <c r="D221" s="137" t="str">
        <f>IF('Puestos de Trabajo Emp'!D221&lt;&gt;"",'Puestos de Trabajo Emp'!D221,"")</f>
        <v/>
      </c>
      <c r="E221" s="138" t="str">
        <f>IF('Puestos de Trabajo Emp'!E221&lt;&gt;"",'Puestos de Trabajo Emp'!E221,"")</f>
        <v/>
      </c>
      <c r="F221" s="137" t="str">
        <f>IF('Puestos de Trabajo Emp'!G221&lt;&gt;"",'Puestos de Trabajo Emp'!G221,"")</f>
        <v/>
      </c>
      <c r="G221" s="310"/>
      <c r="H221" s="310"/>
      <c r="I221" s="130"/>
      <c r="J221" s="130"/>
      <c r="K221" s="304"/>
      <c r="L221" s="307"/>
      <c r="M221" s="310"/>
      <c r="N221" s="313"/>
    </row>
    <row r="222" spans="1:14" ht="25.5" customHeight="1" x14ac:dyDescent="0.25">
      <c r="A222" s="297">
        <f>'Puestos de Trabajo Emp'!A222:A226</f>
        <v>44</v>
      </c>
      <c r="B222" s="300" t="str">
        <f>IF('Puestos de Trabajo Emp'!B222:B226&lt;&gt;"",'Puestos de Trabajo Emp'!B222:B226,"")</f>
        <v/>
      </c>
      <c r="C222" s="300" t="str">
        <f>IF('Puestos de Trabajo Emp'!C222:C226&lt;&gt;"",'Puestos de Trabajo Emp'!C222:C226,"")</f>
        <v/>
      </c>
      <c r="D222" s="139" t="str">
        <f>IF('Puestos de Trabajo Emp'!D222&lt;&gt;"",'Puestos de Trabajo Emp'!D222,"")</f>
        <v/>
      </c>
      <c r="E222" s="133" t="str">
        <f>IF('Puestos de Trabajo Emp'!E222&lt;&gt;"",'Puestos de Trabajo Emp'!E222,"")</f>
        <v/>
      </c>
      <c r="F222" s="139" t="str">
        <f>IF('Puestos de Trabajo Emp'!G222&lt;&gt;"",'Puestos de Trabajo Emp'!G222,"")</f>
        <v/>
      </c>
      <c r="G222" s="314">
        <f>SUM(E222:E226)</f>
        <v>0</v>
      </c>
      <c r="H222" s="314"/>
      <c r="I222" s="131"/>
      <c r="J222" s="131"/>
      <c r="K222" s="302">
        <f>MAX(J222:J226)</f>
        <v>0</v>
      </c>
      <c r="L222" s="305" t="str">
        <f>IF(K222&lt;=80,"No se requiere evaluación cuantitativa",IF((G222/(8/POWER(2,((K222-85)/3))))&gt;=10,"Alta",IF((G222/(8/POWER(2,((K222-85)/3))))&lt;0.5,"Baja","Media")))</f>
        <v>No se requiere evaluación cuantitativa</v>
      </c>
      <c r="M222" s="314"/>
      <c r="N222" s="315"/>
    </row>
    <row r="223" spans="1:14" ht="25.5" customHeight="1" x14ac:dyDescent="0.25">
      <c r="A223" s="298"/>
      <c r="B223" s="300"/>
      <c r="C223" s="300"/>
      <c r="D223" s="134" t="str">
        <f>IF('Puestos de Trabajo Emp'!D223&lt;&gt;"",'Puestos de Trabajo Emp'!D223,"")</f>
        <v/>
      </c>
      <c r="E223" s="135" t="str">
        <f>IF('Puestos de Trabajo Emp'!E223&lt;&gt;"",'Puestos de Trabajo Emp'!E223,"")</f>
        <v/>
      </c>
      <c r="F223" s="136" t="str">
        <f>IF('Puestos de Trabajo Emp'!G223&lt;&gt;"",'Puestos de Trabajo Emp'!G223,"")</f>
        <v/>
      </c>
      <c r="G223" s="309"/>
      <c r="H223" s="309"/>
      <c r="I223" s="129"/>
      <c r="J223" s="129"/>
      <c r="K223" s="303"/>
      <c r="L223" s="306"/>
      <c r="M223" s="309"/>
      <c r="N223" s="312"/>
    </row>
    <row r="224" spans="1:14" ht="25.5" customHeight="1" x14ac:dyDescent="0.25">
      <c r="A224" s="298"/>
      <c r="B224" s="300"/>
      <c r="C224" s="300"/>
      <c r="D224" s="134" t="str">
        <f>IF('Puestos de Trabajo Emp'!D224&lt;&gt;"",'Puestos de Trabajo Emp'!D224,"")</f>
        <v/>
      </c>
      <c r="E224" s="135" t="str">
        <f>IF('Puestos de Trabajo Emp'!E224&lt;&gt;"",'Puestos de Trabajo Emp'!E224,"")</f>
        <v/>
      </c>
      <c r="F224" s="136" t="str">
        <f>IF('Puestos de Trabajo Emp'!G224&lt;&gt;"",'Puestos de Trabajo Emp'!G224,"")</f>
        <v/>
      </c>
      <c r="G224" s="309"/>
      <c r="H224" s="309"/>
      <c r="I224" s="129"/>
      <c r="J224" s="129"/>
      <c r="K224" s="303"/>
      <c r="L224" s="306"/>
      <c r="M224" s="309"/>
      <c r="N224" s="312"/>
    </row>
    <row r="225" spans="1:14" ht="25.5" customHeight="1" x14ac:dyDescent="0.25">
      <c r="A225" s="298"/>
      <c r="B225" s="300"/>
      <c r="C225" s="300"/>
      <c r="D225" s="134" t="str">
        <f>IF('Puestos de Trabajo Emp'!D225&lt;&gt;"",'Puestos de Trabajo Emp'!D225,"")</f>
        <v/>
      </c>
      <c r="E225" s="135" t="str">
        <f>IF('Puestos de Trabajo Emp'!E225&lt;&gt;"",'Puestos de Trabajo Emp'!E225,"")</f>
        <v/>
      </c>
      <c r="F225" s="136" t="str">
        <f>IF('Puestos de Trabajo Emp'!G225&lt;&gt;"",'Puestos de Trabajo Emp'!G225,"")</f>
        <v/>
      </c>
      <c r="G225" s="309"/>
      <c r="H225" s="309"/>
      <c r="I225" s="129"/>
      <c r="J225" s="129"/>
      <c r="K225" s="303"/>
      <c r="L225" s="306"/>
      <c r="M225" s="309"/>
      <c r="N225" s="312"/>
    </row>
    <row r="226" spans="1:14" ht="25.5" customHeight="1" thickBot="1" x14ac:dyDescent="0.3">
      <c r="A226" s="299"/>
      <c r="B226" s="301"/>
      <c r="C226" s="301"/>
      <c r="D226" s="137" t="str">
        <f>IF('Puestos de Trabajo Emp'!D226&lt;&gt;"",'Puestos de Trabajo Emp'!D226,"")</f>
        <v/>
      </c>
      <c r="E226" s="138" t="str">
        <f>IF('Puestos de Trabajo Emp'!E226&lt;&gt;"",'Puestos de Trabajo Emp'!E226,"")</f>
        <v/>
      </c>
      <c r="F226" s="137" t="str">
        <f>IF('Puestos de Trabajo Emp'!G226&lt;&gt;"",'Puestos de Trabajo Emp'!G226,"")</f>
        <v/>
      </c>
      <c r="G226" s="310"/>
      <c r="H226" s="310"/>
      <c r="I226" s="130"/>
      <c r="J226" s="130"/>
      <c r="K226" s="304"/>
      <c r="L226" s="307"/>
      <c r="M226" s="310"/>
      <c r="N226" s="313"/>
    </row>
    <row r="227" spans="1:14" ht="25.5" customHeight="1" x14ac:dyDescent="0.25">
      <c r="A227" s="297">
        <f>'Puestos de Trabajo Emp'!A227:A231</f>
        <v>45</v>
      </c>
      <c r="B227" s="300" t="str">
        <f>IF('Puestos de Trabajo Emp'!B227:B231&lt;&gt;"",'Puestos de Trabajo Emp'!B227:B231,"")</f>
        <v/>
      </c>
      <c r="C227" s="300" t="str">
        <f>IF('Puestos de Trabajo Emp'!C227:C231&lt;&gt;"",'Puestos de Trabajo Emp'!C227:C231,"")</f>
        <v/>
      </c>
      <c r="D227" s="139" t="str">
        <f>IF('Puestos de Trabajo Emp'!D227&lt;&gt;"",'Puestos de Trabajo Emp'!D227,"")</f>
        <v/>
      </c>
      <c r="E227" s="133" t="str">
        <f>IF('Puestos de Trabajo Emp'!E227&lt;&gt;"",'Puestos de Trabajo Emp'!E227,"")</f>
        <v/>
      </c>
      <c r="F227" s="139" t="str">
        <f>IF('Puestos de Trabajo Emp'!G227&lt;&gt;"",'Puestos de Trabajo Emp'!G227,"")</f>
        <v/>
      </c>
      <c r="G227" s="314">
        <f>SUM(E227:E231)</f>
        <v>0</v>
      </c>
      <c r="H227" s="314"/>
      <c r="I227" s="131"/>
      <c r="J227" s="131"/>
      <c r="K227" s="302">
        <f>MAX(J227:J231)</f>
        <v>0</v>
      </c>
      <c r="L227" s="305" t="str">
        <f>IF(K227&lt;=80,"No se requiere evaluación cuantitativa",IF((G227/(8/POWER(2,((K227-85)/3))))&gt;=10,"Alta",IF((G227/(8/POWER(2,((K227-85)/3))))&lt;0.5,"Baja","Media")))</f>
        <v>No se requiere evaluación cuantitativa</v>
      </c>
      <c r="M227" s="314"/>
      <c r="N227" s="315"/>
    </row>
    <row r="228" spans="1:14" ht="25.5" customHeight="1" x14ac:dyDescent="0.25">
      <c r="A228" s="298"/>
      <c r="B228" s="300"/>
      <c r="C228" s="300"/>
      <c r="D228" s="134" t="str">
        <f>IF('Puestos de Trabajo Emp'!D228&lt;&gt;"",'Puestos de Trabajo Emp'!D228,"")</f>
        <v/>
      </c>
      <c r="E228" s="135" t="str">
        <f>IF('Puestos de Trabajo Emp'!E228&lt;&gt;"",'Puestos de Trabajo Emp'!E228,"")</f>
        <v/>
      </c>
      <c r="F228" s="136" t="str">
        <f>IF('Puestos de Trabajo Emp'!G228&lt;&gt;"",'Puestos de Trabajo Emp'!G228,"")</f>
        <v/>
      </c>
      <c r="G228" s="309"/>
      <c r="H228" s="309"/>
      <c r="I228" s="129"/>
      <c r="J228" s="129"/>
      <c r="K228" s="303"/>
      <c r="L228" s="306"/>
      <c r="M228" s="309"/>
      <c r="N228" s="312"/>
    </row>
    <row r="229" spans="1:14" ht="25.5" customHeight="1" x14ac:dyDescent="0.25">
      <c r="A229" s="298"/>
      <c r="B229" s="300"/>
      <c r="C229" s="300"/>
      <c r="D229" s="134" t="str">
        <f>IF('Puestos de Trabajo Emp'!D229&lt;&gt;"",'Puestos de Trabajo Emp'!D229,"")</f>
        <v/>
      </c>
      <c r="E229" s="135" t="str">
        <f>IF('Puestos de Trabajo Emp'!E229&lt;&gt;"",'Puestos de Trabajo Emp'!E229,"")</f>
        <v/>
      </c>
      <c r="F229" s="136" t="str">
        <f>IF('Puestos de Trabajo Emp'!G229&lt;&gt;"",'Puestos de Trabajo Emp'!G229,"")</f>
        <v/>
      </c>
      <c r="G229" s="309"/>
      <c r="H229" s="309"/>
      <c r="I229" s="129"/>
      <c r="J229" s="129"/>
      <c r="K229" s="303"/>
      <c r="L229" s="306"/>
      <c r="M229" s="309"/>
      <c r="N229" s="312"/>
    </row>
    <row r="230" spans="1:14" ht="25.5" customHeight="1" x14ac:dyDescent="0.25">
      <c r="A230" s="298"/>
      <c r="B230" s="300"/>
      <c r="C230" s="300"/>
      <c r="D230" s="134" t="str">
        <f>IF('Puestos de Trabajo Emp'!D230&lt;&gt;"",'Puestos de Trabajo Emp'!D230,"")</f>
        <v/>
      </c>
      <c r="E230" s="135" t="str">
        <f>IF('Puestos de Trabajo Emp'!E230&lt;&gt;"",'Puestos de Trabajo Emp'!E230,"")</f>
        <v/>
      </c>
      <c r="F230" s="136" t="str">
        <f>IF('Puestos de Trabajo Emp'!G230&lt;&gt;"",'Puestos de Trabajo Emp'!G230,"")</f>
        <v/>
      </c>
      <c r="G230" s="309"/>
      <c r="H230" s="309"/>
      <c r="I230" s="129"/>
      <c r="J230" s="129"/>
      <c r="K230" s="303"/>
      <c r="L230" s="306"/>
      <c r="M230" s="309"/>
      <c r="N230" s="312"/>
    </row>
    <row r="231" spans="1:14" ht="25.5" customHeight="1" thickBot="1" x14ac:dyDescent="0.3">
      <c r="A231" s="299"/>
      <c r="B231" s="301"/>
      <c r="C231" s="301"/>
      <c r="D231" s="137" t="str">
        <f>IF('Puestos de Trabajo Emp'!D231&lt;&gt;"",'Puestos de Trabajo Emp'!D231,"")</f>
        <v/>
      </c>
      <c r="E231" s="138" t="str">
        <f>IF('Puestos de Trabajo Emp'!E231&lt;&gt;"",'Puestos de Trabajo Emp'!E231,"")</f>
        <v/>
      </c>
      <c r="F231" s="137" t="str">
        <f>IF('Puestos de Trabajo Emp'!G231&lt;&gt;"",'Puestos de Trabajo Emp'!G231,"")</f>
        <v/>
      </c>
      <c r="G231" s="310"/>
      <c r="H231" s="310"/>
      <c r="I231" s="130"/>
      <c r="J231" s="130"/>
      <c r="K231" s="304"/>
      <c r="L231" s="307"/>
      <c r="M231" s="310"/>
      <c r="N231" s="313"/>
    </row>
    <row r="232" spans="1:14" ht="25.5" customHeight="1" x14ac:dyDescent="0.25">
      <c r="A232" s="297">
        <f>'Puestos de Trabajo Emp'!A232:A236</f>
        <v>46</v>
      </c>
      <c r="B232" s="300" t="str">
        <f>IF('Puestos de Trabajo Emp'!B232:B236&lt;&gt;"",'Puestos de Trabajo Emp'!B232:B236,"")</f>
        <v/>
      </c>
      <c r="C232" s="300" t="str">
        <f>IF('Puestos de Trabajo Emp'!C232:C236&lt;&gt;"",'Puestos de Trabajo Emp'!C232:C236,"")</f>
        <v/>
      </c>
      <c r="D232" s="139" t="str">
        <f>IF('Puestos de Trabajo Emp'!D232&lt;&gt;"",'Puestos de Trabajo Emp'!D232,"")</f>
        <v/>
      </c>
      <c r="E232" s="133" t="str">
        <f>IF('Puestos de Trabajo Emp'!E232&lt;&gt;"",'Puestos de Trabajo Emp'!E232,"")</f>
        <v/>
      </c>
      <c r="F232" s="139" t="str">
        <f>IF('Puestos de Trabajo Emp'!G232&lt;&gt;"",'Puestos de Trabajo Emp'!G232,"")</f>
        <v/>
      </c>
      <c r="G232" s="314">
        <f>SUM(E232:E236)</f>
        <v>0</v>
      </c>
      <c r="H232" s="314"/>
      <c r="I232" s="131"/>
      <c r="J232" s="131"/>
      <c r="K232" s="302">
        <f>MAX(J232:J236)</f>
        <v>0</v>
      </c>
      <c r="L232" s="305" t="str">
        <f>IF(K232&lt;=80,"No se requiere evaluación cuantitativa",IF((G232/(8/POWER(2,((K232-85)/3))))&gt;=10,"Alta",IF((G232/(8/POWER(2,((K232-85)/3))))&lt;0.5,"Baja","Media")))</f>
        <v>No se requiere evaluación cuantitativa</v>
      </c>
      <c r="M232" s="314"/>
      <c r="N232" s="315"/>
    </row>
    <row r="233" spans="1:14" ht="25.5" customHeight="1" x14ac:dyDescent="0.25">
      <c r="A233" s="298"/>
      <c r="B233" s="300"/>
      <c r="C233" s="300"/>
      <c r="D233" s="134" t="str">
        <f>IF('Puestos de Trabajo Emp'!D233&lt;&gt;"",'Puestos de Trabajo Emp'!D233,"")</f>
        <v/>
      </c>
      <c r="E233" s="135" t="str">
        <f>IF('Puestos de Trabajo Emp'!E233&lt;&gt;"",'Puestos de Trabajo Emp'!E233,"")</f>
        <v/>
      </c>
      <c r="F233" s="136" t="str">
        <f>IF('Puestos de Trabajo Emp'!G233&lt;&gt;"",'Puestos de Trabajo Emp'!G233,"")</f>
        <v/>
      </c>
      <c r="G233" s="309"/>
      <c r="H233" s="309"/>
      <c r="I233" s="129"/>
      <c r="J233" s="129"/>
      <c r="K233" s="303"/>
      <c r="L233" s="306"/>
      <c r="M233" s="309"/>
      <c r="N233" s="312"/>
    </row>
    <row r="234" spans="1:14" ht="25.5" customHeight="1" x14ac:dyDescent="0.25">
      <c r="A234" s="298"/>
      <c r="B234" s="300"/>
      <c r="C234" s="300"/>
      <c r="D234" s="134" t="str">
        <f>IF('Puestos de Trabajo Emp'!D234&lt;&gt;"",'Puestos de Trabajo Emp'!D234,"")</f>
        <v/>
      </c>
      <c r="E234" s="135" t="str">
        <f>IF('Puestos de Trabajo Emp'!E234&lt;&gt;"",'Puestos de Trabajo Emp'!E234,"")</f>
        <v/>
      </c>
      <c r="F234" s="136" t="str">
        <f>IF('Puestos de Trabajo Emp'!G234&lt;&gt;"",'Puestos de Trabajo Emp'!G234,"")</f>
        <v/>
      </c>
      <c r="G234" s="309"/>
      <c r="H234" s="309"/>
      <c r="I234" s="129"/>
      <c r="J234" s="129"/>
      <c r="K234" s="303"/>
      <c r="L234" s="306"/>
      <c r="M234" s="309"/>
      <c r="N234" s="312"/>
    </row>
    <row r="235" spans="1:14" ht="25.5" customHeight="1" x14ac:dyDescent="0.25">
      <c r="A235" s="298"/>
      <c r="B235" s="300"/>
      <c r="C235" s="300"/>
      <c r="D235" s="134" t="str">
        <f>IF('Puestos de Trabajo Emp'!D235&lt;&gt;"",'Puestos de Trabajo Emp'!D235,"")</f>
        <v/>
      </c>
      <c r="E235" s="135" t="str">
        <f>IF('Puestos de Trabajo Emp'!E235&lt;&gt;"",'Puestos de Trabajo Emp'!E235,"")</f>
        <v/>
      </c>
      <c r="F235" s="136" t="str">
        <f>IF('Puestos de Trabajo Emp'!G235&lt;&gt;"",'Puestos de Trabajo Emp'!G235,"")</f>
        <v/>
      </c>
      <c r="G235" s="309"/>
      <c r="H235" s="309"/>
      <c r="I235" s="129"/>
      <c r="J235" s="129"/>
      <c r="K235" s="303"/>
      <c r="L235" s="306"/>
      <c r="M235" s="309"/>
      <c r="N235" s="312"/>
    </row>
    <row r="236" spans="1:14" ht="25.5" customHeight="1" thickBot="1" x14ac:dyDescent="0.3">
      <c r="A236" s="299"/>
      <c r="B236" s="301"/>
      <c r="C236" s="301"/>
      <c r="D236" s="137" t="str">
        <f>IF('Puestos de Trabajo Emp'!D236&lt;&gt;"",'Puestos de Trabajo Emp'!D236,"")</f>
        <v/>
      </c>
      <c r="E236" s="138" t="str">
        <f>IF('Puestos de Trabajo Emp'!E236&lt;&gt;"",'Puestos de Trabajo Emp'!E236,"")</f>
        <v/>
      </c>
      <c r="F236" s="137" t="str">
        <f>IF('Puestos de Trabajo Emp'!G236&lt;&gt;"",'Puestos de Trabajo Emp'!G236,"")</f>
        <v/>
      </c>
      <c r="G236" s="310"/>
      <c r="H236" s="310"/>
      <c r="I236" s="130"/>
      <c r="J236" s="130"/>
      <c r="K236" s="304"/>
      <c r="L236" s="307"/>
      <c r="M236" s="310"/>
      <c r="N236" s="313"/>
    </row>
    <row r="237" spans="1:14" ht="25.5" customHeight="1" x14ac:dyDescent="0.25">
      <c r="A237" s="297">
        <f>'Puestos de Trabajo Emp'!A237:A241</f>
        <v>47</v>
      </c>
      <c r="B237" s="300" t="str">
        <f>IF('Puestos de Trabajo Emp'!B237:B241&lt;&gt;"",'Puestos de Trabajo Emp'!B237:B241,"")</f>
        <v/>
      </c>
      <c r="C237" s="300" t="str">
        <f>IF('Puestos de Trabajo Emp'!C237:C241&lt;&gt;"",'Puestos de Trabajo Emp'!C237:C241,"")</f>
        <v/>
      </c>
      <c r="D237" s="139" t="str">
        <f>IF('Puestos de Trabajo Emp'!D237&lt;&gt;"",'Puestos de Trabajo Emp'!D237,"")</f>
        <v/>
      </c>
      <c r="E237" s="133" t="str">
        <f>IF('Puestos de Trabajo Emp'!E237&lt;&gt;"",'Puestos de Trabajo Emp'!E237,"")</f>
        <v/>
      </c>
      <c r="F237" s="139" t="str">
        <f>IF('Puestos de Trabajo Emp'!G237&lt;&gt;"",'Puestos de Trabajo Emp'!G237,"")</f>
        <v/>
      </c>
      <c r="G237" s="314">
        <f>SUM(E237:E241)</f>
        <v>0</v>
      </c>
      <c r="H237" s="314"/>
      <c r="I237" s="131"/>
      <c r="J237" s="131"/>
      <c r="K237" s="302">
        <f>MAX(J237:J241)</f>
        <v>0</v>
      </c>
      <c r="L237" s="305" t="str">
        <f>IF(K237&lt;=80,"No se requiere evaluación cuantitativa",IF((G237/(8/POWER(2,((K237-85)/3))))&gt;=10,"Alta",IF((G237/(8/POWER(2,((K237-85)/3))))&lt;0.5,"Baja","Media")))</f>
        <v>No se requiere evaluación cuantitativa</v>
      </c>
      <c r="M237" s="314"/>
      <c r="N237" s="315"/>
    </row>
    <row r="238" spans="1:14" ht="25.5" customHeight="1" x14ac:dyDescent="0.25">
      <c r="A238" s="298"/>
      <c r="B238" s="300"/>
      <c r="C238" s="300"/>
      <c r="D238" s="134" t="str">
        <f>IF('Puestos de Trabajo Emp'!D238&lt;&gt;"",'Puestos de Trabajo Emp'!D238,"")</f>
        <v/>
      </c>
      <c r="E238" s="135" t="str">
        <f>IF('Puestos de Trabajo Emp'!E238&lt;&gt;"",'Puestos de Trabajo Emp'!E238,"")</f>
        <v/>
      </c>
      <c r="F238" s="136" t="str">
        <f>IF('Puestos de Trabajo Emp'!G238&lt;&gt;"",'Puestos de Trabajo Emp'!G238,"")</f>
        <v/>
      </c>
      <c r="G238" s="309"/>
      <c r="H238" s="309"/>
      <c r="I238" s="129"/>
      <c r="J238" s="129"/>
      <c r="K238" s="303"/>
      <c r="L238" s="306"/>
      <c r="M238" s="309"/>
      <c r="N238" s="312"/>
    </row>
    <row r="239" spans="1:14" ht="25.5" customHeight="1" x14ac:dyDescent="0.25">
      <c r="A239" s="298"/>
      <c r="B239" s="300"/>
      <c r="C239" s="300"/>
      <c r="D239" s="134" t="str">
        <f>IF('Puestos de Trabajo Emp'!D239&lt;&gt;"",'Puestos de Trabajo Emp'!D239,"")</f>
        <v/>
      </c>
      <c r="E239" s="135" t="str">
        <f>IF('Puestos de Trabajo Emp'!E239&lt;&gt;"",'Puestos de Trabajo Emp'!E239,"")</f>
        <v/>
      </c>
      <c r="F239" s="136" t="str">
        <f>IF('Puestos de Trabajo Emp'!G239&lt;&gt;"",'Puestos de Trabajo Emp'!G239,"")</f>
        <v/>
      </c>
      <c r="G239" s="309"/>
      <c r="H239" s="309"/>
      <c r="I239" s="129"/>
      <c r="J239" s="129"/>
      <c r="K239" s="303"/>
      <c r="L239" s="306"/>
      <c r="M239" s="309"/>
      <c r="N239" s="312"/>
    </row>
    <row r="240" spans="1:14" ht="25.5" customHeight="1" x14ac:dyDescent="0.25">
      <c r="A240" s="298"/>
      <c r="B240" s="300"/>
      <c r="C240" s="300"/>
      <c r="D240" s="134" t="str">
        <f>IF('Puestos de Trabajo Emp'!D240&lt;&gt;"",'Puestos de Trabajo Emp'!D240,"")</f>
        <v/>
      </c>
      <c r="E240" s="135" t="str">
        <f>IF('Puestos de Trabajo Emp'!E240&lt;&gt;"",'Puestos de Trabajo Emp'!E240,"")</f>
        <v/>
      </c>
      <c r="F240" s="136" t="str">
        <f>IF('Puestos de Trabajo Emp'!G240&lt;&gt;"",'Puestos de Trabajo Emp'!G240,"")</f>
        <v/>
      </c>
      <c r="G240" s="309"/>
      <c r="H240" s="309"/>
      <c r="I240" s="129"/>
      <c r="J240" s="129"/>
      <c r="K240" s="303"/>
      <c r="L240" s="306"/>
      <c r="M240" s="309"/>
      <c r="N240" s="312"/>
    </row>
    <row r="241" spans="1:14" ht="25.5" customHeight="1" thickBot="1" x14ac:dyDescent="0.3">
      <c r="A241" s="299"/>
      <c r="B241" s="301"/>
      <c r="C241" s="301"/>
      <c r="D241" s="137" t="str">
        <f>IF('Puestos de Trabajo Emp'!D241&lt;&gt;"",'Puestos de Trabajo Emp'!D241,"")</f>
        <v/>
      </c>
      <c r="E241" s="138" t="str">
        <f>IF('Puestos de Trabajo Emp'!E241&lt;&gt;"",'Puestos de Trabajo Emp'!E241,"")</f>
        <v/>
      </c>
      <c r="F241" s="137" t="str">
        <f>IF('Puestos de Trabajo Emp'!G241&lt;&gt;"",'Puestos de Trabajo Emp'!G241,"")</f>
        <v/>
      </c>
      <c r="G241" s="310"/>
      <c r="H241" s="310"/>
      <c r="I241" s="130"/>
      <c r="J241" s="130"/>
      <c r="K241" s="304"/>
      <c r="L241" s="307"/>
      <c r="M241" s="310"/>
      <c r="N241" s="313"/>
    </row>
    <row r="242" spans="1:14" ht="25.5" customHeight="1" x14ac:dyDescent="0.25">
      <c r="A242" s="297">
        <f>'Puestos de Trabajo Emp'!A242:A246</f>
        <v>48</v>
      </c>
      <c r="B242" s="300" t="str">
        <f>IF('Puestos de Trabajo Emp'!B242:B246&lt;&gt;"",'Puestos de Trabajo Emp'!B242:B246,"")</f>
        <v/>
      </c>
      <c r="C242" s="300" t="str">
        <f>IF('Puestos de Trabajo Emp'!C242:C246&lt;&gt;"",'Puestos de Trabajo Emp'!C242:C246,"")</f>
        <v/>
      </c>
      <c r="D242" s="139" t="str">
        <f>IF('Puestos de Trabajo Emp'!D242&lt;&gt;"",'Puestos de Trabajo Emp'!D242,"")</f>
        <v/>
      </c>
      <c r="E242" s="133" t="str">
        <f>IF('Puestos de Trabajo Emp'!E242&lt;&gt;"",'Puestos de Trabajo Emp'!E242,"")</f>
        <v/>
      </c>
      <c r="F242" s="139" t="str">
        <f>IF('Puestos de Trabajo Emp'!G242&lt;&gt;"",'Puestos de Trabajo Emp'!G242,"")</f>
        <v/>
      </c>
      <c r="G242" s="314">
        <f>SUM(E242:E246)</f>
        <v>0</v>
      </c>
      <c r="H242" s="314"/>
      <c r="I242" s="131"/>
      <c r="J242" s="131"/>
      <c r="K242" s="302">
        <f>MAX(J242:J246)</f>
        <v>0</v>
      </c>
      <c r="L242" s="305" t="str">
        <f>IF(K242&lt;=80,"No se requiere evaluación cuantitativa",IF((G242/(8/POWER(2,((K242-85)/3))))&gt;=10,"Alta",IF((G242/(8/POWER(2,((K242-85)/3))))&lt;0.5,"Baja","Media")))</f>
        <v>No se requiere evaluación cuantitativa</v>
      </c>
      <c r="M242" s="314"/>
      <c r="N242" s="315"/>
    </row>
    <row r="243" spans="1:14" ht="25.5" customHeight="1" x14ac:dyDescent="0.25">
      <c r="A243" s="298"/>
      <c r="B243" s="300"/>
      <c r="C243" s="300"/>
      <c r="D243" s="134" t="str">
        <f>IF('Puestos de Trabajo Emp'!D243&lt;&gt;"",'Puestos de Trabajo Emp'!D243,"")</f>
        <v/>
      </c>
      <c r="E243" s="135" t="str">
        <f>IF('Puestos de Trabajo Emp'!E243&lt;&gt;"",'Puestos de Trabajo Emp'!E243,"")</f>
        <v/>
      </c>
      <c r="F243" s="136" t="str">
        <f>IF('Puestos de Trabajo Emp'!G243&lt;&gt;"",'Puestos de Trabajo Emp'!G243,"")</f>
        <v/>
      </c>
      <c r="G243" s="309"/>
      <c r="H243" s="309"/>
      <c r="I243" s="129"/>
      <c r="J243" s="129"/>
      <c r="K243" s="303"/>
      <c r="L243" s="306"/>
      <c r="M243" s="309"/>
      <c r="N243" s="312"/>
    </row>
    <row r="244" spans="1:14" ht="25.5" customHeight="1" x14ac:dyDescent="0.25">
      <c r="A244" s="298"/>
      <c r="B244" s="300"/>
      <c r="C244" s="300"/>
      <c r="D244" s="134" t="str">
        <f>IF('Puestos de Trabajo Emp'!D244&lt;&gt;"",'Puestos de Trabajo Emp'!D244,"")</f>
        <v/>
      </c>
      <c r="E244" s="135" t="str">
        <f>IF('Puestos de Trabajo Emp'!E244&lt;&gt;"",'Puestos de Trabajo Emp'!E244,"")</f>
        <v/>
      </c>
      <c r="F244" s="136" t="str">
        <f>IF('Puestos de Trabajo Emp'!G244&lt;&gt;"",'Puestos de Trabajo Emp'!G244,"")</f>
        <v/>
      </c>
      <c r="G244" s="309"/>
      <c r="H244" s="309"/>
      <c r="I244" s="129"/>
      <c r="J244" s="129"/>
      <c r="K244" s="303"/>
      <c r="L244" s="306"/>
      <c r="M244" s="309"/>
      <c r="N244" s="312"/>
    </row>
    <row r="245" spans="1:14" ht="25.5" customHeight="1" x14ac:dyDescent="0.25">
      <c r="A245" s="298"/>
      <c r="B245" s="300"/>
      <c r="C245" s="300"/>
      <c r="D245" s="134" t="str">
        <f>IF('Puestos de Trabajo Emp'!D245&lt;&gt;"",'Puestos de Trabajo Emp'!D245,"")</f>
        <v/>
      </c>
      <c r="E245" s="135" t="str">
        <f>IF('Puestos de Trabajo Emp'!E245&lt;&gt;"",'Puestos de Trabajo Emp'!E245,"")</f>
        <v/>
      </c>
      <c r="F245" s="136" t="str">
        <f>IF('Puestos de Trabajo Emp'!G245&lt;&gt;"",'Puestos de Trabajo Emp'!G245,"")</f>
        <v/>
      </c>
      <c r="G245" s="309"/>
      <c r="H245" s="309"/>
      <c r="I245" s="129"/>
      <c r="J245" s="129"/>
      <c r="K245" s="303"/>
      <c r="L245" s="306"/>
      <c r="M245" s="309"/>
      <c r="N245" s="312"/>
    </row>
    <row r="246" spans="1:14" ht="25.5" customHeight="1" thickBot="1" x14ac:dyDescent="0.3">
      <c r="A246" s="299"/>
      <c r="B246" s="301"/>
      <c r="C246" s="301"/>
      <c r="D246" s="137" t="str">
        <f>IF('Puestos de Trabajo Emp'!D246&lt;&gt;"",'Puestos de Trabajo Emp'!D246,"")</f>
        <v/>
      </c>
      <c r="E246" s="138" t="str">
        <f>IF('Puestos de Trabajo Emp'!E246&lt;&gt;"",'Puestos de Trabajo Emp'!E246,"")</f>
        <v/>
      </c>
      <c r="F246" s="137" t="str">
        <f>IF('Puestos de Trabajo Emp'!G246&lt;&gt;"",'Puestos de Trabajo Emp'!G246,"")</f>
        <v/>
      </c>
      <c r="G246" s="310"/>
      <c r="H246" s="310"/>
      <c r="I246" s="130"/>
      <c r="J246" s="130"/>
      <c r="K246" s="304"/>
      <c r="L246" s="307"/>
      <c r="M246" s="310"/>
      <c r="N246" s="313"/>
    </row>
    <row r="247" spans="1:14" ht="25.5" customHeight="1" x14ac:dyDescent="0.25">
      <c r="A247" s="297">
        <f>'Puestos de Trabajo Emp'!A247:A251</f>
        <v>49</v>
      </c>
      <c r="B247" s="300" t="str">
        <f>IF('Puestos de Trabajo Emp'!B247:B251&lt;&gt;"",'Puestos de Trabajo Emp'!B247:B251,"")</f>
        <v/>
      </c>
      <c r="C247" s="300" t="str">
        <f>IF('Puestos de Trabajo Emp'!C247:C251&lt;&gt;"",'Puestos de Trabajo Emp'!C247:C251,"")</f>
        <v/>
      </c>
      <c r="D247" s="139" t="str">
        <f>IF('Puestos de Trabajo Emp'!D247&lt;&gt;"",'Puestos de Trabajo Emp'!D247,"")</f>
        <v/>
      </c>
      <c r="E247" s="133" t="str">
        <f>IF('Puestos de Trabajo Emp'!E247&lt;&gt;"",'Puestos de Trabajo Emp'!E247,"")</f>
        <v/>
      </c>
      <c r="F247" s="139" t="str">
        <f>IF('Puestos de Trabajo Emp'!G247&lt;&gt;"",'Puestos de Trabajo Emp'!G247,"")</f>
        <v/>
      </c>
      <c r="G247" s="314">
        <f>SUM(E247:E251)</f>
        <v>0</v>
      </c>
      <c r="H247" s="314"/>
      <c r="I247" s="131"/>
      <c r="J247" s="131"/>
      <c r="K247" s="302">
        <f>MAX(J247:J251)</f>
        <v>0</v>
      </c>
      <c r="L247" s="305" t="str">
        <f>IF(K247&lt;=80,"No se requiere evaluación cuantitativa",IF((G247/(8/POWER(2,((K247-85)/3))))&gt;=10,"Alta",IF((G247/(8/POWER(2,((K247-85)/3))))&lt;0.5,"Baja","Media")))</f>
        <v>No se requiere evaluación cuantitativa</v>
      </c>
      <c r="M247" s="314"/>
      <c r="N247" s="315"/>
    </row>
    <row r="248" spans="1:14" ht="25.5" customHeight="1" x14ac:dyDescent="0.25">
      <c r="A248" s="298"/>
      <c r="B248" s="300"/>
      <c r="C248" s="300"/>
      <c r="D248" s="139" t="str">
        <f>IF('Puestos de Trabajo Emp'!D248&lt;&gt;"",'Puestos de Trabajo Emp'!D248,"")</f>
        <v/>
      </c>
      <c r="E248" s="135" t="str">
        <f>IF('Puestos de Trabajo Emp'!E248&lt;&gt;"",'Puestos de Trabajo Emp'!E248,"")</f>
        <v/>
      </c>
      <c r="F248" s="139" t="str">
        <f>IF('Puestos de Trabajo Emp'!G248&lt;&gt;"",'Puestos de Trabajo Emp'!G248,"")</f>
        <v/>
      </c>
      <c r="G248" s="309"/>
      <c r="H248" s="309"/>
      <c r="I248" s="129"/>
      <c r="J248" s="129"/>
      <c r="K248" s="303"/>
      <c r="L248" s="306"/>
      <c r="M248" s="309"/>
      <c r="N248" s="312"/>
    </row>
    <row r="249" spans="1:14" ht="25.5" customHeight="1" x14ac:dyDescent="0.25">
      <c r="A249" s="298"/>
      <c r="B249" s="300"/>
      <c r="C249" s="300"/>
      <c r="D249" s="139" t="str">
        <f>IF('Puestos de Trabajo Emp'!D249&lt;&gt;"",'Puestos de Trabajo Emp'!D249,"")</f>
        <v/>
      </c>
      <c r="E249" s="135" t="str">
        <f>IF('Puestos de Trabajo Emp'!E249&lt;&gt;"",'Puestos de Trabajo Emp'!E249,"")</f>
        <v/>
      </c>
      <c r="F249" s="139" t="str">
        <f>IF('Puestos de Trabajo Emp'!G249&lt;&gt;"",'Puestos de Trabajo Emp'!G249,"")</f>
        <v/>
      </c>
      <c r="G249" s="309"/>
      <c r="H249" s="309"/>
      <c r="I249" s="129"/>
      <c r="J249" s="129"/>
      <c r="K249" s="303"/>
      <c r="L249" s="306"/>
      <c r="M249" s="309"/>
      <c r="N249" s="312"/>
    </row>
    <row r="250" spans="1:14" ht="25.5" customHeight="1" x14ac:dyDescent="0.25">
      <c r="A250" s="298"/>
      <c r="B250" s="300"/>
      <c r="C250" s="300"/>
      <c r="D250" s="139" t="str">
        <f>IF('Puestos de Trabajo Emp'!D250&lt;&gt;"",'Puestos de Trabajo Emp'!D250,"")</f>
        <v/>
      </c>
      <c r="E250" s="135" t="str">
        <f>IF('Puestos de Trabajo Emp'!E250&lt;&gt;"",'Puestos de Trabajo Emp'!E250,"")</f>
        <v/>
      </c>
      <c r="F250" s="139" t="str">
        <f>IF('Puestos de Trabajo Emp'!G250&lt;&gt;"",'Puestos de Trabajo Emp'!G250,"")</f>
        <v/>
      </c>
      <c r="G250" s="309"/>
      <c r="H250" s="309"/>
      <c r="I250" s="129"/>
      <c r="J250" s="129"/>
      <c r="K250" s="303"/>
      <c r="L250" s="306"/>
      <c r="M250" s="309"/>
      <c r="N250" s="312"/>
    </row>
    <row r="251" spans="1:14" ht="25.5" customHeight="1" thickBot="1" x14ac:dyDescent="0.3">
      <c r="A251" s="299"/>
      <c r="B251" s="301"/>
      <c r="C251" s="301"/>
      <c r="D251" s="137" t="str">
        <f>IF('Puestos de Trabajo Emp'!D251&lt;&gt;"",'Puestos de Trabajo Emp'!D251,"")</f>
        <v/>
      </c>
      <c r="E251" s="138" t="str">
        <f>IF('Puestos de Trabajo Emp'!E251&lt;&gt;"",'Puestos de Trabajo Emp'!E251,"")</f>
        <v/>
      </c>
      <c r="F251" s="137" t="str">
        <f>IF('Puestos de Trabajo Emp'!G251&lt;&gt;"",'Puestos de Trabajo Emp'!G251,"")</f>
        <v/>
      </c>
      <c r="G251" s="310"/>
      <c r="H251" s="310"/>
      <c r="I251" s="130"/>
      <c r="J251" s="130"/>
      <c r="K251" s="304"/>
      <c r="L251" s="307"/>
      <c r="M251" s="310"/>
      <c r="N251" s="313"/>
    </row>
    <row r="252" spans="1:14" ht="25.5" customHeight="1" x14ac:dyDescent="0.25">
      <c r="A252" s="316">
        <f>'Puestos de Trabajo Emp'!A252:A256</f>
        <v>50</v>
      </c>
      <c r="B252" s="317" t="str">
        <f>IF('Puestos de Trabajo Emp'!B252:B256&lt;&gt;"",'Puestos de Trabajo Emp'!B252:B256,"")</f>
        <v/>
      </c>
      <c r="C252" s="317" t="str">
        <f>IF('Puestos de Trabajo Emp'!C252:C256&lt;&gt;"",'Puestos de Trabajo Emp'!C252:C256,"")</f>
        <v/>
      </c>
      <c r="D252" s="132" t="str">
        <f>IF('Puestos de Trabajo Emp'!D252&lt;&gt;"",'Puestos de Trabajo Emp'!D252,"")</f>
        <v/>
      </c>
      <c r="E252" s="133" t="str">
        <f>IF('Puestos de Trabajo Emp'!E252&lt;&gt;"",'Puestos de Trabajo Emp'!E252,"")</f>
        <v/>
      </c>
      <c r="F252" s="132" t="str">
        <f>IF('Puestos de Trabajo Emp'!G252&lt;&gt;"",'Puestos de Trabajo Emp'!G252,"")</f>
        <v/>
      </c>
      <c r="G252" s="308">
        <f>SUM(E252:E256)</f>
        <v>0</v>
      </c>
      <c r="H252" s="308"/>
      <c r="I252" s="128"/>
      <c r="J252" s="128"/>
      <c r="K252" s="318">
        <f>MAX(J252:J256)</f>
        <v>0</v>
      </c>
      <c r="L252" s="319" t="str">
        <f>IF(K252&lt;=80,"No se requiere evaluación cuantitativa",IF((G252/(8/POWER(2,((K252-85)/3))))&gt;=10,"Alta",IF((G252/(8/POWER(2,((K252-85)/3))))&lt;0.5,"Baja","Media")))</f>
        <v>No se requiere evaluación cuantitativa</v>
      </c>
      <c r="M252" s="308"/>
      <c r="N252" s="311"/>
    </row>
    <row r="253" spans="1:14" ht="25.5" customHeight="1" x14ac:dyDescent="0.25">
      <c r="A253" s="298"/>
      <c r="B253" s="300"/>
      <c r="C253" s="300"/>
      <c r="D253" s="139" t="str">
        <f>IF('Puestos de Trabajo Emp'!D253&lt;&gt;"",'Puestos de Trabajo Emp'!D253,"")</f>
        <v/>
      </c>
      <c r="E253" s="135" t="str">
        <f>IF('Puestos de Trabajo Emp'!E253&lt;&gt;"",'Puestos de Trabajo Emp'!E253,"")</f>
        <v/>
      </c>
      <c r="F253" s="139" t="str">
        <f>IF('Puestos de Trabajo Emp'!G253&lt;&gt;"",'Puestos de Trabajo Emp'!G253,"")</f>
        <v/>
      </c>
      <c r="G253" s="309"/>
      <c r="H253" s="309"/>
      <c r="I253" s="129"/>
      <c r="J253" s="129"/>
      <c r="K253" s="303"/>
      <c r="L253" s="306"/>
      <c r="M253" s="309"/>
      <c r="N253" s="312"/>
    </row>
    <row r="254" spans="1:14" ht="25.5" customHeight="1" x14ac:dyDescent="0.25">
      <c r="A254" s="298"/>
      <c r="B254" s="300"/>
      <c r="C254" s="300"/>
      <c r="D254" s="139" t="str">
        <f>IF('Puestos de Trabajo Emp'!D254&lt;&gt;"",'Puestos de Trabajo Emp'!D254,"")</f>
        <v/>
      </c>
      <c r="E254" s="135" t="str">
        <f>IF('Puestos de Trabajo Emp'!E254&lt;&gt;"",'Puestos de Trabajo Emp'!E254,"")</f>
        <v/>
      </c>
      <c r="F254" s="139" t="str">
        <f>IF('Puestos de Trabajo Emp'!G254&lt;&gt;"",'Puestos de Trabajo Emp'!G254,"")</f>
        <v/>
      </c>
      <c r="G254" s="309"/>
      <c r="H254" s="309"/>
      <c r="I254" s="129"/>
      <c r="J254" s="129"/>
      <c r="K254" s="303"/>
      <c r="L254" s="306"/>
      <c r="M254" s="309"/>
      <c r="N254" s="312"/>
    </row>
    <row r="255" spans="1:14" ht="25.5" customHeight="1" x14ac:dyDescent="0.25">
      <c r="A255" s="298"/>
      <c r="B255" s="300"/>
      <c r="C255" s="300"/>
      <c r="D255" s="139" t="str">
        <f>IF('Puestos de Trabajo Emp'!D255&lt;&gt;"",'Puestos de Trabajo Emp'!D255,"")</f>
        <v/>
      </c>
      <c r="E255" s="135" t="str">
        <f>IF('Puestos de Trabajo Emp'!E255&lt;&gt;"",'Puestos de Trabajo Emp'!E255,"")</f>
        <v/>
      </c>
      <c r="F255" s="139" t="str">
        <f>IF('Puestos de Trabajo Emp'!G255&lt;&gt;"",'Puestos de Trabajo Emp'!G255,"")</f>
        <v/>
      </c>
      <c r="G255" s="309"/>
      <c r="H255" s="309"/>
      <c r="I255" s="129"/>
      <c r="J255" s="129"/>
      <c r="K255" s="303"/>
      <c r="L255" s="306"/>
      <c r="M255" s="309"/>
      <c r="N255" s="312"/>
    </row>
    <row r="256" spans="1:14" ht="25.5" customHeight="1" thickBot="1" x14ac:dyDescent="0.3">
      <c r="A256" s="299"/>
      <c r="B256" s="301"/>
      <c r="C256" s="301"/>
      <c r="D256" s="137" t="str">
        <f>IF('Puestos de Trabajo Emp'!D256&lt;&gt;"",'Puestos de Trabajo Emp'!D256,"")</f>
        <v/>
      </c>
      <c r="E256" s="140" t="str">
        <f>IF('Puestos de Trabajo Emp'!E256&lt;&gt;"",'Puestos de Trabajo Emp'!E256,"")</f>
        <v/>
      </c>
      <c r="F256" s="137" t="str">
        <f>IF('Puestos de Trabajo Emp'!G256&lt;&gt;"",'Puestos de Trabajo Emp'!G256,"")</f>
        <v/>
      </c>
      <c r="G256" s="310"/>
      <c r="H256" s="310"/>
      <c r="I256" s="130"/>
      <c r="J256" s="130"/>
      <c r="K256" s="304"/>
      <c r="L256" s="307"/>
      <c r="M256" s="310"/>
      <c r="N256" s="313"/>
    </row>
    <row r="258" spans="11:11" ht="26.25" hidden="1" customHeight="1" x14ac:dyDescent="0.25">
      <c r="K258" t="e">
        <f>IF(#REF!&gt;=10,H7,0)</f>
        <v>#REF!</v>
      </c>
    </row>
    <row r="259" spans="11:11" ht="26.25" hidden="1" customHeight="1" x14ac:dyDescent="0.25">
      <c r="K259" t="e">
        <f>IF(#REF!&gt;=10,H8,0)</f>
        <v>#REF!</v>
      </c>
    </row>
    <row r="260" spans="11:11" ht="26.25" hidden="1" customHeight="1" x14ac:dyDescent="0.25">
      <c r="K260" t="e">
        <f>IF(#REF!&gt;=10,H9,0)</f>
        <v>#REF!</v>
      </c>
    </row>
    <row r="261" spans="11:11" ht="26.25" hidden="1" customHeight="1" x14ac:dyDescent="0.25">
      <c r="K261" t="e">
        <f>IF(#REF!&gt;=10,H10,0)</f>
        <v>#REF!</v>
      </c>
    </row>
    <row r="262" spans="11:11" ht="15" hidden="1" customHeight="1" x14ac:dyDescent="0.25">
      <c r="K262" t="e">
        <f>IF(#REF!&gt;=10,H11,0)</f>
        <v>#REF!</v>
      </c>
    </row>
    <row r="263" spans="11:11" ht="15" hidden="1" customHeight="1" x14ac:dyDescent="0.25">
      <c r="K263" t="e">
        <f>IF(#REF!&gt;=10,H12,0)</f>
        <v>#REF!</v>
      </c>
    </row>
    <row r="264" spans="11:11" ht="15" hidden="1" customHeight="1" x14ac:dyDescent="0.25">
      <c r="K264" t="e">
        <f>IF(#REF!&gt;=10,H13,0)</f>
        <v>#REF!</v>
      </c>
    </row>
    <row r="265" spans="11:11" ht="15" hidden="1" customHeight="1" x14ac:dyDescent="0.25">
      <c r="K265" t="e">
        <f>IF(#REF!&gt;=10,H14,0)</f>
        <v>#REF!</v>
      </c>
    </row>
    <row r="266" spans="11:11" ht="15" hidden="1" customHeight="1" x14ac:dyDescent="0.25">
      <c r="K266" t="e">
        <f>IF(#REF!&gt;=10,H15,0)</f>
        <v>#REF!</v>
      </c>
    </row>
    <row r="267" spans="11:11" ht="15" hidden="1" customHeight="1" x14ac:dyDescent="0.25">
      <c r="K267" t="e">
        <f>IF(#REF!&gt;=10,H16,0)</f>
        <v>#REF!</v>
      </c>
    </row>
    <row r="268" spans="11:11" ht="15" hidden="1" customHeight="1" x14ac:dyDescent="0.25">
      <c r="K268" t="e">
        <f>IF(#REF!&gt;=10,H17,0)</f>
        <v>#REF!</v>
      </c>
    </row>
    <row r="269" spans="11:11" ht="15" hidden="1" customHeight="1" x14ac:dyDescent="0.25">
      <c r="K269" t="e">
        <f>IF(#REF!&gt;=10,H18,0)</f>
        <v>#REF!</v>
      </c>
    </row>
    <row r="270" spans="11:11" ht="15" hidden="1" customHeight="1" x14ac:dyDescent="0.25">
      <c r="K270" t="e">
        <f>IF(#REF!&gt;=10,H19,0)</f>
        <v>#REF!</v>
      </c>
    </row>
    <row r="271" spans="11:11" ht="15" hidden="1" customHeight="1" x14ac:dyDescent="0.25">
      <c r="K271" t="e">
        <f>IF(#REF!&gt;=10,H20,0)</f>
        <v>#REF!</v>
      </c>
    </row>
    <row r="272" spans="11:11" ht="15" hidden="1" customHeight="1" x14ac:dyDescent="0.25">
      <c r="K272" t="e">
        <f>IF(#REF!&gt;=10,H21,0)</f>
        <v>#REF!</v>
      </c>
    </row>
    <row r="273" spans="11:11" ht="15" hidden="1" customHeight="1" x14ac:dyDescent="0.25">
      <c r="K273" t="e">
        <f>IF(#REF!&gt;=10,H22,0)</f>
        <v>#REF!</v>
      </c>
    </row>
    <row r="274" spans="11:11" ht="15" hidden="1" customHeight="1" x14ac:dyDescent="0.25">
      <c r="K274" t="e">
        <f>IF(#REF!&gt;=10,H23,0)</f>
        <v>#REF!</v>
      </c>
    </row>
    <row r="275" spans="11:11" ht="15" hidden="1" customHeight="1" x14ac:dyDescent="0.25">
      <c r="K275" t="e">
        <f>IF(#REF!&gt;=10,H24,0)</f>
        <v>#REF!</v>
      </c>
    </row>
    <row r="276" spans="11:11" ht="15" hidden="1" customHeight="1" x14ac:dyDescent="0.25">
      <c r="K276" t="e">
        <f>IF(#REF!&gt;=10,H25,0)</f>
        <v>#REF!</v>
      </c>
    </row>
    <row r="277" spans="11:11" ht="15" hidden="1" customHeight="1" x14ac:dyDescent="0.25">
      <c r="K277" t="e">
        <f>IF(#REF!&gt;=10,H26,0)</f>
        <v>#REF!</v>
      </c>
    </row>
    <row r="278" spans="11:11" ht="15" hidden="1" customHeight="1" x14ac:dyDescent="0.25">
      <c r="K278" t="e">
        <f>IF(#REF!&gt;=10,H27,0)</f>
        <v>#REF!</v>
      </c>
    </row>
    <row r="279" spans="11:11" ht="15" hidden="1" customHeight="1" x14ac:dyDescent="0.25">
      <c r="K279" t="e">
        <f>IF(#REF!&gt;=10,H28,0)</f>
        <v>#REF!</v>
      </c>
    </row>
    <row r="280" spans="11:11" ht="15" hidden="1" customHeight="1" x14ac:dyDescent="0.25">
      <c r="K280" t="e">
        <f>IF(#REF!&gt;=10,H29,0)</f>
        <v>#REF!</v>
      </c>
    </row>
    <row r="281" spans="11:11" ht="15" hidden="1" customHeight="1" x14ac:dyDescent="0.25">
      <c r="K281" t="e">
        <f>IF(#REF!&gt;=10,H30,0)</f>
        <v>#REF!</v>
      </c>
    </row>
    <row r="282" spans="11:11" ht="15" hidden="1" customHeight="1" x14ac:dyDescent="0.25">
      <c r="K282" t="e">
        <f>IF(#REF!&gt;=10,H31,0)</f>
        <v>#REF!</v>
      </c>
    </row>
    <row r="283" spans="11:11" ht="15" hidden="1" customHeight="1" x14ac:dyDescent="0.25">
      <c r="K283" t="e">
        <f>IF(#REF!&gt;=10,H32,0)</f>
        <v>#REF!</v>
      </c>
    </row>
    <row r="284" spans="11:11" ht="15" hidden="1" customHeight="1" x14ac:dyDescent="0.25">
      <c r="K284" t="e">
        <f>IF(#REF!&gt;=10,H33,0)</f>
        <v>#REF!</v>
      </c>
    </row>
    <row r="285" spans="11:11" ht="15" hidden="1" customHeight="1" x14ac:dyDescent="0.25">
      <c r="K285" t="e">
        <f>IF(#REF!&gt;=10,H34,0)</f>
        <v>#REF!</v>
      </c>
    </row>
    <row r="286" spans="11:11" ht="15" hidden="1" customHeight="1" x14ac:dyDescent="0.25">
      <c r="K286" t="e">
        <f>IF(#REF!&gt;=10,H35,0)</f>
        <v>#REF!</v>
      </c>
    </row>
    <row r="287" spans="11:11" ht="15" hidden="1" customHeight="1" x14ac:dyDescent="0.25">
      <c r="K287" t="e">
        <f>IF(#REF!&gt;=10,H36,0)</f>
        <v>#REF!</v>
      </c>
    </row>
    <row r="288" spans="11:11" ht="15" hidden="1" customHeight="1" x14ac:dyDescent="0.25">
      <c r="K288" t="e">
        <f>IF(#REF!&gt;=10,H37,0)</f>
        <v>#REF!</v>
      </c>
    </row>
    <row r="289" spans="10:11" ht="15" hidden="1" customHeight="1" x14ac:dyDescent="0.25">
      <c r="K289" t="e">
        <f>IF(#REF!&gt;=10,H38,0)</f>
        <v>#REF!</v>
      </c>
    </row>
    <row r="290" spans="10:11" ht="15" hidden="1" customHeight="1" x14ac:dyDescent="0.25">
      <c r="K290" t="e">
        <f>IF(#REF!&gt;=10,H39,0)</f>
        <v>#REF!</v>
      </c>
    </row>
    <row r="291" spans="10:11" ht="15" hidden="1" customHeight="1" x14ac:dyDescent="0.25">
      <c r="K291" t="e">
        <f>IF(#REF!&gt;=10,H40,0)</f>
        <v>#REF!</v>
      </c>
    </row>
    <row r="292" spans="10:11" ht="15" hidden="1" customHeight="1" x14ac:dyDescent="0.25">
      <c r="K292" t="e">
        <f>IF(#REF!&gt;=10,H41,0)</f>
        <v>#REF!</v>
      </c>
    </row>
    <row r="293" spans="10:11" ht="15" hidden="1" customHeight="1" x14ac:dyDescent="0.25">
      <c r="J293">
        <v>42</v>
      </c>
      <c r="K293" t="e">
        <f>IF(#REF!&gt;=10,H42,0)</f>
        <v>#REF!</v>
      </c>
    </row>
    <row r="294" spans="10:11" ht="15" hidden="1" customHeight="1" x14ac:dyDescent="0.25">
      <c r="J294">
        <v>43</v>
      </c>
      <c r="K294" t="e">
        <f>IF(#REF!&gt;=10,H43,0)</f>
        <v>#REF!</v>
      </c>
    </row>
    <row r="295" spans="10:11" ht="15" hidden="1" customHeight="1" x14ac:dyDescent="0.25">
      <c r="J295">
        <v>44</v>
      </c>
      <c r="K295" t="e">
        <f>IF(#REF!&gt;=10,H44,0)</f>
        <v>#REF!</v>
      </c>
    </row>
    <row r="296" spans="10:11" ht="15" hidden="1" customHeight="1" x14ac:dyDescent="0.25">
      <c r="J296">
        <v>45</v>
      </c>
      <c r="K296" t="e">
        <f>IF(#REF!&gt;=10,H45,0)</f>
        <v>#REF!</v>
      </c>
    </row>
    <row r="297" spans="10:11" ht="15" hidden="1" customHeight="1" x14ac:dyDescent="0.25">
      <c r="J297">
        <v>46</v>
      </c>
      <c r="K297" t="e">
        <f>IF(#REF!&gt;=10,H46,0)</f>
        <v>#REF!</v>
      </c>
    </row>
    <row r="298" spans="10:11" ht="15" hidden="1" customHeight="1" x14ac:dyDescent="0.25">
      <c r="J298">
        <v>47</v>
      </c>
      <c r="K298" t="e">
        <f>IF(#REF!&gt;=10,H47,0)</f>
        <v>#REF!</v>
      </c>
    </row>
    <row r="299" spans="10:11" ht="15" hidden="1" customHeight="1" x14ac:dyDescent="0.25">
      <c r="J299">
        <v>48</v>
      </c>
      <c r="K299" t="e">
        <f>IF(#REF!&gt;=10,H48,0)</f>
        <v>#REF!</v>
      </c>
    </row>
    <row r="300" spans="10:11" ht="15" hidden="1" customHeight="1" x14ac:dyDescent="0.25">
      <c r="J300">
        <v>49</v>
      </c>
      <c r="K300" t="e">
        <f>IF(#REF!&gt;=10,H49,0)</f>
        <v>#REF!</v>
      </c>
    </row>
    <row r="301" spans="10:11" ht="15" hidden="1" customHeight="1" x14ac:dyDescent="0.25">
      <c r="J301">
        <v>50</v>
      </c>
      <c r="K301" t="e">
        <f>IF(#REF!&gt;=10,H50,0)</f>
        <v>#REF!</v>
      </c>
    </row>
    <row r="302" spans="10:11" ht="15" hidden="1" customHeight="1" x14ac:dyDescent="0.25">
      <c r="J302">
        <v>51</v>
      </c>
      <c r="K302" t="e">
        <f>IF(#REF!&gt;=10,H51,0)</f>
        <v>#REF!</v>
      </c>
    </row>
    <row r="303" spans="10:11" ht="15" hidden="1" customHeight="1" x14ac:dyDescent="0.25">
      <c r="J303">
        <v>52</v>
      </c>
      <c r="K303" t="e">
        <f>IF(#REF!&gt;=10,H52,0)</f>
        <v>#REF!</v>
      </c>
    </row>
    <row r="304" spans="10:11" ht="15" hidden="1" customHeight="1" x14ac:dyDescent="0.25">
      <c r="J304">
        <v>53</v>
      </c>
      <c r="K304" t="e">
        <f>IF(#REF!&gt;=10,H53,0)</f>
        <v>#REF!</v>
      </c>
    </row>
    <row r="305" spans="10:11" ht="15" hidden="1" customHeight="1" x14ac:dyDescent="0.25">
      <c r="J305">
        <v>54</v>
      </c>
      <c r="K305" t="e">
        <f>IF(#REF!&gt;=10,H54,0)</f>
        <v>#REF!</v>
      </c>
    </row>
    <row r="306" spans="10:11" ht="15" hidden="1" customHeight="1" x14ac:dyDescent="0.25">
      <c r="J306">
        <v>55</v>
      </c>
      <c r="K306" t="e">
        <f>IF(#REF!&gt;=10,H55,0)</f>
        <v>#REF!</v>
      </c>
    </row>
    <row r="307" spans="10:11" ht="15" hidden="1" customHeight="1" x14ac:dyDescent="0.25">
      <c r="J307">
        <v>56</v>
      </c>
      <c r="K307" t="e">
        <f>IF(#REF!&gt;=10,H56,0)</f>
        <v>#REF!</v>
      </c>
    </row>
    <row r="308" spans="10:11" ht="15" hidden="1" customHeight="1" x14ac:dyDescent="0.25">
      <c r="J308">
        <v>57</v>
      </c>
      <c r="K308" t="e">
        <f>IF(#REF!&gt;=10,H57,0)</f>
        <v>#REF!</v>
      </c>
    </row>
    <row r="309" spans="10:11" ht="15" hidden="1" customHeight="1" x14ac:dyDescent="0.25">
      <c r="J309">
        <v>58</v>
      </c>
      <c r="K309" t="e">
        <f>IF(#REF!&gt;=10,H58,0)</f>
        <v>#REF!</v>
      </c>
    </row>
    <row r="310" spans="10:11" ht="15" hidden="1" customHeight="1" x14ac:dyDescent="0.25">
      <c r="J310">
        <v>59</v>
      </c>
      <c r="K310" t="e">
        <f>IF(#REF!&gt;=10,H59,0)</f>
        <v>#REF!</v>
      </c>
    </row>
    <row r="311" spans="10:11" ht="15" hidden="1" customHeight="1" x14ac:dyDescent="0.25">
      <c r="J311">
        <v>60</v>
      </c>
      <c r="K311" t="e">
        <f>IF(#REF!&gt;=10,H60,0)</f>
        <v>#REF!</v>
      </c>
    </row>
    <row r="312" spans="10:11" ht="15" hidden="1" customHeight="1" x14ac:dyDescent="0.25">
      <c r="J312">
        <v>61</v>
      </c>
      <c r="K312" t="e">
        <f>IF(#REF!&gt;=10,H61,0)</f>
        <v>#REF!</v>
      </c>
    </row>
    <row r="313" spans="10:11" ht="15" hidden="1" customHeight="1" x14ac:dyDescent="0.25">
      <c r="J313">
        <v>62</v>
      </c>
      <c r="K313" t="e">
        <f>IF(#REF!&gt;=10,H62,0)</f>
        <v>#REF!</v>
      </c>
    </row>
    <row r="314" spans="10:11" ht="15" hidden="1" customHeight="1" x14ac:dyDescent="0.25">
      <c r="J314">
        <v>63</v>
      </c>
      <c r="K314" t="e">
        <f>IF(#REF!&gt;=10,H63,0)</f>
        <v>#REF!</v>
      </c>
    </row>
    <row r="315" spans="10:11" ht="15" hidden="1" customHeight="1" x14ac:dyDescent="0.25">
      <c r="J315">
        <v>64</v>
      </c>
      <c r="K315" t="e">
        <f>IF(#REF!&gt;=10,H64,0)</f>
        <v>#REF!</v>
      </c>
    </row>
    <row r="316" spans="10:11" ht="15" hidden="1" customHeight="1" x14ac:dyDescent="0.25">
      <c r="J316">
        <v>65</v>
      </c>
      <c r="K316" t="e">
        <f>IF(#REF!&gt;=10,H65,0)</f>
        <v>#REF!</v>
      </c>
    </row>
    <row r="317" spans="10:11" ht="15" hidden="1" customHeight="1" x14ac:dyDescent="0.25">
      <c r="J317">
        <v>66</v>
      </c>
      <c r="K317" t="e">
        <f>IF(#REF!&gt;=10,H66,0)</f>
        <v>#REF!</v>
      </c>
    </row>
    <row r="318" spans="10:11" ht="15" hidden="1" customHeight="1" x14ac:dyDescent="0.25">
      <c r="J318">
        <v>67</v>
      </c>
      <c r="K318" t="e">
        <f>IF(#REF!&gt;=10,H67,0)</f>
        <v>#REF!</v>
      </c>
    </row>
    <row r="319" spans="10:11" ht="15" hidden="1" customHeight="1" x14ac:dyDescent="0.25">
      <c r="J319">
        <v>68</v>
      </c>
      <c r="K319" t="e">
        <f>IF(#REF!&gt;=10,H68,0)</f>
        <v>#REF!</v>
      </c>
    </row>
    <row r="320" spans="10:11" ht="15" hidden="1" customHeight="1" x14ac:dyDescent="0.25">
      <c r="J320">
        <v>69</v>
      </c>
      <c r="K320" t="e">
        <f>IF(#REF!&gt;=10,H69,0)</f>
        <v>#REF!</v>
      </c>
    </row>
    <row r="321" spans="10:11" ht="15" hidden="1" customHeight="1" x14ac:dyDescent="0.25">
      <c r="J321">
        <v>70</v>
      </c>
      <c r="K321" t="e">
        <f>IF(#REF!&gt;=10,H70,0)</f>
        <v>#REF!</v>
      </c>
    </row>
    <row r="322" spans="10:11" ht="15" hidden="1" customHeight="1" x14ac:dyDescent="0.25">
      <c r="J322">
        <v>71</v>
      </c>
      <c r="K322" t="e">
        <f>IF(#REF!&gt;=10,H71,0)</f>
        <v>#REF!</v>
      </c>
    </row>
    <row r="323" spans="10:11" ht="15" hidden="1" customHeight="1" x14ac:dyDescent="0.25">
      <c r="J323">
        <v>72</v>
      </c>
      <c r="K323" t="e">
        <f>IF(#REF!&gt;=10,H72,0)</f>
        <v>#REF!</v>
      </c>
    </row>
    <row r="324" spans="10:11" ht="15" hidden="1" customHeight="1" x14ac:dyDescent="0.25">
      <c r="J324">
        <v>73</v>
      </c>
      <c r="K324" t="e">
        <f>IF(#REF!&gt;=10,H73,0)</f>
        <v>#REF!</v>
      </c>
    </row>
    <row r="325" spans="10:11" ht="15" hidden="1" customHeight="1" x14ac:dyDescent="0.25">
      <c r="J325">
        <v>74</v>
      </c>
      <c r="K325" t="e">
        <f>IF(#REF!&gt;=10,H74,0)</f>
        <v>#REF!</v>
      </c>
    </row>
    <row r="326" spans="10:11" ht="15" hidden="1" customHeight="1" x14ac:dyDescent="0.25">
      <c r="J326">
        <v>75</v>
      </c>
      <c r="K326" t="e">
        <f>IF(#REF!&gt;=10,H75,0)</f>
        <v>#REF!</v>
      </c>
    </row>
    <row r="327" spans="10:11" ht="15" hidden="1" customHeight="1" x14ac:dyDescent="0.25">
      <c r="J327">
        <v>76</v>
      </c>
      <c r="K327" t="e">
        <f>IF(#REF!&gt;=10,H76,0)</f>
        <v>#REF!</v>
      </c>
    </row>
    <row r="328" spans="10:11" ht="15" hidden="1" customHeight="1" x14ac:dyDescent="0.25">
      <c r="J328">
        <v>77</v>
      </c>
      <c r="K328" t="e">
        <f>IF(#REF!&gt;=10,H77,0)</f>
        <v>#REF!</v>
      </c>
    </row>
    <row r="329" spans="10:11" ht="15" hidden="1" customHeight="1" x14ac:dyDescent="0.25">
      <c r="J329">
        <v>78</v>
      </c>
      <c r="K329" t="e">
        <f>IF(#REF!&gt;=10,H78,0)</f>
        <v>#REF!</v>
      </c>
    </row>
    <row r="330" spans="10:11" ht="15" hidden="1" customHeight="1" x14ac:dyDescent="0.25">
      <c r="J330">
        <v>79</v>
      </c>
      <c r="K330" t="e">
        <f>IF(#REF!&gt;=10,H79,0)</f>
        <v>#REF!</v>
      </c>
    </row>
    <row r="331" spans="10:11" ht="15" hidden="1" customHeight="1" x14ac:dyDescent="0.25">
      <c r="J331">
        <v>80</v>
      </c>
      <c r="K331" t="e">
        <f>IF(#REF!&gt;=10,H80,0)</f>
        <v>#REF!</v>
      </c>
    </row>
    <row r="332" spans="10:11" ht="15" hidden="1" customHeight="1" x14ac:dyDescent="0.25">
      <c r="J332">
        <v>81</v>
      </c>
      <c r="K332" t="e">
        <f>IF(#REF!&gt;=10,H81,0)</f>
        <v>#REF!</v>
      </c>
    </row>
    <row r="333" spans="10:11" ht="15" hidden="1" customHeight="1" x14ac:dyDescent="0.25">
      <c r="J333">
        <v>82</v>
      </c>
      <c r="K333" t="e">
        <f>IF(#REF!&gt;=10,H82,0)</f>
        <v>#REF!</v>
      </c>
    </row>
    <row r="334" spans="10:11" ht="15" hidden="1" customHeight="1" x14ac:dyDescent="0.25">
      <c r="J334">
        <v>83</v>
      </c>
      <c r="K334" t="e">
        <f>IF(#REF!&gt;=10,H83,0)</f>
        <v>#REF!</v>
      </c>
    </row>
    <row r="335" spans="10:11" ht="15" hidden="1" customHeight="1" x14ac:dyDescent="0.25">
      <c r="J335">
        <v>84</v>
      </c>
      <c r="K335" t="e">
        <f>IF(#REF!&gt;=10,H84,0)</f>
        <v>#REF!</v>
      </c>
    </row>
    <row r="336" spans="10:11" ht="15" hidden="1" customHeight="1" x14ac:dyDescent="0.25">
      <c r="J336">
        <v>85</v>
      </c>
      <c r="K336" t="e">
        <f>IF(#REF!&gt;=10,H85,0)</f>
        <v>#REF!</v>
      </c>
    </row>
    <row r="337" spans="10:11" ht="15" hidden="1" customHeight="1" x14ac:dyDescent="0.25">
      <c r="J337">
        <v>86</v>
      </c>
      <c r="K337" t="e">
        <f>IF(#REF!&gt;=10,H86,0)</f>
        <v>#REF!</v>
      </c>
    </row>
    <row r="338" spans="10:11" ht="15" hidden="1" customHeight="1" x14ac:dyDescent="0.25">
      <c r="J338">
        <v>87</v>
      </c>
      <c r="K338" t="e">
        <f>IF(#REF!&gt;=10,H87,0)</f>
        <v>#REF!</v>
      </c>
    </row>
    <row r="339" spans="10:11" ht="15" hidden="1" customHeight="1" x14ac:dyDescent="0.25">
      <c r="J339">
        <v>88</v>
      </c>
      <c r="K339" t="e">
        <f>IF(#REF!&gt;=10,H88,0)</f>
        <v>#REF!</v>
      </c>
    </row>
    <row r="340" spans="10:11" ht="15" hidden="1" customHeight="1" x14ac:dyDescent="0.25">
      <c r="J340">
        <v>89</v>
      </c>
      <c r="K340" t="e">
        <f>IF(#REF!&gt;=10,H89,0)</f>
        <v>#REF!</v>
      </c>
    </row>
    <row r="341" spans="10:11" ht="15" hidden="1" customHeight="1" x14ac:dyDescent="0.25">
      <c r="J341">
        <v>90</v>
      </c>
      <c r="K341" t="e">
        <f>IF(#REF!&gt;=10,H90,0)</f>
        <v>#REF!</v>
      </c>
    </row>
    <row r="342" spans="10:11" ht="15" hidden="1" customHeight="1" x14ac:dyDescent="0.25">
      <c r="J342">
        <v>91</v>
      </c>
      <c r="K342" t="e">
        <f>IF(#REF!&gt;=10,H91,0)</f>
        <v>#REF!</v>
      </c>
    </row>
    <row r="343" spans="10:11" ht="15" hidden="1" customHeight="1" x14ac:dyDescent="0.25">
      <c r="J343">
        <v>92</v>
      </c>
      <c r="K343" t="e">
        <f>IF(#REF!&gt;=10,H92,0)</f>
        <v>#REF!</v>
      </c>
    </row>
    <row r="344" spans="10:11" ht="15" hidden="1" customHeight="1" x14ac:dyDescent="0.25">
      <c r="J344">
        <v>93</v>
      </c>
      <c r="K344" t="e">
        <f>IF(#REF!&gt;=10,H93,0)</f>
        <v>#REF!</v>
      </c>
    </row>
    <row r="345" spans="10:11" ht="15" hidden="1" customHeight="1" x14ac:dyDescent="0.25">
      <c r="J345">
        <v>94</v>
      </c>
      <c r="K345" t="e">
        <f>IF(#REF!&gt;=10,H94,0)</f>
        <v>#REF!</v>
      </c>
    </row>
    <row r="346" spans="10:11" ht="15" hidden="1" customHeight="1" x14ac:dyDescent="0.25">
      <c r="J346">
        <v>95</v>
      </c>
      <c r="K346" t="e">
        <f>IF(#REF!&gt;=10,H95,0)</f>
        <v>#REF!</v>
      </c>
    </row>
    <row r="347" spans="10:11" ht="15" hidden="1" customHeight="1" x14ac:dyDescent="0.25">
      <c r="J347">
        <v>96</v>
      </c>
      <c r="K347" t="e">
        <f>IF(#REF!&gt;=10,H96,0)</f>
        <v>#REF!</v>
      </c>
    </row>
    <row r="348" spans="10:11" ht="15" hidden="1" customHeight="1" x14ac:dyDescent="0.25">
      <c r="J348">
        <v>97</v>
      </c>
      <c r="K348" t="e">
        <f>IF(#REF!&gt;=10,H97,0)</f>
        <v>#REF!</v>
      </c>
    </row>
    <row r="349" spans="10:11" ht="15" hidden="1" customHeight="1" x14ac:dyDescent="0.25">
      <c r="J349">
        <v>98</v>
      </c>
      <c r="K349" t="e">
        <f>IF(#REF!&gt;=10,H98,0)</f>
        <v>#REF!</v>
      </c>
    </row>
    <row r="350" spans="10:11" ht="15" hidden="1" customHeight="1" x14ac:dyDescent="0.25">
      <c r="J350">
        <v>99</v>
      </c>
      <c r="K350" t="e">
        <f>IF(#REF!&gt;=10,H99,0)</f>
        <v>#REF!</v>
      </c>
    </row>
    <row r="351" spans="10:11" ht="15" hidden="1" customHeight="1" x14ac:dyDescent="0.25">
      <c r="J351">
        <v>100</v>
      </c>
      <c r="K351" t="e">
        <f>IF(#REF!&gt;=10,H100,0)</f>
        <v>#REF!</v>
      </c>
    </row>
    <row r="352" spans="10:11" ht="15" hidden="1" customHeight="1" x14ac:dyDescent="0.25">
      <c r="J352">
        <v>101</v>
      </c>
      <c r="K352" t="e">
        <f>IF(#REF!&gt;=10,H101,0)</f>
        <v>#REF!</v>
      </c>
    </row>
    <row r="353" spans="10:11" ht="15" hidden="1" customHeight="1" x14ac:dyDescent="0.25">
      <c r="J353">
        <v>102</v>
      </c>
      <c r="K353" t="e">
        <f>IF(#REF!&gt;=10,H102,0)</f>
        <v>#REF!</v>
      </c>
    </row>
    <row r="354" spans="10:11" ht="15" hidden="1" customHeight="1" x14ac:dyDescent="0.25">
      <c r="J354">
        <v>103</v>
      </c>
      <c r="K354" t="e">
        <f>IF(#REF!&gt;=10,H103,0)</f>
        <v>#REF!</v>
      </c>
    </row>
    <row r="355" spans="10:11" ht="15" hidden="1" customHeight="1" x14ac:dyDescent="0.25">
      <c r="J355">
        <v>104</v>
      </c>
      <c r="K355" t="e">
        <f>IF(#REF!&gt;=10,H104,0)</f>
        <v>#REF!</v>
      </c>
    </row>
    <row r="356" spans="10:11" ht="15" hidden="1" customHeight="1" x14ac:dyDescent="0.25">
      <c r="J356">
        <v>105</v>
      </c>
      <c r="K356" t="e">
        <f>IF(#REF!&gt;=10,H105,0)</f>
        <v>#REF!</v>
      </c>
    </row>
    <row r="357" spans="10:11" ht="15" hidden="1" customHeight="1" x14ac:dyDescent="0.25">
      <c r="J357">
        <v>106</v>
      </c>
      <c r="K357" t="e">
        <f>IF(#REF!&gt;=10,H106,0)</f>
        <v>#REF!</v>
      </c>
    </row>
    <row r="358" spans="10:11" ht="15" hidden="1" customHeight="1" x14ac:dyDescent="0.25">
      <c r="J358">
        <v>107</v>
      </c>
      <c r="K358" t="e">
        <f>IF(#REF!&gt;=10,H107,0)</f>
        <v>#REF!</v>
      </c>
    </row>
    <row r="359" spans="10:11" ht="15" hidden="1" customHeight="1" x14ac:dyDescent="0.25">
      <c r="J359">
        <v>108</v>
      </c>
      <c r="K359" t="e">
        <f>IF(#REF!&gt;=10,H108,0)</f>
        <v>#REF!</v>
      </c>
    </row>
    <row r="360" spans="10:11" ht="15" hidden="1" customHeight="1" x14ac:dyDescent="0.25">
      <c r="J360">
        <v>109</v>
      </c>
      <c r="K360" t="e">
        <f>IF(#REF!&gt;=10,H109,0)</f>
        <v>#REF!</v>
      </c>
    </row>
    <row r="361" spans="10:11" ht="15" hidden="1" customHeight="1" x14ac:dyDescent="0.25">
      <c r="J361">
        <v>110</v>
      </c>
      <c r="K361" t="e">
        <f>IF(#REF!&gt;=10,H110,0)</f>
        <v>#REF!</v>
      </c>
    </row>
    <row r="362" spans="10:11" ht="15" hidden="1" customHeight="1" x14ac:dyDescent="0.25">
      <c r="J362">
        <v>111</v>
      </c>
      <c r="K362" t="e">
        <f>IF(#REF!&gt;=10,H111,0)</f>
        <v>#REF!</v>
      </c>
    </row>
    <row r="363" spans="10:11" ht="15" hidden="1" customHeight="1" x14ac:dyDescent="0.25">
      <c r="J363">
        <v>112</v>
      </c>
      <c r="K363" t="e">
        <f>IF(#REF!&gt;=10,H112,0)</f>
        <v>#REF!</v>
      </c>
    </row>
    <row r="364" spans="10:11" ht="15" hidden="1" customHeight="1" x14ac:dyDescent="0.25">
      <c r="J364">
        <v>113</v>
      </c>
      <c r="K364" t="e">
        <f>IF(#REF!&gt;=10,H113,0)</f>
        <v>#REF!</v>
      </c>
    </row>
    <row r="365" spans="10:11" ht="15" hidden="1" customHeight="1" x14ac:dyDescent="0.25">
      <c r="J365">
        <v>114</v>
      </c>
      <c r="K365" t="e">
        <f>IF(#REF!&gt;=10,H114,0)</f>
        <v>#REF!</v>
      </c>
    </row>
    <row r="366" spans="10:11" ht="15" hidden="1" customHeight="1" x14ac:dyDescent="0.25">
      <c r="J366">
        <v>115</v>
      </c>
      <c r="K366" t="e">
        <f>IF(#REF!&gt;=10,H115,0)</f>
        <v>#REF!</v>
      </c>
    </row>
    <row r="367" spans="10:11" ht="15" hidden="1" customHeight="1" x14ac:dyDescent="0.25">
      <c r="J367">
        <v>116</v>
      </c>
      <c r="K367" t="e">
        <f>IF(#REF!&gt;=10,H116,0)</f>
        <v>#REF!</v>
      </c>
    </row>
    <row r="368" spans="10:11" ht="15" hidden="1" customHeight="1" x14ac:dyDescent="0.25">
      <c r="J368">
        <v>117</v>
      </c>
      <c r="K368" t="e">
        <f>IF(#REF!&gt;=10,H117,0)</f>
        <v>#REF!</v>
      </c>
    </row>
    <row r="369" spans="10:11" ht="15" hidden="1" customHeight="1" x14ac:dyDescent="0.25">
      <c r="J369">
        <v>118</v>
      </c>
      <c r="K369" t="e">
        <f>IF(#REF!&gt;=10,H118,0)</f>
        <v>#REF!</v>
      </c>
    </row>
    <row r="370" spans="10:11" ht="15" hidden="1" customHeight="1" x14ac:dyDescent="0.25">
      <c r="J370">
        <v>119</v>
      </c>
      <c r="K370" t="e">
        <f>IF(#REF!&gt;=10,H119,0)</f>
        <v>#REF!</v>
      </c>
    </row>
    <row r="371" spans="10:11" ht="15" hidden="1" customHeight="1" x14ac:dyDescent="0.25">
      <c r="J371">
        <v>120</v>
      </c>
      <c r="K371" t="e">
        <f>IF(#REF!&gt;=10,H120,0)</f>
        <v>#REF!</v>
      </c>
    </row>
    <row r="372" spans="10:11" ht="15" hidden="1" customHeight="1" x14ac:dyDescent="0.25">
      <c r="J372">
        <v>121</v>
      </c>
      <c r="K372" t="e">
        <f>IF(#REF!&gt;=10,H121,0)</f>
        <v>#REF!</v>
      </c>
    </row>
    <row r="373" spans="10:11" ht="15" hidden="1" customHeight="1" x14ac:dyDescent="0.25">
      <c r="J373">
        <v>122</v>
      </c>
      <c r="K373" t="e">
        <f>IF(#REF!&gt;=10,H122,0)</f>
        <v>#REF!</v>
      </c>
    </row>
    <row r="374" spans="10:11" ht="15" hidden="1" customHeight="1" x14ac:dyDescent="0.25">
      <c r="J374">
        <v>123</v>
      </c>
      <c r="K374" t="e">
        <f>IF(#REF!&gt;=10,H123,0)</f>
        <v>#REF!</v>
      </c>
    </row>
    <row r="375" spans="10:11" ht="15" hidden="1" customHeight="1" x14ac:dyDescent="0.25">
      <c r="J375">
        <v>124</v>
      </c>
      <c r="K375" t="e">
        <f>IF(#REF!&gt;=10,H124,0)</f>
        <v>#REF!</v>
      </c>
    </row>
    <row r="376" spans="10:11" ht="15" hidden="1" customHeight="1" x14ac:dyDescent="0.25">
      <c r="J376">
        <v>125</v>
      </c>
      <c r="K376" t="e">
        <f>IF(#REF!&gt;=10,H125,0)</f>
        <v>#REF!</v>
      </c>
    </row>
    <row r="377" spans="10:11" ht="15" hidden="1" customHeight="1" x14ac:dyDescent="0.25">
      <c r="J377">
        <v>126</v>
      </c>
      <c r="K377" t="e">
        <f>IF(#REF!&gt;=10,H126,0)</f>
        <v>#REF!</v>
      </c>
    </row>
    <row r="378" spans="10:11" ht="15" hidden="1" customHeight="1" x14ac:dyDescent="0.25">
      <c r="J378">
        <v>127</v>
      </c>
      <c r="K378" t="e">
        <f>IF(#REF!&gt;=10,H127,0)</f>
        <v>#REF!</v>
      </c>
    </row>
    <row r="379" spans="10:11" ht="15" hidden="1" customHeight="1" x14ac:dyDescent="0.25">
      <c r="J379">
        <v>128</v>
      </c>
      <c r="K379" t="e">
        <f>IF(#REF!&gt;=10,H128,0)</f>
        <v>#REF!</v>
      </c>
    </row>
    <row r="380" spans="10:11" ht="15" hidden="1" customHeight="1" x14ac:dyDescent="0.25">
      <c r="J380">
        <v>129</v>
      </c>
      <c r="K380" t="e">
        <f>IF(#REF!&gt;=10,H129,0)</f>
        <v>#REF!</v>
      </c>
    </row>
    <row r="381" spans="10:11" ht="15" hidden="1" customHeight="1" x14ac:dyDescent="0.25">
      <c r="J381">
        <v>130</v>
      </c>
      <c r="K381" t="e">
        <f>IF(#REF!&gt;=10,H130,0)</f>
        <v>#REF!</v>
      </c>
    </row>
    <row r="382" spans="10:11" ht="15" hidden="1" customHeight="1" x14ac:dyDescent="0.25">
      <c r="J382">
        <v>131</v>
      </c>
      <c r="K382" t="e">
        <f>IF(#REF!&gt;=10,H131,0)</f>
        <v>#REF!</v>
      </c>
    </row>
    <row r="383" spans="10:11" ht="15" hidden="1" customHeight="1" x14ac:dyDescent="0.25">
      <c r="J383">
        <v>132</v>
      </c>
      <c r="K383" t="e">
        <f>IF(#REF!&gt;=10,H132,0)</f>
        <v>#REF!</v>
      </c>
    </row>
    <row r="384" spans="10:11" ht="15" hidden="1" customHeight="1" x14ac:dyDescent="0.25">
      <c r="J384">
        <v>133</v>
      </c>
      <c r="K384" t="e">
        <f>IF(#REF!&gt;=10,H133,0)</f>
        <v>#REF!</v>
      </c>
    </row>
    <row r="385" spans="10:11" ht="15" hidden="1" customHeight="1" x14ac:dyDescent="0.25">
      <c r="J385">
        <v>134</v>
      </c>
      <c r="K385" t="e">
        <f>IF(#REF!&gt;=10,H134,0)</f>
        <v>#REF!</v>
      </c>
    </row>
    <row r="386" spans="10:11" ht="15" hidden="1" customHeight="1" x14ac:dyDescent="0.25">
      <c r="J386">
        <v>135</v>
      </c>
      <c r="K386" t="e">
        <f>IF(#REF!&gt;=10,H135,0)</f>
        <v>#REF!</v>
      </c>
    </row>
    <row r="387" spans="10:11" ht="15" hidden="1" customHeight="1" x14ac:dyDescent="0.25">
      <c r="J387">
        <v>136</v>
      </c>
      <c r="K387" t="e">
        <f>IF(#REF!&gt;=10,H136,0)</f>
        <v>#REF!</v>
      </c>
    </row>
    <row r="388" spans="10:11" ht="15" hidden="1" customHeight="1" x14ac:dyDescent="0.25">
      <c r="J388">
        <v>137</v>
      </c>
      <c r="K388" t="e">
        <f>IF(#REF!&gt;=10,H137,0)</f>
        <v>#REF!</v>
      </c>
    </row>
    <row r="389" spans="10:11" ht="15" hidden="1" customHeight="1" x14ac:dyDescent="0.25">
      <c r="J389">
        <v>138</v>
      </c>
      <c r="K389" t="e">
        <f>IF(#REF!&gt;=10,H138,0)</f>
        <v>#REF!</v>
      </c>
    </row>
    <row r="390" spans="10:11" ht="15" hidden="1" customHeight="1" x14ac:dyDescent="0.25">
      <c r="J390">
        <v>139</v>
      </c>
      <c r="K390" t="e">
        <f>IF(#REF!&gt;=10,H139,0)</f>
        <v>#REF!</v>
      </c>
    </row>
    <row r="391" spans="10:11" ht="15" hidden="1" customHeight="1" x14ac:dyDescent="0.25">
      <c r="J391">
        <v>140</v>
      </c>
      <c r="K391" t="e">
        <f>IF(#REF!&gt;=10,H140,0)</f>
        <v>#REF!</v>
      </c>
    </row>
    <row r="392" spans="10:11" ht="15" hidden="1" customHeight="1" x14ac:dyDescent="0.25">
      <c r="J392">
        <v>141</v>
      </c>
      <c r="K392" t="e">
        <f>IF(#REF!&gt;=10,H141,0)</f>
        <v>#REF!</v>
      </c>
    </row>
    <row r="393" spans="10:11" ht="15" hidden="1" customHeight="1" x14ac:dyDescent="0.25">
      <c r="J393">
        <v>142</v>
      </c>
      <c r="K393" t="e">
        <f>IF(#REF!&gt;=10,H142,0)</f>
        <v>#REF!</v>
      </c>
    </row>
    <row r="394" spans="10:11" ht="15" hidden="1" customHeight="1" x14ac:dyDescent="0.25">
      <c r="J394">
        <v>143</v>
      </c>
      <c r="K394" t="e">
        <f>IF(#REF!&gt;=10,H143,0)</f>
        <v>#REF!</v>
      </c>
    </row>
    <row r="395" spans="10:11" ht="15" hidden="1" customHeight="1" x14ac:dyDescent="0.25">
      <c r="J395">
        <v>144</v>
      </c>
      <c r="K395" t="e">
        <f>IF(#REF!&gt;=10,H144,0)</f>
        <v>#REF!</v>
      </c>
    </row>
    <row r="396" spans="10:11" ht="15" hidden="1" customHeight="1" x14ac:dyDescent="0.25">
      <c r="J396">
        <v>145</v>
      </c>
      <c r="K396" t="e">
        <f>IF(#REF!&gt;=10,H145,0)</f>
        <v>#REF!</v>
      </c>
    </row>
    <row r="397" spans="10:11" ht="15" hidden="1" customHeight="1" x14ac:dyDescent="0.25">
      <c r="J397">
        <v>146</v>
      </c>
      <c r="K397" t="e">
        <f>IF(#REF!&gt;=10,H146,0)</f>
        <v>#REF!</v>
      </c>
    </row>
    <row r="398" spans="10:11" ht="15" hidden="1" customHeight="1" x14ac:dyDescent="0.25">
      <c r="J398">
        <v>147</v>
      </c>
      <c r="K398" t="e">
        <f>IF(#REF!&gt;=10,H147,0)</f>
        <v>#REF!</v>
      </c>
    </row>
    <row r="399" spans="10:11" ht="15" hidden="1" customHeight="1" x14ac:dyDescent="0.25">
      <c r="J399">
        <v>148</v>
      </c>
      <c r="K399" t="e">
        <f>IF(#REF!&gt;=10,H148,0)</f>
        <v>#REF!</v>
      </c>
    </row>
    <row r="400" spans="10:11" ht="15" hidden="1" customHeight="1" x14ac:dyDescent="0.25">
      <c r="J400">
        <v>149</v>
      </c>
      <c r="K400" t="e">
        <f>IF(#REF!&gt;=10,H149,0)</f>
        <v>#REF!</v>
      </c>
    </row>
    <row r="401" spans="10:11" ht="15" hidden="1" customHeight="1" x14ac:dyDescent="0.25">
      <c r="J401">
        <v>150</v>
      </c>
      <c r="K401" t="e">
        <f>IF(#REF!&gt;=10,H150,0)</f>
        <v>#REF!</v>
      </c>
    </row>
    <row r="402" spans="10:11" ht="15" hidden="1" customHeight="1" x14ac:dyDescent="0.25">
      <c r="J402">
        <v>151</v>
      </c>
      <c r="K402" t="e">
        <f>IF(#REF!&gt;=10,H151,0)</f>
        <v>#REF!</v>
      </c>
    </row>
    <row r="403" spans="10:11" ht="15" hidden="1" customHeight="1" x14ac:dyDescent="0.25">
      <c r="J403">
        <v>152</v>
      </c>
      <c r="K403" t="e">
        <f>IF(#REF!&gt;=10,H152,0)</f>
        <v>#REF!</v>
      </c>
    </row>
    <row r="404" spans="10:11" ht="15" hidden="1" customHeight="1" x14ac:dyDescent="0.25">
      <c r="J404">
        <v>153</v>
      </c>
      <c r="K404" t="e">
        <f>IF(#REF!&gt;=10,H153,0)</f>
        <v>#REF!</v>
      </c>
    </row>
    <row r="405" spans="10:11" ht="15" hidden="1" customHeight="1" x14ac:dyDescent="0.25">
      <c r="J405">
        <v>154</v>
      </c>
      <c r="K405" t="e">
        <f>IF(#REF!&gt;=10,H154,0)</f>
        <v>#REF!</v>
      </c>
    </row>
    <row r="406" spans="10:11" ht="15" hidden="1" customHeight="1" x14ac:dyDescent="0.25">
      <c r="J406">
        <v>155</v>
      </c>
      <c r="K406" t="e">
        <f>IF(#REF!&gt;=10,H155,0)</f>
        <v>#REF!</v>
      </c>
    </row>
    <row r="407" spans="10:11" ht="15" hidden="1" customHeight="1" x14ac:dyDescent="0.25">
      <c r="J407">
        <v>156</v>
      </c>
      <c r="K407" t="e">
        <f>IF(#REF!&gt;=10,H156,0)</f>
        <v>#REF!</v>
      </c>
    </row>
    <row r="408" spans="10:11" ht="15" hidden="1" customHeight="1" x14ac:dyDescent="0.25">
      <c r="J408">
        <v>157</v>
      </c>
      <c r="K408" t="e">
        <f>IF(#REF!&gt;=10,H157,0)</f>
        <v>#REF!</v>
      </c>
    </row>
    <row r="409" spans="10:11" ht="15" hidden="1" customHeight="1" x14ac:dyDescent="0.25">
      <c r="J409">
        <v>158</v>
      </c>
      <c r="K409" t="e">
        <f>IF(#REF!&gt;=10,H158,0)</f>
        <v>#REF!</v>
      </c>
    </row>
    <row r="410" spans="10:11" ht="15" hidden="1" customHeight="1" x14ac:dyDescent="0.25">
      <c r="J410">
        <v>159</v>
      </c>
      <c r="K410" t="e">
        <f>IF(#REF!&gt;=10,H159,0)</f>
        <v>#REF!</v>
      </c>
    </row>
    <row r="411" spans="10:11" ht="15" hidden="1" customHeight="1" x14ac:dyDescent="0.25">
      <c r="J411">
        <v>160</v>
      </c>
      <c r="K411" t="e">
        <f>IF(#REF!&gt;=10,H160,0)</f>
        <v>#REF!</v>
      </c>
    </row>
    <row r="412" spans="10:11" ht="15" hidden="1" customHeight="1" x14ac:dyDescent="0.25">
      <c r="J412">
        <v>161</v>
      </c>
      <c r="K412" t="e">
        <f>IF(#REF!&gt;=10,H161,0)</f>
        <v>#REF!</v>
      </c>
    </row>
    <row r="413" spans="10:11" ht="15" hidden="1" customHeight="1" x14ac:dyDescent="0.25">
      <c r="J413">
        <v>162</v>
      </c>
      <c r="K413" t="e">
        <f>IF(#REF!&gt;=10,H162,0)</f>
        <v>#REF!</v>
      </c>
    </row>
    <row r="414" spans="10:11" ht="15" hidden="1" customHeight="1" x14ac:dyDescent="0.25">
      <c r="J414">
        <v>163</v>
      </c>
      <c r="K414" t="e">
        <f>IF(#REF!&gt;=10,H163,0)</f>
        <v>#REF!</v>
      </c>
    </row>
    <row r="415" spans="10:11" ht="15" hidden="1" customHeight="1" x14ac:dyDescent="0.25">
      <c r="J415">
        <v>164</v>
      </c>
      <c r="K415" t="e">
        <f>IF(#REF!&gt;=10,H164,0)</f>
        <v>#REF!</v>
      </c>
    </row>
    <row r="416" spans="10:11" ht="15" hidden="1" customHeight="1" x14ac:dyDescent="0.25">
      <c r="J416">
        <v>165</v>
      </c>
      <c r="K416" t="e">
        <f>IF(#REF!&gt;=10,H165,0)</f>
        <v>#REF!</v>
      </c>
    </row>
    <row r="417" spans="10:11" ht="15" hidden="1" customHeight="1" x14ac:dyDescent="0.25">
      <c r="J417">
        <v>166</v>
      </c>
      <c r="K417" t="e">
        <f>IF(#REF!&gt;=10,H166,0)</f>
        <v>#REF!</v>
      </c>
    </row>
    <row r="418" spans="10:11" ht="15" hidden="1" customHeight="1" x14ac:dyDescent="0.25">
      <c r="J418">
        <v>167</v>
      </c>
      <c r="K418" t="e">
        <f>IF(#REF!&gt;=10,H167,0)</f>
        <v>#REF!</v>
      </c>
    </row>
    <row r="419" spans="10:11" ht="15" hidden="1" customHeight="1" x14ac:dyDescent="0.25">
      <c r="J419">
        <v>168</v>
      </c>
      <c r="K419" t="e">
        <f>IF(#REF!&gt;=10,H168,0)</f>
        <v>#REF!</v>
      </c>
    </row>
    <row r="420" spans="10:11" ht="15" hidden="1" customHeight="1" x14ac:dyDescent="0.25">
      <c r="J420">
        <v>169</v>
      </c>
      <c r="K420" t="e">
        <f>IF(#REF!&gt;=10,H169,0)</f>
        <v>#REF!</v>
      </c>
    </row>
    <row r="421" spans="10:11" ht="15" hidden="1" customHeight="1" x14ac:dyDescent="0.25">
      <c r="J421">
        <v>170</v>
      </c>
      <c r="K421" t="e">
        <f>IF(#REF!&gt;=10,H170,0)</f>
        <v>#REF!</v>
      </c>
    </row>
    <row r="422" spans="10:11" ht="15" hidden="1" customHeight="1" x14ac:dyDescent="0.25">
      <c r="J422">
        <v>171</v>
      </c>
      <c r="K422" t="e">
        <f>IF(#REF!&gt;=10,H171,0)</f>
        <v>#REF!</v>
      </c>
    </row>
    <row r="423" spans="10:11" ht="15" hidden="1" customHeight="1" x14ac:dyDescent="0.25">
      <c r="J423">
        <v>172</v>
      </c>
      <c r="K423" t="e">
        <f>IF(#REF!&gt;=10,H172,0)</f>
        <v>#REF!</v>
      </c>
    </row>
    <row r="424" spans="10:11" ht="15" hidden="1" customHeight="1" x14ac:dyDescent="0.25">
      <c r="J424">
        <v>173</v>
      </c>
      <c r="K424" t="e">
        <f>IF(#REF!&gt;=10,H173,0)</f>
        <v>#REF!</v>
      </c>
    </row>
    <row r="425" spans="10:11" ht="15" hidden="1" customHeight="1" x14ac:dyDescent="0.25">
      <c r="J425">
        <v>174</v>
      </c>
      <c r="K425" t="e">
        <f>IF(#REF!&gt;=10,H174,0)</f>
        <v>#REF!</v>
      </c>
    </row>
    <row r="426" spans="10:11" ht="15" hidden="1" customHeight="1" x14ac:dyDescent="0.25">
      <c r="J426">
        <v>175</v>
      </c>
      <c r="K426" t="e">
        <f>IF(#REF!&gt;=10,H175,0)</f>
        <v>#REF!</v>
      </c>
    </row>
    <row r="427" spans="10:11" ht="15" hidden="1" customHeight="1" x14ac:dyDescent="0.25">
      <c r="J427">
        <v>176</v>
      </c>
      <c r="K427" t="e">
        <f>IF(#REF!&gt;=10,H176,0)</f>
        <v>#REF!</v>
      </c>
    </row>
    <row r="428" spans="10:11" ht="15" hidden="1" customHeight="1" x14ac:dyDescent="0.25">
      <c r="J428">
        <v>177</v>
      </c>
      <c r="K428" t="e">
        <f>IF(#REF!&gt;=10,H177,0)</f>
        <v>#REF!</v>
      </c>
    </row>
    <row r="429" spans="10:11" ht="15" hidden="1" customHeight="1" x14ac:dyDescent="0.25">
      <c r="J429">
        <v>178</v>
      </c>
      <c r="K429" t="e">
        <f>IF(#REF!&gt;=10,H178,0)</f>
        <v>#REF!</v>
      </c>
    </row>
    <row r="430" spans="10:11" ht="15" hidden="1" customHeight="1" x14ac:dyDescent="0.25">
      <c r="J430">
        <v>179</v>
      </c>
      <c r="K430" t="e">
        <f>IF(#REF!&gt;=10,H179,0)</f>
        <v>#REF!</v>
      </c>
    </row>
    <row r="431" spans="10:11" ht="15" hidden="1" customHeight="1" x14ac:dyDescent="0.25">
      <c r="J431">
        <v>180</v>
      </c>
      <c r="K431" t="e">
        <f>IF(#REF!&gt;=10,H180,0)</f>
        <v>#REF!</v>
      </c>
    </row>
    <row r="432" spans="10:11" ht="15" hidden="1" customHeight="1" x14ac:dyDescent="0.25">
      <c r="J432">
        <v>181</v>
      </c>
      <c r="K432" t="e">
        <f>IF(#REF!&gt;=10,H181,0)</f>
        <v>#REF!</v>
      </c>
    </row>
    <row r="433" spans="10:11" ht="15" hidden="1" customHeight="1" x14ac:dyDescent="0.25">
      <c r="J433">
        <v>182</v>
      </c>
      <c r="K433" t="e">
        <f>IF(#REF!&gt;=10,H182,0)</f>
        <v>#REF!</v>
      </c>
    </row>
    <row r="434" spans="10:11" ht="15" hidden="1" customHeight="1" x14ac:dyDescent="0.25">
      <c r="J434">
        <v>183</v>
      </c>
      <c r="K434" t="e">
        <f>IF(#REF!&gt;=10,H183,0)</f>
        <v>#REF!</v>
      </c>
    </row>
    <row r="435" spans="10:11" ht="15" hidden="1" customHeight="1" x14ac:dyDescent="0.25">
      <c r="J435">
        <v>184</v>
      </c>
      <c r="K435" t="e">
        <f>IF(#REF!&gt;=10,H184,0)</f>
        <v>#REF!</v>
      </c>
    </row>
    <row r="436" spans="10:11" ht="15" hidden="1" customHeight="1" x14ac:dyDescent="0.25">
      <c r="J436">
        <v>185</v>
      </c>
      <c r="K436" t="e">
        <f>IF(#REF!&gt;=10,H185,0)</f>
        <v>#REF!</v>
      </c>
    </row>
    <row r="437" spans="10:11" ht="15" hidden="1" customHeight="1" x14ac:dyDescent="0.25">
      <c r="J437">
        <v>186</v>
      </c>
      <c r="K437" t="e">
        <f>IF(#REF!&gt;=10,H186,0)</f>
        <v>#REF!</v>
      </c>
    </row>
    <row r="438" spans="10:11" ht="15" hidden="1" customHeight="1" x14ac:dyDescent="0.25">
      <c r="J438">
        <v>187</v>
      </c>
      <c r="K438" t="e">
        <f>IF(#REF!&gt;=10,H187,0)</f>
        <v>#REF!</v>
      </c>
    </row>
    <row r="439" spans="10:11" ht="15" hidden="1" customHeight="1" x14ac:dyDescent="0.25">
      <c r="J439">
        <v>188</v>
      </c>
      <c r="K439" t="e">
        <f>IF(#REF!&gt;=10,H188,0)</f>
        <v>#REF!</v>
      </c>
    </row>
    <row r="440" spans="10:11" ht="15" hidden="1" customHeight="1" x14ac:dyDescent="0.25">
      <c r="J440">
        <v>189</v>
      </c>
      <c r="K440" t="e">
        <f>IF(#REF!&gt;=10,H189,0)</f>
        <v>#REF!</v>
      </c>
    </row>
    <row r="441" spans="10:11" ht="15" hidden="1" customHeight="1" x14ac:dyDescent="0.25">
      <c r="J441">
        <v>190</v>
      </c>
      <c r="K441" t="e">
        <f>IF(#REF!&gt;=10,H190,0)</f>
        <v>#REF!</v>
      </c>
    </row>
    <row r="442" spans="10:11" ht="15" hidden="1" customHeight="1" x14ac:dyDescent="0.25">
      <c r="J442">
        <v>191</v>
      </c>
      <c r="K442" t="e">
        <f>IF(#REF!&gt;=10,H191,0)</f>
        <v>#REF!</v>
      </c>
    </row>
    <row r="443" spans="10:11" ht="15" hidden="1" customHeight="1" x14ac:dyDescent="0.25">
      <c r="J443">
        <v>192</v>
      </c>
      <c r="K443" t="e">
        <f>IF(#REF!&gt;=10,H192,0)</f>
        <v>#REF!</v>
      </c>
    </row>
    <row r="444" spans="10:11" ht="15" hidden="1" customHeight="1" x14ac:dyDescent="0.25">
      <c r="J444">
        <v>193</v>
      </c>
      <c r="K444" t="e">
        <f>IF(#REF!&gt;=10,H193,0)</f>
        <v>#REF!</v>
      </c>
    </row>
    <row r="445" spans="10:11" ht="15" hidden="1" customHeight="1" x14ac:dyDescent="0.25">
      <c r="J445">
        <v>194</v>
      </c>
      <c r="K445" t="e">
        <f>IF(#REF!&gt;=10,H194,0)</f>
        <v>#REF!</v>
      </c>
    </row>
    <row r="446" spans="10:11" ht="15" hidden="1" customHeight="1" x14ac:dyDescent="0.25">
      <c r="J446">
        <v>195</v>
      </c>
      <c r="K446" t="e">
        <f>IF(#REF!&gt;=10,H195,0)</f>
        <v>#REF!</v>
      </c>
    </row>
    <row r="447" spans="10:11" ht="15" hidden="1" customHeight="1" x14ac:dyDescent="0.25">
      <c r="J447">
        <v>196</v>
      </c>
      <c r="K447" t="e">
        <f>IF(#REF!&gt;=10,H196,0)</f>
        <v>#REF!</v>
      </c>
    </row>
    <row r="448" spans="10:11" ht="15" hidden="1" customHeight="1" x14ac:dyDescent="0.25">
      <c r="J448">
        <v>197</v>
      </c>
      <c r="K448" t="e">
        <f>IF(#REF!&gt;=10,H197,0)</f>
        <v>#REF!</v>
      </c>
    </row>
    <row r="449" spans="10:11" ht="15" hidden="1" customHeight="1" x14ac:dyDescent="0.25">
      <c r="J449">
        <v>198</v>
      </c>
      <c r="K449" t="e">
        <f>IF(#REF!&gt;=10,H198,0)</f>
        <v>#REF!</v>
      </c>
    </row>
    <row r="450" spans="10:11" ht="15" hidden="1" customHeight="1" x14ac:dyDescent="0.25">
      <c r="J450">
        <v>199</v>
      </c>
      <c r="K450" t="e">
        <f>IF(#REF!&gt;=10,H199,0)</f>
        <v>#REF!</v>
      </c>
    </row>
    <row r="451" spans="10:11" ht="15" hidden="1" customHeight="1" x14ac:dyDescent="0.25">
      <c r="J451">
        <v>200</v>
      </c>
      <c r="K451" t="e">
        <f>IF(#REF!&gt;=10,H200,0)</f>
        <v>#REF!</v>
      </c>
    </row>
    <row r="452" spans="10:11" ht="15" hidden="1" customHeight="1" x14ac:dyDescent="0.25">
      <c r="J452">
        <v>201</v>
      </c>
      <c r="K452" t="e">
        <f>IF(#REF!&gt;=10,H201,0)</f>
        <v>#REF!</v>
      </c>
    </row>
    <row r="453" spans="10:11" ht="15" hidden="1" customHeight="1" x14ac:dyDescent="0.25">
      <c r="J453">
        <v>202</v>
      </c>
      <c r="K453" t="e">
        <f>IF(#REF!&gt;=10,H202,0)</f>
        <v>#REF!</v>
      </c>
    </row>
    <row r="454" spans="10:11" ht="15" hidden="1" customHeight="1" x14ac:dyDescent="0.25">
      <c r="J454">
        <v>203</v>
      </c>
      <c r="K454" t="e">
        <f>IF(#REF!&gt;=10,H203,0)</f>
        <v>#REF!</v>
      </c>
    </row>
    <row r="455" spans="10:11" ht="15" hidden="1" customHeight="1" x14ac:dyDescent="0.25">
      <c r="J455">
        <v>204</v>
      </c>
      <c r="K455" t="e">
        <f>IF(#REF!&gt;=10,H204,0)</f>
        <v>#REF!</v>
      </c>
    </row>
    <row r="456" spans="10:11" ht="15" hidden="1" customHeight="1" x14ac:dyDescent="0.25">
      <c r="J456">
        <v>205</v>
      </c>
      <c r="K456" t="e">
        <f>IF(#REF!&gt;=10,H205,0)</f>
        <v>#REF!</v>
      </c>
    </row>
    <row r="457" spans="10:11" ht="15" hidden="1" customHeight="1" x14ac:dyDescent="0.25">
      <c r="J457">
        <v>206</v>
      </c>
      <c r="K457" t="e">
        <f>IF(#REF!&gt;=10,H206,0)</f>
        <v>#REF!</v>
      </c>
    </row>
    <row r="458" spans="10:11" ht="15" hidden="1" customHeight="1" x14ac:dyDescent="0.25">
      <c r="J458">
        <v>207</v>
      </c>
      <c r="K458" t="e">
        <f>IF(#REF!&gt;=10,H207,0)</f>
        <v>#REF!</v>
      </c>
    </row>
    <row r="459" spans="10:11" ht="15" hidden="1" customHeight="1" x14ac:dyDescent="0.25">
      <c r="J459">
        <v>208</v>
      </c>
      <c r="K459" t="e">
        <f>IF(#REF!&gt;=10,H208,0)</f>
        <v>#REF!</v>
      </c>
    </row>
    <row r="460" spans="10:11" ht="15" hidden="1" customHeight="1" x14ac:dyDescent="0.25">
      <c r="J460">
        <v>209</v>
      </c>
      <c r="K460" t="e">
        <f>IF(#REF!&gt;=10,H209,0)</f>
        <v>#REF!</v>
      </c>
    </row>
    <row r="461" spans="10:11" ht="15" hidden="1" customHeight="1" x14ac:dyDescent="0.25">
      <c r="J461">
        <v>210</v>
      </c>
      <c r="K461" t="e">
        <f>IF(#REF!&gt;=10,H210,0)</f>
        <v>#REF!</v>
      </c>
    </row>
    <row r="462" spans="10:11" ht="15" hidden="1" customHeight="1" x14ac:dyDescent="0.25">
      <c r="J462">
        <v>211</v>
      </c>
      <c r="K462" t="e">
        <f>IF(#REF!&gt;=10,H211,0)</f>
        <v>#REF!</v>
      </c>
    </row>
    <row r="463" spans="10:11" ht="15" hidden="1" customHeight="1" x14ac:dyDescent="0.25">
      <c r="J463">
        <v>212</v>
      </c>
      <c r="K463" t="e">
        <f>IF(#REF!&gt;=10,H212,0)</f>
        <v>#REF!</v>
      </c>
    </row>
    <row r="464" spans="10:11" ht="15" hidden="1" customHeight="1" x14ac:dyDescent="0.25">
      <c r="J464">
        <v>213</v>
      </c>
      <c r="K464" t="e">
        <f>IF(#REF!&gt;=10,H213,0)</f>
        <v>#REF!</v>
      </c>
    </row>
    <row r="465" spans="10:11" ht="15" hidden="1" customHeight="1" x14ac:dyDescent="0.25">
      <c r="J465">
        <v>214</v>
      </c>
      <c r="K465" t="e">
        <f>IF(#REF!&gt;=10,H214,0)</f>
        <v>#REF!</v>
      </c>
    </row>
    <row r="466" spans="10:11" ht="15" hidden="1" customHeight="1" x14ac:dyDescent="0.25">
      <c r="J466">
        <v>215</v>
      </c>
      <c r="K466" t="e">
        <f>IF(#REF!&gt;=10,H215,0)</f>
        <v>#REF!</v>
      </c>
    </row>
    <row r="467" spans="10:11" ht="15" hidden="1" customHeight="1" x14ac:dyDescent="0.25">
      <c r="J467">
        <v>216</v>
      </c>
      <c r="K467" t="e">
        <f>IF(#REF!&gt;=10,H216,0)</f>
        <v>#REF!</v>
      </c>
    </row>
    <row r="468" spans="10:11" ht="15" hidden="1" customHeight="1" x14ac:dyDescent="0.25">
      <c r="J468">
        <v>217</v>
      </c>
      <c r="K468" t="e">
        <f>IF(#REF!&gt;=10,H217,0)</f>
        <v>#REF!</v>
      </c>
    </row>
    <row r="469" spans="10:11" ht="15" hidden="1" customHeight="1" x14ac:dyDescent="0.25">
      <c r="J469">
        <v>218</v>
      </c>
      <c r="K469" t="e">
        <f>IF(#REF!&gt;=10,H218,0)</f>
        <v>#REF!</v>
      </c>
    </row>
    <row r="470" spans="10:11" ht="15" hidden="1" customHeight="1" x14ac:dyDescent="0.25">
      <c r="J470">
        <v>219</v>
      </c>
      <c r="K470" t="e">
        <f>IF(#REF!&gt;=10,H219,0)</f>
        <v>#REF!</v>
      </c>
    </row>
    <row r="471" spans="10:11" ht="15" hidden="1" customHeight="1" x14ac:dyDescent="0.25">
      <c r="J471">
        <v>220</v>
      </c>
      <c r="K471" t="e">
        <f>IF(#REF!&gt;=10,H220,0)</f>
        <v>#REF!</v>
      </c>
    </row>
    <row r="472" spans="10:11" ht="15" hidden="1" customHeight="1" x14ac:dyDescent="0.25">
      <c r="J472">
        <v>221</v>
      </c>
      <c r="K472" t="e">
        <f>IF(#REF!&gt;=10,H221,0)</f>
        <v>#REF!</v>
      </c>
    </row>
    <row r="473" spans="10:11" ht="15" hidden="1" customHeight="1" x14ac:dyDescent="0.25">
      <c r="J473">
        <v>222</v>
      </c>
      <c r="K473" t="e">
        <f>IF(#REF!&gt;=10,H222,0)</f>
        <v>#REF!</v>
      </c>
    </row>
    <row r="474" spans="10:11" ht="15" hidden="1" customHeight="1" x14ac:dyDescent="0.25">
      <c r="J474">
        <v>223</v>
      </c>
      <c r="K474" t="e">
        <f>IF(#REF!&gt;=10,H223,0)</f>
        <v>#REF!</v>
      </c>
    </row>
    <row r="475" spans="10:11" ht="15" hidden="1" customHeight="1" x14ac:dyDescent="0.25">
      <c r="J475">
        <v>224</v>
      </c>
      <c r="K475" t="e">
        <f>IF(#REF!&gt;=10,H224,0)</f>
        <v>#REF!</v>
      </c>
    </row>
    <row r="476" spans="10:11" ht="15" hidden="1" customHeight="1" x14ac:dyDescent="0.25">
      <c r="J476">
        <v>225</v>
      </c>
      <c r="K476" t="e">
        <f>IF(#REF!&gt;=10,H225,0)</f>
        <v>#REF!</v>
      </c>
    </row>
    <row r="477" spans="10:11" ht="15" hidden="1" customHeight="1" x14ac:dyDescent="0.25">
      <c r="J477">
        <v>226</v>
      </c>
      <c r="K477" t="e">
        <f>IF(#REF!&gt;=10,H226,0)</f>
        <v>#REF!</v>
      </c>
    </row>
    <row r="478" spans="10:11" ht="15" hidden="1" customHeight="1" x14ac:dyDescent="0.25">
      <c r="J478">
        <v>227</v>
      </c>
      <c r="K478" t="e">
        <f>IF(#REF!&gt;=10,H227,0)</f>
        <v>#REF!</v>
      </c>
    </row>
    <row r="479" spans="10:11" ht="15" hidden="1" customHeight="1" x14ac:dyDescent="0.25">
      <c r="J479">
        <v>228</v>
      </c>
      <c r="K479" t="e">
        <f>IF(#REF!&gt;=10,H228,0)</f>
        <v>#REF!</v>
      </c>
    </row>
    <row r="480" spans="10:11" ht="15" hidden="1" customHeight="1" x14ac:dyDescent="0.25">
      <c r="J480">
        <v>229</v>
      </c>
      <c r="K480" t="e">
        <f>IF(#REF!&gt;=10,H229,0)</f>
        <v>#REF!</v>
      </c>
    </row>
    <row r="481" spans="10:11" ht="15" hidden="1" customHeight="1" x14ac:dyDescent="0.25">
      <c r="J481">
        <v>230</v>
      </c>
      <c r="K481" t="e">
        <f>IF(#REF!&gt;=10,H230,0)</f>
        <v>#REF!</v>
      </c>
    </row>
    <row r="482" spans="10:11" ht="15" hidden="1" customHeight="1" x14ac:dyDescent="0.25">
      <c r="J482">
        <v>231</v>
      </c>
      <c r="K482" t="e">
        <f>IF(#REF!&gt;=10,H231,0)</f>
        <v>#REF!</v>
      </c>
    </row>
    <row r="483" spans="10:11" ht="15" hidden="1" customHeight="1" x14ac:dyDescent="0.25">
      <c r="J483">
        <v>232</v>
      </c>
      <c r="K483" t="e">
        <f>IF(#REF!&gt;=10,H232,0)</f>
        <v>#REF!</v>
      </c>
    </row>
    <row r="484" spans="10:11" ht="15" hidden="1" customHeight="1" x14ac:dyDescent="0.25">
      <c r="J484">
        <v>233</v>
      </c>
      <c r="K484" t="e">
        <f>IF(#REF!&gt;=10,H233,0)</f>
        <v>#REF!</v>
      </c>
    </row>
    <row r="485" spans="10:11" ht="15" hidden="1" customHeight="1" x14ac:dyDescent="0.25">
      <c r="J485">
        <v>234</v>
      </c>
      <c r="K485" t="e">
        <f>IF(#REF!&gt;=10,H234,0)</f>
        <v>#REF!</v>
      </c>
    </row>
    <row r="486" spans="10:11" ht="15" hidden="1" customHeight="1" x14ac:dyDescent="0.25">
      <c r="J486">
        <v>235</v>
      </c>
      <c r="K486" t="e">
        <f>IF(#REF!&gt;=10,H235,0)</f>
        <v>#REF!</v>
      </c>
    </row>
    <row r="487" spans="10:11" ht="15" hidden="1" customHeight="1" x14ac:dyDescent="0.25">
      <c r="J487">
        <v>236</v>
      </c>
      <c r="K487" t="e">
        <f>IF(#REF!&gt;=10,H236,0)</f>
        <v>#REF!</v>
      </c>
    </row>
    <row r="488" spans="10:11" ht="15" hidden="1" customHeight="1" x14ac:dyDescent="0.25">
      <c r="J488">
        <v>237</v>
      </c>
      <c r="K488" t="e">
        <f>IF(#REF!&gt;=10,H237,0)</f>
        <v>#REF!</v>
      </c>
    </row>
    <row r="489" spans="10:11" ht="15" hidden="1" customHeight="1" x14ac:dyDescent="0.25">
      <c r="J489">
        <v>238</v>
      </c>
      <c r="K489" t="e">
        <f>IF(#REF!&gt;=10,H238,0)</f>
        <v>#REF!</v>
      </c>
    </row>
    <row r="490" spans="10:11" ht="15" hidden="1" customHeight="1" x14ac:dyDescent="0.25">
      <c r="J490">
        <v>239</v>
      </c>
      <c r="K490" t="e">
        <f>IF(#REF!&gt;=10,H239,0)</f>
        <v>#REF!</v>
      </c>
    </row>
    <row r="491" spans="10:11" ht="15" hidden="1" customHeight="1" x14ac:dyDescent="0.25">
      <c r="J491">
        <v>240</v>
      </c>
      <c r="K491" t="e">
        <f>IF(#REF!&gt;=10,H240,0)</f>
        <v>#REF!</v>
      </c>
    </row>
    <row r="492" spans="10:11" ht="15" hidden="1" customHeight="1" x14ac:dyDescent="0.25">
      <c r="J492">
        <v>241</v>
      </c>
      <c r="K492" t="e">
        <f>IF(#REF!&gt;=10,H241,0)</f>
        <v>#REF!</v>
      </c>
    </row>
    <row r="493" spans="10:11" ht="15" hidden="1" customHeight="1" x14ac:dyDescent="0.25">
      <c r="J493">
        <v>242</v>
      </c>
      <c r="K493" t="e">
        <f>IF(#REF!&gt;=10,H242,0)</f>
        <v>#REF!</v>
      </c>
    </row>
    <row r="494" spans="10:11" ht="15" hidden="1" customHeight="1" x14ac:dyDescent="0.25">
      <c r="J494">
        <v>243</v>
      </c>
      <c r="K494" t="e">
        <f>IF(#REF!&gt;=10,H243,0)</f>
        <v>#REF!</v>
      </c>
    </row>
    <row r="495" spans="10:11" ht="15" hidden="1" customHeight="1" x14ac:dyDescent="0.25">
      <c r="J495">
        <v>244</v>
      </c>
      <c r="K495" t="e">
        <f>IF(#REF!&gt;=10,H244,0)</f>
        <v>#REF!</v>
      </c>
    </row>
    <row r="496" spans="10:11" ht="15" hidden="1" customHeight="1" x14ac:dyDescent="0.25">
      <c r="J496">
        <v>245</v>
      </c>
      <c r="K496" t="e">
        <f>IF(#REF!&gt;=10,H245,0)</f>
        <v>#REF!</v>
      </c>
    </row>
    <row r="497" spans="10:11" ht="15" hidden="1" customHeight="1" x14ac:dyDescent="0.25">
      <c r="J497">
        <v>246</v>
      </c>
      <c r="K497" t="e">
        <f>IF(#REF!&gt;=10,H246,0)</f>
        <v>#REF!</v>
      </c>
    </row>
    <row r="498" spans="10:11" ht="15" hidden="1" customHeight="1" x14ac:dyDescent="0.25">
      <c r="J498">
        <v>247</v>
      </c>
      <c r="K498" t="e">
        <f>IF(#REF!&gt;=10,H247,0)</f>
        <v>#REF!</v>
      </c>
    </row>
    <row r="499" spans="10:11" ht="15" hidden="1" customHeight="1" x14ac:dyDescent="0.25">
      <c r="J499">
        <v>248</v>
      </c>
      <c r="K499" t="e">
        <f>IF(#REF!&gt;=10,H248,0)</f>
        <v>#REF!</v>
      </c>
    </row>
    <row r="500" spans="10:11" ht="15" hidden="1" customHeight="1" x14ac:dyDescent="0.25">
      <c r="J500">
        <v>249</v>
      </c>
      <c r="K500" t="e">
        <f>IF(#REF!&gt;=10,H249,0)</f>
        <v>#REF!</v>
      </c>
    </row>
    <row r="501" spans="10:11" ht="15" hidden="1" customHeight="1" x14ac:dyDescent="0.25">
      <c r="J501">
        <v>250</v>
      </c>
      <c r="K501" t="e">
        <f>IF(#REF!&gt;=10,H250,0)</f>
        <v>#REF!</v>
      </c>
    </row>
    <row r="502" spans="10:11" ht="15" hidden="1" customHeight="1" x14ac:dyDescent="0.25">
      <c r="J502">
        <v>251</v>
      </c>
      <c r="K502" t="e">
        <f>IF(#REF!&gt;=10,H251,0)</f>
        <v>#REF!</v>
      </c>
    </row>
    <row r="503" spans="10:11" ht="15" hidden="1" customHeight="1" x14ac:dyDescent="0.25">
      <c r="J503">
        <v>252</v>
      </c>
      <c r="K503" t="e">
        <f>IF(#REF!&gt;=10,H252,0)</f>
        <v>#REF!</v>
      </c>
    </row>
    <row r="504" spans="10:11" ht="15" hidden="1" customHeight="1" x14ac:dyDescent="0.25">
      <c r="J504">
        <v>253</v>
      </c>
      <c r="K504" t="e">
        <f>IF(#REF!&gt;=10,H253,0)</f>
        <v>#REF!</v>
      </c>
    </row>
    <row r="505" spans="10:11" ht="15" hidden="1" customHeight="1" x14ac:dyDescent="0.25">
      <c r="J505">
        <v>254</v>
      </c>
      <c r="K505" t="e">
        <f>IF(#REF!&gt;=10,H254,0)</f>
        <v>#REF!</v>
      </c>
    </row>
    <row r="506" spans="10:11" ht="15" hidden="1" customHeight="1" x14ac:dyDescent="0.25">
      <c r="J506">
        <v>255</v>
      </c>
      <c r="K506" t="e">
        <f>IF(#REF!&gt;=10,H255,0)</f>
        <v>#REF!</v>
      </c>
    </row>
    <row r="507" spans="10:11" ht="15" hidden="1" customHeight="1" x14ac:dyDescent="0.25">
      <c r="J507">
        <v>256</v>
      </c>
      <c r="K507" t="e">
        <f>IF(#REF!&gt;=10,H256,0)</f>
        <v>#REF!</v>
      </c>
    </row>
    <row r="508" spans="10:11" ht="15" hidden="1" customHeight="1" x14ac:dyDescent="0.25">
      <c r="K508" t="e">
        <f>SUM(K258:K507)</f>
        <v>#REF!</v>
      </c>
    </row>
    <row r="509" spans="10:11" ht="15" hidden="1" customHeight="1" x14ac:dyDescent="0.25">
      <c r="K509" t="s">
        <v>38</v>
      </c>
    </row>
  </sheetData>
  <mergeCells count="450">
    <mergeCell ref="M7:M11"/>
    <mergeCell ref="N7:N11"/>
    <mergeCell ref="H7:H11"/>
    <mergeCell ref="G7:G11"/>
    <mergeCell ref="A12:A16"/>
    <mergeCell ref="B12:B16"/>
    <mergeCell ref="C12:C16"/>
    <mergeCell ref="K12:K16"/>
    <mergeCell ref="L12:L16"/>
    <mergeCell ref="A7:A11"/>
    <mergeCell ref="B7:B11"/>
    <mergeCell ref="C7:C11"/>
    <mergeCell ref="K7:K11"/>
    <mergeCell ref="L7:L11"/>
    <mergeCell ref="M12:M16"/>
    <mergeCell ref="N12:N16"/>
    <mergeCell ref="H12:H16"/>
    <mergeCell ref="G12:G16"/>
    <mergeCell ref="A17:A21"/>
    <mergeCell ref="B17:B21"/>
    <mergeCell ref="C17:C21"/>
    <mergeCell ref="K17:K21"/>
    <mergeCell ref="L17:L21"/>
    <mergeCell ref="M17:M21"/>
    <mergeCell ref="N17:N21"/>
    <mergeCell ref="H17:H21"/>
    <mergeCell ref="G17:G21"/>
    <mergeCell ref="A22:A26"/>
    <mergeCell ref="B22:B26"/>
    <mergeCell ref="C22:C26"/>
    <mergeCell ref="K22:K26"/>
    <mergeCell ref="L22:L26"/>
    <mergeCell ref="M22:M26"/>
    <mergeCell ref="N22:N26"/>
    <mergeCell ref="H22:H26"/>
    <mergeCell ref="G22:G26"/>
    <mergeCell ref="A27:A31"/>
    <mergeCell ref="B27:B31"/>
    <mergeCell ref="C27:C31"/>
    <mergeCell ref="K27:K31"/>
    <mergeCell ref="L27:L31"/>
    <mergeCell ref="M27:M31"/>
    <mergeCell ref="N27:N31"/>
    <mergeCell ref="H27:H31"/>
    <mergeCell ref="G27:G31"/>
    <mergeCell ref="A32:A36"/>
    <mergeCell ref="B32:B36"/>
    <mergeCell ref="C32:C36"/>
    <mergeCell ref="K32:K36"/>
    <mergeCell ref="L32:L36"/>
    <mergeCell ref="M32:M36"/>
    <mergeCell ref="N32:N36"/>
    <mergeCell ref="H32:H36"/>
    <mergeCell ref="G32:G36"/>
    <mergeCell ref="A37:A41"/>
    <mergeCell ref="B37:B41"/>
    <mergeCell ref="C37:C41"/>
    <mergeCell ref="K37:K41"/>
    <mergeCell ref="L37:L41"/>
    <mergeCell ref="M37:M41"/>
    <mergeCell ref="N37:N41"/>
    <mergeCell ref="H37:H41"/>
    <mergeCell ref="G37:G41"/>
    <mergeCell ref="A42:A46"/>
    <mergeCell ref="B42:B46"/>
    <mergeCell ref="C42:C46"/>
    <mergeCell ref="K42:K46"/>
    <mergeCell ref="L42:L46"/>
    <mergeCell ref="M42:M46"/>
    <mergeCell ref="N42:N46"/>
    <mergeCell ref="H42:H46"/>
    <mergeCell ref="G42:G46"/>
    <mergeCell ref="A47:A51"/>
    <mergeCell ref="B47:B51"/>
    <mergeCell ref="C47:C51"/>
    <mergeCell ref="K47:K51"/>
    <mergeCell ref="L47:L51"/>
    <mergeCell ref="M47:M51"/>
    <mergeCell ref="N47:N51"/>
    <mergeCell ref="H47:H51"/>
    <mergeCell ref="G47:G51"/>
    <mergeCell ref="A52:A56"/>
    <mergeCell ref="B52:B56"/>
    <mergeCell ref="C52:C56"/>
    <mergeCell ref="K52:K56"/>
    <mergeCell ref="L52:L56"/>
    <mergeCell ref="M52:M56"/>
    <mergeCell ref="N52:N56"/>
    <mergeCell ref="H52:H56"/>
    <mergeCell ref="G52:G56"/>
    <mergeCell ref="A57:A61"/>
    <mergeCell ref="B57:B61"/>
    <mergeCell ref="C57:C61"/>
    <mergeCell ref="K57:K61"/>
    <mergeCell ref="L57:L61"/>
    <mergeCell ref="M57:M61"/>
    <mergeCell ref="N57:N61"/>
    <mergeCell ref="H57:H61"/>
    <mergeCell ref="G57:G61"/>
    <mergeCell ref="A62:A66"/>
    <mergeCell ref="B62:B66"/>
    <mergeCell ref="C62:C66"/>
    <mergeCell ref="K62:K66"/>
    <mergeCell ref="L62:L66"/>
    <mergeCell ref="M62:M66"/>
    <mergeCell ref="N62:N66"/>
    <mergeCell ref="H62:H66"/>
    <mergeCell ref="G62:G66"/>
    <mergeCell ref="A67:A71"/>
    <mergeCell ref="B67:B71"/>
    <mergeCell ref="C67:C71"/>
    <mergeCell ref="K67:K71"/>
    <mergeCell ref="L67:L71"/>
    <mergeCell ref="M67:M71"/>
    <mergeCell ref="N67:N71"/>
    <mergeCell ref="H67:H71"/>
    <mergeCell ref="G67:G71"/>
    <mergeCell ref="A72:A76"/>
    <mergeCell ref="B72:B76"/>
    <mergeCell ref="C72:C76"/>
    <mergeCell ref="K72:K76"/>
    <mergeCell ref="L72:L76"/>
    <mergeCell ref="M72:M76"/>
    <mergeCell ref="N72:N76"/>
    <mergeCell ref="H72:H76"/>
    <mergeCell ref="G72:G76"/>
    <mergeCell ref="A77:A81"/>
    <mergeCell ref="B77:B81"/>
    <mergeCell ref="C77:C81"/>
    <mergeCell ref="K77:K81"/>
    <mergeCell ref="L77:L81"/>
    <mergeCell ref="M77:M81"/>
    <mergeCell ref="N77:N81"/>
    <mergeCell ref="H77:H81"/>
    <mergeCell ref="G77:G81"/>
    <mergeCell ref="A82:A86"/>
    <mergeCell ref="B82:B86"/>
    <mergeCell ref="C82:C86"/>
    <mergeCell ref="K82:K86"/>
    <mergeCell ref="L82:L86"/>
    <mergeCell ref="M82:M86"/>
    <mergeCell ref="N82:N86"/>
    <mergeCell ref="H82:H86"/>
    <mergeCell ref="G82:G86"/>
    <mergeCell ref="A87:A91"/>
    <mergeCell ref="B87:B91"/>
    <mergeCell ref="C87:C91"/>
    <mergeCell ref="K87:K91"/>
    <mergeCell ref="L87:L91"/>
    <mergeCell ref="M87:M91"/>
    <mergeCell ref="N87:N91"/>
    <mergeCell ref="H87:H91"/>
    <mergeCell ref="G87:G91"/>
    <mergeCell ref="A92:A96"/>
    <mergeCell ref="B92:B96"/>
    <mergeCell ref="C92:C96"/>
    <mergeCell ref="K92:K96"/>
    <mergeCell ref="L92:L96"/>
    <mergeCell ref="M92:M96"/>
    <mergeCell ref="N92:N96"/>
    <mergeCell ref="H92:H96"/>
    <mergeCell ref="G92:G96"/>
    <mergeCell ref="A97:A101"/>
    <mergeCell ref="B97:B101"/>
    <mergeCell ref="C97:C101"/>
    <mergeCell ref="K97:K101"/>
    <mergeCell ref="L97:L101"/>
    <mergeCell ref="M97:M101"/>
    <mergeCell ref="N97:N101"/>
    <mergeCell ref="H97:H101"/>
    <mergeCell ref="G97:G101"/>
    <mergeCell ref="A102:A106"/>
    <mergeCell ref="B102:B106"/>
    <mergeCell ref="C102:C106"/>
    <mergeCell ref="K102:K106"/>
    <mergeCell ref="L102:L106"/>
    <mergeCell ref="M102:M106"/>
    <mergeCell ref="N102:N106"/>
    <mergeCell ref="H102:H106"/>
    <mergeCell ref="G102:G106"/>
    <mergeCell ref="A107:A111"/>
    <mergeCell ref="B107:B111"/>
    <mergeCell ref="C107:C111"/>
    <mergeCell ref="K107:K111"/>
    <mergeCell ref="L107:L111"/>
    <mergeCell ref="M107:M111"/>
    <mergeCell ref="N107:N111"/>
    <mergeCell ref="H107:H111"/>
    <mergeCell ref="G107:G111"/>
    <mergeCell ref="A112:A116"/>
    <mergeCell ref="B112:B116"/>
    <mergeCell ref="C112:C116"/>
    <mergeCell ref="K112:K116"/>
    <mergeCell ref="L112:L116"/>
    <mergeCell ref="M112:M116"/>
    <mergeCell ref="N112:N116"/>
    <mergeCell ref="H112:H116"/>
    <mergeCell ref="G112:G116"/>
    <mergeCell ref="A117:A121"/>
    <mergeCell ref="B117:B121"/>
    <mergeCell ref="C117:C121"/>
    <mergeCell ref="K117:K121"/>
    <mergeCell ref="L117:L121"/>
    <mergeCell ref="M117:M121"/>
    <mergeCell ref="N117:N121"/>
    <mergeCell ref="H117:H121"/>
    <mergeCell ref="G117:G121"/>
    <mergeCell ref="A122:A126"/>
    <mergeCell ref="B122:B126"/>
    <mergeCell ref="C122:C126"/>
    <mergeCell ref="K122:K126"/>
    <mergeCell ref="L122:L126"/>
    <mergeCell ref="M122:M126"/>
    <mergeCell ref="N122:N126"/>
    <mergeCell ref="H122:H126"/>
    <mergeCell ref="G122:G126"/>
    <mergeCell ref="A127:A131"/>
    <mergeCell ref="B127:B131"/>
    <mergeCell ref="C127:C131"/>
    <mergeCell ref="K127:K131"/>
    <mergeCell ref="L127:L131"/>
    <mergeCell ref="M127:M131"/>
    <mergeCell ref="N127:N131"/>
    <mergeCell ref="H127:H131"/>
    <mergeCell ref="G127:G131"/>
    <mergeCell ref="A132:A136"/>
    <mergeCell ref="B132:B136"/>
    <mergeCell ref="C132:C136"/>
    <mergeCell ref="K132:K136"/>
    <mergeCell ref="L132:L136"/>
    <mergeCell ref="M132:M136"/>
    <mergeCell ref="N132:N136"/>
    <mergeCell ref="H132:H136"/>
    <mergeCell ref="G132:G136"/>
    <mergeCell ref="A137:A141"/>
    <mergeCell ref="B137:B141"/>
    <mergeCell ref="C137:C141"/>
    <mergeCell ref="K137:K141"/>
    <mergeCell ref="L137:L141"/>
    <mergeCell ref="M137:M141"/>
    <mergeCell ref="N137:N141"/>
    <mergeCell ref="H137:H141"/>
    <mergeCell ref="G137:G141"/>
    <mergeCell ref="A142:A146"/>
    <mergeCell ref="B142:B146"/>
    <mergeCell ref="C142:C146"/>
    <mergeCell ref="K142:K146"/>
    <mergeCell ref="L142:L146"/>
    <mergeCell ref="M142:M146"/>
    <mergeCell ref="N142:N146"/>
    <mergeCell ref="H142:H146"/>
    <mergeCell ref="G142:G146"/>
    <mergeCell ref="A147:A151"/>
    <mergeCell ref="B147:B151"/>
    <mergeCell ref="C147:C151"/>
    <mergeCell ref="K147:K151"/>
    <mergeCell ref="L147:L151"/>
    <mergeCell ref="M147:M151"/>
    <mergeCell ref="N147:N151"/>
    <mergeCell ref="H147:H151"/>
    <mergeCell ref="G147:G151"/>
    <mergeCell ref="A152:A156"/>
    <mergeCell ref="B152:B156"/>
    <mergeCell ref="C152:C156"/>
    <mergeCell ref="K152:K156"/>
    <mergeCell ref="L152:L156"/>
    <mergeCell ref="M152:M156"/>
    <mergeCell ref="N152:N156"/>
    <mergeCell ref="H152:H156"/>
    <mergeCell ref="G152:G156"/>
    <mergeCell ref="A157:A161"/>
    <mergeCell ref="B157:B161"/>
    <mergeCell ref="C157:C161"/>
    <mergeCell ref="K157:K161"/>
    <mergeCell ref="L157:L161"/>
    <mergeCell ref="M157:M161"/>
    <mergeCell ref="N157:N161"/>
    <mergeCell ref="H157:H161"/>
    <mergeCell ref="G157:G161"/>
    <mergeCell ref="A162:A166"/>
    <mergeCell ref="B162:B166"/>
    <mergeCell ref="C162:C166"/>
    <mergeCell ref="K162:K166"/>
    <mergeCell ref="L162:L166"/>
    <mergeCell ref="M162:M166"/>
    <mergeCell ref="N162:N166"/>
    <mergeCell ref="H162:H166"/>
    <mergeCell ref="G162:G166"/>
    <mergeCell ref="A167:A171"/>
    <mergeCell ref="B167:B171"/>
    <mergeCell ref="C167:C171"/>
    <mergeCell ref="K167:K171"/>
    <mergeCell ref="L167:L171"/>
    <mergeCell ref="M167:M171"/>
    <mergeCell ref="N167:N171"/>
    <mergeCell ref="H167:H171"/>
    <mergeCell ref="G167:G171"/>
    <mergeCell ref="A172:A176"/>
    <mergeCell ref="B172:B176"/>
    <mergeCell ref="C172:C176"/>
    <mergeCell ref="K172:K176"/>
    <mergeCell ref="L172:L176"/>
    <mergeCell ref="M172:M176"/>
    <mergeCell ref="N172:N176"/>
    <mergeCell ref="H172:H176"/>
    <mergeCell ref="G172:G176"/>
    <mergeCell ref="A177:A181"/>
    <mergeCell ref="B177:B181"/>
    <mergeCell ref="C177:C181"/>
    <mergeCell ref="K177:K181"/>
    <mergeCell ref="L177:L181"/>
    <mergeCell ref="M177:M181"/>
    <mergeCell ref="N177:N181"/>
    <mergeCell ref="H177:H181"/>
    <mergeCell ref="G177:G181"/>
    <mergeCell ref="A182:A186"/>
    <mergeCell ref="B182:B186"/>
    <mergeCell ref="C182:C186"/>
    <mergeCell ref="K182:K186"/>
    <mergeCell ref="L182:L186"/>
    <mergeCell ref="M182:M186"/>
    <mergeCell ref="N182:N186"/>
    <mergeCell ref="H182:H186"/>
    <mergeCell ref="G182:G186"/>
    <mergeCell ref="A187:A191"/>
    <mergeCell ref="B187:B191"/>
    <mergeCell ref="C187:C191"/>
    <mergeCell ref="K187:K191"/>
    <mergeCell ref="L187:L191"/>
    <mergeCell ref="M187:M191"/>
    <mergeCell ref="N187:N191"/>
    <mergeCell ref="H187:H191"/>
    <mergeCell ref="G187:G191"/>
    <mergeCell ref="A192:A196"/>
    <mergeCell ref="B192:B196"/>
    <mergeCell ref="C192:C196"/>
    <mergeCell ref="K192:K196"/>
    <mergeCell ref="L192:L196"/>
    <mergeCell ref="M192:M196"/>
    <mergeCell ref="N192:N196"/>
    <mergeCell ref="H192:H196"/>
    <mergeCell ref="G192:G196"/>
    <mergeCell ref="A197:A201"/>
    <mergeCell ref="B197:B201"/>
    <mergeCell ref="C197:C201"/>
    <mergeCell ref="K197:K201"/>
    <mergeCell ref="L197:L201"/>
    <mergeCell ref="M197:M201"/>
    <mergeCell ref="N197:N201"/>
    <mergeCell ref="H197:H201"/>
    <mergeCell ref="G197:G201"/>
    <mergeCell ref="A202:A206"/>
    <mergeCell ref="B202:B206"/>
    <mergeCell ref="C202:C206"/>
    <mergeCell ref="K202:K206"/>
    <mergeCell ref="L202:L206"/>
    <mergeCell ref="M202:M206"/>
    <mergeCell ref="N202:N206"/>
    <mergeCell ref="H202:H206"/>
    <mergeCell ref="G202:G206"/>
    <mergeCell ref="A207:A211"/>
    <mergeCell ref="B207:B211"/>
    <mergeCell ref="C207:C211"/>
    <mergeCell ref="K207:K211"/>
    <mergeCell ref="L207:L211"/>
    <mergeCell ref="M207:M211"/>
    <mergeCell ref="N207:N211"/>
    <mergeCell ref="H207:H211"/>
    <mergeCell ref="G207:G211"/>
    <mergeCell ref="A212:A216"/>
    <mergeCell ref="B212:B216"/>
    <mergeCell ref="C212:C216"/>
    <mergeCell ref="K212:K216"/>
    <mergeCell ref="L212:L216"/>
    <mergeCell ref="M212:M216"/>
    <mergeCell ref="N212:N216"/>
    <mergeCell ref="H212:H216"/>
    <mergeCell ref="G212:G216"/>
    <mergeCell ref="A217:A221"/>
    <mergeCell ref="B217:B221"/>
    <mergeCell ref="C217:C221"/>
    <mergeCell ref="K217:K221"/>
    <mergeCell ref="L217:L221"/>
    <mergeCell ref="M217:M221"/>
    <mergeCell ref="N217:N221"/>
    <mergeCell ref="H217:H221"/>
    <mergeCell ref="G217:G221"/>
    <mergeCell ref="A222:A226"/>
    <mergeCell ref="B222:B226"/>
    <mergeCell ref="C222:C226"/>
    <mergeCell ref="K222:K226"/>
    <mergeCell ref="L222:L226"/>
    <mergeCell ref="M222:M226"/>
    <mergeCell ref="N222:N226"/>
    <mergeCell ref="H222:H226"/>
    <mergeCell ref="G222:G226"/>
    <mergeCell ref="A227:A231"/>
    <mergeCell ref="B227:B231"/>
    <mergeCell ref="C227:C231"/>
    <mergeCell ref="K227:K231"/>
    <mergeCell ref="L227:L231"/>
    <mergeCell ref="M227:M231"/>
    <mergeCell ref="N227:N231"/>
    <mergeCell ref="H227:H231"/>
    <mergeCell ref="G227:G231"/>
    <mergeCell ref="A232:A236"/>
    <mergeCell ref="B232:B236"/>
    <mergeCell ref="C232:C236"/>
    <mergeCell ref="K232:K236"/>
    <mergeCell ref="L232:L236"/>
    <mergeCell ref="M232:M236"/>
    <mergeCell ref="N232:N236"/>
    <mergeCell ref="H232:H236"/>
    <mergeCell ref="G232:G236"/>
    <mergeCell ref="A237:A241"/>
    <mergeCell ref="B237:B241"/>
    <mergeCell ref="C237:C241"/>
    <mergeCell ref="K237:K241"/>
    <mergeCell ref="L237:L241"/>
    <mergeCell ref="M237:M241"/>
    <mergeCell ref="N237:N241"/>
    <mergeCell ref="H237:H241"/>
    <mergeCell ref="G237:G241"/>
    <mergeCell ref="A242:A246"/>
    <mergeCell ref="B242:B246"/>
    <mergeCell ref="C242:C246"/>
    <mergeCell ref="K242:K246"/>
    <mergeCell ref="L242:L246"/>
    <mergeCell ref="M242:M246"/>
    <mergeCell ref="N242:N246"/>
    <mergeCell ref="H242:H246"/>
    <mergeCell ref="G242:G246"/>
    <mergeCell ref="A247:A251"/>
    <mergeCell ref="B247:B251"/>
    <mergeCell ref="C247:C251"/>
    <mergeCell ref="K247:K251"/>
    <mergeCell ref="L247:L251"/>
    <mergeCell ref="M252:M256"/>
    <mergeCell ref="N252:N256"/>
    <mergeCell ref="H252:H256"/>
    <mergeCell ref="G252:G256"/>
    <mergeCell ref="M247:M251"/>
    <mergeCell ref="N247:N251"/>
    <mergeCell ref="H247:H251"/>
    <mergeCell ref="G247:G251"/>
    <mergeCell ref="A252:A256"/>
    <mergeCell ref="B252:B256"/>
    <mergeCell ref="C252:C256"/>
    <mergeCell ref="K252:K256"/>
    <mergeCell ref="L252:L256"/>
  </mergeCells>
  <conditionalFormatting sqref="L7">
    <cfRule type="containsText" dxfId="306" priority="12" operator="containsText" text="Crítica">
      <formula>NOT(ISERROR(SEARCH("Crítica",L7)))</formula>
    </cfRule>
    <cfRule type="containsText" dxfId="305" priority="13" operator="containsText" text="Baja">
      <formula>NOT(ISERROR(SEARCH("Baja",L7)))</formula>
    </cfRule>
    <cfRule type="containsText" dxfId="304" priority="14" operator="containsText" text="Importante">
      <formula>NOT(ISERROR(SEARCH("Importante",L7)))</formula>
    </cfRule>
    <cfRule type="colorScale" priority="15">
      <colorScale>
        <cfvo type="min"/>
        <cfvo type="num" val="2"/>
        <cfvo type="max"/>
        <color rgb="FF00B050"/>
        <color rgb="FFFFFF00"/>
        <color rgb="FFFF0000"/>
      </colorScale>
    </cfRule>
    <cfRule type="containsText" dxfId="303" priority="16" operator="containsText" text="3">
      <formula>NOT(ISERROR(SEARCH("3",L7)))</formula>
    </cfRule>
    <cfRule type="colorScale" priority="17">
      <colorScale>
        <cfvo type="num" val="1"/>
        <cfvo type="num" val="2"/>
        <cfvo type="num" val="3"/>
        <color rgb="FF00B050"/>
        <color rgb="FFFFFF00"/>
        <color rgb="FFFF0000"/>
      </colorScale>
    </cfRule>
    <cfRule type="colorScale" priority="18">
      <colorScale>
        <cfvo type="min"/>
        <cfvo type="percentile" val="50"/>
        <cfvo type="max"/>
        <color rgb="FFF8696B"/>
        <color rgb="FFFFEB84"/>
        <color rgb="FF63BE7B"/>
      </colorScale>
    </cfRule>
    <cfRule type="cellIs" dxfId="302" priority="19" operator="between">
      <formula>0</formula>
      <formula>1</formula>
    </cfRule>
    <cfRule type="cellIs" dxfId="301" priority="22" operator="equal">
      <formula>3</formula>
    </cfRule>
  </conditionalFormatting>
  <conditionalFormatting sqref="L7">
    <cfRule type="cellIs" dxfId="300" priority="20" operator="equal">
      <formula>3</formula>
    </cfRule>
    <cfRule type="cellIs" dxfId="299" priority="21" operator="equal">
      <formula>3</formula>
    </cfRule>
  </conditionalFormatting>
  <conditionalFormatting sqref="L12 L17 L22 L27 L32 L37 L42 L47 L52 L57 L62 L67 L72 L77 L82 L87 L92 L97 L102 L107 L112 L117 L122 L127 L132 L137 L142 L147 L152 L157 L162 L167 L172 L177 L182 L187 L192 L197 L202 L207 L212 L217 L222 L227 L232 L237 L242 L247 L252">
    <cfRule type="colorScale" priority="4">
      <colorScale>
        <cfvo type="min"/>
        <cfvo type="num" val="2"/>
        <cfvo type="max"/>
        <color rgb="FF00B050"/>
        <color rgb="FFFFFF00"/>
        <color rgb="FFFF0000"/>
      </colorScale>
    </cfRule>
    <cfRule type="containsText" dxfId="298" priority="5" operator="containsText" text="3">
      <formula>NOT(ISERROR(SEARCH("3",L12)))</formula>
    </cfRule>
    <cfRule type="colorScale" priority="6">
      <colorScale>
        <cfvo type="num" val="1"/>
        <cfvo type="num" val="2"/>
        <cfvo type="num" val="3"/>
        <color rgb="FF00B050"/>
        <color rgb="FFFFFF00"/>
        <color rgb="FFFF0000"/>
      </colorScale>
    </cfRule>
    <cfRule type="colorScale" priority="7">
      <colorScale>
        <cfvo type="min"/>
        <cfvo type="percentile" val="50"/>
        <cfvo type="max"/>
        <color rgb="FFF8696B"/>
        <color rgb="FFFFEB84"/>
        <color rgb="FF63BE7B"/>
      </colorScale>
    </cfRule>
    <cfRule type="cellIs" dxfId="297" priority="8" operator="between">
      <formula>0</formula>
      <formula>1</formula>
    </cfRule>
    <cfRule type="cellIs" dxfId="296" priority="11" operator="equal">
      <formula>3</formula>
    </cfRule>
  </conditionalFormatting>
  <conditionalFormatting sqref="L12 L17 L22 L27 L32 L37 L42 L47 L52 L57 L62 L67 L72 L77 L82 L87 L92 L97 L102 L107 L112 L117 L122 L127 L132 L137 L142 L147 L152 L157 L162 L167 L172 L177 L182 L187 L192 L197 L202 L207 L212 L217 L222 L227 L232 L237 L242 L247 L252">
    <cfRule type="cellIs" dxfId="295" priority="9" operator="equal">
      <formula>3</formula>
    </cfRule>
    <cfRule type="cellIs" dxfId="294" priority="10" operator="equal">
      <formula>3</formula>
    </cfRule>
  </conditionalFormatting>
  <conditionalFormatting sqref="L7:L256">
    <cfRule type="containsText" dxfId="293" priority="1" operator="containsText" text="Alta">
      <formula>NOT(ISERROR(SEARCH("Alta",L7)))</formula>
    </cfRule>
    <cfRule type="containsText" dxfId="292" priority="2" operator="containsText" text="Baja">
      <formula>NOT(ISERROR(SEARCH("Baja",L7)))</formula>
    </cfRule>
    <cfRule type="containsText" dxfId="291" priority="3" operator="containsText" text="Media">
      <formula>NOT(ISERROR(SEARCH("Media",L7)))</formula>
    </cfRule>
  </conditionalFormatting>
  <pageMargins left="0.7" right="0.7" top="0.75" bottom="0.75" header="0.3" footer="0.3"/>
  <pageSetup orientation="portrait" horizontalDpi="300" verticalDpi="300" r:id="rId1"/>
  <ignoredErrors>
    <ignoredError sqref="K12" formulaRange="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tabColor rgb="FF00B050"/>
  </sheetPr>
  <dimension ref="A1:O534"/>
  <sheetViews>
    <sheetView showGridLines="0" showZeros="0" workbookViewId="0">
      <selection activeCell="I4" sqref="I4"/>
    </sheetView>
  </sheetViews>
  <sheetFormatPr baseColWidth="10" defaultRowHeight="15" x14ac:dyDescent="0.25"/>
  <cols>
    <col min="1" max="1" width="2.85546875" customWidth="1"/>
    <col min="2" max="2" width="11.140625" customWidth="1"/>
    <col min="3" max="3" width="12" customWidth="1"/>
    <col min="4" max="4" width="35.42578125" customWidth="1"/>
    <col min="5" max="5" width="6.85546875" customWidth="1"/>
    <col min="6" max="6" width="4.140625" customWidth="1"/>
    <col min="7" max="7" width="5.85546875" customWidth="1"/>
    <col min="8" max="8" width="6.85546875" customWidth="1"/>
    <col min="9" max="9" width="36.5703125" customWidth="1"/>
    <col min="10" max="10" width="3.42578125" customWidth="1"/>
    <col min="11" max="11" width="14.140625" customWidth="1"/>
    <col min="12" max="12" width="14" customWidth="1"/>
    <col min="13" max="13" width="19.5703125" customWidth="1"/>
    <col min="14" max="14" width="18.85546875" customWidth="1"/>
    <col min="15" max="15" width="19.85546875" customWidth="1"/>
  </cols>
  <sheetData>
    <row r="1" spans="1:15" x14ac:dyDescent="0.25">
      <c r="D1" s="188" t="s">
        <v>1007</v>
      </c>
    </row>
    <row r="3" spans="1:15" ht="59.25" customHeight="1" x14ac:dyDescent="0.25">
      <c r="A3" s="142" t="s">
        <v>8</v>
      </c>
      <c r="B3" s="142" t="s">
        <v>0</v>
      </c>
      <c r="C3" s="142" t="s">
        <v>1</v>
      </c>
      <c r="D3" s="142" t="s">
        <v>1002</v>
      </c>
      <c r="E3" s="142" t="s">
        <v>987</v>
      </c>
      <c r="F3" s="142" t="s">
        <v>42</v>
      </c>
      <c r="G3" s="142" t="str">
        <f>'Puestos de Trabajo Esp'!M6</f>
        <v>Te  Diario   (Hrs)</v>
      </c>
      <c r="H3" s="142" t="str">
        <f>'Puestos de Trabajo Esp'!U6</f>
        <v>Te  Semanal  (Hrs)</v>
      </c>
      <c r="I3" s="189"/>
      <c r="J3" s="142" t="str">
        <f>A3</f>
        <v>N°</v>
      </c>
      <c r="K3" s="142" t="s">
        <v>0</v>
      </c>
      <c r="L3" s="142" t="s">
        <v>1</v>
      </c>
      <c r="M3" s="142" t="s">
        <v>997</v>
      </c>
      <c r="N3" s="142" t="s">
        <v>996</v>
      </c>
      <c r="O3" s="142" t="s">
        <v>1008</v>
      </c>
    </row>
    <row r="4" spans="1:15" ht="76.5" customHeight="1" x14ac:dyDescent="0.25">
      <c r="A4" s="143">
        <v>1</v>
      </c>
      <c r="B4" s="143" t="str">
        <f>'Puestos de Trabajo Emp'!B7</f>
        <v>Taller de mantención</v>
      </c>
      <c r="C4" s="143" t="str">
        <f>'Puestos de Trabajo Emp'!C7</f>
        <v>Mantenedor mecánico</v>
      </c>
      <c r="D4" s="143" t="s">
        <v>1013</v>
      </c>
      <c r="E4" s="143" t="str">
        <f>'Puestos de Trabajo Emp'!F7</f>
        <v>NO</v>
      </c>
      <c r="F4" s="143">
        <f>'Puestos de Trabajo Emp'!R7</f>
        <v>1</v>
      </c>
      <c r="G4" s="143">
        <f>'Puestos de Trabajo Emp'!S7</f>
        <v>7</v>
      </c>
      <c r="H4" s="143">
        <f>'Puestos de Trabajo Emp'!T7</f>
        <v>47</v>
      </c>
      <c r="I4" s="143"/>
      <c r="J4" s="184">
        <f t="shared" ref="J4:J53" si="0">A4</f>
        <v>1</v>
      </c>
      <c r="K4" s="143" t="str">
        <f>'Puestos de Trabajo Emp'!B7</f>
        <v>Taller de mantención</v>
      </c>
      <c r="L4" s="143" t="str">
        <f>'Puestos de Trabajo Emp'!C7</f>
        <v>Mantenedor mecánico</v>
      </c>
      <c r="M4" s="143" t="str">
        <f>'Puestos de Trabajo Emp'!N7</f>
        <v>Orejera 3M Peltor Optime 95</v>
      </c>
      <c r="N4" s="143" t="str">
        <f>'Puestos de Trabajo Emp'!O7</f>
        <v>Protección ocular y casco</v>
      </c>
      <c r="O4" s="143" t="str">
        <f>'Puestos de Trabajo Emp'!P7</f>
        <v>Protector utilizado correctamente, pero sus almohadillas se encuentran endurecidas</v>
      </c>
    </row>
    <row r="5" spans="1:15" ht="76.5" customHeight="1" x14ac:dyDescent="0.25">
      <c r="A5" s="143">
        <v>2</v>
      </c>
      <c r="B5" s="143" t="str">
        <f>'Puestos de Trabajo Emp'!B12</f>
        <v>Taller de mantención</v>
      </c>
      <c r="C5" s="143" t="str">
        <f>'Puestos de Trabajo Emp'!C12</f>
        <v>Ayudante mantenedor mecánico</v>
      </c>
      <c r="D5" s="143" t="s">
        <v>1014</v>
      </c>
      <c r="E5" s="143" t="str">
        <f>'Puestos de Trabajo Emp'!F12</f>
        <v>NO</v>
      </c>
      <c r="F5" s="143">
        <f>'Puestos de Trabajo Emp'!R12</f>
        <v>1</v>
      </c>
      <c r="G5" s="143">
        <f>'Puestos de Trabajo Emp'!S12</f>
        <v>8</v>
      </c>
      <c r="H5" s="143">
        <f>'Puestos de Trabajo Emp'!T12</f>
        <v>40</v>
      </c>
      <c r="I5" s="143"/>
      <c r="J5" s="184">
        <f t="shared" si="0"/>
        <v>2</v>
      </c>
      <c r="K5" s="143" t="str">
        <f>'Puestos de Trabajo Emp'!B12</f>
        <v>Taller de mantención</v>
      </c>
      <c r="L5" s="143" t="str">
        <f>'Puestos de Trabajo Emp'!C12</f>
        <v>Ayudante mantenedor mecánico</v>
      </c>
      <c r="M5" s="143" t="str">
        <f>'Puestos de Trabajo Emp'!N12</f>
        <v>Orejera 3M Peltor Optime 95</v>
      </c>
      <c r="N5" s="143" t="str">
        <f>'Puestos de Trabajo Emp'!O12</f>
        <v>Protección ocular y casco</v>
      </c>
      <c r="O5" s="143" t="str">
        <f>'Puestos de Trabajo Emp'!P12</f>
        <v>Protector auditivo mal utilizado, ya que se utiliza con el arnés tras la nuca, sin la banda de sujeción superior, además se nota el arnés con débil sujeción</v>
      </c>
    </row>
    <row r="6" spans="1:15" ht="76.5" customHeight="1" x14ac:dyDescent="0.25">
      <c r="A6" s="143">
        <v>3</v>
      </c>
      <c r="B6" s="143" t="str">
        <f>'Puestos de Trabajo Emp'!B17</f>
        <v>Taller de mantención</v>
      </c>
      <c r="C6" s="143" t="str">
        <f>'Puestos de Trabajo Emp'!C17</f>
        <v>Mantenedor mecánico</v>
      </c>
      <c r="D6" s="143" t="s">
        <v>1015</v>
      </c>
      <c r="E6" s="143" t="str">
        <f>'Puestos de Trabajo Emp'!F17</f>
        <v>NO</v>
      </c>
      <c r="F6" s="143">
        <f>'Puestos de Trabajo Emp'!R17</f>
        <v>1</v>
      </c>
      <c r="G6" s="143">
        <f>'Puestos de Trabajo Emp'!S17</f>
        <v>8</v>
      </c>
      <c r="H6" s="143">
        <f>'Puestos de Trabajo Emp'!T17</f>
        <v>39</v>
      </c>
      <c r="I6" s="143"/>
      <c r="J6" s="184">
        <f t="shared" si="0"/>
        <v>3</v>
      </c>
      <c r="K6" s="143" t="str">
        <f>'Puestos de Trabajo Emp'!B17</f>
        <v>Taller de mantención</v>
      </c>
      <c r="L6" s="143" t="str">
        <f>'Puestos de Trabajo Emp'!C17</f>
        <v>Mantenedor mecánico</v>
      </c>
      <c r="M6" s="143" t="str">
        <f>'Puestos de Trabajo Emp'!N17</f>
        <v>Orejera 3M Peltor Optime 95</v>
      </c>
      <c r="N6" s="143" t="str">
        <f>'Puestos de Trabajo Emp'!O17</f>
        <v>Protección ocular y casco</v>
      </c>
      <c r="O6" s="143" t="str">
        <f>'Puestos de Trabajo Emp'!P17</f>
        <v>Protector auditivo mal utilizado, ya que se utiliza con el arnés tras la nuca, sin la banda de sujeción superior, además se nota el arnés con débil sujeción</v>
      </c>
    </row>
    <row r="7" spans="1:15" ht="76.5" customHeight="1" x14ac:dyDescent="0.25">
      <c r="A7" s="143">
        <v>4</v>
      </c>
      <c r="B7" s="143" t="str">
        <f>'Puestos de Trabajo Emp'!B22</f>
        <v>Horno</v>
      </c>
      <c r="C7" s="143" t="str">
        <f>'Puestos de Trabajo Emp'!C22</f>
        <v>Operador Cabina</v>
      </c>
      <c r="D7" s="143" t="s">
        <v>1016</v>
      </c>
      <c r="E7" s="143" t="str">
        <f>'Puestos de Trabajo Emp'!F22</f>
        <v>SI</v>
      </c>
      <c r="F7" s="143">
        <f>'Puestos de Trabajo Emp'!R22</f>
        <v>1</v>
      </c>
      <c r="G7" s="143">
        <f>'Puestos de Trabajo Emp'!S22</f>
        <v>7.5</v>
      </c>
      <c r="H7" s="143">
        <f>'Puestos de Trabajo Emp'!T22</f>
        <v>38</v>
      </c>
      <c r="I7" s="143"/>
      <c r="J7" s="184">
        <f t="shared" si="0"/>
        <v>4</v>
      </c>
      <c r="K7" s="143" t="str">
        <f>'Puestos de Trabajo Emp'!B22</f>
        <v>Horno</v>
      </c>
      <c r="L7" s="143" t="str">
        <f>'Puestos de Trabajo Emp'!C22</f>
        <v>Operador Cabina</v>
      </c>
      <c r="M7" s="143" t="str">
        <f>'Puestos de Trabajo Emp'!N22</f>
        <v>Orejera 3M Peltor Optime 95</v>
      </c>
      <c r="N7" s="143" t="str">
        <f>'Puestos de Trabajo Emp'!O22</f>
        <v>Casco de protección</v>
      </c>
      <c r="O7" s="143" t="str">
        <f>'Puestos de Trabajo Emp'!P22</f>
        <v>Protector utilizado correctamente, pero sus almohadillas se encuentran endurecidas</v>
      </c>
    </row>
    <row r="8" spans="1:15" ht="76.5" hidden="1" customHeight="1" x14ac:dyDescent="0.25">
      <c r="A8" s="143"/>
      <c r="B8" s="143" t="str">
        <f>'Puestos de Trabajo Emp'!B27</f>
        <v>Muestrera</v>
      </c>
      <c r="C8" s="143" t="str">
        <f>'Puestos de Trabajo Emp'!C27</f>
        <v>Operador
 metalúrgico</v>
      </c>
      <c r="D8" s="143" t="s">
        <v>1017</v>
      </c>
      <c r="E8" s="143" t="str">
        <f>'Puestos de Trabajo Emp'!F27</f>
        <v>NO</v>
      </c>
      <c r="F8" s="143">
        <f>'Puestos de Trabajo Emp'!R27</f>
        <v>18</v>
      </c>
      <c r="G8" s="143">
        <f>'Puestos de Trabajo Emp'!S27</f>
        <v>11</v>
      </c>
      <c r="H8" s="143">
        <f>'Puestos de Trabajo Emp'!T27</f>
        <v>37</v>
      </c>
      <c r="I8" s="143"/>
      <c r="J8" s="184">
        <f t="shared" si="0"/>
        <v>0</v>
      </c>
      <c r="K8" s="143" t="str">
        <f>'Puestos de Trabajo Emp'!B27</f>
        <v>Muestrera</v>
      </c>
      <c r="L8" s="143" t="str">
        <f>'Puestos de Trabajo Emp'!C27</f>
        <v>Operador
 metalúrgico</v>
      </c>
      <c r="M8" s="143" t="str">
        <f>'Puestos de Trabajo Emp'!N27</f>
        <v>Orejera Masprot MPA-101C, 
Tapon auditivo reutilizable Steelpro modelo EP-T06</v>
      </c>
      <c r="N8" s="143">
        <f>'Puestos de Trabajo Emp'!O27</f>
        <v>0</v>
      </c>
      <c r="O8" s="143">
        <f>'Puestos de Trabajo Emp'!P27</f>
        <v>0</v>
      </c>
    </row>
    <row r="9" spans="1:15" ht="76.5" hidden="1" customHeight="1" x14ac:dyDescent="0.25">
      <c r="A9" s="143"/>
      <c r="B9" s="143" t="str">
        <f>'Puestos de Trabajo Emp'!B32</f>
        <v>Producción</v>
      </c>
      <c r="C9" s="143" t="str">
        <f>'Puestos de Trabajo Emp'!C32</f>
        <v>Cortador de perfiles</v>
      </c>
      <c r="D9" s="143" t="s">
        <v>240</v>
      </c>
      <c r="E9" s="143" t="str">
        <f>'Puestos de Trabajo Emp'!F32</f>
        <v>NO</v>
      </c>
      <c r="F9" s="143">
        <f>'Puestos de Trabajo Emp'!R32</f>
        <v>1</v>
      </c>
      <c r="G9" s="143">
        <f>'Puestos de Trabajo Emp'!S32</f>
        <v>9</v>
      </c>
      <c r="H9" s="143">
        <f>'Puestos de Trabajo Emp'!T32</f>
        <v>36</v>
      </c>
      <c r="I9" s="143"/>
      <c r="J9" s="184">
        <f t="shared" si="0"/>
        <v>0</v>
      </c>
      <c r="K9" s="143" t="str">
        <f>'Puestos de Trabajo Emp'!B32</f>
        <v>Producción</v>
      </c>
      <c r="L9" s="143" t="str">
        <f>'Puestos de Trabajo Emp'!C32</f>
        <v>Cortador de perfiles</v>
      </c>
      <c r="M9" s="143" t="str">
        <f>'Puestos de Trabajo Emp'!N32</f>
        <v>Tapón reutilizable Steelpro EP-T06</v>
      </c>
      <c r="N9" s="143">
        <f>'Puestos de Trabajo Emp'!O32</f>
        <v>0</v>
      </c>
      <c r="O9" s="143">
        <f>'Puestos de Trabajo Emp'!P32</f>
        <v>0</v>
      </c>
    </row>
    <row r="10" spans="1:15" ht="76.5" hidden="1" customHeight="1" x14ac:dyDescent="0.25">
      <c r="A10" s="143"/>
      <c r="B10" s="143" t="str">
        <f>'Puestos de Trabajo Emp'!B37</f>
        <v>Taller de mantención</v>
      </c>
      <c r="C10" s="143" t="str">
        <f>'Puestos de Trabajo Emp'!C37</f>
        <v>Mantenedor mecánico</v>
      </c>
      <c r="D10" s="143" t="s">
        <v>1020</v>
      </c>
      <c r="E10" s="143" t="str">
        <f>'Puestos de Trabajo Emp'!F37</f>
        <v>NO</v>
      </c>
      <c r="F10" s="143">
        <f>'Puestos de Trabajo Emp'!R37</f>
        <v>1</v>
      </c>
      <c r="G10" s="143">
        <f>'Puestos de Trabajo Emp'!S37</f>
        <v>8</v>
      </c>
      <c r="H10" s="143">
        <f>'Puestos de Trabajo Emp'!T37</f>
        <v>35</v>
      </c>
      <c r="I10" s="143"/>
      <c r="J10" s="184">
        <f t="shared" si="0"/>
        <v>0</v>
      </c>
      <c r="K10" s="143" t="str">
        <f>'Puestos de Trabajo Emp'!B37</f>
        <v>Taller de mantención</v>
      </c>
      <c r="L10" s="143" t="str">
        <f>'Puestos de Trabajo Emp'!C37</f>
        <v>Mantenedor mecánico</v>
      </c>
      <c r="M10" s="143" t="str">
        <f>'Puestos de Trabajo Emp'!N37</f>
        <v>Orejera 3M Peltor Optime 95</v>
      </c>
      <c r="N10" s="143">
        <f>'Puestos de Trabajo Emp'!O37</f>
        <v>0</v>
      </c>
      <c r="O10" s="143">
        <f>'Puestos de Trabajo Emp'!P37</f>
        <v>0</v>
      </c>
    </row>
    <row r="11" spans="1:15" ht="76.5" hidden="1" customHeight="1" x14ac:dyDescent="0.25">
      <c r="A11" s="143"/>
      <c r="B11" s="143" t="str">
        <f>'Puestos de Trabajo Emp'!B42</f>
        <v>Taller de mantención</v>
      </c>
      <c r="C11" s="143" t="str">
        <f>'Puestos de Trabajo Emp'!C42</f>
        <v>Mantenedor mecánico</v>
      </c>
      <c r="D11" s="143" t="s">
        <v>1020</v>
      </c>
      <c r="E11" s="143" t="str">
        <f>'Puestos de Trabajo Emp'!F42</f>
        <v>NO</v>
      </c>
      <c r="F11" s="143">
        <f>'Puestos de Trabajo Emp'!R42</f>
        <v>1</v>
      </c>
      <c r="G11" s="143">
        <f>'Puestos de Trabajo Emp'!S42</f>
        <v>8</v>
      </c>
      <c r="H11" s="143">
        <f>'Puestos de Trabajo Emp'!T42</f>
        <v>34</v>
      </c>
      <c r="I11" s="143"/>
      <c r="J11" s="184">
        <f t="shared" si="0"/>
        <v>0</v>
      </c>
      <c r="K11" s="143" t="str">
        <f>'Puestos de Trabajo Emp'!B42</f>
        <v>Taller de mantención</v>
      </c>
      <c r="L11" s="143" t="str">
        <f>'Puestos de Trabajo Emp'!C42</f>
        <v>Mantenedor mecánico</v>
      </c>
      <c r="M11" s="143" t="str">
        <f>'Puestos de Trabajo Emp'!N42</f>
        <v>Orejera 3M Peltor Optime 95</v>
      </c>
      <c r="N11" s="143">
        <f>'Puestos de Trabajo Emp'!O42</f>
        <v>0</v>
      </c>
      <c r="O11" s="143">
        <f>'Puestos de Trabajo Emp'!P42</f>
        <v>0</v>
      </c>
    </row>
    <row r="12" spans="1:15" ht="76.5" hidden="1" customHeight="1" x14ac:dyDescent="0.25">
      <c r="A12" s="143"/>
      <c r="B12" s="143" t="str">
        <f>'Puestos de Trabajo Emp'!B47</f>
        <v>Taller de mantención</v>
      </c>
      <c r="C12" s="143" t="str">
        <f>'Puestos de Trabajo Emp'!C47</f>
        <v>Mantenedor mecánico</v>
      </c>
      <c r="D12" s="143" t="s">
        <v>1020</v>
      </c>
      <c r="E12" s="143" t="str">
        <f>'Puestos de Trabajo Emp'!F47</f>
        <v>NO</v>
      </c>
      <c r="F12" s="143">
        <f>'Puestos de Trabajo Emp'!R47</f>
        <v>1</v>
      </c>
      <c r="G12" s="143">
        <f>'Puestos de Trabajo Emp'!S47</f>
        <v>8</v>
      </c>
      <c r="H12" s="143">
        <f>'Puestos de Trabajo Emp'!T47</f>
        <v>33</v>
      </c>
      <c r="I12" s="143"/>
      <c r="J12" s="184">
        <f t="shared" si="0"/>
        <v>0</v>
      </c>
      <c r="K12" s="143" t="str">
        <f>'Puestos de Trabajo Emp'!B47</f>
        <v>Taller de mantención</v>
      </c>
      <c r="L12" s="143" t="str">
        <f>'Puestos de Trabajo Emp'!C47</f>
        <v>Mantenedor mecánico</v>
      </c>
      <c r="M12" s="143" t="str">
        <f>'Puestos de Trabajo Emp'!N47</f>
        <v>Orejera 3M Peltor Optime 95</v>
      </c>
      <c r="N12" s="143">
        <f>'Puestos de Trabajo Emp'!O47</f>
        <v>0</v>
      </c>
      <c r="O12" s="143">
        <f>'Puestos de Trabajo Emp'!P47</f>
        <v>0</v>
      </c>
    </row>
    <row r="13" spans="1:15" ht="76.5" hidden="1" customHeight="1" x14ac:dyDescent="0.25">
      <c r="A13" s="143"/>
      <c r="B13" s="143">
        <f>'Puestos de Trabajo Emp'!B52</f>
        <v>0</v>
      </c>
      <c r="C13" s="143">
        <f>'Puestos de Trabajo Emp'!C52</f>
        <v>0</v>
      </c>
      <c r="D13" s="143" t="s">
        <v>1020</v>
      </c>
      <c r="E13" s="143">
        <f>'Puestos de Trabajo Emp'!F52</f>
        <v>0</v>
      </c>
      <c r="F13" s="143">
        <f>'Puestos de Trabajo Emp'!R52</f>
        <v>0</v>
      </c>
      <c r="G13" s="143">
        <f>'Puestos de Trabajo Emp'!S52</f>
        <v>0</v>
      </c>
      <c r="H13" s="143">
        <f>'Puestos de Trabajo Emp'!T52</f>
        <v>0</v>
      </c>
      <c r="I13" s="143"/>
      <c r="J13" s="184">
        <f t="shared" si="0"/>
        <v>0</v>
      </c>
      <c r="K13" s="143">
        <f>'Puestos de Trabajo Emp'!B52</f>
        <v>0</v>
      </c>
      <c r="L13" s="143">
        <f>'Puestos de Trabajo Emp'!C52</f>
        <v>0</v>
      </c>
      <c r="M13" s="143">
        <f>'Puestos de Trabajo Emp'!N52</f>
        <v>0</v>
      </c>
      <c r="N13" s="143">
        <f>'Puestos de Trabajo Emp'!O52</f>
        <v>0</v>
      </c>
      <c r="O13" s="143">
        <f>'Puestos de Trabajo Emp'!P52</f>
        <v>0</v>
      </c>
    </row>
    <row r="14" spans="1:15" ht="76.5" hidden="1" customHeight="1" x14ac:dyDescent="0.25">
      <c r="A14" s="143"/>
      <c r="B14" s="143">
        <f>'Puestos de Trabajo Emp'!B57</f>
        <v>0</v>
      </c>
      <c r="C14" s="143">
        <f>'Puestos de Trabajo Emp'!C57</f>
        <v>0</v>
      </c>
      <c r="D14" s="143" t="s">
        <v>1021</v>
      </c>
      <c r="E14" s="143">
        <f>'Puestos de Trabajo Emp'!F57</f>
        <v>0</v>
      </c>
      <c r="F14" s="143">
        <f>'Puestos de Trabajo Emp'!R57</f>
        <v>0</v>
      </c>
      <c r="G14" s="143">
        <f>'Puestos de Trabajo Emp'!S57</f>
        <v>0</v>
      </c>
      <c r="H14" s="143">
        <f>'Puestos de Trabajo Emp'!T57</f>
        <v>0</v>
      </c>
      <c r="I14" s="143"/>
      <c r="J14" s="184">
        <f t="shared" si="0"/>
        <v>0</v>
      </c>
      <c r="K14" s="143">
        <f>'Puestos de Trabajo Emp'!B57</f>
        <v>0</v>
      </c>
      <c r="L14" s="143">
        <f>'Puestos de Trabajo Emp'!C57</f>
        <v>0</v>
      </c>
      <c r="M14" s="143">
        <f>'Puestos de Trabajo Emp'!N57</f>
        <v>0</v>
      </c>
      <c r="N14" s="143">
        <f>'Puestos de Trabajo Emp'!O57</f>
        <v>0</v>
      </c>
      <c r="O14" s="143">
        <f>'Puestos de Trabajo Emp'!P57</f>
        <v>0</v>
      </c>
    </row>
    <row r="15" spans="1:15" ht="76.5" hidden="1" customHeight="1" x14ac:dyDescent="0.25">
      <c r="A15" s="143"/>
      <c r="B15" s="143">
        <f>'Puestos de Trabajo Emp'!B62</f>
        <v>0</v>
      </c>
      <c r="C15" s="143">
        <f>'Puestos de Trabajo Emp'!C62</f>
        <v>0</v>
      </c>
      <c r="D15" s="143" t="s">
        <v>1014</v>
      </c>
      <c r="E15" s="143">
        <f>'Puestos de Trabajo Emp'!F62</f>
        <v>0</v>
      </c>
      <c r="F15" s="143">
        <f>'Puestos de Trabajo Emp'!R62</f>
        <v>0</v>
      </c>
      <c r="G15" s="143">
        <f>'Puestos de Trabajo Emp'!S62</f>
        <v>0</v>
      </c>
      <c r="H15" s="143">
        <f>'Puestos de Trabajo Emp'!T62</f>
        <v>0</v>
      </c>
      <c r="I15" s="143"/>
      <c r="J15" s="184">
        <f t="shared" si="0"/>
        <v>0</v>
      </c>
      <c r="K15" s="143">
        <f>'Puestos de Trabajo Emp'!B62</f>
        <v>0</v>
      </c>
      <c r="L15" s="143">
        <f>'Puestos de Trabajo Emp'!C62</f>
        <v>0</v>
      </c>
      <c r="M15" s="143">
        <f>'Puestos de Trabajo Emp'!N62</f>
        <v>0</v>
      </c>
      <c r="N15" s="143">
        <f>'Puestos de Trabajo Emp'!O62</f>
        <v>0</v>
      </c>
      <c r="O15" s="143">
        <f>'Puestos de Trabajo Emp'!P62</f>
        <v>0</v>
      </c>
    </row>
    <row r="16" spans="1:15" ht="76.5" hidden="1" customHeight="1" x14ac:dyDescent="0.25">
      <c r="A16" s="143"/>
      <c r="B16" s="143">
        <f>'Puestos de Trabajo Emp'!B67</f>
        <v>0</v>
      </c>
      <c r="C16" s="143">
        <f>'Puestos de Trabajo Emp'!C67</f>
        <v>0</v>
      </c>
      <c r="D16" s="143" t="s">
        <v>144</v>
      </c>
      <c r="E16" s="143">
        <f>'Puestos de Trabajo Emp'!F67</f>
        <v>0</v>
      </c>
      <c r="F16" s="143">
        <f>'Puestos de Trabajo Emp'!R67</f>
        <v>0</v>
      </c>
      <c r="G16" s="143">
        <f>'Puestos de Trabajo Emp'!S67</f>
        <v>0</v>
      </c>
      <c r="H16" s="143">
        <f>'Puestos de Trabajo Emp'!T67</f>
        <v>0</v>
      </c>
      <c r="I16" s="143"/>
      <c r="J16" s="184">
        <f t="shared" si="0"/>
        <v>0</v>
      </c>
      <c r="K16" s="143">
        <f>'Puestos de Trabajo Emp'!B67</f>
        <v>0</v>
      </c>
      <c r="L16" s="143">
        <f>'Puestos de Trabajo Emp'!C67</f>
        <v>0</v>
      </c>
      <c r="M16" s="143">
        <f>'Puestos de Trabajo Emp'!N67</f>
        <v>0</v>
      </c>
      <c r="N16" s="143">
        <f>'Puestos de Trabajo Emp'!O67</f>
        <v>0</v>
      </c>
      <c r="O16" s="143">
        <f>'Puestos de Trabajo Emp'!P67</f>
        <v>0</v>
      </c>
    </row>
    <row r="17" spans="1:15" ht="76.5" hidden="1" customHeight="1" x14ac:dyDescent="0.25">
      <c r="A17" s="143"/>
      <c r="B17" s="143">
        <f>'Puestos de Trabajo Emp'!B72</f>
        <v>0</v>
      </c>
      <c r="C17" s="143">
        <f>'Puestos de Trabajo Emp'!C72</f>
        <v>0</v>
      </c>
      <c r="D17" s="143" t="s">
        <v>1016</v>
      </c>
      <c r="E17" s="143">
        <f>'Puestos de Trabajo Emp'!F72</f>
        <v>0</v>
      </c>
      <c r="F17" s="143">
        <f>'Puestos de Trabajo Emp'!R72</f>
        <v>0</v>
      </c>
      <c r="G17" s="143">
        <f>'Puestos de Trabajo Emp'!S72</f>
        <v>0</v>
      </c>
      <c r="H17" s="143">
        <f>'Puestos de Trabajo Emp'!T72</f>
        <v>0</v>
      </c>
      <c r="I17" s="143"/>
      <c r="J17" s="184">
        <f t="shared" si="0"/>
        <v>0</v>
      </c>
      <c r="K17" s="143">
        <f>'Puestos de Trabajo Emp'!B72</f>
        <v>0</v>
      </c>
      <c r="L17" s="143">
        <f>'Puestos de Trabajo Emp'!C72</f>
        <v>0</v>
      </c>
      <c r="M17" s="143">
        <f>'Puestos de Trabajo Emp'!N72</f>
        <v>0</v>
      </c>
      <c r="N17" s="143">
        <f>'Puestos de Trabajo Emp'!O72</f>
        <v>0</v>
      </c>
      <c r="O17" s="143">
        <f>'Puestos de Trabajo Emp'!P72</f>
        <v>0</v>
      </c>
    </row>
    <row r="18" spans="1:15" ht="76.5" hidden="1" customHeight="1" x14ac:dyDescent="0.25">
      <c r="A18" s="143"/>
      <c r="B18" s="143">
        <f>'Puestos de Trabajo Emp'!B77</f>
        <v>0</v>
      </c>
      <c r="C18" s="143">
        <f>'Puestos de Trabajo Emp'!C77</f>
        <v>0</v>
      </c>
      <c r="D18" s="143" t="s">
        <v>1020</v>
      </c>
      <c r="E18" s="143">
        <f>'Puestos de Trabajo Emp'!F77</f>
        <v>0</v>
      </c>
      <c r="F18" s="143">
        <f>'Puestos de Trabajo Emp'!R77</f>
        <v>0</v>
      </c>
      <c r="G18" s="143">
        <f>'Puestos de Trabajo Emp'!S77</f>
        <v>0</v>
      </c>
      <c r="H18" s="143">
        <f>'Puestos de Trabajo Emp'!T77</f>
        <v>0</v>
      </c>
      <c r="I18" s="143"/>
      <c r="J18" s="184">
        <f t="shared" si="0"/>
        <v>0</v>
      </c>
      <c r="K18" s="143">
        <f>'Puestos de Trabajo Emp'!B77</f>
        <v>0</v>
      </c>
      <c r="L18" s="143">
        <f>'Puestos de Trabajo Emp'!C77</f>
        <v>0</v>
      </c>
      <c r="M18" s="143">
        <f>'Puestos de Trabajo Emp'!N77</f>
        <v>0</v>
      </c>
      <c r="N18" s="143">
        <f>'Puestos de Trabajo Emp'!O77</f>
        <v>0</v>
      </c>
      <c r="O18" s="143">
        <f>'Puestos de Trabajo Emp'!P77</f>
        <v>0</v>
      </c>
    </row>
    <row r="19" spans="1:15" ht="76.5" hidden="1" customHeight="1" x14ac:dyDescent="0.25">
      <c r="A19" s="143"/>
      <c r="B19" s="143">
        <f>'Puestos de Trabajo Emp'!B82</f>
        <v>0</v>
      </c>
      <c r="C19" s="143">
        <f>'Puestos de Trabajo Emp'!C82</f>
        <v>0</v>
      </c>
      <c r="D19" s="143" t="s">
        <v>1020</v>
      </c>
      <c r="E19" s="143">
        <f>'Puestos de Trabajo Emp'!F82</f>
        <v>0</v>
      </c>
      <c r="F19" s="143">
        <f>'Puestos de Trabajo Emp'!R82</f>
        <v>0</v>
      </c>
      <c r="G19" s="143">
        <f>'Puestos de Trabajo Emp'!S82</f>
        <v>0</v>
      </c>
      <c r="H19" s="143">
        <f>'Puestos de Trabajo Emp'!T82</f>
        <v>0</v>
      </c>
      <c r="I19" s="143"/>
      <c r="J19" s="184">
        <f t="shared" si="0"/>
        <v>0</v>
      </c>
      <c r="K19" s="143">
        <f>'Puestos de Trabajo Emp'!B82</f>
        <v>0</v>
      </c>
      <c r="L19" s="143">
        <f>'Puestos de Trabajo Emp'!C82</f>
        <v>0</v>
      </c>
      <c r="M19" s="143">
        <f>'Puestos de Trabajo Emp'!N82</f>
        <v>0</v>
      </c>
      <c r="N19" s="143">
        <f>'Puestos de Trabajo Emp'!O82</f>
        <v>0</v>
      </c>
      <c r="O19" s="143">
        <f>'Puestos de Trabajo Emp'!P82</f>
        <v>0</v>
      </c>
    </row>
    <row r="20" spans="1:15" ht="76.5" hidden="1" customHeight="1" x14ac:dyDescent="0.25">
      <c r="A20" s="143"/>
      <c r="B20" s="143">
        <f>'Puestos de Trabajo Emp'!B87</f>
        <v>0</v>
      </c>
      <c r="C20" s="143">
        <f>'Puestos de Trabajo Emp'!C87</f>
        <v>0</v>
      </c>
      <c r="D20" s="143" t="s">
        <v>1020</v>
      </c>
      <c r="E20" s="143">
        <f>'Puestos de Trabajo Emp'!F87</f>
        <v>0</v>
      </c>
      <c r="F20" s="143">
        <f>'Puestos de Trabajo Emp'!R87</f>
        <v>0</v>
      </c>
      <c r="G20" s="143">
        <f>'Puestos de Trabajo Emp'!S87</f>
        <v>0</v>
      </c>
      <c r="H20" s="143">
        <f>'Puestos de Trabajo Emp'!T87</f>
        <v>0</v>
      </c>
      <c r="I20" s="143"/>
      <c r="J20" s="184">
        <f t="shared" si="0"/>
        <v>0</v>
      </c>
      <c r="K20" s="143">
        <f>'Puestos de Trabajo Emp'!B87</f>
        <v>0</v>
      </c>
      <c r="L20" s="143">
        <f>'Puestos de Trabajo Emp'!C87</f>
        <v>0</v>
      </c>
      <c r="M20" s="143">
        <f>'Puestos de Trabajo Emp'!N87</f>
        <v>0</v>
      </c>
      <c r="N20" s="143">
        <f>'Puestos de Trabajo Emp'!O87</f>
        <v>0</v>
      </c>
      <c r="O20" s="143">
        <f>'Puestos de Trabajo Emp'!P87</f>
        <v>0</v>
      </c>
    </row>
    <row r="21" spans="1:15" ht="76.5" hidden="1" customHeight="1" x14ac:dyDescent="0.25">
      <c r="A21" s="143"/>
      <c r="B21" s="143">
        <f>'Puestos de Trabajo Emp'!B92</f>
        <v>0</v>
      </c>
      <c r="C21" s="143">
        <f>'Puestos de Trabajo Emp'!C92</f>
        <v>0</v>
      </c>
      <c r="D21" s="143" t="s">
        <v>1020</v>
      </c>
      <c r="E21" s="143">
        <f>'Puestos de Trabajo Emp'!F92</f>
        <v>0</v>
      </c>
      <c r="F21" s="143">
        <f>'Puestos de Trabajo Emp'!R92</f>
        <v>0</v>
      </c>
      <c r="G21" s="143">
        <f>'Puestos de Trabajo Emp'!S92</f>
        <v>0</v>
      </c>
      <c r="H21" s="143">
        <f>'Puestos de Trabajo Emp'!T92</f>
        <v>0</v>
      </c>
      <c r="I21" s="143"/>
      <c r="J21" s="184">
        <f t="shared" si="0"/>
        <v>0</v>
      </c>
      <c r="K21" s="143">
        <f>'Puestos de Trabajo Emp'!B92</f>
        <v>0</v>
      </c>
      <c r="L21" s="143">
        <f>'Puestos de Trabajo Emp'!C92</f>
        <v>0</v>
      </c>
      <c r="M21" s="143">
        <f>'Puestos de Trabajo Emp'!N92</f>
        <v>0</v>
      </c>
      <c r="N21" s="143">
        <f>'Puestos de Trabajo Emp'!O92</f>
        <v>0</v>
      </c>
      <c r="O21" s="143">
        <f>'Puestos de Trabajo Emp'!P92</f>
        <v>0</v>
      </c>
    </row>
    <row r="22" spans="1:15" ht="76.5" hidden="1" customHeight="1" x14ac:dyDescent="0.25">
      <c r="A22" s="143"/>
      <c r="B22" s="143">
        <f>'Puestos de Trabajo Emp'!B97</f>
        <v>0</v>
      </c>
      <c r="C22" s="143">
        <f>'Puestos de Trabajo Emp'!C97</f>
        <v>0</v>
      </c>
      <c r="D22" s="143" t="s">
        <v>1020</v>
      </c>
      <c r="E22" s="143">
        <f>'Puestos de Trabajo Emp'!F97</f>
        <v>0</v>
      </c>
      <c r="F22" s="143">
        <f>'Puestos de Trabajo Emp'!R97</f>
        <v>0</v>
      </c>
      <c r="G22" s="143">
        <f>'Puestos de Trabajo Emp'!S97</f>
        <v>0</v>
      </c>
      <c r="H22" s="143">
        <f>'Puestos de Trabajo Emp'!T97</f>
        <v>0</v>
      </c>
      <c r="I22" s="143"/>
      <c r="J22" s="184">
        <f t="shared" si="0"/>
        <v>0</v>
      </c>
      <c r="K22" s="143">
        <f>'Puestos de Trabajo Emp'!B97</f>
        <v>0</v>
      </c>
      <c r="L22" s="143">
        <f>'Puestos de Trabajo Emp'!C97</f>
        <v>0</v>
      </c>
      <c r="M22" s="143">
        <f>'Puestos de Trabajo Emp'!N97</f>
        <v>0</v>
      </c>
      <c r="N22" s="143">
        <f>'Puestos de Trabajo Emp'!O97</f>
        <v>0</v>
      </c>
      <c r="O22" s="143">
        <f>'Puestos de Trabajo Emp'!P97</f>
        <v>0</v>
      </c>
    </row>
    <row r="23" spans="1:15" ht="76.5" hidden="1" customHeight="1" x14ac:dyDescent="0.25">
      <c r="A23" s="143"/>
      <c r="B23" s="143">
        <f>'Puestos de Trabajo Emp'!B102</f>
        <v>0</v>
      </c>
      <c r="C23" s="143">
        <f>'Puestos de Trabajo Emp'!C102</f>
        <v>0</v>
      </c>
      <c r="D23" s="143" t="s">
        <v>1020</v>
      </c>
      <c r="E23" s="143">
        <f>'Puestos de Trabajo Emp'!F102</f>
        <v>0</v>
      </c>
      <c r="F23" s="143">
        <f>'Puestos de Trabajo Emp'!R102</f>
        <v>0</v>
      </c>
      <c r="G23" s="143">
        <f>'Puestos de Trabajo Emp'!S102</f>
        <v>0</v>
      </c>
      <c r="H23" s="143">
        <f>'Puestos de Trabajo Emp'!T102</f>
        <v>0</v>
      </c>
      <c r="I23" s="143"/>
      <c r="J23" s="184">
        <f t="shared" si="0"/>
        <v>0</v>
      </c>
      <c r="K23" s="143">
        <f>'Puestos de Trabajo Emp'!B102</f>
        <v>0</v>
      </c>
      <c r="L23" s="143">
        <f>'Puestos de Trabajo Emp'!C102</f>
        <v>0</v>
      </c>
      <c r="M23" s="143">
        <f>'Puestos de Trabajo Emp'!N102</f>
        <v>0</v>
      </c>
      <c r="N23" s="143">
        <f>'Puestos de Trabajo Emp'!O102</f>
        <v>0</v>
      </c>
      <c r="O23" s="143">
        <f>'Puestos de Trabajo Emp'!P102</f>
        <v>0</v>
      </c>
    </row>
    <row r="24" spans="1:15" ht="76.5" hidden="1" customHeight="1" x14ac:dyDescent="0.25">
      <c r="A24" s="143"/>
      <c r="B24" s="143">
        <f>'Puestos de Trabajo Emp'!B107</f>
        <v>0</v>
      </c>
      <c r="C24" s="143">
        <f>'Puestos de Trabajo Emp'!C107</f>
        <v>0</v>
      </c>
      <c r="D24" s="143" t="s">
        <v>1020</v>
      </c>
      <c r="E24" s="143">
        <f>'Puestos de Trabajo Emp'!F107</f>
        <v>0</v>
      </c>
      <c r="F24" s="143">
        <f>'Puestos de Trabajo Emp'!R107</f>
        <v>0</v>
      </c>
      <c r="G24" s="143">
        <f>'Puestos de Trabajo Emp'!S107</f>
        <v>0</v>
      </c>
      <c r="H24" s="143">
        <f>'Puestos de Trabajo Emp'!T107</f>
        <v>0</v>
      </c>
      <c r="I24" s="143"/>
      <c r="J24" s="184">
        <f t="shared" si="0"/>
        <v>0</v>
      </c>
      <c r="K24" s="143">
        <f>'Puestos de Trabajo Emp'!B107</f>
        <v>0</v>
      </c>
      <c r="L24" s="143">
        <f>'Puestos de Trabajo Emp'!C107</f>
        <v>0</v>
      </c>
      <c r="M24" s="143">
        <f>'Puestos de Trabajo Emp'!N107</f>
        <v>0</v>
      </c>
      <c r="N24" s="143">
        <f>'Puestos de Trabajo Emp'!O107</f>
        <v>0</v>
      </c>
      <c r="O24" s="143">
        <f>'Puestos de Trabajo Emp'!P107</f>
        <v>0</v>
      </c>
    </row>
    <row r="25" spans="1:15" ht="76.5" hidden="1" customHeight="1" x14ac:dyDescent="0.25">
      <c r="A25" s="143"/>
      <c r="B25" s="143">
        <f>'Puestos de Trabajo Emp'!B112</f>
        <v>0</v>
      </c>
      <c r="C25" s="143">
        <f>'Puestos de Trabajo Emp'!C112</f>
        <v>0</v>
      </c>
      <c r="D25" s="143" t="s">
        <v>1020</v>
      </c>
      <c r="E25" s="143">
        <f>'Puestos de Trabajo Emp'!F112</f>
        <v>0</v>
      </c>
      <c r="F25" s="143">
        <f>'Puestos de Trabajo Emp'!R112</f>
        <v>0</v>
      </c>
      <c r="G25" s="143">
        <f>'Puestos de Trabajo Emp'!S112</f>
        <v>0</v>
      </c>
      <c r="H25" s="143">
        <f>'Puestos de Trabajo Emp'!T112</f>
        <v>0</v>
      </c>
      <c r="I25" s="143"/>
      <c r="J25" s="184">
        <f t="shared" si="0"/>
        <v>0</v>
      </c>
      <c r="K25" s="143">
        <f>'Puestos de Trabajo Emp'!B112</f>
        <v>0</v>
      </c>
      <c r="L25" s="143">
        <f>'Puestos de Trabajo Emp'!C112</f>
        <v>0</v>
      </c>
      <c r="M25" s="143">
        <f>'Puestos de Trabajo Emp'!N112</f>
        <v>0</v>
      </c>
      <c r="N25" s="143">
        <f>'Puestos de Trabajo Emp'!O112</f>
        <v>0</v>
      </c>
      <c r="O25" s="143">
        <f>'Puestos de Trabajo Emp'!P112</f>
        <v>0</v>
      </c>
    </row>
    <row r="26" spans="1:15" ht="76.5" hidden="1" customHeight="1" x14ac:dyDescent="0.25">
      <c r="A26" s="143"/>
      <c r="B26" s="143">
        <f>'Puestos de Trabajo Emp'!B117</f>
        <v>0</v>
      </c>
      <c r="C26" s="143">
        <f>'Puestos de Trabajo Emp'!C117</f>
        <v>0</v>
      </c>
      <c r="D26" s="143" t="s">
        <v>1020</v>
      </c>
      <c r="E26" s="143">
        <f>'Puestos de Trabajo Emp'!F117</f>
        <v>0</v>
      </c>
      <c r="F26" s="143">
        <f>'Puestos de Trabajo Emp'!R117</f>
        <v>0</v>
      </c>
      <c r="G26" s="143">
        <f>'Puestos de Trabajo Emp'!S117</f>
        <v>0</v>
      </c>
      <c r="H26" s="143">
        <f>'Puestos de Trabajo Emp'!T117</f>
        <v>0</v>
      </c>
      <c r="I26" s="143"/>
      <c r="J26" s="184">
        <f t="shared" si="0"/>
        <v>0</v>
      </c>
      <c r="K26" s="143">
        <f>'Puestos de Trabajo Emp'!B117</f>
        <v>0</v>
      </c>
      <c r="L26" s="143">
        <f>'Puestos de Trabajo Emp'!C117</f>
        <v>0</v>
      </c>
      <c r="M26" s="143">
        <f>'Puestos de Trabajo Emp'!N117</f>
        <v>0</v>
      </c>
      <c r="N26" s="143">
        <f>'Puestos de Trabajo Emp'!O117</f>
        <v>0</v>
      </c>
      <c r="O26" s="143">
        <f>'Puestos de Trabajo Emp'!P117</f>
        <v>0</v>
      </c>
    </row>
    <row r="27" spans="1:15" ht="76.5" hidden="1" customHeight="1" x14ac:dyDescent="0.25">
      <c r="A27" s="143"/>
      <c r="B27" s="143">
        <f>'Puestos de Trabajo Emp'!B122</f>
        <v>0</v>
      </c>
      <c r="C27" s="143">
        <f>'Puestos de Trabajo Emp'!C122</f>
        <v>0</v>
      </c>
      <c r="D27" s="143" t="s">
        <v>1020</v>
      </c>
      <c r="E27" s="143">
        <f>'Puestos de Trabajo Emp'!F122</f>
        <v>0</v>
      </c>
      <c r="F27" s="143">
        <f>'Puestos de Trabajo Emp'!R122</f>
        <v>0</v>
      </c>
      <c r="G27" s="143">
        <f>'Puestos de Trabajo Emp'!S122</f>
        <v>0</v>
      </c>
      <c r="H27" s="143">
        <f>'Puestos de Trabajo Emp'!T122</f>
        <v>0</v>
      </c>
      <c r="I27" s="143"/>
      <c r="J27" s="184">
        <f t="shared" si="0"/>
        <v>0</v>
      </c>
      <c r="K27" s="143">
        <f>'Puestos de Trabajo Emp'!B122</f>
        <v>0</v>
      </c>
      <c r="L27" s="143">
        <f>'Puestos de Trabajo Emp'!C122</f>
        <v>0</v>
      </c>
      <c r="M27" s="143">
        <f>'Puestos de Trabajo Emp'!N122</f>
        <v>0</v>
      </c>
      <c r="N27" s="143">
        <f>'Puestos de Trabajo Emp'!O122</f>
        <v>0</v>
      </c>
      <c r="O27" s="143">
        <f>'Puestos de Trabajo Emp'!P122</f>
        <v>0</v>
      </c>
    </row>
    <row r="28" spans="1:15" ht="76.5" hidden="1" customHeight="1" x14ac:dyDescent="0.25">
      <c r="A28" s="143"/>
      <c r="B28" s="143">
        <f>'Puestos de Trabajo Emp'!B127</f>
        <v>0</v>
      </c>
      <c r="C28" s="143">
        <f>'Puestos de Trabajo Emp'!C127</f>
        <v>0</v>
      </c>
      <c r="D28" s="143" t="s">
        <v>1020</v>
      </c>
      <c r="E28" s="143">
        <f>'Puestos de Trabajo Emp'!F127</f>
        <v>0</v>
      </c>
      <c r="F28" s="143">
        <f>'Puestos de Trabajo Emp'!R127</f>
        <v>0</v>
      </c>
      <c r="G28" s="143">
        <f>'Puestos de Trabajo Emp'!S127</f>
        <v>0</v>
      </c>
      <c r="H28" s="143">
        <f>'Puestos de Trabajo Emp'!T127</f>
        <v>0</v>
      </c>
      <c r="I28" s="143"/>
      <c r="J28" s="184">
        <f t="shared" si="0"/>
        <v>0</v>
      </c>
      <c r="K28" s="143">
        <f>'Puestos de Trabajo Emp'!B127</f>
        <v>0</v>
      </c>
      <c r="L28" s="143">
        <f>'Puestos de Trabajo Emp'!C127</f>
        <v>0</v>
      </c>
      <c r="M28" s="143">
        <f>'Puestos de Trabajo Emp'!N127</f>
        <v>0</v>
      </c>
      <c r="N28" s="143">
        <f>'Puestos de Trabajo Emp'!O127</f>
        <v>0</v>
      </c>
      <c r="O28" s="143">
        <f>'Puestos de Trabajo Emp'!P127</f>
        <v>0</v>
      </c>
    </row>
    <row r="29" spans="1:15" ht="76.5" hidden="1" customHeight="1" x14ac:dyDescent="0.25">
      <c r="A29" s="143"/>
      <c r="B29" s="143">
        <f>'Puestos de Trabajo Emp'!B132</f>
        <v>0</v>
      </c>
      <c r="C29" s="143">
        <f>'Puestos de Trabajo Emp'!C132</f>
        <v>0</v>
      </c>
      <c r="D29" s="143" t="s">
        <v>1020</v>
      </c>
      <c r="E29" s="143">
        <f>'Puestos de Trabajo Emp'!F132</f>
        <v>0</v>
      </c>
      <c r="F29" s="143">
        <f>'Puestos de Trabajo Emp'!R132</f>
        <v>0</v>
      </c>
      <c r="G29" s="143">
        <f>'Puestos de Trabajo Emp'!S132</f>
        <v>0</v>
      </c>
      <c r="H29" s="143"/>
      <c r="I29" s="143"/>
      <c r="J29" s="184">
        <f t="shared" si="0"/>
        <v>0</v>
      </c>
      <c r="K29" s="143">
        <f>'Puestos de Trabajo Emp'!B132</f>
        <v>0</v>
      </c>
      <c r="L29" s="143">
        <f>'Puestos de Trabajo Emp'!C132</f>
        <v>0</v>
      </c>
      <c r="M29" s="143">
        <f>'Puestos de Trabajo Emp'!N132</f>
        <v>0</v>
      </c>
      <c r="N29" s="143">
        <f>'Puestos de Trabajo Emp'!O132</f>
        <v>0</v>
      </c>
      <c r="O29" s="143">
        <f>'Puestos de Trabajo Emp'!P132</f>
        <v>0</v>
      </c>
    </row>
    <row r="30" spans="1:15" ht="76.5" hidden="1" customHeight="1" x14ac:dyDescent="0.25">
      <c r="A30" s="143"/>
      <c r="B30" s="143">
        <f>'Puestos de Trabajo Emp'!B137</f>
        <v>0</v>
      </c>
      <c r="C30" s="143">
        <f>'Puestos de Trabajo Emp'!C137</f>
        <v>0</v>
      </c>
      <c r="D30" s="143" t="s">
        <v>1020</v>
      </c>
      <c r="E30" s="143">
        <f>'Puestos de Trabajo Emp'!F137</f>
        <v>0</v>
      </c>
      <c r="F30" s="143">
        <f>'Puestos de Trabajo Emp'!R137</f>
        <v>0</v>
      </c>
      <c r="G30" s="143">
        <f>'Puestos de Trabajo Emp'!S137</f>
        <v>0</v>
      </c>
      <c r="H30" s="143"/>
      <c r="I30" s="143"/>
      <c r="J30" s="184">
        <f t="shared" si="0"/>
        <v>0</v>
      </c>
      <c r="K30" s="143">
        <f>'Puestos de Trabajo Emp'!B137</f>
        <v>0</v>
      </c>
      <c r="L30" s="143">
        <f>'Puestos de Trabajo Emp'!C137</f>
        <v>0</v>
      </c>
      <c r="M30" s="143">
        <f>'Puestos de Trabajo Emp'!N137</f>
        <v>0</v>
      </c>
      <c r="N30" s="143">
        <f>'Puestos de Trabajo Emp'!O137</f>
        <v>0</v>
      </c>
      <c r="O30" s="143">
        <f>'Puestos de Trabajo Emp'!P137</f>
        <v>0</v>
      </c>
    </row>
    <row r="31" spans="1:15" ht="76.5" hidden="1" customHeight="1" x14ac:dyDescent="0.25">
      <c r="A31" s="143"/>
      <c r="B31" s="143">
        <f>'Puestos de Trabajo Emp'!B142</f>
        <v>0</v>
      </c>
      <c r="C31" s="143">
        <f>'Puestos de Trabajo Emp'!C142</f>
        <v>0</v>
      </c>
      <c r="D31" s="143" t="s">
        <v>1020</v>
      </c>
      <c r="E31" s="143">
        <f>'Puestos de Trabajo Emp'!F142</f>
        <v>0</v>
      </c>
      <c r="F31" s="143">
        <f>'Puestos de Trabajo Emp'!R142</f>
        <v>0</v>
      </c>
      <c r="G31" s="143">
        <f>'Puestos de Trabajo Emp'!S142</f>
        <v>0</v>
      </c>
      <c r="H31" s="143"/>
      <c r="I31" s="143"/>
      <c r="J31" s="184">
        <f t="shared" si="0"/>
        <v>0</v>
      </c>
      <c r="K31" s="143">
        <f>'Puestos de Trabajo Emp'!B142</f>
        <v>0</v>
      </c>
      <c r="L31" s="143">
        <f>'Puestos de Trabajo Emp'!C142</f>
        <v>0</v>
      </c>
      <c r="M31" s="143">
        <f>'Puestos de Trabajo Emp'!N142</f>
        <v>0</v>
      </c>
      <c r="N31" s="143">
        <f>'Puestos de Trabajo Emp'!O142</f>
        <v>0</v>
      </c>
      <c r="O31" s="143">
        <f>'Puestos de Trabajo Emp'!P142</f>
        <v>0</v>
      </c>
    </row>
    <row r="32" spans="1:15" ht="76.5" hidden="1" customHeight="1" x14ac:dyDescent="0.25">
      <c r="A32" s="143"/>
      <c r="B32" s="143">
        <f>'Puestos de Trabajo Emp'!B147</f>
        <v>0</v>
      </c>
      <c r="C32" s="143">
        <f>'Puestos de Trabajo Emp'!C147</f>
        <v>0</v>
      </c>
      <c r="D32" s="143" t="s">
        <v>1020</v>
      </c>
      <c r="E32" s="143">
        <f>'Puestos de Trabajo Emp'!F147</f>
        <v>0</v>
      </c>
      <c r="F32" s="143">
        <f>'Puestos de Trabajo Emp'!R147</f>
        <v>0</v>
      </c>
      <c r="G32" s="143">
        <f>'Puestos de Trabajo Emp'!S147</f>
        <v>0</v>
      </c>
      <c r="H32" s="143"/>
      <c r="I32" s="143"/>
      <c r="J32" s="184">
        <f t="shared" si="0"/>
        <v>0</v>
      </c>
      <c r="K32" s="143">
        <f>'Puestos de Trabajo Emp'!B147</f>
        <v>0</v>
      </c>
      <c r="L32" s="143">
        <f>'Puestos de Trabajo Emp'!C147</f>
        <v>0</v>
      </c>
      <c r="M32" s="143">
        <f>'Puestos de Trabajo Emp'!N147</f>
        <v>0</v>
      </c>
      <c r="N32" s="143">
        <f>'Puestos de Trabajo Emp'!O147</f>
        <v>0</v>
      </c>
      <c r="O32" s="143">
        <f>'Puestos de Trabajo Emp'!P147</f>
        <v>0</v>
      </c>
    </row>
    <row r="33" spans="1:15" ht="76.5" hidden="1" customHeight="1" x14ac:dyDescent="0.25">
      <c r="A33" s="143"/>
      <c r="B33" s="143">
        <f>'Puestos de Trabajo Emp'!B152</f>
        <v>0</v>
      </c>
      <c r="C33" s="143">
        <f>'Puestos de Trabajo Emp'!C152</f>
        <v>0</v>
      </c>
      <c r="D33" s="143" t="s">
        <v>1020</v>
      </c>
      <c r="E33" s="143">
        <f>'Puestos de Trabajo Emp'!F152</f>
        <v>0</v>
      </c>
      <c r="F33" s="143">
        <f>'Puestos de Trabajo Emp'!R152</f>
        <v>0</v>
      </c>
      <c r="G33" s="143">
        <f>'Puestos de Trabajo Emp'!S152</f>
        <v>0</v>
      </c>
      <c r="H33" s="143"/>
      <c r="I33" s="143"/>
      <c r="J33" s="184">
        <f t="shared" si="0"/>
        <v>0</v>
      </c>
      <c r="K33" s="143">
        <f>'Puestos de Trabajo Emp'!B152</f>
        <v>0</v>
      </c>
      <c r="L33" s="143">
        <f>'Puestos de Trabajo Emp'!C152</f>
        <v>0</v>
      </c>
      <c r="M33" s="143">
        <f>'Puestos de Trabajo Emp'!N152</f>
        <v>0</v>
      </c>
      <c r="N33" s="143">
        <f>'Puestos de Trabajo Emp'!O152</f>
        <v>0</v>
      </c>
      <c r="O33" s="143">
        <f>'Puestos de Trabajo Emp'!P152</f>
        <v>0</v>
      </c>
    </row>
    <row r="34" spans="1:15" ht="76.5" hidden="1" customHeight="1" x14ac:dyDescent="0.25">
      <c r="A34" s="143"/>
      <c r="B34" s="143">
        <f>'Puestos de Trabajo Emp'!B157</f>
        <v>0</v>
      </c>
      <c r="C34" s="143">
        <f>'Puestos de Trabajo Emp'!C157</f>
        <v>0</v>
      </c>
      <c r="D34" s="143" t="s">
        <v>1020</v>
      </c>
      <c r="E34" s="143">
        <f>'Puestos de Trabajo Emp'!F157</f>
        <v>0</v>
      </c>
      <c r="F34" s="143">
        <f>'Puestos de Trabajo Emp'!R157</f>
        <v>0</v>
      </c>
      <c r="G34" s="143">
        <f>'Puestos de Trabajo Emp'!S157</f>
        <v>0</v>
      </c>
      <c r="H34" s="143"/>
      <c r="I34" s="143"/>
      <c r="J34" s="184">
        <f t="shared" si="0"/>
        <v>0</v>
      </c>
      <c r="K34" s="143">
        <f>'Puestos de Trabajo Emp'!B157</f>
        <v>0</v>
      </c>
      <c r="L34" s="143">
        <f>'Puestos de Trabajo Emp'!C157</f>
        <v>0</v>
      </c>
      <c r="M34" s="143">
        <f>'Puestos de Trabajo Emp'!N157</f>
        <v>0</v>
      </c>
      <c r="N34" s="143">
        <f>'Puestos de Trabajo Emp'!O157</f>
        <v>0</v>
      </c>
      <c r="O34" s="143">
        <f>'Puestos de Trabajo Emp'!P157</f>
        <v>0</v>
      </c>
    </row>
    <row r="35" spans="1:15" ht="76.5" hidden="1" customHeight="1" x14ac:dyDescent="0.25">
      <c r="A35" s="143"/>
      <c r="B35" s="143">
        <f>'Puestos de Trabajo Emp'!B162</f>
        <v>0</v>
      </c>
      <c r="C35" s="143">
        <f>'Puestos de Trabajo Emp'!C162</f>
        <v>0</v>
      </c>
      <c r="D35" s="143" t="s">
        <v>1020</v>
      </c>
      <c r="E35" s="143">
        <f>'Puestos de Trabajo Emp'!F162</f>
        <v>0</v>
      </c>
      <c r="F35" s="143">
        <f>'Puestos de Trabajo Emp'!R162</f>
        <v>0</v>
      </c>
      <c r="G35" s="143">
        <f>'Puestos de Trabajo Emp'!S162</f>
        <v>0</v>
      </c>
      <c r="H35" s="143"/>
      <c r="I35" s="143"/>
      <c r="J35" s="184">
        <f t="shared" si="0"/>
        <v>0</v>
      </c>
      <c r="K35" s="143">
        <f>'Puestos de Trabajo Emp'!B162</f>
        <v>0</v>
      </c>
      <c r="L35" s="143">
        <f>'Puestos de Trabajo Emp'!C162</f>
        <v>0</v>
      </c>
      <c r="M35" s="143">
        <f>'Puestos de Trabajo Emp'!N162</f>
        <v>0</v>
      </c>
      <c r="N35" s="143">
        <f>'Puestos de Trabajo Emp'!O162</f>
        <v>0</v>
      </c>
      <c r="O35" s="143">
        <f>'Puestos de Trabajo Emp'!P162</f>
        <v>0</v>
      </c>
    </row>
    <row r="36" spans="1:15" ht="76.5" hidden="1" customHeight="1" x14ac:dyDescent="0.25">
      <c r="A36" s="143"/>
      <c r="B36" s="143">
        <f>'Puestos de Trabajo Emp'!B167</f>
        <v>0</v>
      </c>
      <c r="C36" s="143">
        <f>'Puestos de Trabajo Emp'!C167</f>
        <v>0</v>
      </c>
      <c r="D36" s="143" t="s">
        <v>1020</v>
      </c>
      <c r="E36" s="143">
        <f>'Puestos de Trabajo Emp'!F167</f>
        <v>0</v>
      </c>
      <c r="F36" s="143">
        <f>'Puestos de Trabajo Emp'!R167</f>
        <v>0</v>
      </c>
      <c r="G36" s="143">
        <f>'Puestos de Trabajo Emp'!S167</f>
        <v>0</v>
      </c>
      <c r="H36" s="143"/>
      <c r="I36" s="143"/>
      <c r="J36" s="184">
        <f t="shared" si="0"/>
        <v>0</v>
      </c>
      <c r="K36" s="143">
        <f>'Puestos de Trabajo Emp'!B167</f>
        <v>0</v>
      </c>
      <c r="L36" s="143">
        <f>'Puestos de Trabajo Emp'!C167</f>
        <v>0</v>
      </c>
      <c r="M36" s="143">
        <f>'Puestos de Trabajo Emp'!N167</f>
        <v>0</v>
      </c>
      <c r="N36" s="143">
        <f>'Puestos de Trabajo Emp'!O167</f>
        <v>0</v>
      </c>
      <c r="O36" s="143">
        <f>'Puestos de Trabajo Emp'!P167</f>
        <v>0</v>
      </c>
    </row>
    <row r="37" spans="1:15" ht="76.5" hidden="1" customHeight="1" x14ac:dyDescent="0.25">
      <c r="A37" s="143"/>
      <c r="B37" s="143">
        <f>'Puestos de Trabajo Emp'!B172</f>
        <v>0</v>
      </c>
      <c r="C37" s="143">
        <f>'Puestos de Trabajo Emp'!C172</f>
        <v>0</v>
      </c>
      <c r="D37" s="143" t="s">
        <v>1020</v>
      </c>
      <c r="E37" s="143">
        <f>'Puestos de Trabajo Emp'!F172</f>
        <v>0</v>
      </c>
      <c r="F37" s="143">
        <f>'Puestos de Trabajo Emp'!R172</f>
        <v>0</v>
      </c>
      <c r="G37" s="143">
        <f>'Puestos de Trabajo Emp'!S172</f>
        <v>0</v>
      </c>
      <c r="H37" s="143"/>
      <c r="I37" s="143"/>
      <c r="J37" s="184">
        <f t="shared" si="0"/>
        <v>0</v>
      </c>
      <c r="K37" s="143">
        <f>'Puestos de Trabajo Emp'!B172</f>
        <v>0</v>
      </c>
      <c r="L37" s="143">
        <f>'Puestos de Trabajo Emp'!C172</f>
        <v>0</v>
      </c>
      <c r="M37" s="143">
        <f>'Puestos de Trabajo Emp'!N172</f>
        <v>0</v>
      </c>
      <c r="N37" s="143">
        <f>'Puestos de Trabajo Emp'!O172</f>
        <v>0</v>
      </c>
      <c r="O37" s="143">
        <f>'Puestos de Trabajo Emp'!P172</f>
        <v>0</v>
      </c>
    </row>
    <row r="38" spans="1:15" ht="76.5" hidden="1" customHeight="1" x14ac:dyDescent="0.25">
      <c r="A38" s="143"/>
      <c r="B38" s="143">
        <f>'Puestos de Trabajo Emp'!B177</f>
        <v>0</v>
      </c>
      <c r="C38" s="143">
        <f>'Puestos de Trabajo Emp'!C177</f>
        <v>0</v>
      </c>
      <c r="D38" s="143" t="s">
        <v>1020</v>
      </c>
      <c r="E38" s="143">
        <f>'Puestos de Trabajo Emp'!F177</f>
        <v>0</v>
      </c>
      <c r="F38" s="143">
        <f>'Puestos de Trabajo Emp'!R177</f>
        <v>0</v>
      </c>
      <c r="G38" s="143">
        <f>'Puestos de Trabajo Emp'!S177</f>
        <v>0</v>
      </c>
      <c r="H38" s="143"/>
      <c r="I38" s="143"/>
      <c r="J38" s="184">
        <f t="shared" si="0"/>
        <v>0</v>
      </c>
      <c r="K38" s="143">
        <f>'Puestos de Trabajo Emp'!B177</f>
        <v>0</v>
      </c>
      <c r="L38" s="143">
        <f>'Puestos de Trabajo Emp'!C177</f>
        <v>0</v>
      </c>
      <c r="M38" s="143">
        <f>'Puestos de Trabajo Emp'!N177</f>
        <v>0</v>
      </c>
      <c r="N38" s="143">
        <f>'Puestos de Trabajo Emp'!O177</f>
        <v>0</v>
      </c>
      <c r="O38" s="143">
        <f>'Puestos de Trabajo Emp'!P177</f>
        <v>0</v>
      </c>
    </row>
    <row r="39" spans="1:15" ht="76.5" hidden="1" customHeight="1" x14ac:dyDescent="0.25">
      <c r="A39" s="143"/>
      <c r="B39" s="143">
        <f>'Puestos de Trabajo Emp'!B182</f>
        <v>0</v>
      </c>
      <c r="C39" s="143">
        <f>'Puestos de Trabajo Emp'!C182</f>
        <v>0</v>
      </c>
      <c r="D39" s="143" t="s">
        <v>1020</v>
      </c>
      <c r="E39" s="143">
        <f>'Puestos de Trabajo Emp'!F182</f>
        <v>0</v>
      </c>
      <c r="F39" s="143">
        <f>'Puestos de Trabajo Emp'!R182</f>
        <v>0</v>
      </c>
      <c r="G39" s="143">
        <f>'Puestos de Trabajo Emp'!S182</f>
        <v>0</v>
      </c>
      <c r="H39" s="143"/>
      <c r="I39" s="143"/>
      <c r="J39" s="184">
        <f t="shared" si="0"/>
        <v>0</v>
      </c>
      <c r="K39" s="143">
        <f>'Puestos de Trabajo Emp'!B182</f>
        <v>0</v>
      </c>
      <c r="L39" s="143">
        <f>'Puestos de Trabajo Emp'!C182</f>
        <v>0</v>
      </c>
      <c r="M39" s="143">
        <f>'Puestos de Trabajo Emp'!N182</f>
        <v>0</v>
      </c>
      <c r="N39" s="143">
        <f>'Puestos de Trabajo Emp'!O182</f>
        <v>0</v>
      </c>
      <c r="O39" s="143">
        <f>'Puestos de Trabajo Emp'!P182</f>
        <v>0</v>
      </c>
    </row>
    <row r="40" spans="1:15" ht="76.5" hidden="1" customHeight="1" x14ac:dyDescent="0.25">
      <c r="A40" s="143"/>
      <c r="B40" s="143">
        <f>'Puestos de Trabajo Emp'!B187</f>
        <v>0</v>
      </c>
      <c r="C40" s="143">
        <f>'Puestos de Trabajo Emp'!C187</f>
        <v>0</v>
      </c>
      <c r="D40" s="143" t="s">
        <v>1020</v>
      </c>
      <c r="E40" s="143">
        <f>'Puestos de Trabajo Emp'!F187</f>
        <v>0</v>
      </c>
      <c r="F40" s="143">
        <f>'Puestos de Trabajo Emp'!R187</f>
        <v>0</v>
      </c>
      <c r="G40" s="143">
        <f>'Puestos de Trabajo Emp'!S187</f>
        <v>0</v>
      </c>
      <c r="H40" s="143"/>
      <c r="I40" s="143"/>
      <c r="J40" s="184">
        <f t="shared" si="0"/>
        <v>0</v>
      </c>
      <c r="K40" s="143">
        <f>'Puestos de Trabajo Emp'!B187</f>
        <v>0</v>
      </c>
      <c r="L40" s="143">
        <f>'Puestos de Trabajo Emp'!C187</f>
        <v>0</v>
      </c>
      <c r="M40" s="143">
        <f>'Puestos de Trabajo Emp'!N187</f>
        <v>0</v>
      </c>
      <c r="N40" s="143">
        <f>'Puestos de Trabajo Emp'!O187</f>
        <v>0</v>
      </c>
      <c r="O40" s="143">
        <f>'Puestos de Trabajo Emp'!P187</f>
        <v>0</v>
      </c>
    </row>
    <row r="41" spans="1:15" ht="76.5" hidden="1" customHeight="1" x14ac:dyDescent="0.25">
      <c r="A41" s="143"/>
      <c r="B41" s="143">
        <f>'Puestos de Trabajo Emp'!B192</f>
        <v>0</v>
      </c>
      <c r="C41" s="143">
        <f>'Puestos de Trabajo Emp'!C192</f>
        <v>0</v>
      </c>
      <c r="D41" s="143" t="s">
        <v>1020</v>
      </c>
      <c r="E41" s="143">
        <f>'Puestos de Trabajo Emp'!F192</f>
        <v>0</v>
      </c>
      <c r="F41" s="143">
        <f>'Puestos de Trabajo Emp'!R192</f>
        <v>0</v>
      </c>
      <c r="G41" s="143">
        <f>'Puestos de Trabajo Emp'!S192</f>
        <v>0</v>
      </c>
      <c r="H41" s="143"/>
      <c r="I41" s="143"/>
      <c r="J41" s="184">
        <f t="shared" si="0"/>
        <v>0</v>
      </c>
      <c r="K41" s="143">
        <f>'Puestos de Trabajo Emp'!B192</f>
        <v>0</v>
      </c>
      <c r="L41" s="143">
        <f>'Puestos de Trabajo Emp'!C192</f>
        <v>0</v>
      </c>
      <c r="M41" s="143">
        <f>'Puestos de Trabajo Emp'!N192</f>
        <v>0</v>
      </c>
      <c r="N41" s="143">
        <f>'Puestos de Trabajo Emp'!O192</f>
        <v>0</v>
      </c>
      <c r="O41" s="143">
        <f>'Puestos de Trabajo Emp'!P192</f>
        <v>0</v>
      </c>
    </row>
    <row r="42" spans="1:15" ht="76.5" hidden="1" customHeight="1" x14ac:dyDescent="0.25">
      <c r="A42" s="143"/>
      <c r="B42" s="143">
        <f>'Puestos de Trabajo Emp'!B197</f>
        <v>0</v>
      </c>
      <c r="C42" s="143">
        <f>'Puestos de Trabajo Emp'!C197</f>
        <v>0</v>
      </c>
      <c r="D42" s="143" t="s">
        <v>1020</v>
      </c>
      <c r="E42" s="143">
        <f>'Puestos de Trabajo Emp'!F197</f>
        <v>0</v>
      </c>
      <c r="F42" s="143">
        <f>'Puestos de Trabajo Emp'!R197</f>
        <v>0</v>
      </c>
      <c r="G42" s="143">
        <f>'Puestos de Trabajo Emp'!S197</f>
        <v>0</v>
      </c>
      <c r="H42" s="143"/>
      <c r="I42" s="143"/>
      <c r="J42" s="184">
        <f t="shared" si="0"/>
        <v>0</v>
      </c>
      <c r="K42" s="143">
        <f>'Puestos de Trabajo Emp'!B197</f>
        <v>0</v>
      </c>
      <c r="L42" s="143">
        <f>'Puestos de Trabajo Emp'!C197</f>
        <v>0</v>
      </c>
      <c r="M42" s="143">
        <f>'Puestos de Trabajo Emp'!N197</f>
        <v>0</v>
      </c>
      <c r="N42" s="143">
        <f>'Puestos de Trabajo Emp'!O197</f>
        <v>0</v>
      </c>
      <c r="O42" s="143">
        <f>'Puestos de Trabajo Emp'!P197</f>
        <v>0</v>
      </c>
    </row>
    <row r="43" spans="1:15" ht="76.5" hidden="1" customHeight="1" x14ac:dyDescent="0.25">
      <c r="A43" s="143"/>
      <c r="B43" s="143">
        <f>'Puestos de Trabajo Emp'!B202</f>
        <v>0</v>
      </c>
      <c r="C43" s="143">
        <f>'Puestos de Trabajo Emp'!C202</f>
        <v>0</v>
      </c>
      <c r="D43" s="143" t="s">
        <v>1020</v>
      </c>
      <c r="E43" s="143">
        <f>'Puestos de Trabajo Emp'!F202</f>
        <v>0</v>
      </c>
      <c r="F43" s="143">
        <f>'Puestos de Trabajo Emp'!R202</f>
        <v>0</v>
      </c>
      <c r="G43" s="143">
        <f>'Puestos de Trabajo Emp'!S202</f>
        <v>0</v>
      </c>
      <c r="H43" s="143"/>
      <c r="I43" s="143"/>
      <c r="J43" s="184">
        <f t="shared" si="0"/>
        <v>0</v>
      </c>
      <c r="K43" s="143">
        <f>'Puestos de Trabajo Emp'!B202</f>
        <v>0</v>
      </c>
      <c r="L43" s="143">
        <f>'Puestos de Trabajo Emp'!C202</f>
        <v>0</v>
      </c>
      <c r="M43" s="143">
        <f>'Puestos de Trabajo Emp'!N202</f>
        <v>0</v>
      </c>
      <c r="N43" s="143">
        <f>'Puestos de Trabajo Emp'!O202</f>
        <v>0</v>
      </c>
      <c r="O43" s="143">
        <f>'Puestos de Trabajo Emp'!P202</f>
        <v>0</v>
      </c>
    </row>
    <row r="44" spans="1:15" ht="76.5" hidden="1" customHeight="1" x14ac:dyDescent="0.25">
      <c r="A44" s="143"/>
      <c r="B44" s="143">
        <f>'Puestos de Trabajo Emp'!B207</f>
        <v>0</v>
      </c>
      <c r="C44" s="143">
        <f>'Puestos de Trabajo Emp'!C207</f>
        <v>0</v>
      </c>
      <c r="D44" s="143" t="s">
        <v>1020</v>
      </c>
      <c r="E44" s="143">
        <f>'Puestos de Trabajo Emp'!F207</f>
        <v>0</v>
      </c>
      <c r="F44" s="143">
        <f>'Puestos de Trabajo Emp'!R207</f>
        <v>0</v>
      </c>
      <c r="G44" s="143">
        <f>'Puestos de Trabajo Emp'!S207</f>
        <v>0</v>
      </c>
      <c r="H44" s="143"/>
      <c r="I44" s="143"/>
      <c r="J44" s="184">
        <f t="shared" si="0"/>
        <v>0</v>
      </c>
      <c r="K44" s="143">
        <f>'Puestos de Trabajo Emp'!B207</f>
        <v>0</v>
      </c>
      <c r="L44" s="143">
        <f>'Puestos de Trabajo Emp'!C207</f>
        <v>0</v>
      </c>
      <c r="M44" s="143">
        <f>'Puestos de Trabajo Emp'!N207</f>
        <v>0</v>
      </c>
      <c r="N44" s="143">
        <f>'Puestos de Trabajo Emp'!O207</f>
        <v>0</v>
      </c>
      <c r="O44" s="143">
        <f>'Puestos de Trabajo Emp'!P207</f>
        <v>0</v>
      </c>
    </row>
    <row r="45" spans="1:15" ht="76.5" hidden="1" customHeight="1" x14ac:dyDescent="0.25">
      <c r="A45" s="143"/>
      <c r="B45" s="143">
        <f>'Puestos de Trabajo Emp'!B212</f>
        <v>0</v>
      </c>
      <c r="C45" s="143">
        <f>'Puestos de Trabajo Emp'!C212</f>
        <v>0</v>
      </c>
      <c r="D45" s="143" t="s">
        <v>1020</v>
      </c>
      <c r="E45" s="143">
        <f>'Puestos de Trabajo Emp'!F212</f>
        <v>0</v>
      </c>
      <c r="F45" s="143">
        <f>'Puestos de Trabajo Emp'!R212</f>
        <v>0</v>
      </c>
      <c r="G45" s="143">
        <f>'Puestos de Trabajo Emp'!S212</f>
        <v>0</v>
      </c>
      <c r="H45" s="143"/>
      <c r="I45" s="143"/>
      <c r="J45" s="184">
        <f t="shared" si="0"/>
        <v>0</v>
      </c>
      <c r="K45" s="143">
        <f>'Puestos de Trabajo Emp'!B212</f>
        <v>0</v>
      </c>
      <c r="L45" s="143">
        <f>'Puestos de Trabajo Emp'!C212</f>
        <v>0</v>
      </c>
      <c r="M45" s="143">
        <f>'Puestos de Trabajo Emp'!N212</f>
        <v>0</v>
      </c>
      <c r="N45" s="143">
        <f>'Puestos de Trabajo Emp'!O212</f>
        <v>0</v>
      </c>
      <c r="O45" s="143">
        <f>'Puestos de Trabajo Emp'!P212</f>
        <v>0</v>
      </c>
    </row>
    <row r="46" spans="1:15" ht="76.5" hidden="1" customHeight="1" x14ac:dyDescent="0.25">
      <c r="A46" s="143"/>
      <c r="B46" s="143">
        <f>'Puestos de Trabajo Emp'!B217</f>
        <v>0</v>
      </c>
      <c r="C46" s="143">
        <f>'Puestos de Trabajo Emp'!C217</f>
        <v>0</v>
      </c>
      <c r="D46" s="143" t="s">
        <v>1020</v>
      </c>
      <c r="E46" s="143">
        <f>'Puestos de Trabajo Emp'!F217</f>
        <v>0</v>
      </c>
      <c r="F46" s="143">
        <f>'Puestos de Trabajo Emp'!R217</f>
        <v>0</v>
      </c>
      <c r="G46" s="143">
        <f>'Puestos de Trabajo Emp'!S217</f>
        <v>0</v>
      </c>
      <c r="H46" s="143"/>
      <c r="I46" s="143"/>
      <c r="J46" s="184">
        <f t="shared" si="0"/>
        <v>0</v>
      </c>
      <c r="K46" s="143">
        <f>'Puestos de Trabajo Emp'!B217</f>
        <v>0</v>
      </c>
      <c r="L46" s="143">
        <f>'Puestos de Trabajo Emp'!C217</f>
        <v>0</v>
      </c>
      <c r="M46" s="143">
        <f>'Puestos de Trabajo Emp'!N217</f>
        <v>0</v>
      </c>
      <c r="N46" s="143">
        <f>'Puestos de Trabajo Emp'!O217</f>
        <v>0</v>
      </c>
      <c r="O46" s="143">
        <f>'Puestos de Trabajo Emp'!P217</f>
        <v>0</v>
      </c>
    </row>
    <row r="47" spans="1:15" ht="76.5" hidden="1" customHeight="1" x14ac:dyDescent="0.25">
      <c r="A47" s="143"/>
      <c r="B47" s="143">
        <f>'Puestos de Trabajo Emp'!B222</f>
        <v>0</v>
      </c>
      <c r="C47" s="143">
        <f>'Puestos de Trabajo Emp'!C222</f>
        <v>0</v>
      </c>
      <c r="D47" s="143" t="s">
        <v>1020</v>
      </c>
      <c r="E47" s="143">
        <f>'Puestos de Trabajo Emp'!F222</f>
        <v>0</v>
      </c>
      <c r="F47" s="143">
        <f>'Puestos de Trabajo Emp'!R222</f>
        <v>0</v>
      </c>
      <c r="G47" s="143">
        <f>'Puestos de Trabajo Emp'!S222</f>
        <v>0</v>
      </c>
      <c r="H47" s="143"/>
      <c r="I47" s="143"/>
      <c r="J47" s="184">
        <f t="shared" si="0"/>
        <v>0</v>
      </c>
      <c r="K47" s="143">
        <f>'Puestos de Trabajo Emp'!B222</f>
        <v>0</v>
      </c>
      <c r="L47" s="143">
        <f>'Puestos de Trabajo Emp'!C222</f>
        <v>0</v>
      </c>
      <c r="M47" s="143">
        <f>'Puestos de Trabajo Emp'!N222</f>
        <v>0</v>
      </c>
      <c r="N47" s="143">
        <f>'Puestos de Trabajo Emp'!O222</f>
        <v>0</v>
      </c>
      <c r="O47" s="143">
        <f>'Puestos de Trabajo Emp'!P222</f>
        <v>0</v>
      </c>
    </row>
    <row r="48" spans="1:15" ht="76.5" hidden="1" customHeight="1" x14ac:dyDescent="0.25">
      <c r="A48" s="143"/>
      <c r="B48" s="143">
        <f>'Puestos de Trabajo Emp'!B227</f>
        <v>0</v>
      </c>
      <c r="C48" s="143">
        <f>'Puestos de Trabajo Emp'!C227</f>
        <v>0</v>
      </c>
      <c r="D48" s="143" t="s">
        <v>1020</v>
      </c>
      <c r="E48" s="143">
        <f>'Puestos de Trabajo Emp'!F227</f>
        <v>0</v>
      </c>
      <c r="F48" s="143">
        <f>'Puestos de Trabajo Emp'!R227</f>
        <v>0</v>
      </c>
      <c r="G48" s="143">
        <f>'Puestos de Trabajo Emp'!S227</f>
        <v>0</v>
      </c>
      <c r="H48" s="143"/>
      <c r="I48" s="143"/>
      <c r="J48" s="184">
        <f t="shared" si="0"/>
        <v>0</v>
      </c>
      <c r="K48" s="143">
        <f>'Puestos de Trabajo Emp'!B227</f>
        <v>0</v>
      </c>
      <c r="L48" s="143">
        <f>'Puestos de Trabajo Emp'!C227</f>
        <v>0</v>
      </c>
      <c r="M48" s="143">
        <f>'Puestos de Trabajo Emp'!N227</f>
        <v>0</v>
      </c>
      <c r="N48" s="143">
        <f>'Puestos de Trabajo Emp'!O227</f>
        <v>0</v>
      </c>
      <c r="O48" s="143">
        <f>'Puestos de Trabajo Emp'!P227</f>
        <v>0</v>
      </c>
    </row>
    <row r="49" spans="1:15" ht="76.5" hidden="1" customHeight="1" x14ac:dyDescent="0.25">
      <c r="A49" s="143"/>
      <c r="B49" s="143">
        <f>'Puestos de Trabajo Emp'!B232</f>
        <v>0</v>
      </c>
      <c r="C49" s="143">
        <f>'Puestos de Trabajo Emp'!C232</f>
        <v>0</v>
      </c>
      <c r="D49" s="143" t="s">
        <v>1020</v>
      </c>
      <c r="E49" s="143">
        <f>'Puestos de Trabajo Emp'!F232</f>
        <v>0</v>
      </c>
      <c r="F49" s="143">
        <f>'Puestos de Trabajo Emp'!R232</f>
        <v>0</v>
      </c>
      <c r="G49" s="143">
        <f>'Puestos de Trabajo Emp'!S232</f>
        <v>0</v>
      </c>
      <c r="H49" s="143"/>
      <c r="I49" s="143"/>
      <c r="J49" s="184">
        <f t="shared" si="0"/>
        <v>0</v>
      </c>
      <c r="K49" s="143">
        <f>'Puestos de Trabajo Emp'!B232</f>
        <v>0</v>
      </c>
      <c r="L49" s="143">
        <f>'Puestos de Trabajo Emp'!C232</f>
        <v>0</v>
      </c>
      <c r="M49" s="143">
        <f>'Puestos de Trabajo Emp'!N232</f>
        <v>0</v>
      </c>
      <c r="N49" s="143">
        <f>'Puestos de Trabajo Emp'!O232</f>
        <v>0</v>
      </c>
      <c r="O49" s="143">
        <f>'Puestos de Trabajo Emp'!P232</f>
        <v>0</v>
      </c>
    </row>
    <row r="50" spans="1:15" ht="76.5" hidden="1" customHeight="1" x14ac:dyDescent="0.25">
      <c r="A50" s="143"/>
      <c r="B50" s="143">
        <f>'Puestos de Trabajo Emp'!B237</f>
        <v>0</v>
      </c>
      <c r="C50" s="143">
        <f>'Puestos de Trabajo Emp'!C237</f>
        <v>0</v>
      </c>
      <c r="D50" s="143" t="s">
        <v>1020</v>
      </c>
      <c r="E50" s="143">
        <f>'Puestos de Trabajo Emp'!F237</f>
        <v>0</v>
      </c>
      <c r="F50" s="143">
        <f>'Puestos de Trabajo Emp'!R237</f>
        <v>0</v>
      </c>
      <c r="G50" s="143">
        <f>'Puestos de Trabajo Emp'!S237</f>
        <v>0</v>
      </c>
      <c r="H50" s="143"/>
      <c r="I50" s="143"/>
      <c r="J50" s="184">
        <f t="shared" si="0"/>
        <v>0</v>
      </c>
      <c r="K50" s="143">
        <f>'Puestos de Trabajo Emp'!B237</f>
        <v>0</v>
      </c>
      <c r="L50" s="143">
        <f>'Puestos de Trabajo Emp'!C237</f>
        <v>0</v>
      </c>
      <c r="M50" s="143">
        <f>'Puestos de Trabajo Emp'!N237</f>
        <v>0</v>
      </c>
      <c r="N50" s="143">
        <f>'Puestos de Trabajo Emp'!O237</f>
        <v>0</v>
      </c>
      <c r="O50" s="143">
        <f>'Puestos de Trabajo Emp'!P237</f>
        <v>0</v>
      </c>
    </row>
    <row r="51" spans="1:15" ht="76.5" hidden="1" customHeight="1" x14ac:dyDescent="0.25">
      <c r="A51" s="143"/>
      <c r="B51" s="143">
        <f>'Puestos de Trabajo Emp'!B242</f>
        <v>0</v>
      </c>
      <c r="C51" s="143">
        <f>'Puestos de Trabajo Emp'!C242</f>
        <v>0</v>
      </c>
      <c r="D51" s="143" t="s">
        <v>1020</v>
      </c>
      <c r="E51" s="143">
        <f>'Puestos de Trabajo Emp'!F242</f>
        <v>0</v>
      </c>
      <c r="F51" s="143">
        <f>'Puestos de Trabajo Emp'!R242</f>
        <v>0</v>
      </c>
      <c r="G51" s="143">
        <f>'Puestos de Trabajo Emp'!S242</f>
        <v>0</v>
      </c>
      <c r="H51" s="143"/>
      <c r="I51" s="143"/>
      <c r="J51" s="184">
        <f t="shared" si="0"/>
        <v>0</v>
      </c>
      <c r="K51" s="143">
        <f>'Puestos de Trabajo Emp'!B242</f>
        <v>0</v>
      </c>
      <c r="L51" s="143">
        <f>'Puestos de Trabajo Emp'!C242</f>
        <v>0</v>
      </c>
      <c r="M51" s="143">
        <f>'Puestos de Trabajo Emp'!N242</f>
        <v>0</v>
      </c>
      <c r="N51" s="143">
        <f>'Puestos de Trabajo Emp'!O242</f>
        <v>0</v>
      </c>
      <c r="O51" s="143">
        <f>'Puestos de Trabajo Emp'!P242</f>
        <v>0</v>
      </c>
    </row>
    <row r="52" spans="1:15" ht="76.5" hidden="1" customHeight="1" x14ac:dyDescent="0.25">
      <c r="A52" s="143"/>
      <c r="B52" s="143">
        <f>'Puestos de Trabajo Emp'!B247</f>
        <v>0</v>
      </c>
      <c r="C52" s="143">
        <f>'Puestos de Trabajo Emp'!C247</f>
        <v>0</v>
      </c>
      <c r="D52" s="143" t="s">
        <v>1020</v>
      </c>
      <c r="E52" s="143">
        <f>'Puestos de Trabajo Emp'!F247</f>
        <v>0</v>
      </c>
      <c r="F52" s="143">
        <f>'Puestos de Trabajo Emp'!R247</f>
        <v>0</v>
      </c>
      <c r="G52" s="143">
        <f>'Puestos de Trabajo Emp'!S247</f>
        <v>0</v>
      </c>
      <c r="H52" s="143"/>
      <c r="I52" s="143"/>
      <c r="J52" s="184">
        <f t="shared" si="0"/>
        <v>0</v>
      </c>
      <c r="K52" s="143">
        <f>'Puestos de Trabajo Emp'!B247</f>
        <v>0</v>
      </c>
      <c r="L52" s="143">
        <f>'Puestos de Trabajo Emp'!C247</f>
        <v>0</v>
      </c>
      <c r="M52" s="143">
        <f>'Puestos de Trabajo Emp'!N247</f>
        <v>0</v>
      </c>
      <c r="N52" s="143">
        <f>'Puestos de Trabajo Emp'!O247</f>
        <v>0</v>
      </c>
      <c r="O52" s="143">
        <f>'Puestos de Trabajo Emp'!P247</f>
        <v>0</v>
      </c>
    </row>
    <row r="53" spans="1:15" ht="76.5" hidden="1" customHeight="1" x14ac:dyDescent="0.25">
      <c r="A53" s="143"/>
      <c r="B53" s="143">
        <f>'Puestos de Trabajo Emp'!B252</f>
        <v>0</v>
      </c>
      <c r="C53" s="143">
        <f>'Puestos de Trabajo Emp'!C252</f>
        <v>0</v>
      </c>
      <c r="D53" s="143" t="s">
        <v>1020</v>
      </c>
      <c r="E53" s="143">
        <f>'Puestos de Trabajo Emp'!F252</f>
        <v>0</v>
      </c>
      <c r="F53" s="143">
        <f>'Puestos de Trabajo Emp'!R252</f>
        <v>0</v>
      </c>
      <c r="G53" s="143">
        <f>'Puestos de Trabajo Emp'!S252</f>
        <v>0</v>
      </c>
      <c r="H53" s="143"/>
      <c r="I53" s="143"/>
      <c r="J53" s="184">
        <f t="shared" si="0"/>
        <v>0</v>
      </c>
      <c r="K53" s="143">
        <f>'Puestos de Trabajo Emp'!B252</f>
        <v>0</v>
      </c>
      <c r="L53" s="143">
        <f>'Puestos de Trabajo Emp'!C252</f>
        <v>0</v>
      </c>
      <c r="M53" s="143">
        <f>'Puestos de Trabajo Emp'!N252</f>
        <v>0</v>
      </c>
      <c r="N53" s="143">
        <f>'Puestos de Trabajo Emp'!O252</f>
        <v>0</v>
      </c>
      <c r="O53" s="143">
        <f>'Puestos de Trabajo Emp'!P252</f>
        <v>0</v>
      </c>
    </row>
    <row r="54" spans="1:15" hidden="1" x14ac:dyDescent="0.25">
      <c r="A54" s="48"/>
      <c r="B54" s="17"/>
      <c r="C54" s="17"/>
      <c r="D54" s="17"/>
      <c r="E54" s="17"/>
      <c r="F54" s="48"/>
      <c r="G54" s="48"/>
      <c r="H54" s="48"/>
      <c r="I54" s="48"/>
      <c r="J54" s="48"/>
      <c r="K54" s="48"/>
      <c r="L54" s="48"/>
      <c r="M54" s="48"/>
    </row>
    <row r="55" spans="1:15" x14ac:dyDescent="0.25">
      <c r="A55" s="48"/>
      <c r="B55" s="17"/>
      <c r="C55" s="17"/>
      <c r="D55" s="17"/>
      <c r="E55" s="17"/>
      <c r="F55" s="48"/>
      <c r="G55" s="48"/>
      <c r="H55" s="48"/>
      <c r="I55" s="48"/>
      <c r="J55" s="48"/>
      <c r="K55" s="48"/>
      <c r="L55" s="48"/>
      <c r="M55" s="48"/>
    </row>
    <row r="56" spans="1:15" x14ac:dyDescent="0.25">
      <c r="A56" s="48"/>
      <c r="B56" s="17"/>
      <c r="C56" s="17"/>
      <c r="D56" s="17"/>
      <c r="E56" s="17"/>
      <c r="F56" s="48"/>
      <c r="G56" s="48"/>
      <c r="H56" s="48"/>
      <c r="I56" s="48"/>
      <c r="J56" s="48"/>
      <c r="K56" s="48"/>
      <c r="L56" s="48"/>
      <c r="M56" s="48"/>
    </row>
    <row r="57" spans="1:15" x14ac:dyDescent="0.25">
      <c r="A57" s="48"/>
      <c r="B57" s="17"/>
      <c r="C57" s="17"/>
      <c r="D57" s="17"/>
      <c r="E57" s="17"/>
      <c r="F57" s="48"/>
      <c r="G57" s="48"/>
      <c r="H57" s="48"/>
      <c r="I57" s="48"/>
      <c r="J57" s="48"/>
      <c r="K57" s="48"/>
      <c r="L57" s="48"/>
      <c r="M57" s="48"/>
    </row>
    <row r="58" spans="1:15" x14ac:dyDescent="0.25">
      <c r="A58" s="48"/>
      <c r="B58" s="17"/>
      <c r="C58" s="17"/>
      <c r="D58" s="17"/>
      <c r="E58" s="17"/>
      <c r="F58" s="48"/>
      <c r="G58" s="48"/>
      <c r="H58" s="48"/>
      <c r="I58" s="48"/>
      <c r="J58" s="48"/>
      <c r="K58" s="48"/>
      <c r="L58" s="48"/>
      <c r="M58" s="48"/>
    </row>
    <row r="59" spans="1:15" x14ac:dyDescent="0.25">
      <c r="A59" s="48"/>
      <c r="B59" s="17"/>
      <c r="C59" s="17"/>
      <c r="D59" s="17"/>
      <c r="E59" s="17"/>
      <c r="F59" s="48"/>
      <c r="G59" s="48"/>
      <c r="H59" s="48"/>
      <c r="I59" s="48"/>
      <c r="J59" s="48"/>
      <c r="K59" s="48"/>
      <c r="L59" s="48"/>
      <c r="M59" s="48"/>
    </row>
    <row r="60" spans="1:15" x14ac:dyDescent="0.25">
      <c r="A60" s="48"/>
      <c r="B60" s="17"/>
      <c r="C60" s="17"/>
      <c r="D60" s="17"/>
      <c r="E60" s="17"/>
      <c r="F60" s="48"/>
      <c r="G60" s="48"/>
      <c r="H60" s="48"/>
      <c r="I60" s="48"/>
      <c r="J60" s="48"/>
      <c r="K60" s="48"/>
      <c r="L60" s="48"/>
      <c r="M60" s="48"/>
    </row>
    <row r="61" spans="1:15" x14ac:dyDescent="0.25">
      <c r="A61" s="48"/>
      <c r="B61" s="17"/>
      <c r="C61" s="17"/>
      <c r="D61" s="17"/>
      <c r="E61" s="17"/>
      <c r="F61" s="48"/>
      <c r="G61" s="48"/>
      <c r="H61" s="48"/>
      <c r="I61" s="48"/>
      <c r="J61" s="48"/>
      <c r="K61" s="48"/>
      <c r="L61" s="48"/>
      <c r="M61" s="48"/>
    </row>
    <row r="62" spans="1:15" x14ac:dyDescent="0.25">
      <c r="B62" s="17"/>
      <c r="C62" s="17"/>
      <c r="D62" s="17"/>
      <c r="E62" s="17"/>
      <c r="F62" s="48"/>
      <c r="G62" s="48"/>
      <c r="H62" s="48"/>
      <c r="I62" s="48"/>
      <c r="J62" s="48"/>
      <c r="K62" s="48"/>
      <c r="L62" s="48"/>
      <c r="M62" s="48"/>
    </row>
    <row r="63" spans="1:15" x14ac:dyDescent="0.25">
      <c r="B63" s="17"/>
      <c r="C63" s="17"/>
      <c r="D63" s="17"/>
      <c r="E63" s="17"/>
      <c r="F63" s="48"/>
      <c r="G63" s="48"/>
      <c r="H63" s="48"/>
      <c r="I63" s="48"/>
      <c r="J63" s="48"/>
      <c r="K63" s="48"/>
      <c r="L63" s="48"/>
      <c r="M63" s="48"/>
    </row>
    <row r="64" spans="1:15" x14ac:dyDescent="0.25">
      <c r="B64" s="17"/>
      <c r="C64" s="17"/>
      <c r="D64" s="17"/>
      <c r="E64" s="17"/>
      <c r="F64" s="48"/>
      <c r="G64" s="48"/>
      <c r="H64" s="48"/>
      <c r="I64" s="48"/>
      <c r="J64" s="48"/>
      <c r="K64" s="48"/>
      <c r="L64" s="48"/>
      <c r="M64" s="48"/>
    </row>
    <row r="65" spans="2:13" x14ac:dyDescent="0.25">
      <c r="B65" s="17"/>
      <c r="C65" s="17"/>
      <c r="D65" s="17"/>
      <c r="E65" s="17"/>
      <c r="F65" s="48"/>
      <c r="G65" s="48"/>
      <c r="H65" s="48"/>
      <c r="I65" s="48"/>
      <c r="J65" s="48"/>
      <c r="K65" s="48"/>
      <c r="L65" s="48"/>
      <c r="M65" s="48"/>
    </row>
    <row r="66" spans="2:13" x14ac:dyDescent="0.25">
      <c r="B66" s="17"/>
      <c r="C66" s="17"/>
      <c r="D66" s="17"/>
      <c r="E66" s="17"/>
      <c r="F66" s="48"/>
      <c r="G66" s="48"/>
      <c r="H66" s="48"/>
      <c r="I66" s="48"/>
      <c r="J66" s="48"/>
      <c r="K66" s="48"/>
      <c r="L66" s="48"/>
      <c r="M66" s="48"/>
    </row>
    <row r="67" spans="2:13" x14ac:dyDescent="0.25">
      <c r="B67" s="17"/>
      <c r="C67" s="17"/>
      <c r="D67" s="17"/>
      <c r="E67" s="17"/>
      <c r="F67" s="48"/>
      <c r="G67" s="48"/>
      <c r="H67" s="48"/>
      <c r="I67" s="48"/>
      <c r="J67" s="48"/>
      <c r="K67" s="48"/>
      <c r="L67" s="48"/>
      <c r="M67" s="48"/>
    </row>
    <row r="68" spans="2:13" x14ac:dyDescent="0.25">
      <c r="B68" s="17"/>
      <c r="C68" s="17"/>
      <c r="D68" s="17"/>
      <c r="E68" s="17"/>
      <c r="F68" s="48"/>
      <c r="G68" s="48"/>
      <c r="H68" s="48"/>
      <c r="I68" s="48"/>
      <c r="J68" s="48"/>
      <c r="K68" s="48"/>
      <c r="L68" s="48"/>
      <c r="M68" s="48"/>
    </row>
    <row r="69" spans="2:13" x14ac:dyDescent="0.25">
      <c r="B69" s="17"/>
      <c r="C69" s="17"/>
      <c r="D69" s="17"/>
      <c r="E69" s="17"/>
      <c r="F69" s="48"/>
      <c r="G69" s="48"/>
      <c r="H69" s="48"/>
      <c r="I69" s="48"/>
      <c r="J69" s="48"/>
      <c r="K69" s="48"/>
      <c r="L69" s="48"/>
      <c r="M69" s="48"/>
    </row>
    <row r="70" spans="2:13" x14ac:dyDescent="0.25">
      <c r="B70" s="17"/>
      <c r="C70" s="17"/>
      <c r="D70" s="17"/>
      <c r="E70" s="17"/>
      <c r="F70" s="48"/>
      <c r="G70" s="48"/>
      <c r="H70" s="48"/>
      <c r="I70" s="48"/>
      <c r="J70" s="48"/>
      <c r="K70" s="48"/>
      <c r="L70" s="48"/>
      <c r="M70" s="48"/>
    </row>
    <row r="71" spans="2:13" x14ac:dyDescent="0.25">
      <c r="B71" s="17"/>
      <c r="C71" s="17"/>
      <c r="D71" s="17"/>
      <c r="E71" s="17"/>
      <c r="F71" s="48"/>
      <c r="G71" s="48"/>
      <c r="H71" s="48"/>
      <c r="I71" s="48"/>
      <c r="J71" s="48"/>
      <c r="K71" s="48"/>
      <c r="L71" s="48"/>
      <c r="M71" s="48"/>
    </row>
    <row r="72" spans="2:13" x14ac:dyDescent="0.25">
      <c r="B72" s="17"/>
      <c r="C72" s="17"/>
      <c r="D72" s="17"/>
      <c r="E72" s="17"/>
      <c r="F72" s="48"/>
      <c r="G72" s="48"/>
      <c r="H72" s="48"/>
      <c r="I72" s="48"/>
      <c r="J72" s="48"/>
      <c r="K72" s="48"/>
      <c r="L72" s="48"/>
      <c r="M72" s="48"/>
    </row>
    <row r="73" spans="2:13" x14ac:dyDescent="0.25">
      <c r="B73" s="17"/>
      <c r="C73" s="17"/>
      <c r="D73" s="17"/>
      <c r="E73" s="17"/>
      <c r="F73" s="48"/>
      <c r="G73" s="48"/>
      <c r="H73" s="48"/>
      <c r="I73" s="48"/>
      <c r="J73" s="48"/>
      <c r="K73" s="48"/>
      <c r="L73" s="48"/>
      <c r="M73" s="48"/>
    </row>
    <row r="74" spans="2:13" x14ac:dyDescent="0.25">
      <c r="B74" s="17"/>
      <c r="C74" s="17"/>
      <c r="D74" s="17"/>
      <c r="E74" s="17"/>
      <c r="F74" s="48"/>
      <c r="G74" s="48"/>
      <c r="H74" s="48"/>
      <c r="I74" s="48"/>
      <c r="J74" s="48"/>
      <c r="K74" s="48"/>
      <c r="L74" s="48"/>
      <c r="M74" s="48"/>
    </row>
    <row r="75" spans="2:13" x14ac:dyDescent="0.25">
      <c r="B75" s="17"/>
      <c r="C75" s="17"/>
      <c r="D75" s="17"/>
      <c r="E75" s="17"/>
      <c r="F75" s="48"/>
      <c r="G75" s="48"/>
      <c r="H75" s="48"/>
      <c r="I75" s="48"/>
      <c r="J75" s="48"/>
      <c r="K75" s="48"/>
      <c r="L75" s="48"/>
      <c r="M75" s="48"/>
    </row>
    <row r="76" spans="2:13" x14ac:dyDescent="0.25">
      <c r="B76" s="17"/>
      <c r="C76" s="17"/>
      <c r="D76" s="17"/>
      <c r="E76" s="17"/>
      <c r="F76" s="48"/>
      <c r="G76" s="48"/>
      <c r="H76" s="48"/>
      <c r="I76" s="48"/>
      <c r="J76" s="48"/>
      <c r="K76" s="48"/>
      <c r="L76" s="48"/>
      <c r="M76" s="48"/>
    </row>
    <row r="77" spans="2:13" x14ac:dyDescent="0.25">
      <c r="B77" s="17"/>
      <c r="C77" s="17"/>
      <c r="D77" s="17"/>
      <c r="E77" s="17"/>
      <c r="F77" s="48"/>
      <c r="G77" s="48"/>
      <c r="H77" s="48"/>
      <c r="I77" s="48"/>
      <c r="J77" s="48"/>
      <c r="K77" s="48"/>
      <c r="L77" s="48"/>
      <c r="M77" s="48"/>
    </row>
    <row r="78" spans="2:13" x14ac:dyDescent="0.25">
      <c r="B78" s="17"/>
      <c r="C78" s="17"/>
      <c r="D78" s="17"/>
      <c r="E78" s="17"/>
      <c r="F78" s="48"/>
      <c r="G78" s="48"/>
      <c r="H78" s="48"/>
      <c r="I78" s="48"/>
      <c r="J78" s="48"/>
      <c r="K78" s="48"/>
      <c r="L78" s="48"/>
      <c r="M78" s="48"/>
    </row>
    <row r="79" spans="2:13" x14ac:dyDescent="0.25">
      <c r="B79" s="17"/>
      <c r="C79" s="17"/>
      <c r="D79" s="17"/>
      <c r="E79" s="17"/>
      <c r="F79" s="48"/>
      <c r="G79" s="48"/>
      <c r="H79" s="48"/>
      <c r="I79" s="48"/>
      <c r="J79" s="48"/>
      <c r="K79" s="48"/>
      <c r="L79" s="48"/>
      <c r="M79" s="48"/>
    </row>
    <row r="80" spans="2:13" x14ac:dyDescent="0.25">
      <c r="B80" s="17"/>
      <c r="C80" s="17"/>
      <c r="D80" s="17"/>
      <c r="E80" s="17"/>
      <c r="F80" s="48"/>
      <c r="G80" s="48"/>
      <c r="H80" s="48"/>
      <c r="I80" s="48"/>
      <c r="J80" s="48"/>
      <c r="K80" s="48"/>
      <c r="L80" s="48"/>
      <c r="M80" s="48"/>
    </row>
    <row r="81" spans="2:13" x14ac:dyDescent="0.25">
      <c r="B81" s="17"/>
      <c r="C81" s="17"/>
      <c r="D81" s="17"/>
      <c r="E81" s="17"/>
      <c r="F81" s="48"/>
      <c r="G81" s="48"/>
      <c r="H81" s="48"/>
      <c r="I81" s="48"/>
      <c r="J81" s="48"/>
      <c r="K81" s="48"/>
      <c r="L81" s="48"/>
      <c r="M81" s="48"/>
    </row>
    <row r="82" spans="2:13" x14ac:dyDescent="0.25">
      <c r="B82" s="17"/>
      <c r="C82" s="17"/>
      <c r="D82" s="17"/>
      <c r="E82" s="17"/>
      <c r="F82" s="48"/>
      <c r="G82" s="48"/>
      <c r="H82" s="48"/>
      <c r="I82" s="48"/>
      <c r="J82" s="48"/>
      <c r="K82" s="48"/>
      <c r="L82" s="48"/>
      <c r="M82" s="48"/>
    </row>
    <row r="83" spans="2:13" x14ac:dyDescent="0.25">
      <c r="B83" s="17"/>
      <c r="C83" s="17"/>
      <c r="D83" s="17"/>
      <c r="E83" s="17"/>
      <c r="F83" s="48"/>
      <c r="G83" s="48"/>
      <c r="H83" s="48"/>
      <c r="I83" s="48"/>
      <c r="J83" s="48"/>
      <c r="K83" s="48"/>
      <c r="L83" s="48"/>
      <c r="M83" s="48"/>
    </row>
    <row r="84" spans="2:13" x14ac:dyDescent="0.25">
      <c r="B84" s="17"/>
      <c r="C84" s="17"/>
      <c r="D84" s="17"/>
      <c r="E84" s="17"/>
      <c r="F84" s="48"/>
      <c r="G84" s="48"/>
      <c r="H84" s="48"/>
      <c r="I84" s="48"/>
      <c r="J84" s="48"/>
      <c r="K84" s="48"/>
      <c r="L84" s="48"/>
      <c r="M84" s="48"/>
    </row>
    <row r="85" spans="2:13" x14ac:dyDescent="0.25">
      <c r="B85" s="17"/>
      <c r="C85" s="17"/>
      <c r="D85" s="17"/>
      <c r="E85" s="17"/>
      <c r="F85" s="48"/>
      <c r="G85" s="48"/>
      <c r="H85" s="48"/>
      <c r="I85" s="48"/>
      <c r="J85" s="48"/>
      <c r="K85" s="48"/>
      <c r="L85" s="48"/>
      <c r="M85" s="48"/>
    </row>
    <row r="86" spans="2:13" x14ac:dyDescent="0.25">
      <c r="B86" s="17"/>
      <c r="C86" s="17"/>
      <c r="D86" s="17"/>
      <c r="E86" s="17"/>
      <c r="F86" s="48"/>
      <c r="G86" s="48"/>
      <c r="H86" s="48"/>
      <c r="I86" s="48"/>
      <c r="J86" s="48"/>
      <c r="K86" s="48"/>
      <c r="L86" s="48"/>
      <c r="M86" s="48"/>
    </row>
    <row r="87" spans="2:13" x14ac:dyDescent="0.25">
      <c r="B87" s="17"/>
      <c r="C87" s="17"/>
      <c r="D87" s="17"/>
      <c r="E87" s="17"/>
      <c r="F87" s="48"/>
      <c r="G87" s="48"/>
      <c r="H87" s="48"/>
      <c r="I87" s="48"/>
      <c r="J87" s="48"/>
      <c r="K87" s="48"/>
      <c r="L87" s="48"/>
      <c r="M87" s="48"/>
    </row>
    <row r="88" spans="2:13" x14ac:dyDescent="0.25">
      <c r="B88" s="17"/>
      <c r="C88" s="17"/>
      <c r="D88" s="17"/>
      <c r="E88" s="17"/>
      <c r="F88" s="48"/>
      <c r="G88" s="48"/>
      <c r="H88" s="48"/>
      <c r="I88" s="48"/>
      <c r="J88" s="48"/>
      <c r="K88" s="48"/>
      <c r="L88" s="48"/>
      <c r="M88" s="48"/>
    </row>
    <row r="89" spans="2:13" x14ac:dyDescent="0.25">
      <c r="B89" s="17"/>
      <c r="C89" s="17"/>
      <c r="D89" s="17"/>
      <c r="E89" s="17"/>
      <c r="F89" s="48"/>
      <c r="G89" s="48"/>
      <c r="H89" s="48"/>
      <c r="I89" s="48"/>
      <c r="J89" s="48"/>
      <c r="K89" s="48"/>
      <c r="L89" s="48"/>
      <c r="M89" s="48"/>
    </row>
    <row r="90" spans="2:13" x14ac:dyDescent="0.25">
      <c r="B90" s="17"/>
      <c r="C90" s="17"/>
      <c r="D90" s="17"/>
      <c r="E90" s="17"/>
      <c r="F90" s="48"/>
      <c r="G90" s="48"/>
      <c r="H90" s="48"/>
      <c r="I90" s="48"/>
      <c r="J90" s="48"/>
      <c r="K90" s="48"/>
      <c r="L90" s="48"/>
      <c r="M90" s="48"/>
    </row>
    <row r="91" spans="2:13" x14ac:dyDescent="0.25">
      <c r="B91" s="17"/>
      <c r="C91" s="17"/>
      <c r="D91" s="17"/>
      <c r="E91" s="17"/>
      <c r="F91" s="48"/>
      <c r="G91" s="48"/>
      <c r="H91" s="48"/>
      <c r="I91" s="48"/>
      <c r="J91" s="48"/>
      <c r="K91" s="48"/>
      <c r="L91" s="48"/>
      <c r="M91" s="48"/>
    </row>
    <row r="92" spans="2:13" x14ac:dyDescent="0.25">
      <c r="B92" s="17"/>
      <c r="C92" s="17"/>
      <c r="D92" s="17"/>
      <c r="E92" s="17"/>
      <c r="F92" s="48"/>
      <c r="G92" s="48"/>
      <c r="H92" s="48"/>
      <c r="I92" s="48"/>
      <c r="J92" s="48"/>
      <c r="K92" s="48"/>
      <c r="L92" s="48"/>
      <c r="M92" s="48"/>
    </row>
    <row r="93" spans="2:13" x14ac:dyDescent="0.25">
      <c r="B93" s="17"/>
      <c r="C93" s="17"/>
      <c r="D93" s="17"/>
      <c r="E93" s="17"/>
      <c r="F93" s="48"/>
      <c r="G93" s="48"/>
      <c r="H93" s="48"/>
      <c r="I93" s="48"/>
      <c r="J93" s="48"/>
      <c r="K93" s="48"/>
      <c r="L93" s="48"/>
      <c r="M93" s="48"/>
    </row>
    <row r="94" spans="2:13" x14ac:dyDescent="0.25">
      <c r="B94" s="17"/>
      <c r="C94" s="17"/>
      <c r="D94" s="17"/>
      <c r="E94" s="17"/>
      <c r="F94" s="48"/>
      <c r="G94" s="48"/>
      <c r="H94" s="48"/>
      <c r="I94" s="48"/>
      <c r="J94" s="48"/>
      <c r="K94" s="48"/>
      <c r="L94" s="48"/>
      <c r="M94" s="48"/>
    </row>
    <row r="95" spans="2:13" x14ac:dyDescent="0.25">
      <c r="B95" s="17"/>
      <c r="C95" s="17"/>
      <c r="D95" s="17"/>
      <c r="E95" s="17"/>
      <c r="F95" s="48"/>
      <c r="G95" s="48"/>
      <c r="H95" s="48"/>
      <c r="I95" s="48"/>
      <c r="J95" s="48"/>
      <c r="K95" s="48"/>
      <c r="L95" s="48"/>
      <c r="M95" s="48"/>
    </row>
    <row r="96" spans="2:13" x14ac:dyDescent="0.25">
      <c r="B96" s="17"/>
      <c r="C96" s="17"/>
      <c r="D96" s="17"/>
      <c r="E96" s="17"/>
      <c r="F96" s="48"/>
      <c r="G96" s="48"/>
      <c r="H96" s="48"/>
      <c r="I96" s="48"/>
      <c r="J96" s="48"/>
      <c r="K96" s="48"/>
      <c r="L96" s="48"/>
      <c r="M96" s="48"/>
    </row>
    <row r="97" spans="2:13" x14ac:dyDescent="0.25">
      <c r="B97" s="17"/>
      <c r="C97" s="17"/>
      <c r="D97" s="17"/>
      <c r="E97" s="17"/>
      <c r="F97" s="48"/>
      <c r="G97" s="48"/>
      <c r="H97" s="48"/>
      <c r="I97" s="48"/>
      <c r="J97" s="48"/>
      <c r="K97" s="48"/>
      <c r="L97" s="48"/>
      <c r="M97" s="48"/>
    </row>
    <row r="98" spans="2:13" x14ac:dyDescent="0.25">
      <c r="B98" s="17"/>
      <c r="C98" s="17"/>
      <c r="D98" s="17"/>
      <c r="E98" s="17"/>
      <c r="F98" s="48"/>
      <c r="G98" s="48"/>
      <c r="H98" s="48"/>
      <c r="I98" s="48"/>
      <c r="J98" s="48"/>
      <c r="K98" s="48"/>
      <c r="L98" s="48"/>
      <c r="M98" s="48"/>
    </row>
    <row r="99" spans="2:13" x14ac:dyDescent="0.25">
      <c r="B99" s="17"/>
      <c r="C99" s="17"/>
      <c r="D99" s="17"/>
      <c r="E99" s="17"/>
      <c r="F99" s="48"/>
      <c r="G99" s="48"/>
      <c r="H99" s="48"/>
      <c r="I99" s="48"/>
      <c r="J99" s="48"/>
      <c r="K99" s="48"/>
      <c r="L99" s="48"/>
      <c r="M99" s="48"/>
    </row>
    <row r="100" spans="2:13" x14ac:dyDescent="0.25">
      <c r="B100" s="17"/>
      <c r="C100" s="17"/>
      <c r="D100" s="17"/>
      <c r="E100" s="17"/>
      <c r="F100" s="48"/>
      <c r="G100" s="48"/>
      <c r="H100" s="48"/>
      <c r="I100" s="48"/>
      <c r="J100" s="48"/>
      <c r="K100" s="48"/>
      <c r="L100" s="48"/>
      <c r="M100" s="48"/>
    </row>
    <row r="101" spans="2:13" x14ac:dyDescent="0.25">
      <c r="B101" s="17"/>
      <c r="C101" s="17"/>
      <c r="D101" s="17"/>
      <c r="E101" s="17"/>
      <c r="F101" s="48"/>
      <c r="G101" s="48"/>
      <c r="H101" s="48"/>
      <c r="I101" s="48"/>
      <c r="J101" s="48"/>
      <c r="K101" s="48"/>
      <c r="L101" s="48"/>
      <c r="M101" s="48"/>
    </row>
    <row r="102" spans="2:13" x14ac:dyDescent="0.25">
      <c r="B102" s="17"/>
      <c r="C102" s="17"/>
      <c r="D102" s="17"/>
      <c r="E102" s="17"/>
      <c r="F102" s="48"/>
      <c r="G102" s="48"/>
      <c r="H102" s="48"/>
      <c r="I102" s="48"/>
      <c r="J102" s="48"/>
      <c r="K102" s="48"/>
      <c r="L102" s="48"/>
      <c r="M102" s="48"/>
    </row>
    <row r="103" spans="2:13" x14ac:dyDescent="0.25">
      <c r="B103" s="17"/>
      <c r="C103" s="17"/>
      <c r="D103" s="17"/>
      <c r="E103" s="17"/>
      <c r="F103" s="48"/>
      <c r="G103" s="48"/>
      <c r="H103" s="48"/>
      <c r="I103" s="48"/>
      <c r="J103" s="48"/>
      <c r="K103" s="48"/>
      <c r="L103" s="48"/>
      <c r="M103" s="48"/>
    </row>
    <row r="104" spans="2:13" x14ac:dyDescent="0.25">
      <c r="B104" s="17"/>
      <c r="C104" s="17"/>
      <c r="D104" s="17"/>
      <c r="E104" s="17"/>
      <c r="F104" s="48"/>
      <c r="G104" s="48"/>
      <c r="H104" s="48"/>
      <c r="I104" s="48"/>
      <c r="J104" s="48"/>
      <c r="K104" s="48"/>
      <c r="L104" s="48"/>
      <c r="M104" s="48"/>
    </row>
    <row r="105" spans="2:13" x14ac:dyDescent="0.25">
      <c r="B105" s="17"/>
      <c r="C105" s="17"/>
      <c r="D105" s="17"/>
      <c r="E105" s="17"/>
      <c r="F105" s="48"/>
      <c r="G105" s="48"/>
      <c r="H105" s="48"/>
      <c r="I105" s="48"/>
      <c r="J105" s="48"/>
      <c r="K105" s="48"/>
      <c r="L105" s="48"/>
      <c r="M105" s="48"/>
    </row>
    <row r="106" spans="2:13" x14ac:dyDescent="0.25">
      <c r="B106" s="17"/>
      <c r="C106" s="17"/>
      <c r="D106" s="17"/>
      <c r="E106" s="17"/>
      <c r="F106" s="48"/>
      <c r="G106" s="48"/>
      <c r="H106" s="48"/>
      <c r="I106" s="48"/>
      <c r="J106" s="48"/>
      <c r="K106" s="48"/>
      <c r="L106" s="48"/>
      <c r="M106" s="48"/>
    </row>
    <row r="107" spans="2:13" x14ac:dyDescent="0.25">
      <c r="B107" s="17"/>
      <c r="C107" s="17"/>
      <c r="D107" s="17"/>
      <c r="E107" s="17"/>
      <c r="F107" s="48"/>
      <c r="G107" s="48"/>
      <c r="H107" s="48"/>
      <c r="I107" s="48"/>
      <c r="J107" s="48"/>
      <c r="K107" s="48"/>
      <c r="L107" s="48"/>
      <c r="M107" s="48"/>
    </row>
    <row r="108" spans="2:13" x14ac:dyDescent="0.25">
      <c r="B108" s="17"/>
      <c r="C108" s="17"/>
      <c r="D108" s="17"/>
      <c r="E108" s="17"/>
      <c r="F108" s="48"/>
      <c r="G108" s="48"/>
      <c r="H108" s="48"/>
      <c r="I108" s="48"/>
      <c r="J108" s="48"/>
      <c r="K108" s="48"/>
      <c r="L108" s="48"/>
      <c r="M108" s="48"/>
    </row>
    <row r="109" spans="2:13" x14ac:dyDescent="0.25">
      <c r="B109" s="17"/>
      <c r="C109" s="17"/>
      <c r="D109" s="17"/>
      <c r="E109" s="17"/>
      <c r="F109" s="48"/>
      <c r="G109" s="48"/>
      <c r="H109" s="48"/>
      <c r="I109" s="48"/>
      <c r="J109" s="48"/>
      <c r="K109" s="48"/>
      <c r="L109" s="48"/>
      <c r="M109" s="48"/>
    </row>
    <row r="110" spans="2:13" x14ac:dyDescent="0.25">
      <c r="B110" s="17"/>
      <c r="C110" s="17"/>
      <c r="D110" s="17"/>
      <c r="E110" s="17"/>
      <c r="F110" s="48"/>
      <c r="G110" s="48"/>
      <c r="H110" s="48"/>
      <c r="I110" s="48"/>
      <c r="J110" s="48"/>
      <c r="K110" s="48"/>
      <c r="L110" s="48"/>
      <c r="M110" s="48"/>
    </row>
    <row r="111" spans="2:13" x14ac:dyDescent="0.25">
      <c r="B111" s="17"/>
      <c r="C111" s="17"/>
      <c r="D111" s="17"/>
      <c r="E111" s="17"/>
      <c r="F111" s="48"/>
      <c r="G111" s="48"/>
      <c r="H111" s="48"/>
      <c r="I111" s="48"/>
      <c r="J111" s="48"/>
      <c r="K111" s="48"/>
      <c r="L111" s="48"/>
      <c r="M111" s="48"/>
    </row>
    <row r="112" spans="2:13" x14ac:dyDescent="0.25">
      <c r="B112" s="17"/>
      <c r="C112" s="17"/>
      <c r="D112" s="17"/>
      <c r="E112" s="17"/>
      <c r="F112" s="48"/>
      <c r="G112" s="48"/>
      <c r="H112" s="48"/>
      <c r="I112" s="48"/>
      <c r="J112" s="48"/>
      <c r="K112" s="48"/>
      <c r="L112" s="48"/>
      <c r="M112" s="48"/>
    </row>
    <row r="113" spans="2:13" x14ac:dyDescent="0.25">
      <c r="B113" s="17"/>
      <c r="C113" s="17"/>
      <c r="D113" s="17"/>
      <c r="E113" s="17"/>
      <c r="F113" s="48"/>
      <c r="G113" s="48"/>
      <c r="H113" s="48"/>
      <c r="I113" s="48"/>
      <c r="J113" s="48"/>
      <c r="K113" s="48"/>
      <c r="L113" s="48"/>
      <c r="M113" s="48"/>
    </row>
    <row r="114" spans="2:13" x14ac:dyDescent="0.25">
      <c r="B114" s="17"/>
      <c r="C114" s="17"/>
      <c r="D114" s="17"/>
      <c r="E114" s="17"/>
      <c r="F114" s="48"/>
      <c r="G114" s="48"/>
      <c r="H114" s="48"/>
      <c r="I114" s="48"/>
      <c r="J114" s="48"/>
      <c r="K114" s="48"/>
      <c r="L114" s="48"/>
      <c r="M114" s="48"/>
    </row>
    <row r="115" spans="2:13" x14ac:dyDescent="0.25">
      <c r="B115" s="17"/>
      <c r="C115" s="17"/>
      <c r="D115" s="17"/>
      <c r="E115" s="17"/>
      <c r="F115" s="48"/>
      <c r="G115" s="48"/>
      <c r="H115" s="48"/>
      <c r="I115" s="48"/>
      <c r="J115" s="48"/>
      <c r="K115" s="48"/>
      <c r="L115" s="48"/>
      <c r="M115" s="48"/>
    </row>
    <row r="116" spans="2:13" x14ac:dyDescent="0.25">
      <c r="B116" s="17"/>
      <c r="C116" s="17"/>
      <c r="D116" s="17"/>
      <c r="E116" s="17"/>
      <c r="F116" s="48"/>
      <c r="G116" s="48"/>
      <c r="H116" s="48"/>
      <c r="I116" s="48"/>
      <c r="J116" s="48"/>
      <c r="K116" s="48"/>
      <c r="L116" s="48"/>
      <c r="M116" s="48"/>
    </row>
    <row r="117" spans="2:13" x14ac:dyDescent="0.25">
      <c r="B117" s="17"/>
      <c r="C117" s="17"/>
      <c r="D117" s="17"/>
      <c r="E117" s="17"/>
      <c r="F117" s="48"/>
      <c r="G117" s="48"/>
      <c r="H117" s="48"/>
      <c r="I117" s="48"/>
      <c r="J117" s="48"/>
      <c r="K117" s="48"/>
      <c r="L117" s="48"/>
      <c r="M117" s="48"/>
    </row>
    <row r="118" spans="2:13" x14ac:dyDescent="0.25">
      <c r="B118" s="17"/>
      <c r="C118" s="17"/>
      <c r="D118" s="17"/>
      <c r="E118" s="17"/>
      <c r="F118" s="48"/>
      <c r="G118" s="48"/>
      <c r="H118" s="48"/>
      <c r="I118" s="48"/>
      <c r="J118" s="48"/>
      <c r="K118" s="48"/>
      <c r="L118" s="48"/>
      <c r="M118" s="48"/>
    </row>
    <row r="119" spans="2:13" x14ac:dyDescent="0.25">
      <c r="B119" s="17"/>
      <c r="C119" s="17"/>
      <c r="D119" s="17"/>
      <c r="E119" s="17"/>
      <c r="F119" s="48"/>
      <c r="G119" s="48"/>
      <c r="H119" s="48"/>
      <c r="I119" s="48"/>
      <c r="J119" s="48"/>
      <c r="K119" s="48"/>
      <c r="L119" s="48"/>
      <c r="M119" s="48"/>
    </row>
    <row r="120" spans="2:13" x14ac:dyDescent="0.25">
      <c r="B120" s="17"/>
      <c r="C120" s="17"/>
      <c r="D120" s="17"/>
      <c r="E120" s="17"/>
      <c r="F120" s="48"/>
      <c r="G120" s="48"/>
      <c r="H120" s="48"/>
      <c r="I120" s="48"/>
      <c r="J120" s="48"/>
      <c r="K120" s="48"/>
      <c r="L120" s="48"/>
      <c r="M120" s="48"/>
    </row>
    <row r="121" spans="2:13" x14ac:dyDescent="0.25">
      <c r="B121" s="17"/>
      <c r="C121" s="17"/>
      <c r="D121" s="17"/>
      <c r="E121" s="17"/>
      <c r="F121" s="48"/>
      <c r="G121" s="48"/>
      <c r="H121" s="48"/>
      <c r="I121" s="48"/>
      <c r="J121" s="48"/>
      <c r="K121" s="48"/>
      <c r="L121" s="48"/>
      <c r="M121" s="48"/>
    </row>
    <row r="122" spans="2:13" x14ac:dyDescent="0.25">
      <c r="B122" s="17"/>
      <c r="C122" s="17"/>
      <c r="D122" s="17"/>
      <c r="E122" s="17"/>
      <c r="F122" s="48"/>
      <c r="G122" s="48"/>
      <c r="H122" s="48"/>
      <c r="I122" s="48"/>
      <c r="J122" s="48"/>
      <c r="K122" s="48"/>
      <c r="L122" s="48"/>
      <c r="M122" s="48"/>
    </row>
    <row r="123" spans="2:13" x14ac:dyDescent="0.25">
      <c r="B123" s="17"/>
      <c r="C123" s="17"/>
      <c r="D123" s="17"/>
      <c r="E123" s="17"/>
      <c r="F123" s="48"/>
      <c r="G123" s="48"/>
      <c r="H123" s="48"/>
      <c r="I123" s="48"/>
      <c r="J123" s="48"/>
      <c r="K123" s="48"/>
      <c r="L123" s="48"/>
      <c r="M123" s="48"/>
    </row>
    <row r="124" spans="2:13" x14ac:dyDescent="0.25">
      <c r="B124" s="17"/>
      <c r="C124" s="17"/>
      <c r="D124" s="17"/>
      <c r="E124" s="17"/>
      <c r="F124" s="48"/>
      <c r="G124" s="48"/>
      <c r="H124" s="48"/>
      <c r="I124" s="48"/>
      <c r="J124" s="48"/>
      <c r="K124" s="48"/>
      <c r="L124" s="48"/>
      <c r="M124" s="48"/>
    </row>
    <row r="125" spans="2:13" x14ac:dyDescent="0.25">
      <c r="B125" s="17"/>
      <c r="C125" s="17"/>
      <c r="D125" s="17"/>
      <c r="E125" s="17"/>
      <c r="F125" s="48"/>
      <c r="G125" s="48"/>
      <c r="H125" s="48"/>
      <c r="I125" s="48"/>
      <c r="J125" s="48"/>
      <c r="K125" s="48"/>
      <c r="L125" s="48"/>
      <c r="M125" s="48"/>
    </row>
    <row r="126" spans="2:13" x14ac:dyDescent="0.25">
      <c r="B126" s="17"/>
      <c r="C126" s="17"/>
      <c r="D126" s="17"/>
      <c r="E126" s="17"/>
      <c r="F126" s="48"/>
      <c r="G126" s="48"/>
      <c r="H126" s="48"/>
      <c r="I126" s="48"/>
      <c r="J126" s="48"/>
      <c r="K126" s="48"/>
      <c r="L126" s="48"/>
      <c r="M126" s="48"/>
    </row>
    <row r="127" spans="2:13" x14ac:dyDescent="0.25">
      <c r="B127" s="17"/>
      <c r="C127" s="17"/>
      <c r="D127" s="17"/>
      <c r="E127" s="17"/>
      <c r="F127" s="48"/>
      <c r="G127" s="48"/>
      <c r="H127" s="48"/>
      <c r="I127" s="48"/>
      <c r="J127" s="48"/>
      <c r="K127" s="48"/>
      <c r="L127" s="48"/>
      <c r="M127" s="48"/>
    </row>
    <row r="128" spans="2:13" x14ac:dyDescent="0.25">
      <c r="B128" s="17"/>
      <c r="C128" s="17"/>
      <c r="D128" s="17"/>
      <c r="E128" s="17"/>
      <c r="F128" s="48"/>
      <c r="G128" s="48"/>
      <c r="H128" s="48"/>
      <c r="I128" s="48"/>
      <c r="J128" s="48"/>
      <c r="K128" s="48"/>
      <c r="L128" s="48"/>
      <c r="M128" s="48"/>
    </row>
    <row r="129" spans="2:13" x14ac:dyDescent="0.25">
      <c r="B129" s="17"/>
      <c r="C129" s="17"/>
      <c r="D129" s="17"/>
      <c r="E129" s="17"/>
      <c r="F129" s="48"/>
      <c r="G129" s="48"/>
      <c r="H129" s="48"/>
      <c r="I129" s="48"/>
      <c r="J129" s="48"/>
      <c r="K129" s="48"/>
      <c r="L129" s="48"/>
      <c r="M129" s="48"/>
    </row>
    <row r="130" spans="2:13" x14ac:dyDescent="0.25">
      <c r="B130" s="17"/>
      <c r="C130" s="17"/>
      <c r="D130" s="17"/>
      <c r="E130" s="17"/>
      <c r="F130" s="48"/>
      <c r="G130" s="48"/>
      <c r="H130" s="48"/>
      <c r="I130" s="48"/>
      <c r="J130" s="48"/>
      <c r="K130" s="48"/>
      <c r="L130" s="48"/>
      <c r="M130" s="48"/>
    </row>
    <row r="131" spans="2:13" x14ac:dyDescent="0.25">
      <c r="B131" s="17"/>
      <c r="C131" s="17"/>
      <c r="D131" s="17"/>
      <c r="E131" s="17"/>
      <c r="F131" s="48"/>
      <c r="G131" s="48"/>
      <c r="H131" s="48"/>
      <c r="I131" s="48"/>
      <c r="J131" s="48"/>
      <c r="K131" s="48"/>
      <c r="L131" s="48"/>
      <c r="M131" s="48"/>
    </row>
    <row r="132" spans="2:13" x14ac:dyDescent="0.25">
      <c r="B132" s="17"/>
      <c r="C132" s="17"/>
      <c r="D132" s="17"/>
      <c r="E132" s="17"/>
      <c r="F132" s="48"/>
      <c r="G132" s="48"/>
      <c r="H132" s="48"/>
      <c r="I132" s="48"/>
      <c r="J132" s="48"/>
      <c r="K132" s="48"/>
      <c r="L132" s="48"/>
      <c r="M132" s="48"/>
    </row>
    <row r="133" spans="2:13" x14ac:dyDescent="0.25">
      <c r="B133" s="17"/>
      <c r="C133" s="17"/>
      <c r="D133" s="17"/>
      <c r="E133" s="17"/>
      <c r="F133" s="48"/>
      <c r="G133" s="48"/>
      <c r="H133" s="48"/>
      <c r="I133" s="48"/>
      <c r="J133" s="48"/>
      <c r="K133" s="48"/>
      <c r="L133" s="48"/>
      <c r="M133" s="48"/>
    </row>
    <row r="134" spans="2:13" x14ac:dyDescent="0.25">
      <c r="B134" s="17"/>
      <c r="C134" s="17"/>
      <c r="D134" s="17"/>
      <c r="E134" s="17"/>
      <c r="F134" s="48"/>
      <c r="G134" s="48"/>
      <c r="H134" s="48"/>
      <c r="I134" s="48"/>
      <c r="J134" s="48"/>
      <c r="K134" s="48"/>
      <c r="L134" s="48"/>
      <c r="M134" s="48"/>
    </row>
    <row r="135" spans="2:13" x14ac:dyDescent="0.25">
      <c r="B135" s="17"/>
      <c r="C135" s="17"/>
      <c r="D135" s="17"/>
      <c r="E135" s="17"/>
      <c r="F135" s="48"/>
      <c r="G135" s="48"/>
      <c r="H135" s="48"/>
      <c r="I135" s="48"/>
      <c r="J135" s="48"/>
      <c r="K135" s="48"/>
      <c r="L135" s="48"/>
      <c r="M135" s="48"/>
    </row>
    <row r="136" spans="2:13" x14ac:dyDescent="0.25">
      <c r="B136" s="17"/>
      <c r="C136" s="17"/>
      <c r="D136" s="17"/>
      <c r="E136" s="17"/>
      <c r="F136" s="48"/>
      <c r="G136" s="48"/>
      <c r="H136" s="48"/>
      <c r="I136" s="48"/>
      <c r="J136" s="48"/>
      <c r="K136" s="48"/>
      <c r="L136" s="48"/>
      <c r="M136" s="48"/>
    </row>
    <row r="137" spans="2:13" x14ac:dyDescent="0.25">
      <c r="B137" s="17"/>
      <c r="C137" s="17"/>
      <c r="D137" s="17"/>
      <c r="E137" s="17"/>
      <c r="F137" s="48"/>
      <c r="G137" s="48"/>
      <c r="H137" s="48"/>
      <c r="I137" s="48"/>
      <c r="J137" s="48"/>
      <c r="K137" s="48"/>
      <c r="L137" s="48"/>
      <c r="M137" s="48"/>
    </row>
    <row r="138" spans="2:13" x14ac:dyDescent="0.25">
      <c r="B138" s="17"/>
      <c r="C138" s="17"/>
      <c r="D138" s="17"/>
      <c r="E138" s="17"/>
      <c r="F138" s="48"/>
      <c r="G138" s="48"/>
      <c r="H138" s="48"/>
      <c r="I138" s="48"/>
      <c r="J138" s="48"/>
      <c r="K138" s="48"/>
      <c r="L138" s="48"/>
      <c r="M138" s="48"/>
    </row>
    <row r="139" spans="2:13" x14ac:dyDescent="0.25">
      <c r="B139" s="17"/>
      <c r="C139" s="17"/>
      <c r="D139" s="17"/>
      <c r="E139" s="17"/>
      <c r="F139" s="48"/>
      <c r="G139" s="48"/>
      <c r="H139" s="48"/>
      <c r="I139" s="48"/>
      <c r="J139" s="48"/>
      <c r="K139" s="48"/>
      <c r="L139" s="48"/>
      <c r="M139" s="48"/>
    </row>
    <row r="140" spans="2:13" x14ac:dyDescent="0.25">
      <c r="B140" s="17"/>
      <c r="C140" s="17"/>
      <c r="D140" s="17"/>
      <c r="E140" s="17"/>
      <c r="F140" s="48"/>
      <c r="G140" s="48"/>
      <c r="H140" s="48"/>
      <c r="I140" s="48"/>
      <c r="J140" s="48"/>
      <c r="K140" s="48"/>
      <c r="L140" s="48"/>
      <c r="M140" s="48"/>
    </row>
    <row r="141" spans="2:13" x14ac:dyDescent="0.25">
      <c r="B141" s="17"/>
      <c r="C141" s="17"/>
      <c r="D141" s="17"/>
      <c r="E141" s="17"/>
      <c r="F141" s="48"/>
      <c r="G141" s="48"/>
      <c r="H141" s="48"/>
      <c r="I141" s="48"/>
      <c r="J141" s="48"/>
      <c r="K141" s="48"/>
      <c r="L141" s="48"/>
      <c r="M141" s="48"/>
    </row>
    <row r="142" spans="2:13" x14ac:dyDescent="0.25">
      <c r="B142" s="17"/>
      <c r="C142" s="17"/>
      <c r="D142" s="17"/>
      <c r="E142" s="17"/>
      <c r="F142" s="48"/>
      <c r="G142" s="48"/>
      <c r="H142" s="48"/>
      <c r="I142" s="48"/>
      <c r="J142" s="48"/>
      <c r="K142" s="48"/>
      <c r="L142" s="48"/>
      <c r="M142" s="48"/>
    </row>
    <row r="143" spans="2:13" x14ac:dyDescent="0.25">
      <c r="B143" s="17"/>
      <c r="C143" s="17"/>
      <c r="D143" s="17"/>
      <c r="E143" s="17"/>
      <c r="F143" s="48"/>
      <c r="G143" s="48"/>
      <c r="H143" s="48"/>
      <c r="I143" s="48"/>
      <c r="J143" s="48"/>
      <c r="K143" s="48"/>
      <c r="L143" s="48"/>
      <c r="M143" s="48"/>
    </row>
    <row r="144" spans="2:13" x14ac:dyDescent="0.25">
      <c r="B144" s="17"/>
      <c r="C144" s="17"/>
      <c r="D144" s="17"/>
      <c r="E144" s="17"/>
      <c r="F144" s="48"/>
      <c r="G144" s="48"/>
      <c r="H144" s="48"/>
      <c r="I144" s="48"/>
      <c r="J144" s="48"/>
      <c r="K144" s="48"/>
      <c r="L144" s="48"/>
      <c r="M144" s="48"/>
    </row>
    <row r="145" spans="2:13" x14ac:dyDescent="0.25">
      <c r="B145" s="17"/>
      <c r="C145" s="17"/>
      <c r="D145" s="17"/>
      <c r="E145" s="17"/>
      <c r="F145" s="48"/>
      <c r="G145" s="48"/>
      <c r="H145" s="48"/>
      <c r="I145" s="48"/>
      <c r="J145" s="48"/>
      <c r="K145" s="48"/>
      <c r="L145" s="48"/>
      <c r="M145" s="48"/>
    </row>
    <row r="146" spans="2:13" x14ac:dyDescent="0.25">
      <c r="B146" s="17"/>
      <c r="C146" s="17"/>
      <c r="D146" s="17"/>
      <c r="E146" s="17"/>
      <c r="F146" s="48"/>
      <c r="G146" s="48"/>
      <c r="H146" s="48"/>
      <c r="I146" s="48"/>
      <c r="J146" s="48"/>
      <c r="K146" s="48"/>
      <c r="L146" s="48"/>
      <c r="M146" s="48"/>
    </row>
    <row r="147" spans="2:13" x14ac:dyDescent="0.25">
      <c r="B147" s="17"/>
      <c r="C147" s="17"/>
      <c r="D147" s="17"/>
      <c r="E147" s="17"/>
      <c r="F147" s="48"/>
      <c r="G147" s="48"/>
      <c r="H147" s="48"/>
      <c r="I147" s="48"/>
      <c r="J147" s="48"/>
      <c r="K147" s="48"/>
      <c r="L147" s="48"/>
      <c r="M147" s="48"/>
    </row>
    <row r="148" spans="2:13" x14ac:dyDescent="0.25">
      <c r="B148" s="17"/>
      <c r="C148" s="17"/>
      <c r="D148" s="17"/>
      <c r="E148" s="17"/>
      <c r="F148" s="48"/>
      <c r="G148" s="48"/>
      <c r="H148" s="48"/>
      <c r="I148" s="48"/>
      <c r="J148" s="48"/>
      <c r="K148" s="48"/>
      <c r="L148" s="48"/>
      <c r="M148" s="48"/>
    </row>
    <row r="149" spans="2:13" x14ac:dyDescent="0.25">
      <c r="B149" s="17"/>
      <c r="C149" s="17"/>
      <c r="D149" s="17"/>
      <c r="E149" s="17"/>
      <c r="F149" s="48"/>
      <c r="G149" s="48"/>
      <c r="H149" s="48"/>
      <c r="I149" s="48"/>
      <c r="J149" s="48"/>
      <c r="K149" s="48"/>
      <c r="L149" s="48"/>
      <c r="M149" s="48"/>
    </row>
    <row r="150" spans="2:13" x14ac:dyDescent="0.25">
      <c r="B150" s="17"/>
      <c r="C150" s="17"/>
      <c r="D150" s="17"/>
      <c r="E150" s="17"/>
      <c r="F150" s="48"/>
      <c r="G150" s="48"/>
      <c r="H150" s="48"/>
      <c r="I150" s="48"/>
      <c r="J150" s="48"/>
      <c r="K150" s="48"/>
      <c r="L150" s="48"/>
      <c r="M150" s="48"/>
    </row>
    <row r="151" spans="2:13" x14ac:dyDescent="0.25">
      <c r="B151" s="17"/>
      <c r="C151" s="17"/>
      <c r="D151" s="17"/>
      <c r="E151" s="17"/>
      <c r="F151" s="48"/>
      <c r="G151" s="48"/>
      <c r="H151" s="48"/>
      <c r="I151" s="48"/>
      <c r="J151" s="48"/>
      <c r="K151" s="48"/>
      <c r="L151" s="48"/>
      <c r="M151" s="48"/>
    </row>
    <row r="152" spans="2:13" x14ac:dyDescent="0.25">
      <c r="B152" s="17"/>
      <c r="C152" s="17"/>
      <c r="D152" s="17"/>
      <c r="E152" s="17"/>
      <c r="F152" s="48"/>
      <c r="G152" s="48"/>
      <c r="H152" s="48"/>
      <c r="I152" s="48"/>
      <c r="J152" s="48"/>
      <c r="K152" s="48"/>
      <c r="L152" s="48"/>
      <c r="M152" s="48"/>
    </row>
    <row r="153" spans="2:13" x14ac:dyDescent="0.25">
      <c r="B153" s="17"/>
      <c r="C153" s="17"/>
      <c r="D153" s="17"/>
      <c r="E153" s="17"/>
      <c r="F153" s="48"/>
      <c r="G153" s="48"/>
      <c r="H153" s="48"/>
      <c r="I153" s="48"/>
      <c r="J153" s="48"/>
      <c r="K153" s="48"/>
      <c r="L153" s="48"/>
      <c r="M153" s="48"/>
    </row>
    <row r="154" spans="2:13" x14ac:dyDescent="0.25">
      <c r="B154" s="17"/>
      <c r="C154" s="17"/>
      <c r="D154" s="17"/>
      <c r="E154" s="17"/>
      <c r="F154" s="48"/>
      <c r="G154" s="48"/>
      <c r="H154" s="48"/>
      <c r="I154" s="48"/>
      <c r="J154" s="48"/>
      <c r="K154" s="48"/>
      <c r="L154" s="48"/>
      <c r="M154" s="48"/>
    </row>
    <row r="155" spans="2:13" x14ac:dyDescent="0.25">
      <c r="B155" s="17"/>
      <c r="C155" s="17"/>
      <c r="D155" s="17"/>
      <c r="E155" s="17"/>
      <c r="F155" s="48"/>
      <c r="G155" s="48"/>
      <c r="H155" s="48"/>
      <c r="I155" s="48"/>
      <c r="J155" s="48"/>
      <c r="K155" s="48"/>
      <c r="L155" s="48"/>
      <c r="M155" s="48"/>
    </row>
    <row r="156" spans="2:13" x14ac:dyDescent="0.25">
      <c r="B156" s="17"/>
      <c r="C156" s="17"/>
      <c r="D156" s="17"/>
      <c r="E156" s="17"/>
      <c r="F156" s="48"/>
      <c r="G156" s="48"/>
      <c r="H156" s="48"/>
      <c r="I156" s="48"/>
      <c r="J156" s="48"/>
      <c r="K156" s="48"/>
      <c r="L156" s="48"/>
      <c r="M156" s="48"/>
    </row>
    <row r="157" spans="2:13" x14ac:dyDescent="0.25">
      <c r="B157" s="17"/>
      <c r="C157" s="17"/>
      <c r="D157" s="17"/>
      <c r="E157" s="17"/>
      <c r="F157" s="48"/>
      <c r="G157" s="48"/>
      <c r="H157" s="48"/>
      <c r="I157" s="48"/>
      <c r="J157" s="48"/>
      <c r="K157" s="48"/>
      <c r="L157" s="48"/>
      <c r="M157" s="48"/>
    </row>
    <row r="158" spans="2:13" x14ac:dyDescent="0.25">
      <c r="B158" s="17"/>
      <c r="C158" s="17"/>
      <c r="D158" s="17"/>
      <c r="E158" s="17"/>
      <c r="F158" s="48"/>
      <c r="G158" s="48"/>
      <c r="H158" s="48"/>
      <c r="I158" s="48"/>
      <c r="J158" s="48"/>
      <c r="K158" s="48"/>
      <c r="L158" s="48"/>
      <c r="M158" s="48"/>
    </row>
    <row r="159" spans="2:13" x14ac:dyDescent="0.25">
      <c r="B159" s="17"/>
      <c r="C159" s="17"/>
      <c r="D159" s="17"/>
      <c r="E159" s="17"/>
      <c r="F159" s="48"/>
      <c r="G159" s="48"/>
      <c r="H159" s="48"/>
      <c r="I159" s="48"/>
      <c r="J159" s="48"/>
      <c r="K159" s="48"/>
      <c r="L159" s="48"/>
      <c r="M159" s="48"/>
    </row>
    <row r="160" spans="2:13" x14ac:dyDescent="0.25">
      <c r="B160" s="17"/>
      <c r="C160" s="17"/>
      <c r="D160" s="17"/>
      <c r="E160" s="17"/>
      <c r="F160" s="48"/>
      <c r="G160" s="48"/>
      <c r="H160" s="48"/>
      <c r="I160" s="48"/>
      <c r="J160" s="48"/>
      <c r="K160" s="48"/>
      <c r="L160" s="48"/>
      <c r="M160" s="48"/>
    </row>
    <row r="161" spans="2:13" x14ac:dyDescent="0.25">
      <c r="B161" s="17"/>
      <c r="C161" s="17"/>
      <c r="D161" s="17"/>
      <c r="E161" s="17"/>
      <c r="F161" s="48"/>
      <c r="G161" s="48"/>
      <c r="H161" s="48"/>
      <c r="I161" s="48"/>
      <c r="J161" s="48"/>
      <c r="K161" s="48"/>
      <c r="L161" s="48"/>
      <c r="M161" s="48"/>
    </row>
    <row r="162" spans="2:13" x14ac:dyDescent="0.25">
      <c r="B162" s="17"/>
      <c r="C162" s="17"/>
      <c r="D162" s="17"/>
      <c r="E162" s="17"/>
      <c r="F162" s="48"/>
      <c r="G162" s="48"/>
      <c r="H162" s="48"/>
      <c r="I162" s="48"/>
      <c r="J162" s="48"/>
      <c r="K162" s="48"/>
      <c r="L162" s="48"/>
      <c r="M162" s="48"/>
    </row>
    <row r="163" spans="2:13" x14ac:dyDescent="0.25">
      <c r="B163" s="17"/>
      <c r="C163" s="17"/>
      <c r="D163" s="17"/>
      <c r="E163" s="17"/>
      <c r="F163" s="48"/>
      <c r="G163" s="48"/>
      <c r="H163" s="48"/>
      <c r="I163" s="48"/>
      <c r="J163" s="48"/>
      <c r="K163" s="48"/>
      <c r="L163" s="48"/>
      <c r="M163" s="48"/>
    </row>
    <row r="164" spans="2:13" x14ac:dyDescent="0.25">
      <c r="B164" s="17"/>
      <c r="C164" s="17"/>
      <c r="D164" s="17"/>
      <c r="E164" s="17"/>
      <c r="F164" s="48"/>
      <c r="G164" s="48"/>
      <c r="H164" s="48"/>
      <c r="I164" s="48"/>
      <c r="J164" s="48"/>
      <c r="K164" s="48"/>
      <c r="L164" s="48"/>
      <c r="M164" s="48"/>
    </row>
    <row r="165" spans="2:13" x14ac:dyDescent="0.25">
      <c r="B165" s="17"/>
      <c r="C165" s="17"/>
      <c r="D165" s="17"/>
      <c r="E165" s="17"/>
      <c r="F165" s="48"/>
      <c r="G165" s="48"/>
      <c r="H165" s="48"/>
      <c r="I165" s="48"/>
      <c r="J165" s="48"/>
      <c r="K165" s="48"/>
      <c r="L165" s="48"/>
      <c r="M165" s="48"/>
    </row>
    <row r="166" spans="2:13" x14ac:dyDescent="0.25">
      <c r="B166" s="17"/>
      <c r="C166" s="17"/>
      <c r="D166" s="17"/>
      <c r="E166" s="17"/>
      <c r="F166" s="48"/>
      <c r="G166" s="48"/>
      <c r="H166" s="48"/>
      <c r="I166" s="48"/>
      <c r="J166" s="48"/>
      <c r="K166" s="48"/>
      <c r="L166" s="48"/>
      <c r="M166" s="48"/>
    </row>
    <row r="167" spans="2:13" x14ac:dyDescent="0.25">
      <c r="B167" s="17"/>
      <c r="C167" s="17"/>
      <c r="D167" s="17"/>
      <c r="E167" s="17"/>
      <c r="F167" s="48"/>
      <c r="G167" s="48"/>
      <c r="H167" s="48"/>
      <c r="I167" s="48"/>
      <c r="J167" s="48"/>
      <c r="K167" s="48"/>
      <c r="L167" s="48"/>
      <c r="M167" s="48"/>
    </row>
    <row r="168" spans="2:13" x14ac:dyDescent="0.25">
      <c r="B168" s="17"/>
      <c r="C168" s="17"/>
      <c r="D168" s="17"/>
      <c r="E168" s="17"/>
      <c r="F168" s="48"/>
      <c r="G168" s="48"/>
      <c r="H168" s="48"/>
      <c r="I168" s="48"/>
      <c r="J168" s="48"/>
      <c r="K168" s="48"/>
      <c r="L168" s="48"/>
      <c r="M168" s="48"/>
    </row>
    <row r="169" spans="2:13" x14ac:dyDescent="0.25">
      <c r="B169" s="17"/>
      <c r="C169" s="17"/>
      <c r="D169" s="17"/>
      <c r="E169" s="17"/>
      <c r="F169" s="48"/>
      <c r="G169" s="48"/>
      <c r="H169" s="48"/>
      <c r="I169" s="48"/>
      <c r="J169" s="48"/>
      <c r="K169" s="48"/>
      <c r="L169" s="48"/>
      <c r="M169" s="48"/>
    </row>
    <row r="170" spans="2:13" x14ac:dyDescent="0.25">
      <c r="B170" s="17"/>
      <c r="C170" s="17"/>
      <c r="D170" s="17"/>
      <c r="E170" s="17"/>
      <c r="F170" s="48"/>
      <c r="G170" s="48"/>
      <c r="H170" s="48"/>
      <c r="I170" s="48"/>
      <c r="J170" s="48"/>
      <c r="K170" s="48"/>
      <c r="L170" s="48"/>
      <c r="M170" s="48"/>
    </row>
    <row r="171" spans="2:13" x14ac:dyDescent="0.25">
      <c r="B171" s="17"/>
      <c r="C171" s="17"/>
      <c r="D171" s="17"/>
      <c r="E171" s="17"/>
      <c r="F171" s="48"/>
      <c r="G171" s="48"/>
      <c r="H171" s="48"/>
      <c r="I171" s="48"/>
      <c r="J171" s="48"/>
      <c r="K171" s="48"/>
      <c r="L171" s="48"/>
      <c r="M171" s="48"/>
    </row>
    <row r="172" spans="2:13" x14ac:dyDescent="0.25">
      <c r="B172" s="17"/>
      <c r="C172" s="17"/>
      <c r="D172" s="17"/>
      <c r="E172" s="17"/>
      <c r="F172" s="48"/>
      <c r="G172" s="48"/>
      <c r="H172" s="48"/>
      <c r="I172" s="48"/>
      <c r="J172" s="48"/>
      <c r="K172" s="48"/>
      <c r="L172" s="48"/>
      <c r="M172" s="48"/>
    </row>
    <row r="173" spans="2:13" x14ac:dyDescent="0.25">
      <c r="B173" s="17"/>
      <c r="C173" s="17"/>
      <c r="D173" s="17"/>
      <c r="E173" s="17"/>
      <c r="F173" s="48"/>
      <c r="G173" s="48"/>
      <c r="H173" s="48"/>
      <c r="I173" s="48"/>
      <c r="J173" s="48"/>
      <c r="K173" s="48"/>
      <c r="L173" s="48"/>
      <c r="M173" s="48"/>
    </row>
    <row r="174" spans="2:13" x14ac:dyDescent="0.25">
      <c r="B174" s="17"/>
      <c r="C174" s="17"/>
      <c r="D174" s="17"/>
      <c r="E174" s="17"/>
      <c r="F174" s="48"/>
      <c r="G174" s="48"/>
      <c r="H174" s="48"/>
      <c r="I174" s="48"/>
      <c r="J174" s="48"/>
      <c r="K174" s="48"/>
      <c r="L174" s="48"/>
      <c r="M174" s="48"/>
    </row>
    <row r="175" spans="2:13" x14ac:dyDescent="0.25">
      <c r="B175" s="17"/>
      <c r="C175" s="17"/>
      <c r="D175" s="17"/>
      <c r="E175" s="17"/>
      <c r="F175" s="48"/>
      <c r="G175" s="48"/>
      <c r="H175" s="48"/>
      <c r="I175" s="48"/>
      <c r="J175" s="48"/>
      <c r="K175" s="48"/>
      <c r="L175" s="48"/>
      <c r="M175" s="48"/>
    </row>
    <row r="176" spans="2:13" x14ac:dyDescent="0.25">
      <c r="B176" s="17"/>
      <c r="C176" s="17"/>
      <c r="D176" s="17"/>
      <c r="E176" s="17"/>
      <c r="F176" s="48"/>
      <c r="G176" s="48"/>
      <c r="H176" s="48"/>
      <c r="I176" s="48"/>
      <c r="J176" s="48"/>
      <c r="K176" s="48"/>
      <c r="L176" s="48"/>
      <c r="M176" s="48"/>
    </row>
    <row r="177" spans="2:13" x14ac:dyDescent="0.25">
      <c r="B177" s="17"/>
      <c r="C177" s="17"/>
      <c r="D177" s="17"/>
      <c r="E177" s="17"/>
      <c r="F177" s="48"/>
      <c r="G177" s="48"/>
      <c r="H177" s="48"/>
      <c r="I177" s="48"/>
      <c r="J177" s="48"/>
      <c r="K177" s="48"/>
      <c r="L177" s="48"/>
      <c r="M177" s="48"/>
    </row>
    <row r="178" spans="2:13" x14ac:dyDescent="0.25">
      <c r="B178" s="17"/>
      <c r="C178" s="17"/>
      <c r="D178" s="17"/>
      <c r="E178" s="17"/>
      <c r="F178" s="48"/>
      <c r="G178" s="48"/>
      <c r="H178" s="48"/>
      <c r="I178" s="48"/>
      <c r="J178" s="48"/>
      <c r="K178" s="48"/>
      <c r="L178" s="48"/>
      <c r="M178" s="48"/>
    </row>
    <row r="179" spans="2:13" x14ac:dyDescent="0.25">
      <c r="B179" s="17"/>
      <c r="C179" s="17"/>
      <c r="D179" s="17"/>
      <c r="E179" s="17"/>
      <c r="F179" s="48"/>
      <c r="G179" s="48"/>
      <c r="H179" s="48"/>
      <c r="I179" s="48"/>
      <c r="J179" s="48"/>
      <c r="K179" s="48"/>
      <c r="L179" s="48"/>
      <c r="M179" s="48"/>
    </row>
    <row r="180" spans="2:13" x14ac:dyDescent="0.25">
      <c r="B180" s="17"/>
      <c r="C180" s="17"/>
      <c r="D180" s="17"/>
      <c r="E180" s="17"/>
      <c r="F180" s="48"/>
      <c r="G180" s="48"/>
      <c r="H180" s="48"/>
      <c r="I180" s="48"/>
      <c r="J180" s="48"/>
      <c r="K180" s="48"/>
      <c r="L180" s="48"/>
      <c r="M180" s="48"/>
    </row>
    <row r="181" spans="2:13" x14ac:dyDescent="0.25">
      <c r="B181" s="17"/>
      <c r="C181" s="17"/>
      <c r="D181" s="17"/>
      <c r="E181" s="17"/>
      <c r="F181" s="48"/>
      <c r="G181" s="48"/>
      <c r="H181" s="48"/>
      <c r="I181" s="48"/>
      <c r="J181" s="48"/>
      <c r="K181" s="48"/>
      <c r="L181" s="48"/>
      <c r="M181" s="48"/>
    </row>
    <row r="182" spans="2:13" x14ac:dyDescent="0.25">
      <c r="B182" s="17"/>
      <c r="C182" s="17"/>
      <c r="D182" s="17"/>
      <c r="E182" s="17"/>
      <c r="F182" s="48"/>
      <c r="G182" s="48"/>
      <c r="H182" s="48"/>
      <c r="I182" s="48"/>
      <c r="J182" s="48"/>
      <c r="K182" s="48"/>
      <c r="L182" s="48"/>
      <c r="M182" s="48"/>
    </row>
    <row r="183" spans="2:13" x14ac:dyDescent="0.25">
      <c r="B183" s="17"/>
      <c r="C183" s="17"/>
      <c r="D183" s="17"/>
      <c r="E183" s="17"/>
      <c r="F183" s="48"/>
      <c r="G183" s="48"/>
      <c r="H183" s="48"/>
      <c r="I183" s="48"/>
      <c r="J183" s="48"/>
      <c r="K183" s="48"/>
      <c r="L183" s="48"/>
      <c r="M183" s="48"/>
    </row>
    <row r="184" spans="2:13" x14ac:dyDescent="0.25">
      <c r="B184" s="17"/>
      <c r="C184" s="17"/>
      <c r="D184" s="17"/>
      <c r="E184" s="17"/>
      <c r="F184" s="48"/>
      <c r="G184" s="48"/>
      <c r="H184" s="48"/>
      <c r="I184" s="48"/>
      <c r="J184" s="48"/>
      <c r="K184" s="48"/>
      <c r="L184" s="48"/>
      <c r="M184" s="48"/>
    </row>
    <row r="185" spans="2:13" x14ac:dyDescent="0.25">
      <c r="B185" s="17"/>
      <c r="C185" s="17"/>
      <c r="D185" s="17"/>
      <c r="E185" s="17"/>
      <c r="F185" s="48"/>
      <c r="G185" s="48"/>
      <c r="H185" s="48"/>
      <c r="I185" s="48"/>
      <c r="J185" s="48"/>
      <c r="K185" s="48"/>
      <c r="L185" s="48"/>
      <c r="M185" s="48"/>
    </row>
    <row r="186" spans="2:13" x14ac:dyDescent="0.25">
      <c r="B186" s="17"/>
      <c r="C186" s="17"/>
      <c r="D186" s="17"/>
      <c r="E186" s="17"/>
      <c r="F186" s="48"/>
      <c r="G186" s="48"/>
      <c r="H186" s="48"/>
      <c r="I186" s="48"/>
      <c r="J186" s="48"/>
      <c r="K186" s="48"/>
      <c r="L186" s="48"/>
      <c r="M186" s="48"/>
    </row>
    <row r="187" spans="2:13" x14ac:dyDescent="0.25">
      <c r="B187" s="17"/>
      <c r="C187" s="17"/>
      <c r="D187" s="17"/>
      <c r="E187" s="17"/>
      <c r="F187" s="48"/>
      <c r="G187" s="48"/>
      <c r="H187" s="48"/>
      <c r="I187" s="48"/>
      <c r="J187" s="48"/>
      <c r="K187" s="48"/>
      <c r="L187" s="48"/>
      <c r="M187" s="48"/>
    </row>
    <row r="188" spans="2:13" x14ac:dyDescent="0.25">
      <c r="B188" s="17"/>
      <c r="C188" s="17"/>
      <c r="D188" s="17"/>
      <c r="E188" s="17"/>
      <c r="F188" s="48"/>
      <c r="G188" s="48"/>
      <c r="H188" s="48"/>
      <c r="I188" s="48"/>
      <c r="J188" s="48"/>
      <c r="K188" s="48"/>
      <c r="L188" s="48"/>
      <c r="M188" s="48"/>
    </row>
    <row r="189" spans="2:13" x14ac:dyDescent="0.25">
      <c r="B189" s="17"/>
      <c r="C189" s="17"/>
      <c r="D189" s="17"/>
      <c r="E189" s="17"/>
      <c r="F189" s="48"/>
      <c r="G189" s="48"/>
      <c r="H189" s="48"/>
      <c r="I189" s="48"/>
      <c r="J189" s="48"/>
      <c r="K189" s="48"/>
      <c r="L189" s="48"/>
      <c r="M189" s="48"/>
    </row>
    <row r="190" spans="2:13" x14ac:dyDescent="0.25">
      <c r="B190" s="17"/>
      <c r="C190" s="17"/>
      <c r="D190" s="17"/>
      <c r="E190" s="17"/>
      <c r="F190" s="48"/>
      <c r="G190" s="48"/>
      <c r="H190" s="48"/>
      <c r="I190" s="48"/>
      <c r="J190" s="48"/>
      <c r="K190" s="48"/>
      <c r="L190" s="48"/>
      <c r="M190" s="48"/>
    </row>
    <row r="191" spans="2:13" x14ac:dyDescent="0.25">
      <c r="B191" s="17"/>
      <c r="C191" s="17"/>
      <c r="D191" s="17"/>
      <c r="E191" s="17"/>
      <c r="F191" s="48"/>
      <c r="G191" s="48"/>
      <c r="H191" s="48"/>
      <c r="I191" s="48"/>
      <c r="J191" s="48"/>
      <c r="K191" s="48"/>
      <c r="L191" s="48"/>
      <c r="M191" s="48"/>
    </row>
    <row r="192" spans="2:13" x14ac:dyDescent="0.25">
      <c r="B192" s="17"/>
      <c r="C192" s="17"/>
      <c r="D192" s="17"/>
      <c r="E192" s="17"/>
      <c r="F192" s="48"/>
      <c r="G192" s="48"/>
      <c r="H192" s="48"/>
      <c r="I192" s="48"/>
      <c r="J192" s="48"/>
      <c r="K192" s="48"/>
      <c r="L192" s="48"/>
      <c r="M192" s="48"/>
    </row>
    <row r="193" spans="2:13" x14ac:dyDescent="0.25">
      <c r="B193" s="17"/>
      <c r="C193" s="17"/>
      <c r="D193" s="17"/>
      <c r="E193" s="17"/>
      <c r="F193" s="48"/>
      <c r="G193" s="48"/>
      <c r="H193" s="48"/>
      <c r="I193" s="48"/>
      <c r="J193" s="48"/>
      <c r="K193" s="48"/>
      <c r="L193" s="48"/>
      <c r="M193" s="48"/>
    </row>
    <row r="194" spans="2:13" x14ac:dyDescent="0.25">
      <c r="B194" s="17"/>
      <c r="C194" s="17"/>
      <c r="D194" s="17"/>
      <c r="E194" s="17"/>
      <c r="F194" s="48"/>
      <c r="G194" s="48"/>
      <c r="H194" s="48"/>
      <c r="I194" s="48"/>
      <c r="J194" s="48"/>
      <c r="K194" s="48"/>
      <c r="L194" s="48"/>
      <c r="M194" s="48"/>
    </row>
    <row r="195" spans="2:13" x14ac:dyDescent="0.25">
      <c r="B195" s="17"/>
      <c r="C195" s="17"/>
      <c r="D195" s="17"/>
      <c r="E195" s="17"/>
      <c r="F195" s="48"/>
      <c r="G195" s="48"/>
      <c r="H195" s="48"/>
      <c r="I195" s="48"/>
      <c r="J195" s="48"/>
      <c r="K195" s="48"/>
      <c r="L195" s="48"/>
      <c r="M195" s="48"/>
    </row>
    <row r="196" spans="2:13" x14ac:dyDescent="0.25">
      <c r="B196" s="17"/>
      <c r="C196" s="17"/>
      <c r="D196" s="17"/>
      <c r="E196" s="17"/>
      <c r="F196" s="48"/>
      <c r="G196" s="48"/>
      <c r="H196" s="48"/>
      <c r="I196" s="48"/>
      <c r="J196" s="48"/>
      <c r="K196" s="48"/>
      <c r="L196" s="48"/>
      <c r="M196" s="48"/>
    </row>
    <row r="197" spans="2:13" x14ac:dyDescent="0.25">
      <c r="B197" s="17"/>
      <c r="C197" s="17"/>
      <c r="D197" s="17"/>
      <c r="E197" s="17"/>
      <c r="F197" s="48"/>
      <c r="G197" s="48"/>
      <c r="H197" s="48"/>
      <c r="I197" s="48"/>
      <c r="J197" s="48"/>
      <c r="K197" s="48"/>
      <c r="L197" s="48"/>
      <c r="M197" s="48"/>
    </row>
    <row r="198" spans="2:13" x14ac:dyDescent="0.25">
      <c r="B198" s="17"/>
      <c r="C198" s="17"/>
      <c r="D198" s="17"/>
      <c r="E198" s="17"/>
      <c r="F198" s="48"/>
      <c r="G198" s="48"/>
      <c r="H198" s="48"/>
      <c r="I198" s="48"/>
      <c r="J198" s="48"/>
      <c r="K198" s="48"/>
      <c r="L198" s="48"/>
      <c r="M198" s="48"/>
    </row>
    <row r="199" spans="2:13" x14ac:dyDescent="0.25">
      <c r="B199" s="17"/>
      <c r="C199" s="17"/>
      <c r="D199" s="17"/>
      <c r="E199" s="17"/>
      <c r="F199" s="48"/>
      <c r="G199" s="48"/>
      <c r="H199" s="48"/>
      <c r="I199" s="48"/>
      <c r="J199" s="48"/>
      <c r="K199" s="48"/>
      <c r="L199" s="48"/>
      <c r="M199" s="48"/>
    </row>
    <row r="200" spans="2:13" x14ac:dyDescent="0.25">
      <c r="B200" s="17"/>
      <c r="C200" s="17"/>
      <c r="D200" s="17"/>
      <c r="E200" s="17"/>
      <c r="F200" s="48"/>
      <c r="G200" s="48"/>
      <c r="H200" s="48"/>
      <c r="I200" s="48"/>
      <c r="J200" s="48"/>
      <c r="K200" s="48"/>
      <c r="L200" s="48"/>
      <c r="M200" s="48"/>
    </row>
    <row r="201" spans="2:13" x14ac:dyDescent="0.25">
      <c r="B201" s="17"/>
      <c r="C201" s="17"/>
      <c r="D201" s="17"/>
      <c r="E201" s="17"/>
      <c r="F201" s="48"/>
      <c r="G201" s="48"/>
      <c r="H201" s="48"/>
      <c r="I201" s="48"/>
      <c r="J201" s="48"/>
      <c r="K201" s="48"/>
      <c r="L201" s="48"/>
      <c r="M201" s="48"/>
    </row>
    <row r="202" spans="2:13" x14ac:dyDescent="0.25">
      <c r="B202" s="17"/>
      <c r="C202" s="17"/>
      <c r="D202" s="17"/>
      <c r="E202" s="17"/>
      <c r="F202" s="48"/>
      <c r="G202" s="48"/>
      <c r="H202" s="48"/>
      <c r="I202" s="48"/>
      <c r="J202" s="48"/>
      <c r="K202" s="48"/>
      <c r="L202" s="48"/>
      <c r="M202" s="48"/>
    </row>
    <row r="203" spans="2:13" x14ac:dyDescent="0.25">
      <c r="B203" s="17"/>
      <c r="C203" s="17"/>
      <c r="D203" s="17"/>
      <c r="E203" s="17"/>
      <c r="F203" s="48"/>
      <c r="G203" s="48"/>
      <c r="H203" s="48"/>
      <c r="I203" s="48"/>
      <c r="J203" s="48"/>
      <c r="K203" s="48"/>
      <c r="L203" s="48"/>
      <c r="M203" s="48"/>
    </row>
    <row r="204" spans="2:13" x14ac:dyDescent="0.25">
      <c r="B204" s="17"/>
      <c r="C204" s="17"/>
      <c r="D204" s="17"/>
      <c r="E204" s="17"/>
      <c r="F204" s="48"/>
      <c r="G204" s="48"/>
      <c r="H204" s="48"/>
      <c r="I204" s="48"/>
      <c r="J204" s="48"/>
      <c r="K204" s="48"/>
      <c r="L204" s="48"/>
      <c r="M204" s="48"/>
    </row>
    <row r="205" spans="2:13" x14ac:dyDescent="0.25">
      <c r="B205" s="17"/>
      <c r="C205" s="17"/>
      <c r="D205" s="17"/>
      <c r="E205" s="17"/>
      <c r="F205" s="48"/>
      <c r="G205" s="48"/>
      <c r="H205" s="48"/>
      <c r="I205" s="48"/>
      <c r="J205" s="48"/>
      <c r="K205" s="48"/>
      <c r="L205" s="48"/>
      <c r="M205" s="48"/>
    </row>
    <row r="206" spans="2:13" x14ac:dyDescent="0.25">
      <c r="B206" s="17"/>
      <c r="C206" s="17"/>
      <c r="D206" s="17"/>
      <c r="E206" s="17"/>
      <c r="F206" s="48"/>
      <c r="G206" s="48"/>
      <c r="H206" s="48"/>
      <c r="I206" s="48"/>
      <c r="J206" s="48"/>
      <c r="K206" s="48"/>
      <c r="L206" s="48"/>
      <c r="M206" s="48"/>
    </row>
    <row r="207" spans="2:13" x14ac:dyDescent="0.25">
      <c r="B207" s="17"/>
      <c r="C207" s="17"/>
      <c r="D207" s="17"/>
      <c r="E207" s="17"/>
      <c r="F207" s="48"/>
      <c r="G207" s="48"/>
      <c r="H207" s="48"/>
      <c r="I207" s="48"/>
      <c r="J207" s="48"/>
      <c r="K207" s="48"/>
      <c r="L207" s="48"/>
      <c r="M207" s="48"/>
    </row>
    <row r="208" spans="2:13" x14ac:dyDescent="0.25">
      <c r="B208" s="17"/>
      <c r="C208" s="17"/>
      <c r="D208" s="17"/>
      <c r="E208" s="17"/>
      <c r="F208" s="48"/>
      <c r="G208" s="48"/>
      <c r="H208" s="48"/>
      <c r="I208" s="48"/>
      <c r="J208" s="48"/>
      <c r="K208" s="48"/>
      <c r="L208" s="48"/>
      <c r="M208" s="48"/>
    </row>
    <row r="209" spans="2:13" x14ac:dyDescent="0.25">
      <c r="B209" s="17"/>
      <c r="C209" s="17"/>
      <c r="D209" s="17"/>
      <c r="E209" s="17"/>
      <c r="F209" s="48"/>
      <c r="G209" s="48"/>
      <c r="H209" s="48"/>
      <c r="I209" s="48"/>
      <c r="J209" s="48"/>
      <c r="K209" s="48"/>
      <c r="L209" s="48"/>
      <c r="M209" s="48"/>
    </row>
    <row r="210" spans="2:13" x14ac:dyDescent="0.25">
      <c r="B210" s="17"/>
      <c r="C210" s="17"/>
      <c r="D210" s="17"/>
      <c r="E210" s="17"/>
      <c r="F210" s="48"/>
      <c r="G210" s="48"/>
      <c r="H210" s="48"/>
      <c r="I210" s="48"/>
      <c r="J210" s="48"/>
      <c r="K210" s="48"/>
      <c r="L210" s="48"/>
      <c r="M210" s="48"/>
    </row>
    <row r="211" spans="2:13" x14ac:dyDescent="0.25">
      <c r="B211" s="17"/>
      <c r="C211" s="17"/>
      <c r="D211" s="17"/>
      <c r="E211" s="17"/>
      <c r="F211" s="48"/>
      <c r="G211" s="48"/>
      <c r="H211" s="48"/>
      <c r="I211" s="48"/>
      <c r="J211" s="48"/>
      <c r="K211" s="48"/>
      <c r="L211" s="48"/>
      <c r="M211" s="48"/>
    </row>
    <row r="212" spans="2:13" x14ac:dyDescent="0.25">
      <c r="B212" s="17"/>
      <c r="C212" s="17"/>
      <c r="D212" s="17"/>
      <c r="E212" s="17"/>
      <c r="F212" s="48"/>
      <c r="G212" s="48"/>
      <c r="H212" s="48"/>
      <c r="I212" s="48"/>
      <c r="J212" s="48"/>
      <c r="K212" s="48"/>
      <c r="L212" s="48"/>
      <c r="M212" s="48"/>
    </row>
    <row r="213" spans="2:13" x14ac:dyDescent="0.25">
      <c r="B213" s="17"/>
      <c r="C213" s="17"/>
      <c r="D213" s="17"/>
      <c r="E213" s="17"/>
      <c r="F213" s="48"/>
      <c r="G213" s="48"/>
      <c r="H213" s="48"/>
      <c r="I213" s="48"/>
      <c r="J213" s="48"/>
      <c r="K213" s="48"/>
      <c r="L213" s="48"/>
      <c r="M213" s="48"/>
    </row>
    <row r="214" spans="2:13" x14ac:dyDescent="0.25">
      <c r="B214" s="17"/>
      <c r="C214" s="17"/>
      <c r="D214" s="17"/>
      <c r="E214" s="17"/>
      <c r="F214" s="48"/>
      <c r="G214" s="48"/>
      <c r="H214" s="48"/>
      <c r="I214" s="48"/>
      <c r="J214" s="48"/>
      <c r="K214" s="48"/>
      <c r="L214" s="48"/>
      <c r="M214" s="48"/>
    </row>
    <row r="215" spans="2:13" x14ac:dyDescent="0.25">
      <c r="B215" s="17"/>
      <c r="C215" s="17"/>
      <c r="D215" s="17"/>
      <c r="E215" s="17"/>
      <c r="F215" s="48"/>
      <c r="G215" s="48"/>
      <c r="H215" s="48"/>
      <c r="I215" s="48"/>
      <c r="J215" s="48"/>
      <c r="K215" s="48"/>
      <c r="L215" s="48"/>
      <c r="M215" s="48"/>
    </row>
    <row r="216" spans="2:13" x14ac:dyDescent="0.25">
      <c r="B216" s="17"/>
      <c r="C216" s="17"/>
      <c r="D216" s="17"/>
      <c r="E216" s="17"/>
      <c r="F216" s="48"/>
      <c r="G216" s="48"/>
      <c r="H216" s="48"/>
      <c r="I216" s="48"/>
      <c r="J216" s="48"/>
      <c r="K216" s="48"/>
      <c r="L216" s="48"/>
      <c r="M216" s="48"/>
    </row>
    <row r="217" spans="2:13" x14ac:dyDescent="0.25">
      <c r="B217" s="17"/>
      <c r="C217" s="17"/>
      <c r="D217" s="17"/>
      <c r="E217" s="17"/>
      <c r="F217" s="48"/>
      <c r="G217" s="48"/>
      <c r="H217" s="48"/>
      <c r="I217" s="48"/>
      <c r="J217" s="48"/>
      <c r="K217" s="48"/>
      <c r="L217" s="48"/>
      <c r="M217" s="48"/>
    </row>
    <row r="218" spans="2:13" x14ac:dyDescent="0.25">
      <c r="B218" s="17"/>
      <c r="C218" s="17"/>
      <c r="D218" s="17"/>
      <c r="E218" s="17"/>
      <c r="F218" s="48"/>
      <c r="G218" s="48"/>
      <c r="H218" s="48"/>
      <c r="I218" s="48"/>
      <c r="J218" s="48"/>
      <c r="K218" s="48"/>
      <c r="L218" s="48"/>
      <c r="M218" s="48"/>
    </row>
    <row r="219" spans="2:13" x14ac:dyDescent="0.25">
      <c r="B219" s="17"/>
      <c r="C219" s="17"/>
      <c r="D219" s="17"/>
      <c r="E219" s="17"/>
      <c r="F219" s="48"/>
      <c r="G219" s="48"/>
      <c r="H219" s="48"/>
      <c r="I219" s="48"/>
      <c r="J219" s="48"/>
      <c r="K219" s="48"/>
      <c r="L219" s="48"/>
      <c r="M219" s="48"/>
    </row>
    <row r="220" spans="2:13" x14ac:dyDescent="0.25">
      <c r="B220" s="17"/>
      <c r="C220" s="17"/>
      <c r="D220" s="17"/>
      <c r="E220" s="17"/>
      <c r="F220" s="48"/>
      <c r="G220" s="48"/>
      <c r="H220" s="48"/>
      <c r="I220" s="48"/>
      <c r="J220" s="48"/>
      <c r="K220" s="48"/>
      <c r="L220" s="48"/>
      <c r="M220" s="48"/>
    </row>
    <row r="221" spans="2:13" x14ac:dyDescent="0.25">
      <c r="B221" s="17"/>
      <c r="C221" s="17"/>
      <c r="D221" s="17"/>
      <c r="E221" s="17"/>
      <c r="F221" s="48"/>
      <c r="G221" s="48"/>
      <c r="H221" s="48"/>
      <c r="I221" s="48"/>
      <c r="J221" s="48"/>
      <c r="K221" s="48"/>
      <c r="L221" s="48"/>
      <c r="M221" s="48"/>
    </row>
    <row r="222" spans="2:13" x14ac:dyDescent="0.25">
      <c r="B222" s="17"/>
      <c r="C222" s="17"/>
      <c r="D222" s="17"/>
      <c r="E222" s="17"/>
      <c r="F222" s="48"/>
      <c r="G222" s="48"/>
      <c r="H222" s="48"/>
      <c r="I222" s="48"/>
      <c r="J222" s="48"/>
      <c r="K222" s="48"/>
      <c r="L222" s="48"/>
      <c r="M222" s="48"/>
    </row>
    <row r="223" spans="2:13" x14ac:dyDescent="0.25">
      <c r="B223" s="17"/>
      <c r="C223" s="17"/>
      <c r="D223" s="17"/>
      <c r="E223" s="17"/>
      <c r="F223" s="48"/>
      <c r="G223" s="48"/>
      <c r="H223" s="48"/>
      <c r="I223" s="48"/>
      <c r="J223" s="48"/>
      <c r="K223" s="48"/>
      <c r="L223" s="48"/>
      <c r="M223" s="48"/>
    </row>
    <row r="224" spans="2:13" x14ac:dyDescent="0.25">
      <c r="B224" s="17"/>
      <c r="C224" s="17"/>
      <c r="D224" s="17"/>
      <c r="E224" s="17"/>
      <c r="F224" s="48"/>
      <c r="G224" s="48"/>
      <c r="H224" s="48"/>
      <c r="I224" s="48"/>
      <c r="J224" s="48"/>
      <c r="K224" s="48"/>
      <c r="L224" s="48"/>
      <c r="M224" s="48"/>
    </row>
    <row r="225" spans="2:13" x14ac:dyDescent="0.25">
      <c r="B225" s="17"/>
      <c r="C225" s="17"/>
      <c r="D225" s="17"/>
      <c r="E225" s="17"/>
      <c r="F225" s="48"/>
      <c r="G225" s="48"/>
      <c r="H225" s="48"/>
      <c r="I225" s="48"/>
      <c r="J225" s="48"/>
      <c r="K225" s="48"/>
      <c r="L225" s="48"/>
      <c r="M225" s="48"/>
    </row>
    <row r="226" spans="2:13" x14ac:dyDescent="0.25">
      <c r="B226" s="17"/>
      <c r="C226" s="17"/>
      <c r="D226" s="17"/>
      <c r="E226" s="17"/>
      <c r="F226" s="48"/>
      <c r="G226" s="48"/>
      <c r="H226" s="48"/>
      <c r="I226" s="48"/>
      <c r="J226" s="48"/>
      <c r="K226" s="48"/>
      <c r="L226" s="48"/>
      <c r="M226" s="48"/>
    </row>
    <row r="227" spans="2:13" x14ac:dyDescent="0.25">
      <c r="B227" s="17"/>
      <c r="C227" s="17"/>
      <c r="D227" s="17"/>
      <c r="E227" s="17"/>
      <c r="F227" s="48"/>
      <c r="G227" s="48"/>
      <c r="H227" s="48"/>
      <c r="I227" s="48"/>
      <c r="J227" s="48"/>
      <c r="K227" s="48"/>
      <c r="L227" s="48"/>
      <c r="M227" s="48"/>
    </row>
    <row r="228" spans="2:13" x14ac:dyDescent="0.25">
      <c r="B228" s="17"/>
      <c r="C228" s="17"/>
      <c r="D228" s="17"/>
      <c r="E228" s="17"/>
      <c r="F228" s="48"/>
      <c r="G228" s="48"/>
      <c r="H228" s="48"/>
      <c r="I228" s="48"/>
      <c r="J228" s="48"/>
      <c r="K228" s="48"/>
      <c r="L228" s="48"/>
      <c r="M228" s="48"/>
    </row>
    <row r="229" spans="2:13" x14ac:dyDescent="0.25">
      <c r="B229" s="17"/>
      <c r="C229" s="17"/>
      <c r="D229" s="17"/>
      <c r="E229" s="17"/>
      <c r="F229" s="48"/>
      <c r="G229" s="48"/>
      <c r="H229" s="48"/>
      <c r="I229" s="48"/>
      <c r="J229" s="48"/>
      <c r="K229" s="48"/>
      <c r="L229" s="48"/>
      <c r="M229" s="48"/>
    </row>
    <row r="230" spans="2:13" x14ac:dyDescent="0.25">
      <c r="B230" s="17"/>
      <c r="C230" s="17"/>
      <c r="D230" s="17"/>
      <c r="E230" s="17"/>
      <c r="F230" s="48"/>
      <c r="G230" s="48"/>
      <c r="H230" s="48"/>
      <c r="I230" s="48"/>
      <c r="J230" s="48"/>
      <c r="K230" s="48"/>
      <c r="L230" s="48"/>
      <c r="M230" s="48"/>
    </row>
    <row r="231" spans="2:13" x14ac:dyDescent="0.25">
      <c r="B231" s="17"/>
      <c r="C231" s="17"/>
      <c r="D231" s="17"/>
      <c r="E231" s="17"/>
      <c r="F231" s="48"/>
      <c r="G231" s="48"/>
      <c r="H231" s="48"/>
      <c r="I231" s="48"/>
      <c r="J231" s="48"/>
      <c r="K231" s="48"/>
      <c r="L231" s="48"/>
      <c r="M231" s="48"/>
    </row>
    <row r="232" spans="2:13" x14ac:dyDescent="0.25">
      <c r="B232" s="17"/>
      <c r="C232" s="17"/>
      <c r="D232" s="17"/>
      <c r="E232" s="17"/>
      <c r="F232" s="48"/>
      <c r="G232" s="48"/>
      <c r="H232" s="48"/>
      <c r="I232" s="48"/>
      <c r="J232" s="48"/>
      <c r="K232" s="48"/>
      <c r="L232" s="48"/>
      <c r="M232" s="48"/>
    </row>
    <row r="233" spans="2:13" x14ac:dyDescent="0.25">
      <c r="B233" s="17"/>
      <c r="C233" s="17"/>
      <c r="D233" s="17"/>
      <c r="E233" s="17"/>
      <c r="F233" s="48"/>
      <c r="G233" s="48"/>
      <c r="H233" s="48"/>
      <c r="I233" s="48"/>
      <c r="J233" s="48"/>
      <c r="K233" s="48"/>
      <c r="L233" s="48"/>
      <c r="M233" s="48"/>
    </row>
    <row r="234" spans="2:13" x14ac:dyDescent="0.25">
      <c r="B234" s="17"/>
      <c r="C234" s="17"/>
      <c r="D234" s="17"/>
      <c r="E234" s="17"/>
      <c r="F234" s="48"/>
      <c r="G234" s="48"/>
      <c r="H234" s="48"/>
      <c r="I234" s="48"/>
      <c r="J234" s="48"/>
      <c r="K234" s="48"/>
      <c r="L234" s="48"/>
      <c r="M234" s="48"/>
    </row>
    <row r="235" spans="2:13" x14ac:dyDescent="0.25">
      <c r="B235" s="17"/>
      <c r="C235" s="17"/>
      <c r="D235" s="17"/>
      <c r="E235" s="17"/>
      <c r="F235" s="48"/>
      <c r="G235" s="48"/>
      <c r="H235" s="48"/>
      <c r="I235" s="48"/>
      <c r="J235" s="48"/>
      <c r="K235" s="48"/>
      <c r="L235" s="48"/>
      <c r="M235" s="48"/>
    </row>
    <row r="236" spans="2:13" x14ac:dyDescent="0.25">
      <c r="B236" s="17"/>
      <c r="C236" s="17"/>
      <c r="D236" s="17"/>
      <c r="E236" s="17"/>
      <c r="F236" s="48"/>
      <c r="G236" s="48"/>
      <c r="H236" s="48"/>
      <c r="I236" s="48"/>
      <c r="J236" s="48"/>
      <c r="K236" s="48"/>
      <c r="L236" s="48"/>
      <c r="M236" s="48"/>
    </row>
    <row r="237" spans="2:13" x14ac:dyDescent="0.25">
      <c r="B237" s="17"/>
      <c r="C237" s="17"/>
      <c r="D237" s="17"/>
      <c r="E237" s="17"/>
      <c r="F237" s="48"/>
      <c r="G237" s="48"/>
      <c r="H237" s="48"/>
      <c r="I237" s="48"/>
      <c r="J237" s="48"/>
      <c r="K237" s="48"/>
      <c r="L237" s="48"/>
      <c r="M237" s="48"/>
    </row>
    <row r="238" spans="2:13" x14ac:dyDescent="0.25">
      <c r="B238" s="17"/>
      <c r="C238" s="17"/>
      <c r="D238" s="17"/>
      <c r="E238" s="17"/>
      <c r="F238" s="48"/>
      <c r="G238" s="48"/>
      <c r="H238" s="48"/>
      <c r="I238" s="48"/>
      <c r="J238" s="48"/>
      <c r="K238" s="48"/>
      <c r="L238" s="48"/>
      <c r="M238" s="48"/>
    </row>
    <row r="239" spans="2:13" x14ac:dyDescent="0.25">
      <c r="B239" s="17"/>
      <c r="C239" s="17"/>
      <c r="D239" s="17"/>
      <c r="E239" s="17"/>
      <c r="F239" s="48"/>
      <c r="G239" s="48"/>
      <c r="H239" s="48"/>
      <c r="I239" s="48"/>
      <c r="J239" s="48"/>
      <c r="K239" s="48"/>
      <c r="L239" s="48"/>
      <c r="M239" s="48"/>
    </row>
    <row r="240" spans="2:13" x14ac:dyDescent="0.25">
      <c r="B240" s="17"/>
      <c r="C240" s="17"/>
      <c r="D240" s="17"/>
      <c r="E240" s="17"/>
      <c r="F240" s="48"/>
      <c r="G240" s="48"/>
      <c r="H240" s="48"/>
      <c r="I240" s="48"/>
      <c r="J240" s="48"/>
      <c r="K240" s="48"/>
      <c r="L240" s="48"/>
      <c r="M240" s="48"/>
    </row>
    <row r="241" spans="2:13" x14ac:dyDescent="0.25">
      <c r="B241" s="17"/>
      <c r="C241" s="17"/>
      <c r="D241" s="17"/>
      <c r="E241" s="17"/>
      <c r="F241" s="48"/>
      <c r="G241" s="48"/>
      <c r="H241" s="48"/>
      <c r="I241" s="48"/>
      <c r="J241" s="48"/>
      <c r="K241" s="48"/>
      <c r="L241" s="48"/>
      <c r="M241" s="48"/>
    </row>
    <row r="242" spans="2:13" x14ac:dyDescent="0.25">
      <c r="B242" s="17"/>
      <c r="C242" s="17"/>
      <c r="D242" s="17"/>
      <c r="E242" s="17"/>
      <c r="F242" s="48"/>
      <c r="G242" s="48"/>
      <c r="H242" s="48"/>
      <c r="I242" s="48"/>
      <c r="J242" s="48"/>
      <c r="K242" s="48"/>
      <c r="L242" s="48"/>
      <c r="M242" s="48"/>
    </row>
    <row r="243" spans="2:13" x14ac:dyDescent="0.25">
      <c r="B243" s="17"/>
      <c r="C243" s="17"/>
      <c r="D243" s="17"/>
      <c r="E243" s="17"/>
      <c r="F243" s="48"/>
      <c r="G243" s="48"/>
      <c r="H243" s="48"/>
      <c r="I243" s="48"/>
      <c r="J243" s="48"/>
      <c r="K243" s="48"/>
      <c r="L243" s="48"/>
      <c r="M243" s="48"/>
    </row>
    <row r="244" spans="2:13" x14ac:dyDescent="0.25">
      <c r="B244" s="17"/>
      <c r="C244" s="17"/>
      <c r="D244" s="17"/>
      <c r="E244" s="17"/>
      <c r="F244" s="48"/>
      <c r="G244" s="48"/>
      <c r="H244" s="48"/>
      <c r="I244" s="48"/>
      <c r="J244" s="48"/>
      <c r="K244" s="48"/>
      <c r="L244" s="48"/>
      <c r="M244" s="48"/>
    </row>
    <row r="245" spans="2:13" x14ac:dyDescent="0.25">
      <c r="B245" s="17"/>
      <c r="C245" s="17"/>
      <c r="D245" s="17"/>
      <c r="E245" s="17"/>
      <c r="F245" s="48"/>
      <c r="G245" s="48"/>
      <c r="H245" s="48"/>
      <c r="I245" s="48"/>
      <c r="J245" s="48"/>
      <c r="K245" s="48"/>
      <c r="L245" s="48"/>
      <c r="M245" s="48"/>
    </row>
    <row r="246" spans="2:13" x14ac:dyDescent="0.25">
      <c r="B246" s="17"/>
      <c r="C246" s="17"/>
      <c r="D246" s="17"/>
      <c r="E246" s="17"/>
      <c r="F246" s="48"/>
      <c r="G246" s="48"/>
      <c r="H246" s="48"/>
      <c r="I246" s="48"/>
      <c r="J246" s="48"/>
      <c r="K246" s="48"/>
      <c r="L246" s="48"/>
      <c r="M246" s="48"/>
    </row>
    <row r="247" spans="2:13" x14ac:dyDescent="0.25">
      <c r="B247" s="17"/>
      <c r="C247" s="17"/>
      <c r="D247" s="17"/>
      <c r="E247" s="17"/>
      <c r="F247" s="48"/>
      <c r="G247" s="48"/>
      <c r="H247" s="48"/>
      <c r="I247" s="48"/>
      <c r="J247" s="48"/>
      <c r="K247" s="48"/>
      <c r="L247" s="48"/>
      <c r="M247" s="48"/>
    </row>
    <row r="248" spans="2:13" x14ac:dyDescent="0.25">
      <c r="B248" s="17"/>
      <c r="C248" s="17"/>
      <c r="D248" s="17"/>
      <c r="E248" s="17"/>
      <c r="F248" s="48"/>
      <c r="G248" s="48"/>
      <c r="H248" s="48"/>
      <c r="I248" s="48"/>
      <c r="J248" s="48"/>
      <c r="K248" s="48"/>
      <c r="L248" s="48"/>
      <c r="M248" s="48"/>
    </row>
    <row r="249" spans="2:13" x14ac:dyDescent="0.25">
      <c r="B249" s="17"/>
      <c r="C249" s="17"/>
      <c r="D249" s="17"/>
      <c r="E249" s="17"/>
      <c r="F249" s="48"/>
      <c r="G249" s="48"/>
      <c r="H249" s="48"/>
      <c r="I249" s="48"/>
      <c r="J249" s="48"/>
      <c r="K249" s="48"/>
      <c r="L249" s="48"/>
      <c r="M249" s="48"/>
    </row>
    <row r="250" spans="2:13" x14ac:dyDescent="0.25">
      <c r="B250" s="17"/>
      <c r="C250" s="17"/>
      <c r="D250" s="17"/>
      <c r="E250" s="17"/>
      <c r="F250" s="48"/>
      <c r="G250" s="48"/>
      <c r="H250" s="48"/>
      <c r="I250" s="48"/>
      <c r="J250" s="48"/>
      <c r="K250" s="48"/>
      <c r="L250" s="48"/>
      <c r="M250" s="48"/>
    </row>
    <row r="251" spans="2:13" x14ac:dyDescent="0.25">
      <c r="B251" s="17"/>
      <c r="C251" s="17"/>
      <c r="D251" s="17"/>
      <c r="E251" s="17"/>
      <c r="F251" s="48"/>
      <c r="G251" s="48"/>
      <c r="H251" s="48"/>
      <c r="I251" s="48"/>
      <c r="J251" s="48"/>
      <c r="K251" s="48"/>
      <c r="L251" s="48"/>
      <c r="M251" s="48"/>
    </row>
    <row r="252" spans="2:13" x14ac:dyDescent="0.25">
      <c r="B252" s="17"/>
      <c r="C252" s="17"/>
      <c r="D252" s="17"/>
      <c r="E252" s="17"/>
      <c r="F252" s="48"/>
      <c r="G252" s="48"/>
      <c r="H252" s="48"/>
      <c r="I252" s="48"/>
      <c r="J252" s="48"/>
      <c r="K252" s="48"/>
      <c r="L252" s="48"/>
      <c r="M252" s="48"/>
    </row>
    <row r="253" spans="2:13" x14ac:dyDescent="0.25">
      <c r="B253" s="17"/>
      <c r="C253" s="17"/>
      <c r="D253" s="17"/>
      <c r="E253" s="17"/>
      <c r="F253" s="48"/>
      <c r="G253" s="48"/>
      <c r="H253" s="48"/>
      <c r="I253" s="48"/>
      <c r="J253" s="48"/>
      <c r="K253" s="48"/>
      <c r="L253" s="48"/>
      <c r="M253" s="48"/>
    </row>
    <row r="254" spans="2:13" x14ac:dyDescent="0.25">
      <c r="B254" s="17"/>
      <c r="C254" s="17"/>
      <c r="D254" s="17"/>
      <c r="E254" s="17"/>
      <c r="F254" s="48"/>
      <c r="G254" s="48"/>
      <c r="H254" s="48"/>
      <c r="I254" s="48"/>
      <c r="J254" s="48"/>
      <c r="K254" s="48"/>
      <c r="L254" s="48"/>
      <c r="M254" s="48"/>
    </row>
    <row r="255" spans="2:13" x14ac:dyDescent="0.25">
      <c r="B255" s="17"/>
      <c r="C255" s="17"/>
      <c r="D255" s="17"/>
      <c r="E255" s="17"/>
      <c r="F255" s="48"/>
      <c r="G255" s="48"/>
      <c r="H255" s="48"/>
      <c r="I255" s="48"/>
      <c r="J255" s="48"/>
      <c r="K255" s="48"/>
      <c r="L255" s="48"/>
      <c r="M255" s="48"/>
    </row>
    <row r="256" spans="2:13" x14ac:dyDescent="0.25">
      <c r="B256" s="17"/>
      <c r="C256" s="17"/>
      <c r="D256" s="17"/>
      <c r="E256" s="17"/>
      <c r="F256" s="48"/>
      <c r="G256" s="48"/>
      <c r="H256" s="48"/>
      <c r="I256" s="48"/>
      <c r="J256" s="48"/>
      <c r="K256" s="48"/>
      <c r="L256" s="48"/>
      <c r="M256" s="48"/>
    </row>
    <row r="257" spans="2:13" x14ac:dyDescent="0.25">
      <c r="B257" s="17"/>
      <c r="C257" s="17"/>
      <c r="D257" s="17"/>
      <c r="E257" s="17"/>
      <c r="F257" s="48"/>
      <c r="G257" s="48"/>
      <c r="H257" s="48"/>
      <c r="I257" s="48"/>
      <c r="J257" s="48"/>
      <c r="K257" s="48"/>
      <c r="L257" s="48"/>
      <c r="M257" s="48"/>
    </row>
    <row r="258" spans="2:13" x14ac:dyDescent="0.25">
      <c r="B258" s="17"/>
      <c r="C258" s="17"/>
      <c r="D258" s="17"/>
      <c r="E258" s="17"/>
      <c r="F258" s="48"/>
      <c r="G258" s="48"/>
      <c r="H258" s="48"/>
      <c r="I258" s="48"/>
      <c r="J258" s="48"/>
      <c r="K258" s="48"/>
      <c r="L258" s="48"/>
      <c r="M258" s="48"/>
    </row>
    <row r="259" spans="2:13" x14ac:dyDescent="0.25">
      <c r="B259" s="17"/>
      <c r="C259" s="17"/>
      <c r="D259" s="17"/>
      <c r="E259" s="17"/>
      <c r="F259" s="48"/>
      <c r="G259" s="48"/>
      <c r="H259" s="48"/>
      <c r="I259" s="48"/>
      <c r="J259" s="48"/>
      <c r="K259" s="48"/>
      <c r="L259" s="48"/>
      <c r="M259" s="48"/>
    </row>
    <row r="260" spans="2:13" x14ac:dyDescent="0.25">
      <c r="B260" s="17"/>
      <c r="C260" s="17"/>
      <c r="D260" s="17"/>
      <c r="E260" s="17"/>
      <c r="F260" s="48"/>
      <c r="G260" s="48"/>
      <c r="H260" s="48"/>
      <c r="I260" s="48"/>
      <c r="J260" s="48"/>
      <c r="K260" s="48"/>
      <c r="L260" s="48"/>
      <c r="M260" s="48"/>
    </row>
    <row r="261" spans="2:13" x14ac:dyDescent="0.25">
      <c r="B261" s="17"/>
      <c r="C261" s="17"/>
      <c r="D261" s="17"/>
      <c r="E261" s="17"/>
      <c r="F261" s="48"/>
      <c r="G261" s="48"/>
      <c r="H261" s="48"/>
      <c r="I261" s="48"/>
      <c r="J261" s="48"/>
      <c r="K261" s="48"/>
      <c r="L261" s="48"/>
      <c r="M261" s="48"/>
    </row>
    <row r="262" spans="2:13" x14ac:dyDescent="0.25">
      <c r="B262" s="17"/>
      <c r="C262" s="17"/>
      <c r="D262" s="17"/>
      <c r="E262" s="17"/>
      <c r="F262" s="48"/>
      <c r="G262" s="48"/>
      <c r="H262" s="48"/>
      <c r="I262" s="48"/>
      <c r="J262" s="48"/>
      <c r="K262" s="48"/>
      <c r="L262" s="48"/>
      <c r="M262" s="48"/>
    </row>
    <row r="263" spans="2:13" x14ac:dyDescent="0.25">
      <c r="B263" s="17"/>
      <c r="C263" s="17"/>
      <c r="D263" s="17"/>
      <c r="E263" s="17"/>
      <c r="F263" s="48"/>
      <c r="G263" s="48"/>
      <c r="H263" s="48"/>
      <c r="I263" s="48"/>
      <c r="J263" s="48"/>
      <c r="K263" s="48"/>
      <c r="L263" s="48"/>
      <c r="M263" s="48"/>
    </row>
    <row r="264" spans="2:13" x14ac:dyDescent="0.25">
      <c r="B264" s="17"/>
      <c r="C264" s="17"/>
      <c r="D264" s="17"/>
      <c r="E264" s="17"/>
      <c r="F264" s="48"/>
      <c r="G264" s="48"/>
      <c r="H264" s="48"/>
      <c r="I264" s="48"/>
      <c r="J264" s="48"/>
      <c r="K264" s="48"/>
      <c r="L264" s="48"/>
      <c r="M264" s="48"/>
    </row>
    <row r="265" spans="2:13" x14ac:dyDescent="0.25">
      <c r="B265" s="17"/>
      <c r="C265" s="17"/>
      <c r="D265" s="17"/>
      <c r="E265" s="17"/>
      <c r="F265" s="48"/>
      <c r="G265" s="48"/>
      <c r="H265" s="48"/>
      <c r="I265" s="48"/>
      <c r="J265" s="48"/>
      <c r="K265" s="48"/>
      <c r="L265" s="48"/>
      <c r="M265" s="48"/>
    </row>
    <row r="266" spans="2:13" x14ac:dyDescent="0.25">
      <c r="B266" s="17"/>
      <c r="C266" s="17"/>
      <c r="D266" s="17"/>
      <c r="E266" s="17"/>
      <c r="F266" s="48"/>
      <c r="G266" s="48"/>
      <c r="H266" s="48"/>
      <c r="I266" s="48"/>
      <c r="J266" s="48"/>
      <c r="K266" s="48"/>
      <c r="L266" s="48"/>
      <c r="M266" s="48"/>
    </row>
    <row r="267" spans="2:13" x14ac:dyDescent="0.25">
      <c r="B267" s="17"/>
      <c r="C267" s="17"/>
      <c r="D267" s="17"/>
      <c r="E267" s="17"/>
      <c r="F267" s="48"/>
      <c r="G267" s="48"/>
      <c r="H267" s="48"/>
      <c r="I267" s="48"/>
      <c r="J267" s="48"/>
      <c r="K267" s="48"/>
      <c r="L267" s="48"/>
      <c r="M267" s="48"/>
    </row>
    <row r="268" spans="2:13" x14ac:dyDescent="0.25">
      <c r="B268" s="17"/>
      <c r="C268" s="17"/>
      <c r="D268" s="17"/>
      <c r="E268" s="17"/>
      <c r="F268" s="48"/>
      <c r="G268" s="48"/>
      <c r="H268" s="48"/>
      <c r="I268" s="48"/>
      <c r="J268" s="48"/>
      <c r="K268" s="48"/>
      <c r="L268" s="48"/>
      <c r="M268" s="48"/>
    </row>
    <row r="269" spans="2:13" x14ac:dyDescent="0.25">
      <c r="B269" s="17"/>
      <c r="C269" s="17"/>
      <c r="D269" s="17"/>
      <c r="E269" s="17"/>
      <c r="F269" s="48"/>
      <c r="G269" s="48"/>
      <c r="H269" s="48"/>
      <c r="I269" s="48"/>
      <c r="J269" s="48"/>
      <c r="K269" s="48"/>
      <c r="L269" s="48"/>
      <c r="M269" s="48"/>
    </row>
    <row r="270" spans="2:13" x14ac:dyDescent="0.25">
      <c r="B270" s="17"/>
      <c r="C270" s="17"/>
      <c r="D270" s="17"/>
      <c r="E270" s="17"/>
      <c r="F270" s="48"/>
      <c r="G270" s="48"/>
      <c r="H270" s="48"/>
      <c r="I270" s="48"/>
      <c r="J270" s="48"/>
      <c r="K270" s="48"/>
      <c r="L270" s="48"/>
      <c r="M270" s="48"/>
    </row>
    <row r="271" spans="2:13" x14ac:dyDescent="0.25">
      <c r="B271" s="17"/>
      <c r="C271" s="17"/>
      <c r="D271" s="17"/>
      <c r="E271" s="17"/>
      <c r="F271" s="48"/>
      <c r="G271" s="48"/>
      <c r="H271" s="48"/>
      <c r="I271" s="48"/>
      <c r="J271" s="48"/>
      <c r="K271" s="48"/>
      <c r="L271" s="48"/>
      <c r="M271" s="48"/>
    </row>
    <row r="272" spans="2:13" x14ac:dyDescent="0.25">
      <c r="B272" s="17"/>
      <c r="C272" s="17"/>
      <c r="D272" s="17"/>
      <c r="E272" s="17"/>
      <c r="F272" s="48"/>
      <c r="G272" s="48"/>
      <c r="H272" s="48"/>
      <c r="I272" s="48"/>
      <c r="J272" s="48"/>
      <c r="K272" s="48"/>
      <c r="L272" s="48"/>
      <c r="M272" s="48"/>
    </row>
    <row r="273" spans="2:13" x14ac:dyDescent="0.25">
      <c r="B273" s="17"/>
      <c r="C273" s="17"/>
      <c r="D273" s="17"/>
      <c r="E273" s="17"/>
      <c r="F273" s="48"/>
      <c r="G273" s="48"/>
      <c r="H273" s="48"/>
      <c r="I273" s="48"/>
      <c r="J273" s="48"/>
      <c r="K273" s="48"/>
      <c r="L273" s="48"/>
      <c r="M273" s="48"/>
    </row>
    <row r="274" spans="2:13" x14ac:dyDescent="0.25">
      <c r="B274" s="17"/>
      <c r="C274" s="17"/>
      <c r="D274" s="17"/>
      <c r="E274" s="17"/>
      <c r="F274" s="48"/>
      <c r="G274" s="48"/>
      <c r="H274" s="48"/>
      <c r="I274" s="48"/>
      <c r="J274" s="48"/>
      <c r="K274" s="48"/>
      <c r="L274" s="48"/>
      <c r="M274" s="48"/>
    </row>
    <row r="275" spans="2:13" x14ac:dyDescent="0.25">
      <c r="B275" s="17"/>
      <c r="C275" s="17"/>
      <c r="D275" s="17"/>
      <c r="E275" s="17"/>
      <c r="F275" s="48"/>
      <c r="G275" s="48"/>
      <c r="H275" s="48"/>
      <c r="I275" s="48"/>
      <c r="J275" s="48"/>
      <c r="K275" s="48"/>
      <c r="L275" s="48"/>
      <c r="M275" s="48"/>
    </row>
    <row r="276" spans="2:13" x14ac:dyDescent="0.25">
      <c r="B276" s="17"/>
      <c r="C276" s="17"/>
      <c r="D276" s="17"/>
      <c r="E276" s="17"/>
      <c r="F276" s="48"/>
      <c r="G276" s="48"/>
      <c r="H276" s="48"/>
      <c r="I276" s="48"/>
      <c r="J276" s="48"/>
      <c r="K276" s="48"/>
      <c r="L276" s="48"/>
      <c r="M276" s="48"/>
    </row>
    <row r="277" spans="2:13" x14ac:dyDescent="0.25">
      <c r="B277" s="17"/>
      <c r="C277" s="17"/>
      <c r="D277" s="17"/>
      <c r="E277" s="17"/>
      <c r="F277" s="48"/>
      <c r="G277" s="48"/>
      <c r="H277" s="48"/>
      <c r="I277" s="48"/>
      <c r="J277" s="48"/>
      <c r="K277" s="48"/>
      <c r="L277" s="48"/>
      <c r="M277" s="48"/>
    </row>
    <row r="278" spans="2:13" x14ac:dyDescent="0.25">
      <c r="B278" s="17"/>
      <c r="C278" s="17"/>
      <c r="D278" s="17"/>
      <c r="E278" s="17"/>
      <c r="F278" s="48"/>
      <c r="G278" s="48"/>
      <c r="H278" s="48"/>
      <c r="I278" s="48"/>
      <c r="J278" s="48"/>
      <c r="K278" s="48"/>
      <c r="L278" s="48"/>
      <c r="M278" s="48"/>
    </row>
    <row r="279" spans="2:13" x14ac:dyDescent="0.25">
      <c r="B279" s="17"/>
      <c r="C279" s="17"/>
      <c r="D279" s="17"/>
      <c r="E279" s="17"/>
      <c r="F279" s="48"/>
      <c r="G279" s="48"/>
      <c r="H279" s="48"/>
      <c r="I279" s="48"/>
      <c r="J279" s="48"/>
      <c r="K279" s="48"/>
      <c r="L279" s="48"/>
      <c r="M279" s="48"/>
    </row>
    <row r="280" spans="2:13" x14ac:dyDescent="0.25">
      <c r="B280" s="17"/>
      <c r="C280" s="17"/>
      <c r="D280" s="17"/>
      <c r="E280" s="17"/>
      <c r="F280" s="48"/>
      <c r="G280" s="48"/>
      <c r="H280" s="48"/>
      <c r="I280" s="48"/>
      <c r="J280" s="48"/>
      <c r="K280" s="48"/>
      <c r="L280" s="48"/>
      <c r="M280" s="48"/>
    </row>
    <row r="281" spans="2:13" x14ac:dyDescent="0.25">
      <c r="B281" s="17"/>
      <c r="C281" s="17"/>
      <c r="D281" s="17"/>
      <c r="E281" s="17"/>
      <c r="F281" s="48"/>
      <c r="G281" s="48"/>
      <c r="H281" s="48"/>
      <c r="I281" s="48"/>
      <c r="J281" s="48"/>
      <c r="K281" s="48"/>
      <c r="L281" s="48"/>
      <c r="M281" s="48"/>
    </row>
    <row r="282" spans="2:13" x14ac:dyDescent="0.25">
      <c r="B282" s="17"/>
      <c r="C282" s="17"/>
      <c r="D282" s="17"/>
      <c r="E282" s="17"/>
      <c r="F282" s="48"/>
      <c r="G282" s="48"/>
      <c r="H282" s="48"/>
      <c r="I282" s="48"/>
      <c r="J282" s="48"/>
      <c r="K282" s="48"/>
      <c r="L282" s="48"/>
      <c r="M282" s="48"/>
    </row>
    <row r="283" spans="2:13" x14ac:dyDescent="0.25">
      <c r="B283" s="17"/>
      <c r="C283" s="17"/>
      <c r="D283" s="17"/>
      <c r="E283" s="17"/>
      <c r="F283" s="48"/>
      <c r="G283" s="48"/>
      <c r="H283" s="48"/>
      <c r="I283" s="48"/>
      <c r="J283" s="48"/>
      <c r="K283" s="48"/>
      <c r="L283" s="48"/>
      <c r="M283" s="48"/>
    </row>
    <row r="284" spans="2:13" x14ac:dyDescent="0.25">
      <c r="B284" s="17"/>
      <c r="C284" s="17"/>
      <c r="D284" s="17"/>
      <c r="E284" s="17"/>
      <c r="F284" s="48"/>
      <c r="G284" s="48"/>
      <c r="H284" s="48"/>
      <c r="I284" s="48"/>
      <c r="J284" s="48"/>
      <c r="K284" s="48"/>
      <c r="L284" s="48"/>
      <c r="M284" s="48"/>
    </row>
    <row r="285" spans="2:13" x14ac:dyDescent="0.25">
      <c r="B285" s="17"/>
      <c r="C285" s="17"/>
      <c r="D285" s="17"/>
      <c r="E285" s="17"/>
      <c r="F285" s="48"/>
      <c r="G285" s="48"/>
      <c r="H285" s="48"/>
      <c r="I285" s="48"/>
      <c r="J285" s="48"/>
      <c r="K285" s="48"/>
      <c r="L285" s="48"/>
      <c r="M285" s="48"/>
    </row>
    <row r="286" spans="2:13" x14ac:dyDescent="0.25">
      <c r="B286" s="17"/>
      <c r="C286" s="17"/>
      <c r="D286" s="17"/>
      <c r="E286" s="17"/>
      <c r="F286" s="48"/>
      <c r="G286" s="48"/>
      <c r="H286" s="48"/>
      <c r="I286" s="48"/>
      <c r="J286" s="48"/>
      <c r="K286" s="48"/>
      <c r="L286" s="48"/>
      <c r="M286" s="48"/>
    </row>
    <row r="287" spans="2:13" x14ac:dyDescent="0.25">
      <c r="B287" s="17"/>
      <c r="C287" s="17"/>
      <c r="D287" s="17"/>
      <c r="E287" s="17"/>
      <c r="F287" s="48"/>
      <c r="G287" s="48"/>
      <c r="H287" s="48"/>
      <c r="I287" s="48"/>
      <c r="J287" s="48"/>
      <c r="K287" s="48"/>
      <c r="L287" s="48"/>
      <c r="M287" s="48"/>
    </row>
    <row r="288" spans="2:13" x14ac:dyDescent="0.25">
      <c r="B288" s="17"/>
      <c r="C288" s="17"/>
      <c r="D288" s="17"/>
      <c r="E288" s="17"/>
      <c r="F288" s="48"/>
      <c r="G288" s="48"/>
      <c r="H288" s="48"/>
      <c r="I288" s="48"/>
      <c r="J288" s="48"/>
      <c r="K288" s="48"/>
      <c r="L288" s="48"/>
      <c r="M288" s="48"/>
    </row>
    <row r="289" spans="2:13" x14ac:dyDescent="0.25">
      <c r="B289" s="17"/>
      <c r="C289" s="17"/>
      <c r="D289" s="17"/>
      <c r="E289" s="17"/>
      <c r="F289" s="48"/>
      <c r="G289" s="48"/>
      <c r="H289" s="48"/>
      <c r="I289" s="48"/>
      <c r="J289" s="48"/>
      <c r="K289" s="48"/>
      <c r="L289" s="48"/>
      <c r="M289" s="48"/>
    </row>
    <row r="290" spans="2:13" x14ac:dyDescent="0.25">
      <c r="B290" s="17"/>
      <c r="C290" s="17"/>
      <c r="D290" s="17"/>
      <c r="E290" s="17"/>
      <c r="F290" s="48"/>
      <c r="G290" s="48"/>
      <c r="H290" s="48"/>
      <c r="I290" s="48"/>
      <c r="J290" s="48"/>
      <c r="K290" s="48"/>
      <c r="L290" s="48"/>
      <c r="M290" s="48"/>
    </row>
    <row r="291" spans="2:13" x14ac:dyDescent="0.25">
      <c r="B291" s="17"/>
      <c r="C291" s="17"/>
      <c r="D291" s="17"/>
      <c r="E291" s="17"/>
      <c r="F291" s="48"/>
      <c r="G291" s="48"/>
      <c r="H291" s="48"/>
      <c r="I291" s="48"/>
      <c r="J291" s="48"/>
      <c r="K291" s="48"/>
      <c r="L291" s="48"/>
      <c r="M291" s="48"/>
    </row>
    <row r="292" spans="2:13" x14ac:dyDescent="0.25">
      <c r="B292" s="17"/>
      <c r="C292" s="17"/>
      <c r="D292" s="17"/>
      <c r="E292" s="17"/>
      <c r="F292" s="48"/>
      <c r="G292" s="48"/>
      <c r="H292" s="48"/>
      <c r="I292" s="48"/>
      <c r="J292" s="48"/>
      <c r="K292" s="48"/>
      <c r="L292" s="48"/>
      <c r="M292" s="48"/>
    </row>
    <row r="293" spans="2:13" x14ac:dyDescent="0.25">
      <c r="B293" s="17"/>
      <c r="C293" s="17"/>
      <c r="D293" s="17"/>
      <c r="E293" s="17"/>
      <c r="F293" s="48"/>
      <c r="G293" s="48"/>
      <c r="H293" s="48"/>
      <c r="I293" s="48"/>
      <c r="J293" s="48"/>
      <c r="K293" s="48"/>
      <c r="L293" s="48"/>
      <c r="M293" s="48"/>
    </row>
    <row r="294" spans="2:13" x14ac:dyDescent="0.25">
      <c r="B294" s="17"/>
      <c r="C294" s="17"/>
      <c r="D294" s="17"/>
      <c r="E294" s="17"/>
      <c r="F294" s="48"/>
      <c r="G294" s="48"/>
      <c r="H294" s="48"/>
      <c r="I294" s="48"/>
      <c r="J294" s="48"/>
      <c r="K294" s="48"/>
      <c r="L294" s="48"/>
      <c r="M294" s="48"/>
    </row>
    <row r="295" spans="2:13" x14ac:dyDescent="0.25">
      <c r="B295" s="17"/>
      <c r="C295" s="17"/>
      <c r="D295" s="17"/>
      <c r="E295" s="17"/>
      <c r="F295" s="48"/>
      <c r="G295" s="48"/>
      <c r="H295" s="48"/>
      <c r="I295" s="48"/>
      <c r="J295" s="48"/>
      <c r="K295" s="48"/>
      <c r="L295" s="48"/>
      <c r="M295" s="48"/>
    </row>
    <row r="296" spans="2:13" x14ac:dyDescent="0.25">
      <c r="B296" s="17"/>
      <c r="C296" s="17"/>
      <c r="D296" s="17"/>
      <c r="E296" s="17"/>
      <c r="F296" s="48"/>
      <c r="G296" s="48"/>
      <c r="H296" s="48"/>
      <c r="I296" s="48"/>
      <c r="J296" s="48"/>
      <c r="K296" s="48"/>
      <c r="L296" s="48"/>
      <c r="M296" s="48"/>
    </row>
    <row r="297" spans="2:13" x14ac:dyDescent="0.25">
      <c r="B297" s="17"/>
      <c r="C297" s="17"/>
      <c r="D297" s="17"/>
      <c r="E297" s="17"/>
      <c r="F297" s="48"/>
      <c r="G297" s="48"/>
      <c r="H297" s="48"/>
      <c r="I297" s="48"/>
      <c r="J297" s="48"/>
      <c r="K297" s="48"/>
      <c r="L297" s="48"/>
      <c r="M297" s="48"/>
    </row>
    <row r="298" spans="2:13" x14ac:dyDescent="0.25">
      <c r="B298" s="17"/>
      <c r="C298" s="17"/>
      <c r="D298" s="17"/>
      <c r="E298" s="17"/>
      <c r="F298" s="48"/>
      <c r="G298" s="48"/>
      <c r="H298" s="48"/>
      <c r="I298" s="48"/>
      <c r="J298" s="48"/>
      <c r="K298" s="48"/>
      <c r="L298" s="48"/>
      <c r="M298" s="48"/>
    </row>
    <row r="299" spans="2:13" x14ac:dyDescent="0.25">
      <c r="B299" s="17"/>
      <c r="C299" s="17"/>
      <c r="D299" s="17"/>
      <c r="E299" s="17"/>
      <c r="F299" s="48"/>
      <c r="G299" s="48"/>
      <c r="H299" s="48"/>
      <c r="I299" s="48"/>
      <c r="J299" s="48"/>
      <c r="K299" s="48"/>
      <c r="L299" s="48"/>
      <c r="M299" s="48"/>
    </row>
    <row r="300" spans="2:13" x14ac:dyDescent="0.25">
      <c r="B300" s="17"/>
      <c r="C300" s="17"/>
      <c r="D300" s="17"/>
      <c r="E300" s="17"/>
      <c r="F300" s="48"/>
      <c r="G300" s="48"/>
      <c r="H300" s="48"/>
      <c r="I300" s="48"/>
      <c r="J300" s="48"/>
      <c r="K300" s="48"/>
      <c r="L300" s="48"/>
      <c r="M300" s="48"/>
    </row>
    <row r="301" spans="2:13" x14ac:dyDescent="0.25">
      <c r="B301" s="17"/>
      <c r="C301" s="17"/>
      <c r="D301" s="17"/>
      <c r="E301" s="17"/>
      <c r="F301" s="48"/>
      <c r="G301" s="48"/>
      <c r="H301" s="48"/>
      <c r="I301" s="48"/>
      <c r="J301" s="48"/>
      <c r="K301" s="48"/>
      <c r="L301" s="48"/>
      <c r="M301" s="48"/>
    </row>
    <row r="302" spans="2:13" x14ac:dyDescent="0.25">
      <c r="B302" s="17"/>
      <c r="C302" s="17"/>
      <c r="D302" s="17"/>
      <c r="E302" s="17"/>
      <c r="F302" s="48"/>
      <c r="G302" s="48"/>
      <c r="H302" s="48"/>
      <c r="I302" s="48"/>
      <c r="J302" s="48"/>
      <c r="K302" s="48"/>
      <c r="L302" s="48"/>
      <c r="M302" s="48"/>
    </row>
    <row r="303" spans="2:13" x14ac:dyDescent="0.25">
      <c r="B303" s="17"/>
      <c r="C303" s="17"/>
      <c r="D303" s="17"/>
      <c r="E303" s="17"/>
      <c r="F303" s="48"/>
      <c r="G303" s="48"/>
      <c r="H303" s="48"/>
      <c r="I303" s="48"/>
      <c r="J303" s="48"/>
      <c r="K303" s="48"/>
      <c r="L303" s="48"/>
      <c r="M303" s="48"/>
    </row>
    <row r="304" spans="2:13" x14ac:dyDescent="0.25">
      <c r="B304" s="17"/>
      <c r="C304" s="17"/>
      <c r="D304" s="17"/>
      <c r="E304" s="17"/>
      <c r="F304" s="48"/>
      <c r="G304" s="48"/>
      <c r="H304" s="48"/>
      <c r="I304" s="48"/>
      <c r="J304" s="48"/>
      <c r="K304" s="48"/>
      <c r="L304" s="48"/>
      <c r="M304" s="48"/>
    </row>
    <row r="305" spans="2:13" x14ac:dyDescent="0.25">
      <c r="B305" s="17"/>
      <c r="C305" s="17"/>
      <c r="D305" s="17"/>
      <c r="E305" s="17"/>
      <c r="F305" s="48"/>
      <c r="G305" s="48"/>
      <c r="H305" s="48"/>
      <c r="I305" s="48"/>
      <c r="J305" s="48"/>
      <c r="K305" s="48"/>
      <c r="L305" s="48"/>
      <c r="M305" s="48"/>
    </row>
    <row r="306" spans="2:13" x14ac:dyDescent="0.25">
      <c r="B306" s="17"/>
      <c r="C306" s="17"/>
      <c r="D306" s="17"/>
      <c r="E306" s="17"/>
      <c r="F306" s="48"/>
      <c r="G306" s="48"/>
      <c r="H306" s="48"/>
      <c r="I306" s="48"/>
      <c r="J306" s="48"/>
      <c r="K306" s="48"/>
      <c r="L306" s="48"/>
      <c r="M306" s="48"/>
    </row>
    <row r="307" spans="2:13" x14ac:dyDescent="0.25">
      <c r="B307" s="17"/>
      <c r="C307" s="17"/>
      <c r="D307" s="17"/>
      <c r="E307" s="17"/>
      <c r="F307" s="48"/>
      <c r="G307" s="48"/>
      <c r="H307" s="48"/>
      <c r="I307" s="48"/>
      <c r="J307" s="48"/>
      <c r="K307" s="48"/>
      <c r="L307" s="48"/>
      <c r="M307" s="48"/>
    </row>
    <row r="308" spans="2:13" x14ac:dyDescent="0.25">
      <c r="B308" s="17"/>
      <c r="C308" s="17"/>
      <c r="D308" s="17"/>
      <c r="E308" s="17"/>
      <c r="F308" s="48"/>
      <c r="G308" s="48"/>
      <c r="H308" s="48"/>
      <c r="I308" s="48"/>
      <c r="J308" s="48"/>
      <c r="K308" s="48"/>
      <c r="L308" s="48"/>
      <c r="M308" s="48"/>
    </row>
    <row r="309" spans="2:13" x14ac:dyDescent="0.25">
      <c r="B309" s="17"/>
      <c r="C309" s="17"/>
      <c r="D309" s="17"/>
      <c r="E309" s="17"/>
      <c r="F309" s="48"/>
      <c r="G309" s="48"/>
      <c r="H309" s="48"/>
      <c r="I309" s="48"/>
      <c r="J309" s="48"/>
      <c r="K309" s="48"/>
      <c r="L309" s="48"/>
      <c r="M309" s="48"/>
    </row>
    <row r="310" spans="2:13" x14ac:dyDescent="0.25">
      <c r="B310" s="17"/>
      <c r="C310" s="17"/>
      <c r="D310" s="17"/>
      <c r="E310" s="17"/>
      <c r="F310" s="48"/>
      <c r="G310" s="48"/>
      <c r="H310" s="48"/>
      <c r="I310" s="48"/>
      <c r="J310" s="48"/>
      <c r="K310" s="48"/>
      <c r="L310" s="48"/>
      <c r="M310" s="48"/>
    </row>
    <row r="311" spans="2:13" x14ac:dyDescent="0.25">
      <c r="B311" s="17"/>
      <c r="C311" s="17"/>
      <c r="D311" s="17"/>
      <c r="E311" s="17"/>
      <c r="F311" s="48"/>
      <c r="G311" s="48"/>
      <c r="H311" s="48"/>
      <c r="I311" s="48"/>
      <c r="J311" s="48"/>
      <c r="K311" s="48"/>
      <c r="L311" s="48"/>
      <c r="M311" s="48"/>
    </row>
    <row r="312" spans="2:13" x14ac:dyDescent="0.25">
      <c r="B312" s="17"/>
      <c r="C312" s="17"/>
      <c r="D312" s="17"/>
      <c r="E312" s="17"/>
      <c r="F312" s="48"/>
      <c r="G312" s="48"/>
      <c r="H312" s="48"/>
      <c r="I312" s="48"/>
      <c r="J312" s="48"/>
      <c r="K312" s="48"/>
      <c r="L312" s="48"/>
      <c r="M312" s="48"/>
    </row>
    <row r="313" spans="2:13" x14ac:dyDescent="0.25">
      <c r="B313" s="17"/>
      <c r="C313" s="17"/>
      <c r="D313" s="17"/>
      <c r="E313" s="17"/>
      <c r="F313" s="48"/>
      <c r="G313" s="48"/>
      <c r="H313" s="48"/>
      <c r="I313" s="48"/>
      <c r="J313" s="48"/>
      <c r="K313" s="48"/>
      <c r="L313" s="48"/>
      <c r="M313" s="48"/>
    </row>
    <row r="314" spans="2:13" x14ac:dyDescent="0.25">
      <c r="B314" s="17"/>
      <c r="C314" s="17"/>
      <c r="D314" s="17"/>
      <c r="E314" s="17"/>
      <c r="F314" s="48"/>
      <c r="G314" s="48"/>
      <c r="H314" s="48"/>
      <c r="I314" s="48"/>
      <c r="J314" s="48"/>
      <c r="K314" s="48"/>
      <c r="L314" s="48"/>
      <c r="M314" s="48"/>
    </row>
    <row r="315" spans="2:13" x14ac:dyDescent="0.25">
      <c r="B315" s="17"/>
      <c r="C315" s="17"/>
      <c r="D315" s="17"/>
      <c r="E315" s="17"/>
      <c r="F315" s="48"/>
      <c r="G315" s="48"/>
      <c r="H315" s="48"/>
      <c r="I315" s="48"/>
      <c r="J315" s="48"/>
      <c r="K315" s="48"/>
      <c r="L315" s="48"/>
      <c r="M315" s="48"/>
    </row>
    <row r="316" spans="2:13" x14ac:dyDescent="0.25">
      <c r="B316" s="17"/>
      <c r="C316" s="17"/>
      <c r="D316" s="17"/>
      <c r="E316" s="17"/>
      <c r="F316" s="48"/>
      <c r="G316" s="48"/>
      <c r="H316" s="48"/>
      <c r="I316" s="48"/>
      <c r="J316" s="48"/>
      <c r="K316" s="48"/>
      <c r="L316" s="48"/>
      <c r="M316" s="48"/>
    </row>
    <row r="317" spans="2:13" x14ac:dyDescent="0.25">
      <c r="B317" s="17"/>
      <c r="C317" s="17"/>
      <c r="D317" s="17"/>
      <c r="E317" s="17"/>
      <c r="F317" s="48"/>
      <c r="G317" s="48"/>
      <c r="H317" s="48"/>
      <c r="I317" s="48"/>
      <c r="J317" s="48"/>
      <c r="K317" s="48"/>
      <c r="L317" s="48"/>
      <c r="M317" s="48"/>
    </row>
    <row r="318" spans="2:13" x14ac:dyDescent="0.25">
      <c r="B318" s="17"/>
      <c r="C318" s="17"/>
      <c r="D318" s="17"/>
      <c r="E318" s="17"/>
      <c r="F318" s="48"/>
      <c r="G318" s="48"/>
      <c r="H318" s="48"/>
      <c r="I318" s="48"/>
      <c r="J318" s="48"/>
      <c r="K318" s="48"/>
      <c r="L318" s="48"/>
      <c r="M318" s="48"/>
    </row>
    <row r="319" spans="2:13" x14ac:dyDescent="0.25">
      <c r="B319" s="17"/>
      <c r="C319" s="17"/>
      <c r="D319" s="17"/>
      <c r="E319" s="17"/>
      <c r="F319" s="48"/>
      <c r="G319" s="48"/>
      <c r="H319" s="48"/>
      <c r="I319" s="48"/>
      <c r="J319" s="48"/>
      <c r="K319" s="48"/>
      <c r="L319" s="48"/>
      <c r="M319" s="48"/>
    </row>
    <row r="320" spans="2:13" x14ac:dyDescent="0.25">
      <c r="B320" s="17"/>
      <c r="C320" s="17"/>
      <c r="D320" s="17"/>
      <c r="E320" s="17"/>
      <c r="F320" s="48"/>
      <c r="G320" s="48"/>
      <c r="H320" s="48"/>
      <c r="I320" s="48"/>
      <c r="J320" s="48"/>
      <c r="K320" s="48"/>
      <c r="L320" s="48"/>
      <c r="M320" s="48"/>
    </row>
    <row r="321" spans="2:13" x14ac:dyDescent="0.25">
      <c r="B321" s="17"/>
      <c r="C321" s="17"/>
      <c r="D321" s="17"/>
      <c r="E321" s="17"/>
      <c r="F321" s="48"/>
      <c r="G321" s="48"/>
      <c r="H321" s="48"/>
      <c r="I321" s="48"/>
      <c r="J321" s="48"/>
      <c r="K321" s="48"/>
      <c r="L321" s="48"/>
      <c r="M321" s="48"/>
    </row>
    <row r="322" spans="2:13" x14ac:dyDescent="0.25">
      <c r="B322" s="17"/>
      <c r="C322" s="17"/>
      <c r="D322" s="17"/>
      <c r="E322" s="17"/>
      <c r="F322" s="48"/>
      <c r="G322" s="48"/>
      <c r="H322" s="48"/>
      <c r="I322" s="48"/>
      <c r="J322" s="48"/>
      <c r="K322" s="48"/>
      <c r="L322" s="48"/>
      <c r="M322" s="48"/>
    </row>
    <row r="323" spans="2:13" x14ac:dyDescent="0.25">
      <c r="B323" s="17"/>
      <c r="C323" s="17"/>
      <c r="D323" s="17"/>
      <c r="E323" s="17"/>
      <c r="F323" s="48"/>
      <c r="G323" s="48"/>
      <c r="H323" s="48"/>
      <c r="I323" s="48"/>
      <c r="J323" s="48"/>
      <c r="K323" s="48"/>
      <c r="L323" s="48"/>
      <c r="M323" s="48"/>
    </row>
    <row r="324" spans="2:13" x14ac:dyDescent="0.25">
      <c r="B324" s="17"/>
      <c r="C324" s="17"/>
      <c r="D324" s="17"/>
      <c r="E324" s="17"/>
      <c r="F324" s="48"/>
      <c r="G324" s="48"/>
      <c r="H324" s="48"/>
      <c r="I324" s="48"/>
      <c r="J324" s="48"/>
      <c r="K324" s="48"/>
      <c r="L324" s="48"/>
      <c r="M324" s="48"/>
    </row>
    <row r="325" spans="2:13" x14ac:dyDescent="0.25">
      <c r="B325" s="17"/>
      <c r="C325" s="17"/>
      <c r="D325" s="17"/>
      <c r="E325" s="17"/>
      <c r="F325" s="48"/>
      <c r="G325" s="48"/>
      <c r="H325" s="48"/>
      <c r="I325" s="48"/>
      <c r="J325" s="48"/>
      <c r="K325" s="48"/>
      <c r="L325" s="48"/>
      <c r="M325" s="48"/>
    </row>
    <row r="326" spans="2:13" x14ac:dyDescent="0.25">
      <c r="B326" s="17"/>
      <c r="C326" s="17"/>
      <c r="D326" s="17"/>
      <c r="E326" s="17"/>
      <c r="F326" s="48"/>
      <c r="G326" s="48"/>
      <c r="H326" s="48"/>
      <c r="I326" s="48"/>
      <c r="J326" s="48"/>
      <c r="K326" s="48"/>
      <c r="L326" s="48"/>
      <c r="M326" s="48"/>
    </row>
    <row r="327" spans="2:13" x14ac:dyDescent="0.25">
      <c r="B327" s="17"/>
      <c r="C327" s="17"/>
      <c r="D327" s="17"/>
      <c r="E327" s="17"/>
      <c r="F327" s="48"/>
      <c r="G327" s="48"/>
      <c r="H327" s="48"/>
      <c r="I327" s="48"/>
      <c r="J327" s="48"/>
      <c r="K327" s="48"/>
      <c r="L327" s="48"/>
      <c r="M327" s="48"/>
    </row>
    <row r="328" spans="2:13" x14ac:dyDescent="0.25">
      <c r="B328" s="17"/>
      <c r="C328" s="17"/>
      <c r="D328" s="17"/>
      <c r="E328" s="17"/>
      <c r="F328" s="48"/>
      <c r="G328" s="48"/>
      <c r="H328" s="48"/>
      <c r="I328" s="48"/>
      <c r="J328" s="48"/>
      <c r="K328" s="48"/>
      <c r="L328" s="48"/>
      <c r="M328" s="48"/>
    </row>
    <row r="329" spans="2:13" x14ac:dyDescent="0.25">
      <c r="B329" s="17"/>
      <c r="C329" s="17"/>
      <c r="D329" s="17"/>
      <c r="E329" s="17"/>
      <c r="F329" s="48"/>
      <c r="G329" s="48"/>
      <c r="H329" s="48"/>
      <c r="I329" s="48"/>
      <c r="J329" s="48"/>
      <c r="K329" s="48"/>
      <c r="L329" s="48"/>
      <c r="M329" s="48"/>
    </row>
    <row r="330" spans="2:13" x14ac:dyDescent="0.25">
      <c r="B330" s="17"/>
      <c r="C330" s="17"/>
      <c r="D330" s="17"/>
      <c r="E330" s="17"/>
      <c r="F330" s="48"/>
      <c r="G330" s="48"/>
      <c r="H330" s="48"/>
      <c r="I330" s="48"/>
      <c r="J330" s="48"/>
      <c r="K330" s="48"/>
      <c r="L330" s="48"/>
      <c r="M330" s="48"/>
    </row>
    <row r="331" spans="2:13" x14ac:dyDescent="0.25">
      <c r="B331" s="17"/>
      <c r="C331" s="17"/>
      <c r="D331" s="17"/>
      <c r="E331" s="17"/>
      <c r="F331" s="48"/>
      <c r="G331" s="48"/>
      <c r="H331" s="48"/>
      <c r="I331" s="48"/>
      <c r="J331" s="48"/>
      <c r="K331" s="48"/>
      <c r="L331" s="48"/>
      <c r="M331" s="48"/>
    </row>
    <row r="332" spans="2:13" x14ac:dyDescent="0.25">
      <c r="B332" s="17"/>
      <c r="C332" s="17"/>
      <c r="D332" s="17"/>
      <c r="E332" s="17"/>
      <c r="F332" s="48"/>
      <c r="G332" s="48"/>
      <c r="H332" s="48"/>
      <c r="I332" s="48"/>
      <c r="J332" s="48"/>
      <c r="K332" s="48"/>
      <c r="L332" s="48"/>
      <c r="M332" s="48"/>
    </row>
    <row r="333" spans="2:13" x14ac:dyDescent="0.25">
      <c r="B333" s="17"/>
      <c r="C333" s="17"/>
      <c r="D333" s="17"/>
      <c r="E333" s="17"/>
      <c r="F333" s="48"/>
      <c r="G333" s="48"/>
      <c r="H333" s="48"/>
      <c r="I333" s="48"/>
      <c r="J333" s="48"/>
      <c r="K333" s="48"/>
      <c r="L333" s="48"/>
      <c r="M333" s="48"/>
    </row>
    <row r="334" spans="2:13" x14ac:dyDescent="0.25">
      <c r="B334" s="17"/>
      <c r="C334" s="17"/>
      <c r="D334" s="17"/>
      <c r="E334" s="17"/>
      <c r="F334" s="48"/>
      <c r="G334" s="48"/>
      <c r="H334" s="48"/>
      <c r="I334" s="48"/>
      <c r="J334" s="48"/>
      <c r="K334" s="48"/>
      <c r="L334" s="48"/>
      <c r="M334" s="48"/>
    </row>
    <row r="335" spans="2:13" x14ac:dyDescent="0.25">
      <c r="B335" s="17"/>
      <c r="C335" s="17"/>
      <c r="D335" s="17"/>
      <c r="E335" s="17"/>
      <c r="F335" s="48"/>
      <c r="G335" s="48"/>
      <c r="H335" s="48"/>
      <c r="I335" s="48"/>
      <c r="J335" s="48"/>
      <c r="K335" s="48"/>
      <c r="L335" s="48"/>
      <c r="M335" s="48"/>
    </row>
    <row r="336" spans="2:13" x14ac:dyDescent="0.25">
      <c r="B336" s="17"/>
      <c r="C336" s="17"/>
      <c r="D336" s="17"/>
      <c r="E336" s="17"/>
      <c r="F336" s="48"/>
      <c r="G336" s="48"/>
      <c r="H336" s="48"/>
      <c r="I336" s="48"/>
      <c r="J336" s="48"/>
      <c r="K336" s="48"/>
      <c r="L336" s="48"/>
      <c r="M336" s="48"/>
    </row>
    <row r="337" spans="2:13" x14ac:dyDescent="0.25">
      <c r="B337" s="17"/>
      <c r="C337" s="17"/>
      <c r="D337" s="17"/>
      <c r="E337" s="17"/>
      <c r="F337" s="48"/>
      <c r="G337" s="48"/>
      <c r="H337" s="48"/>
      <c r="I337" s="48"/>
      <c r="J337" s="48"/>
      <c r="K337" s="48"/>
      <c r="L337" s="48"/>
      <c r="M337" s="48"/>
    </row>
    <row r="338" spans="2:13" x14ac:dyDescent="0.25">
      <c r="B338" s="17"/>
      <c r="C338" s="17"/>
      <c r="D338" s="17"/>
      <c r="E338" s="17"/>
      <c r="F338" s="48"/>
      <c r="G338" s="48"/>
      <c r="H338" s="48"/>
      <c r="I338" s="48"/>
      <c r="J338" s="48"/>
      <c r="K338" s="48"/>
      <c r="L338" s="48"/>
      <c r="M338" s="48"/>
    </row>
    <row r="339" spans="2:13" x14ac:dyDescent="0.25">
      <c r="B339" s="17"/>
      <c r="C339" s="17"/>
      <c r="D339" s="17"/>
      <c r="E339" s="17"/>
      <c r="F339" s="48"/>
      <c r="G339" s="48"/>
      <c r="H339" s="48"/>
      <c r="I339" s="48"/>
      <c r="J339" s="48"/>
      <c r="K339" s="48"/>
      <c r="L339" s="48"/>
      <c r="M339" s="48"/>
    </row>
    <row r="340" spans="2:13" x14ac:dyDescent="0.25">
      <c r="B340" s="17"/>
      <c r="C340" s="17"/>
      <c r="D340" s="17"/>
      <c r="E340" s="17"/>
      <c r="F340" s="48"/>
      <c r="G340" s="48"/>
      <c r="H340" s="48"/>
      <c r="I340" s="48"/>
      <c r="J340" s="48"/>
      <c r="K340" s="48"/>
      <c r="L340" s="48"/>
      <c r="M340" s="48"/>
    </row>
    <row r="341" spans="2:13" x14ac:dyDescent="0.25">
      <c r="B341" s="17"/>
      <c r="C341" s="17"/>
      <c r="D341" s="17"/>
      <c r="E341" s="17"/>
      <c r="F341" s="48"/>
      <c r="G341" s="48"/>
      <c r="H341" s="48"/>
      <c r="I341" s="48"/>
      <c r="J341" s="48"/>
      <c r="K341" s="48"/>
      <c r="L341" s="48"/>
      <c r="M341" s="48"/>
    </row>
    <row r="342" spans="2:13" x14ac:dyDescent="0.25">
      <c r="B342" s="17"/>
      <c r="C342" s="17"/>
      <c r="D342" s="17"/>
      <c r="E342" s="17"/>
      <c r="F342" s="48"/>
      <c r="G342" s="48"/>
      <c r="H342" s="48"/>
      <c r="I342" s="48"/>
      <c r="J342" s="48"/>
      <c r="K342" s="48"/>
      <c r="L342" s="48"/>
      <c r="M342" s="48"/>
    </row>
    <row r="343" spans="2:13" x14ac:dyDescent="0.25">
      <c r="B343" s="17"/>
      <c r="C343" s="17"/>
      <c r="D343" s="17"/>
      <c r="E343" s="17"/>
      <c r="F343" s="48"/>
      <c r="G343" s="48"/>
      <c r="H343" s="48"/>
      <c r="I343" s="48"/>
      <c r="J343" s="48"/>
      <c r="K343" s="48"/>
      <c r="L343" s="48"/>
      <c r="M343" s="48"/>
    </row>
    <row r="344" spans="2:13" x14ac:dyDescent="0.25">
      <c r="B344" s="17"/>
      <c r="C344" s="17"/>
      <c r="D344" s="17"/>
      <c r="E344" s="17"/>
      <c r="F344" s="48"/>
      <c r="G344" s="48"/>
      <c r="H344" s="48"/>
      <c r="I344" s="48"/>
      <c r="J344" s="48"/>
      <c r="K344" s="48"/>
      <c r="L344" s="48"/>
      <c r="M344" s="48"/>
    </row>
    <row r="345" spans="2:13" x14ac:dyDescent="0.25">
      <c r="B345" s="17"/>
      <c r="C345" s="17"/>
      <c r="D345" s="17"/>
      <c r="E345" s="17"/>
      <c r="F345" s="48"/>
      <c r="G345" s="48"/>
      <c r="H345" s="48"/>
      <c r="I345" s="48"/>
      <c r="J345" s="48"/>
      <c r="K345" s="48"/>
      <c r="L345" s="48"/>
      <c r="M345" s="48"/>
    </row>
    <row r="346" spans="2:13" x14ac:dyDescent="0.25">
      <c r="B346" s="17"/>
      <c r="C346" s="17"/>
      <c r="D346" s="17"/>
      <c r="E346" s="17"/>
      <c r="F346" s="48"/>
      <c r="G346" s="48"/>
      <c r="H346" s="48"/>
      <c r="I346" s="48"/>
      <c r="J346" s="48"/>
      <c r="K346" s="48"/>
      <c r="L346" s="48"/>
      <c r="M346" s="48"/>
    </row>
    <row r="347" spans="2:13" x14ac:dyDescent="0.25">
      <c r="B347" s="17"/>
      <c r="C347" s="17"/>
      <c r="D347" s="17"/>
      <c r="E347" s="17"/>
      <c r="F347" s="48"/>
      <c r="G347" s="48"/>
      <c r="H347" s="48"/>
      <c r="I347" s="48"/>
      <c r="J347" s="48"/>
      <c r="K347" s="48"/>
      <c r="L347" s="48"/>
      <c r="M347" s="48"/>
    </row>
    <row r="348" spans="2:13" x14ac:dyDescent="0.25">
      <c r="B348" s="17"/>
      <c r="C348" s="17"/>
      <c r="D348" s="17"/>
      <c r="E348" s="17"/>
      <c r="F348" s="48"/>
      <c r="G348" s="48"/>
      <c r="H348" s="48"/>
      <c r="I348" s="48"/>
      <c r="J348" s="48"/>
      <c r="K348" s="48"/>
      <c r="L348" s="48"/>
      <c r="M348" s="48"/>
    </row>
    <row r="349" spans="2:13" x14ac:dyDescent="0.25">
      <c r="B349" s="17"/>
      <c r="C349" s="17"/>
      <c r="D349" s="17"/>
      <c r="E349" s="17"/>
      <c r="F349" s="48"/>
      <c r="G349" s="48"/>
      <c r="H349" s="48"/>
      <c r="I349" s="48"/>
      <c r="J349" s="48"/>
      <c r="K349" s="48"/>
      <c r="L349" s="48"/>
      <c r="M349" s="48"/>
    </row>
    <row r="350" spans="2:13" x14ac:dyDescent="0.25">
      <c r="B350" s="17"/>
      <c r="C350" s="17"/>
      <c r="D350" s="17"/>
      <c r="E350" s="17"/>
      <c r="F350" s="48"/>
      <c r="G350" s="48"/>
      <c r="H350" s="48"/>
      <c r="I350" s="48"/>
      <c r="J350" s="48"/>
      <c r="K350" s="48"/>
      <c r="L350" s="48"/>
      <c r="M350" s="48"/>
    </row>
    <row r="351" spans="2:13" x14ac:dyDescent="0.25">
      <c r="B351" s="17"/>
      <c r="C351" s="17"/>
      <c r="D351" s="17"/>
      <c r="E351" s="17"/>
      <c r="F351" s="48"/>
      <c r="G351" s="48"/>
      <c r="H351" s="48"/>
      <c r="I351" s="48"/>
      <c r="J351" s="48"/>
      <c r="K351" s="48"/>
      <c r="L351" s="48"/>
      <c r="M351" s="48"/>
    </row>
    <row r="352" spans="2:13" x14ac:dyDescent="0.25">
      <c r="B352" s="17"/>
      <c r="C352" s="17"/>
      <c r="D352" s="17"/>
      <c r="E352" s="17"/>
      <c r="F352" s="48"/>
      <c r="G352" s="48"/>
      <c r="H352" s="48"/>
      <c r="I352" s="48"/>
      <c r="J352" s="48"/>
      <c r="K352" s="48"/>
      <c r="L352" s="48"/>
      <c r="M352" s="48"/>
    </row>
    <row r="353" spans="2:13" x14ac:dyDescent="0.25">
      <c r="B353" s="17"/>
      <c r="C353" s="17"/>
      <c r="D353" s="17"/>
      <c r="E353" s="17"/>
      <c r="F353" s="48"/>
      <c r="G353" s="48"/>
      <c r="H353" s="48"/>
      <c r="I353" s="48"/>
      <c r="J353" s="48"/>
      <c r="K353" s="48"/>
      <c r="L353" s="48"/>
      <c r="M353" s="48"/>
    </row>
    <row r="354" spans="2:13" x14ac:dyDescent="0.25">
      <c r="B354" s="17"/>
      <c r="C354" s="17"/>
      <c r="D354" s="17"/>
      <c r="E354" s="17"/>
      <c r="F354" s="48"/>
      <c r="G354" s="48"/>
      <c r="H354" s="48"/>
      <c r="I354" s="48"/>
      <c r="J354" s="48"/>
      <c r="K354" s="48"/>
      <c r="L354" s="48"/>
      <c r="M354" s="48"/>
    </row>
    <row r="355" spans="2:13" x14ac:dyDescent="0.25">
      <c r="B355" s="17"/>
      <c r="C355" s="17"/>
      <c r="D355" s="17"/>
      <c r="E355" s="17"/>
      <c r="F355" s="48"/>
      <c r="G355" s="48"/>
      <c r="H355" s="48"/>
      <c r="I355" s="48"/>
      <c r="J355" s="48"/>
      <c r="K355" s="48"/>
      <c r="L355" s="48"/>
      <c r="M355" s="48"/>
    </row>
    <row r="356" spans="2:13" x14ac:dyDescent="0.25">
      <c r="B356" s="17"/>
      <c r="C356" s="17"/>
      <c r="D356" s="17"/>
      <c r="E356" s="17"/>
      <c r="F356" s="48"/>
      <c r="G356" s="48"/>
      <c r="H356" s="48"/>
      <c r="I356" s="48"/>
      <c r="J356" s="48"/>
      <c r="K356" s="48"/>
      <c r="L356" s="48"/>
      <c r="M356" s="48"/>
    </row>
    <row r="357" spans="2:13" x14ac:dyDescent="0.25">
      <c r="B357" s="17"/>
      <c r="C357" s="17"/>
      <c r="D357" s="17"/>
      <c r="E357" s="17"/>
      <c r="F357" s="48"/>
      <c r="G357" s="48"/>
      <c r="H357" s="48"/>
      <c r="I357" s="48"/>
      <c r="J357" s="48"/>
      <c r="K357" s="48"/>
      <c r="L357" s="48"/>
      <c r="M357" s="48"/>
    </row>
    <row r="358" spans="2:13" x14ac:dyDescent="0.25">
      <c r="B358" s="17"/>
      <c r="C358" s="17"/>
      <c r="D358" s="17"/>
      <c r="E358" s="17"/>
      <c r="F358" s="48"/>
      <c r="G358" s="48"/>
      <c r="H358" s="48"/>
      <c r="I358" s="48"/>
      <c r="J358" s="48"/>
      <c r="K358" s="48"/>
      <c r="L358" s="48"/>
      <c r="M358" s="48"/>
    </row>
    <row r="359" spans="2:13" x14ac:dyDescent="0.25">
      <c r="B359" s="17"/>
      <c r="C359" s="17"/>
      <c r="D359" s="17"/>
      <c r="E359" s="17"/>
      <c r="F359" s="48"/>
      <c r="G359" s="48"/>
      <c r="H359" s="48"/>
      <c r="I359" s="48"/>
      <c r="J359" s="48"/>
      <c r="K359" s="48"/>
      <c r="L359" s="48"/>
      <c r="M359" s="48"/>
    </row>
    <row r="360" spans="2:13" x14ac:dyDescent="0.25">
      <c r="B360" s="17"/>
      <c r="C360" s="17"/>
      <c r="D360" s="17"/>
      <c r="E360" s="17"/>
      <c r="F360" s="48"/>
      <c r="G360" s="48"/>
      <c r="H360" s="48"/>
      <c r="I360" s="48"/>
      <c r="J360" s="48"/>
      <c r="K360" s="48"/>
      <c r="L360" s="48"/>
      <c r="M360" s="48"/>
    </row>
    <row r="361" spans="2:13" x14ac:dyDescent="0.25">
      <c r="B361" s="17"/>
      <c r="C361" s="17"/>
      <c r="D361" s="17"/>
      <c r="E361" s="17"/>
      <c r="F361" s="48"/>
      <c r="G361" s="48"/>
      <c r="H361" s="48"/>
      <c r="I361" s="48"/>
      <c r="J361" s="48"/>
      <c r="K361" s="48"/>
      <c r="L361" s="48"/>
      <c r="M361" s="48"/>
    </row>
    <row r="362" spans="2:13" x14ac:dyDescent="0.25">
      <c r="B362" s="17"/>
      <c r="C362" s="17"/>
      <c r="D362" s="17"/>
      <c r="E362" s="17"/>
      <c r="F362" s="48"/>
      <c r="G362" s="48"/>
      <c r="H362" s="48"/>
      <c r="I362" s="48"/>
      <c r="J362" s="48"/>
      <c r="K362" s="48"/>
      <c r="L362" s="48"/>
      <c r="M362" s="48"/>
    </row>
    <row r="363" spans="2:13" x14ac:dyDescent="0.25">
      <c r="B363" s="17"/>
      <c r="C363" s="17"/>
      <c r="D363" s="17"/>
      <c r="E363" s="17"/>
      <c r="F363" s="48"/>
      <c r="G363" s="48"/>
      <c r="H363" s="48"/>
      <c r="I363" s="48"/>
      <c r="J363" s="48"/>
      <c r="K363" s="48"/>
      <c r="L363" s="48"/>
      <c r="M363" s="48"/>
    </row>
    <row r="364" spans="2:13" x14ac:dyDescent="0.25">
      <c r="B364" s="17"/>
      <c r="C364" s="17"/>
      <c r="D364" s="17"/>
      <c r="E364" s="17"/>
      <c r="F364" s="48"/>
      <c r="G364" s="48"/>
      <c r="H364" s="48"/>
      <c r="I364" s="48"/>
      <c r="J364" s="48"/>
      <c r="K364" s="48"/>
      <c r="L364" s="48"/>
      <c r="M364" s="48"/>
    </row>
    <row r="365" spans="2:13" x14ac:dyDescent="0.25">
      <c r="B365" s="17"/>
      <c r="C365" s="17"/>
      <c r="D365" s="17"/>
      <c r="E365" s="17"/>
      <c r="F365" s="48"/>
      <c r="G365" s="48"/>
      <c r="H365" s="48"/>
      <c r="I365" s="48"/>
      <c r="J365" s="48"/>
      <c r="K365" s="48"/>
      <c r="L365" s="48"/>
      <c r="M365" s="48"/>
    </row>
    <row r="366" spans="2:13" x14ac:dyDescent="0.25">
      <c r="B366" s="17"/>
      <c r="C366" s="17"/>
      <c r="D366" s="17"/>
      <c r="E366" s="17"/>
      <c r="F366" s="48"/>
      <c r="G366" s="48"/>
      <c r="H366" s="48"/>
      <c r="I366" s="48"/>
      <c r="J366" s="48"/>
      <c r="K366" s="48"/>
      <c r="L366" s="48"/>
      <c r="M366" s="48"/>
    </row>
    <row r="367" spans="2:13" x14ac:dyDescent="0.25">
      <c r="B367" s="17"/>
      <c r="C367" s="17"/>
      <c r="D367" s="17"/>
      <c r="E367" s="17"/>
      <c r="F367" s="48"/>
      <c r="G367" s="48"/>
      <c r="H367" s="48"/>
      <c r="I367" s="48"/>
      <c r="J367" s="48"/>
      <c r="K367" s="48"/>
      <c r="L367" s="48"/>
      <c r="M367" s="48"/>
    </row>
    <row r="368" spans="2:13" x14ac:dyDescent="0.25">
      <c r="B368" s="17"/>
      <c r="C368" s="17"/>
      <c r="D368" s="17"/>
      <c r="E368" s="17"/>
      <c r="F368" s="48"/>
      <c r="G368" s="48"/>
      <c r="H368" s="48"/>
      <c r="I368" s="48"/>
      <c r="J368" s="48"/>
      <c r="K368" s="48"/>
      <c r="L368" s="48"/>
      <c r="M368" s="48"/>
    </row>
    <row r="369" spans="2:13" x14ac:dyDescent="0.25">
      <c r="B369" s="17"/>
      <c r="C369" s="17"/>
      <c r="D369" s="17"/>
      <c r="E369" s="17"/>
      <c r="F369" s="48"/>
      <c r="G369" s="48"/>
      <c r="H369" s="48"/>
      <c r="I369" s="48"/>
      <c r="J369" s="48"/>
      <c r="K369" s="48"/>
      <c r="L369" s="48"/>
      <c r="M369" s="48"/>
    </row>
    <row r="370" spans="2:13" x14ac:dyDescent="0.25">
      <c r="B370" s="17"/>
      <c r="C370" s="17"/>
      <c r="D370" s="17"/>
      <c r="E370" s="17"/>
      <c r="F370" s="48"/>
      <c r="G370" s="48"/>
      <c r="H370" s="48"/>
      <c r="I370" s="48"/>
      <c r="J370" s="48"/>
      <c r="K370" s="48"/>
      <c r="L370" s="48"/>
      <c r="M370" s="48"/>
    </row>
    <row r="371" spans="2:13" x14ac:dyDescent="0.25">
      <c r="B371" s="17"/>
      <c r="C371" s="17"/>
      <c r="D371" s="17"/>
      <c r="E371" s="17"/>
      <c r="F371" s="48"/>
      <c r="G371" s="48"/>
      <c r="H371" s="48"/>
      <c r="I371" s="48"/>
      <c r="J371" s="48"/>
      <c r="K371" s="48"/>
      <c r="L371" s="48"/>
      <c r="M371" s="48"/>
    </row>
    <row r="372" spans="2:13" x14ac:dyDescent="0.25">
      <c r="B372" s="17"/>
      <c r="C372" s="17"/>
      <c r="D372" s="17"/>
      <c r="E372" s="17"/>
      <c r="F372" s="48"/>
      <c r="G372" s="48"/>
      <c r="H372" s="48"/>
      <c r="I372" s="48"/>
      <c r="J372" s="48"/>
      <c r="K372" s="48"/>
      <c r="L372" s="48"/>
      <c r="M372" s="48"/>
    </row>
    <row r="373" spans="2:13" x14ac:dyDescent="0.25">
      <c r="B373" s="17"/>
      <c r="C373" s="17"/>
      <c r="D373" s="17"/>
      <c r="E373" s="17"/>
      <c r="F373" s="48"/>
      <c r="G373" s="48"/>
      <c r="H373" s="48"/>
      <c r="I373" s="48"/>
      <c r="J373" s="48"/>
      <c r="K373" s="48"/>
      <c r="L373" s="48"/>
      <c r="M373" s="48"/>
    </row>
    <row r="374" spans="2:13" x14ac:dyDescent="0.25">
      <c r="B374" s="17"/>
      <c r="C374" s="17"/>
      <c r="D374" s="17"/>
      <c r="E374" s="17"/>
      <c r="F374" s="48"/>
      <c r="G374" s="48"/>
      <c r="H374" s="48"/>
      <c r="I374" s="48"/>
      <c r="J374" s="48"/>
      <c r="K374" s="48"/>
      <c r="L374" s="48"/>
      <c r="M374" s="48"/>
    </row>
    <row r="375" spans="2:13" x14ac:dyDescent="0.25">
      <c r="B375" s="17"/>
      <c r="C375" s="17"/>
      <c r="D375" s="17"/>
      <c r="E375" s="17"/>
      <c r="F375" s="48"/>
      <c r="G375" s="48"/>
      <c r="H375" s="48"/>
      <c r="I375" s="48"/>
      <c r="J375" s="48"/>
      <c r="K375" s="48"/>
      <c r="L375" s="48"/>
      <c r="M375" s="48"/>
    </row>
    <row r="376" spans="2:13" x14ac:dyDescent="0.25">
      <c r="B376" s="17"/>
      <c r="C376" s="17"/>
      <c r="D376" s="17"/>
      <c r="E376" s="17"/>
      <c r="F376" s="48"/>
      <c r="G376" s="48"/>
      <c r="H376" s="48"/>
      <c r="I376" s="48"/>
      <c r="J376" s="48"/>
      <c r="K376" s="48"/>
      <c r="L376" s="48"/>
      <c r="M376" s="48"/>
    </row>
    <row r="377" spans="2:13" x14ac:dyDescent="0.25">
      <c r="B377" s="17"/>
      <c r="C377" s="17"/>
      <c r="D377" s="17"/>
      <c r="E377" s="17"/>
      <c r="F377" s="48"/>
      <c r="G377" s="48"/>
      <c r="H377" s="48"/>
      <c r="I377" s="48"/>
      <c r="J377" s="48"/>
      <c r="K377" s="48"/>
      <c r="L377" s="48"/>
      <c r="M377" s="48"/>
    </row>
    <row r="378" spans="2:13" x14ac:dyDescent="0.25">
      <c r="B378" s="17"/>
      <c r="C378" s="17"/>
      <c r="D378" s="17"/>
      <c r="E378" s="17"/>
      <c r="F378" s="48"/>
      <c r="G378" s="48"/>
      <c r="H378" s="48"/>
      <c r="I378" s="48"/>
      <c r="J378" s="48"/>
      <c r="K378" s="48"/>
      <c r="L378" s="48"/>
      <c r="M378" s="48"/>
    </row>
    <row r="379" spans="2:13" x14ac:dyDescent="0.25">
      <c r="B379" s="17"/>
      <c r="C379" s="17"/>
      <c r="D379" s="17"/>
      <c r="E379" s="17"/>
      <c r="F379" s="48"/>
      <c r="G379" s="48"/>
      <c r="H379" s="48"/>
      <c r="I379" s="48"/>
      <c r="J379" s="48"/>
      <c r="K379" s="48"/>
      <c r="L379" s="48"/>
      <c r="M379" s="48"/>
    </row>
    <row r="380" spans="2:13" x14ac:dyDescent="0.25">
      <c r="B380" s="17"/>
      <c r="C380" s="17"/>
      <c r="D380" s="17"/>
      <c r="E380" s="17"/>
      <c r="F380" s="48"/>
      <c r="G380" s="48"/>
      <c r="H380" s="48"/>
      <c r="I380" s="48"/>
      <c r="J380" s="48"/>
      <c r="K380" s="48"/>
      <c r="L380" s="48"/>
      <c r="M380" s="48"/>
    </row>
    <row r="381" spans="2:13" x14ac:dyDescent="0.25">
      <c r="B381" s="17"/>
      <c r="C381" s="17"/>
      <c r="D381" s="17"/>
      <c r="E381" s="17"/>
      <c r="F381" s="48"/>
      <c r="G381" s="48"/>
      <c r="H381" s="48"/>
      <c r="I381" s="48"/>
      <c r="J381" s="48"/>
      <c r="K381" s="48"/>
      <c r="L381" s="48"/>
      <c r="M381" s="48"/>
    </row>
    <row r="382" spans="2:13" x14ac:dyDescent="0.25">
      <c r="B382" s="17"/>
      <c r="C382" s="17"/>
      <c r="D382" s="17"/>
      <c r="E382" s="17"/>
      <c r="F382" s="48"/>
      <c r="G382" s="48"/>
      <c r="H382" s="48"/>
      <c r="I382" s="48"/>
      <c r="J382" s="48"/>
      <c r="K382" s="48"/>
      <c r="L382" s="48"/>
      <c r="M382" s="48"/>
    </row>
    <row r="383" spans="2:13" x14ac:dyDescent="0.25">
      <c r="B383" s="17"/>
      <c r="C383" s="17"/>
      <c r="D383" s="17"/>
      <c r="E383" s="17"/>
      <c r="F383" s="48"/>
      <c r="G383" s="48"/>
      <c r="H383" s="48"/>
      <c r="I383" s="48"/>
      <c r="J383" s="48"/>
      <c r="K383" s="48"/>
      <c r="L383" s="48"/>
      <c r="M383" s="48"/>
    </row>
    <row r="384" spans="2:13" x14ac:dyDescent="0.25">
      <c r="B384" s="17"/>
      <c r="C384" s="17"/>
      <c r="D384" s="17"/>
      <c r="E384" s="17"/>
      <c r="F384" s="48"/>
      <c r="G384" s="48"/>
      <c r="H384" s="48"/>
      <c r="I384" s="48"/>
      <c r="J384" s="48"/>
      <c r="K384" s="48"/>
      <c r="L384" s="48"/>
      <c r="M384" s="48"/>
    </row>
    <row r="385" spans="2:13" x14ac:dyDescent="0.25">
      <c r="B385" s="17"/>
      <c r="C385" s="17"/>
      <c r="D385" s="17"/>
      <c r="E385" s="17"/>
      <c r="F385" s="48"/>
      <c r="G385" s="48"/>
      <c r="H385" s="48"/>
      <c r="I385" s="48"/>
      <c r="J385" s="48"/>
      <c r="K385" s="48"/>
      <c r="L385" s="48"/>
      <c r="M385" s="48"/>
    </row>
    <row r="386" spans="2:13" x14ac:dyDescent="0.25">
      <c r="B386" s="17"/>
      <c r="C386" s="17"/>
      <c r="D386" s="17"/>
      <c r="E386" s="17"/>
      <c r="F386" s="48"/>
      <c r="G386" s="48"/>
      <c r="H386" s="48"/>
      <c r="I386" s="48"/>
      <c r="J386" s="48"/>
      <c r="K386" s="48"/>
      <c r="L386" s="48"/>
      <c r="M386" s="48"/>
    </row>
    <row r="387" spans="2:13" x14ac:dyDescent="0.25">
      <c r="B387" s="17"/>
      <c r="C387" s="17"/>
      <c r="D387" s="17"/>
      <c r="E387" s="17"/>
      <c r="F387" s="48"/>
      <c r="G387" s="48"/>
      <c r="H387" s="48"/>
      <c r="I387" s="48"/>
      <c r="J387" s="48"/>
      <c r="K387" s="48"/>
      <c r="L387" s="48"/>
      <c r="M387" s="48"/>
    </row>
    <row r="388" spans="2:13" x14ac:dyDescent="0.25">
      <c r="B388" s="17"/>
      <c r="C388" s="17"/>
      <c r="D388" s="17"/>
      <c r="E388" s="17"/>
      <c r="F388" s="48"/>
      <c r="G388" s="48"/>
      <c r="H388" s="48"/>
      <c r="I388" s="48"/>
      <c r="J388" s="48"/>
      <c r="K388" s="48"/>
      <c r="L388" s="48"/>
      <c r="M388" s="48"/>
    </row>
    <row r="389" spans="2:13" x14ac:dyDescent="0.25">
      <c r="B389" s="17"/>
      <c r="C389" s="17"/>
      <c r="D389" s="17"/>
      <c r="E389" s="17"/>
      <c r="F389" s="48"/>
      <c r="G389" s="48"/>
      <c r="H389" s="48"/>
      <c r="I389" s="48"/>
      <c r="J389" s="48"/>
      <c r="K389" s="48"/>
      <c r="L389" s="48"/>
      <c r="M389" s="48"/>
    </row>
    <row r="390" spans="2:13" x14ac:dyDescent="0.25">
      <c r="B390" s="17"/>
      <c r="C390" s="17"/>
      <c r="D390" s="17"/>
      <c r="E390" s="17"/>
      <c r="F390" s="48"/>
      <c r="G390" s="48"/>
      <c r="H390" s="48"/>
      <c r="I390" s="48"/>
      <c r="J390" s="48"/>
      <c r="K390" s="48"/>
      <c r="L390" s="48"/>
      <c r="M390" s="48"/>
    </row>
    <row r="391" spans="2:13" x14ac:dyDescent="0.25">
      <c r="B391" s="17"/>
      <c r="C391" s="17"/>
      <c r="D391" s="17"/>
      <c r="E391" s="17"/>
      <c r="F391" s="48"/>
      <c r="G391" s="48"/>
      <c r="H391" s="48"/>
      <c r="I391" s="48"/>
      <c r="J391" s="48"/>
      <c r="K391" s="48"/>
      <c r="L391" s="48"/>
      <c r="M391" s="48"/>
    </row>
    <row r="392" spans="2:13" x14ac:dyDescent="0.25">
      <c r="B392" s="17"/>
      <c r="C392" s="17"/>
      <c r="D392" s="17"/>
      <c r="E392" s="17"/>
      <c r="F392" s="48"/>
      <c r="G392" s="48"/>
      <c r="H392" s="48"/>
      <c r="I392" s="48"/>
      <c r="J392" s="48"/>
      <c r="K392" s="48"/>
      <c r="L392" s="48"/>
      <c r="M392" s="48"/>
    </row>
    <row r="393" spans="2:13" x14ac:dyDescent="0.25">
      <c r="B393" s="17"/>
      <c r="C393" s="17"/>
      <c r="D393" s="17"/>
      <c r="E393" s="17"/>
      <c r="F393" s="48"/>
      <c r="G393" s="48"/>
      <c r="H393" s="48"/>
      <c r="I393" s="48"/>
      <c r="J393" s="48"/>
      <c r="K393" s="48"/>
      <c r="L393" s="48"/>
      <c r="M393" s="48"/>
    </row>
    <row r="394" spans="2:13" x14ac:dyDescent="0.25">
      <c r="B394" s="17"/>
      <c r="C394" s="17"/>
      <c r="D394" s="17"/>
      <c r="E394" s="17"/>
      <c r="F394" s="48"/>
      <c r="G394" s="48"/>
      <c r="H394" s="48"/>
      <c r="I394" s="48"/>
      <c r="J394" s="48"/>
      <c r="K394" s="48"/>
      <c r="L394" s="48"/>
      <c r="M394" s="48"/>
    </row>
    <row r="395" spans="2:13" x14ac:dyDescent="0.25">
      <c r="B395" s="17"/>
      <c r="C395" s="17"/>
      <c r="D395" s="17"/>
      <c r="E395" s="17"/>
      <c r="F395" s="48"/>
      <c r="G395" s="48"/>
      <c r="H395" s="48"/>
      <c r="I395" s="48"/>
      <c r="J395" s="48"/>
      <c r="K395" s="48"/>
      <c r="L395" s="48"/>
      <c r="M395" s="48"/>
    </row>
    <row r="396" spans="2:13" x14ac:dyDescent="0.25">
      <c r="B396" s="17"/>
      <c r="C396" s="17"/>
      <c r="D396" s="17"/>
      <c r="E396" s="17"/>
      <c r="F396" s="48"/>
      <c r="G396" s="48"/>
      <c r="H396" s="48"/>
      <c r="I396" s="48"/>
      <c r="J396" s="48"/>
      <c r="K396" s="48"/>
      <c r="L396" s="48"/>
      <c r="M396" s="48"/>
    </row>
    <row r="397" spans="2:13" x14ac:dyDescent="0.25">
      <c r="B397" s="17"/>
      <c r="C397" s="17"/>
      <c r="D397" s="17"/>
      <c r="E397" s="17"/>
      <c r="F397" s="48"/>
      <c r="G397" s="48"/>
      <c r="H397" s="48"/>
      <c r="I397" s="48"/>
      <c r="J397" s="48"/>
      <c r="K397" s="48"/>
      <c r="L397" s="48"/>
      <c r="M397" s="48"/>
    </row>
    <row r="398" spans="2:13" x14ac:dyDescent="0.25">
      <c r="B398" s="17"/>
      <c r="C398" s="17"/>
      <c r="D398" s="17"/>
      <c r="E398" s="17"/>
      <c r="F398" s="48"/>
      <c r="G398" s="48"/>
      <c r="H398" s="48"/>
      <c r="I398" s="48"/>
      <c r="J398" s="48"/>
      <c r="K398" s="48"/>
      <c r="L398" s="48"/>
      <c r="M398" s="48"/>
    </row>
    <row r="399" spans="2:13" x14ac:dyDescent="0.25">
      <c r="B399" s="17"/>
      <c r="C399" s="17"/>
      <c r="D399" s="17"/>
      <c r="E399" s="17"/>
      <c r="F399" s="48"/>
      <c r="G399" s="48"/>
      <c r="H399" s="48"/>
      <c r="I399" s="48"/>
      <c r="J399" s="48"/>
      <c r="K399" s="48"/>
      <c r="L399" s="48"/>
      <c r="M399" s="48"/>
    </row>
    <row r="400" spans="2:13" x14ac:dyDescent="0.25">
      <c r="B400" s="17"/>
      <c r="C400" s="17"/>
      <c r="D400" s="17"/>
      <c r="E400" s="17"/>
      <c r="F400" s="48"/>
      <c r="G400" s="48"/>
      <c r="H400" s="48"/>
      <c r="I400" s="48"/>
      <c r="J400" s="48"/>
      <c r="K400" s="48"/>
      <c r="L400" s="48"/>
      <c r="M400" s="48"/>
    </row>
    <row r="401" spans="2:13" x14ac:dyDescent="0.25">
      <c r="B401" s="17"/>
      <c r="C401" s="17"/>
      <c r="D401" s="17"/>
      <c r="E401" s="17"/>
      <c r="F401" s="48"/>
      <c r="G401" s="48"/>
      <c r="H401" s="48"/>
      <c r="I401" s="48"/>
      <c r="J401" s="48"/>
      <c r="K401" s="48"/>
      <c r="L401" s="48"/>
      <c r="M401" s="48"/>
    </row>
    <row r="402" spans="2:13" x14ac:dyDescent="0.25">
      <c r="B402" s="17"/>
      <c r="C402" s="17"/>
      <c r="D402" s="17"/>
      <c r="E402" s="17"/>
      <c r="F402" s="48"/>
      <c r="G402" s="48"/>
      <c r="H402" s="48"/>
      <c r="I402" s="48"/>
      <c r="J402" s="48"/>
      <c r="K402" s="48"/>
      <c r="L402" s="48"/>
      <c r="M402" s="48"/>
    </row>
    <row r="403" spans="2:13" x14ac:dyDescent="0.25">
      <c r="B403" s="17"/>
      <c r="C403" s="17"/>
      <c r="D403" s="17"/>
      <c r="E403" s="17"/>
      <c r="F403" s="48"/>
      <c r="G403" s="48"/>
      <c r="H403" s="48"/>
      <c r="I403" s="48"/>
      <c r="J403" s="48"/>
      <c r="K403" s="48"/>
      <c r="L403" s="48"/>
      <c r="M403" s="48"/>
    </row>
    <row r="404" spans="2:13" x14ac:dyDescent="0.25">
      <c r="B404" s="17"/>
      <c r="C404" s="17"/>
      <c r="D404" s="17"/>
      <c r="E404" s="17"/>
      <c r="F404" s="48"/>
      <c r="G404" s="48"/>
      <c r="H404" s="48"/>
      <c r="I404" s="48"/>
      <c r="J404" s="48"/>
      <c r="K404" s="48"/>
      <c r="L404" s="48"/>
      <c r="M404" s="48"/>
    </row>
    <row r="405" spans="2:13" x14ac:dyDescent="0.25">
      <c r="B405" s="17"/>
      <c r="C405" s="17"/>
      <c r="D405" s="17"/>
      <c r="E405" s="17"/>
      <c r="F405" s="48"/>
      <c r="G405" s="48"/>
      <c r="H405" s="48"/>
      <c r="I405" s="48"/>
      <c r="J405" s="48"/>
      <c r="K405" s="48"/>
      <c r="L405" s="48"/>
      <c r="M405" s="48"/>
    </row>
    <row r="406" spans="2:13" x14ac:dyDescent="0.25">
      <c r="B406" s="17"/>
      <c r="C406" s="17"/>
      <c r="D406" s="17"/>
      <c r="E406" s="17"/>
      <c r="F406" s="48"/>
      <c r="G406" s="48"/>
      <c r="H406" s="48"/>
      <c r="I406" s="48"/>
      <c r="J406" s="48"/>
      <c r="K406" s="48"/>
      <c r="L406" s="48"/>
      <c r="M406" s="48"/>
    </row>
    <row r="407" spans="2:13" x14ac:dyDescent="0.25">
      <c r="B407" s="17"/>
      <c r="C407" s="17"/>
      <c r="D407" s="17"/>
      <c r="E407" s="17"/>
      <c r="F407" s="48"/>
      <c r="G407" s="48"/>
      <c r="H407" s="48"/>
      <c r="I407" s="48"/>
      <c r="J407" s="48"/>
      <c r="K407" s="48"/>
      <c r="L407" s="48"/>
      <c r="M407" s="48"/>
    </row>
    <row r="408" spans="2:13" x14ac:dyDescent="0.25">
      <c r="B408" s="17"/>
      <c r="C408" s="17"/>
      <c r="D408" s="17"/>
      <c r="E408" s="17"/>
      <c r="F408" s="48"/>
      <c r="G408" s="48"/>
      <c r="H408" s="48"/>
      <c r="I408" s="48"/>
      <c r="J408" s="48"/>
      <c r="K408" s="48"/>
      <c r="L408" s="48"/>
      <c r="M408" s="48"/>
    </row>
    <row r="409" spans="2:13" x14ac:dyDescent="0.25">
      <c r="B409" s="17"/>
      <c r="C409" s="17"/>
      <c r="D409" s="17"/>
      <c r="E409" s="17"/>
      <c r="F409" s="48"/>
      <c r="G409" s="48"/>
      <c r="H409" s="48"/>
      <c r="I409" s="48"/>
      <c r="J409" s="48"/>
      <c r="K409" s="48"/>
      <c r="L409" s="48"/>
      <c r="M409" s="48"/>
    </row>
    <row r="410" spans="2:13" x14ac:dyDescent="0.25">
      <c r="B410" s="17"/>
      <c r="C410" s="17"/>
      <c r="D410" s="17"/>
      <c r="E410" s="17"/>
      <c r="F410" s="48"/>
      <c r="G410" s="48"/>
      <c r="H410" s="48"/>
      <c r="I410" s="48"/>
      <c r="J410" s="48"/>
      <c r="K410" s="48"/>
      <c r="L410" s="48"/>
      <c r="M410" s="48"/>
    </row>
    <row r="411" spans="2:13" x14ac:dyDescent="0.25">
      <c r="B411" s="17"/>
      <c r="C411" s="17"/>
      <c r="D411" s="17"/>
      <c r="E411" s="17"/>
      <c r="F411" s="48"/>
      <c r="G411" s="48"/>
      <c r="H411" s="48"/>
      <c r="I411" s="48"/>
      <c r="J411" s="48"/>
      <c r="K411" s="48"/>
      <c r="L411" s="48"/>
      <c r="M411" s="48"/>
    </row>
    <row r="412" spans="2:13" x14ac:dyDescent="0.25">
      <c r="B412" s="17"/>
      <c r="C412" s="17"/>
      <c r="D412" s="17"/>
      <c r="E412" s="17"/>
      <c r="F412" s="48"/>
      <c r="G412" s="48"/>
      <c r="H412" s="48"/>
      <c r="I412" s="48"/>
      <c r="J412" s="48"/>
      <c r="K412" s="48"/>
      <c r="L412" s="48"/>
      <c r="M412" s="48"/>
    </row>
    <row r="413" spans="2:13" x14ac:dyDescent="0.25">
      <c r="B413" s="17"/>
      <c r="C413" s="17"/>
      <c r="D413" s="17"/>
      <c r="E413" s="17"/>
      <c r="F413" s="48"/>
      <c r="G413" s="48"/>
      <c r="H413" s="48"/>
      <c r="I413" s="48"/>
      <c r="J413" s="48"/>
      <c r="K413" s="48"/>
      <c r="L413" s="48"/>
      <c r="M413" s="48"/>
    </row>
    <row r="414" spans="2:13" x14ac:dyDescent="0.25">
      <c r="B414" s="17"/>
      <c r="C414" s="17"/>
      <c r="D414" s="17"/>
      <c r="E414" s="17"/>
      <c r="F414" s="48"/>
      <c r="G414" s="48"/>
      <c r="H414" s="48"/>
      <c r="I414" s="48"/>
      <c r="J414" s="48"/>
      <c r="K414" s="48"/>
      <c r="L414" s="48"/>
      <c r="M414" s="48"/>
    </row>
    <row r="415" spans="2:13" x14ac:dyDescent="0.25">
      <c r="B415" s="17"/>
      <c r="C415" s="17"/>
      <c r="D415" s="17"/>
      <c r="E415" s="17"/>
      <c r="F415" s="48"/>
      <c r="G415" s="48"/>
      <c r="H415" s="48"/>
      <c r="I415" s="48"/>
      <c r="J415" s="48"/>
      <c r="K415" s="48"/>
      <c r="L415" s="48"/>
      <c r="M415" s="48"/>
    </row>
    <row r="416" spans="2:13" x14ac:dyDescent="0.25">
      <c r="B416" s="17"/>
      <c r="C416" s="17"/>
      <c r="D416" s="17"/>
      <c r="E416" s="17"/>
      <c r="F416" s="48"/>
      <c r="G416" s="48"/>
      <c r="H416" s="48"/>
      <c r="I416" s="48"/>
      <c r="J416" s="48"/>
      <c r="K416" s="48"/>
      <c r="L416" s="48"/>
      <c r="M416" s="48"/>
    </row>
    <row r="417" spans="2:13" x14ac:dyDescent="0.25">
      <c r="B417" s="17"/>
      <c r="C417" s="17"/>
      <c r="D417" s="17"/>
      <c r="E417" s="17"/>
      <c r="F417" s="48"/>
      <c r="G417" s="48"/>
      <c r="H417" s="48"/>
      <c r="I417" s="48"/>
      <c r="J417" s="48"/>
      <c r="K417" s="48"/>
      <c r="L417" s="48"/>
      <c r="M417" s="48"/>
    </row>
    <row r="418" spans="2:13" x14ac:dyDescent="0.25">
      <c r="B418" s="17"/>
      <c r="C418" s="17"/>
      <c r="D418" s="17"/>
      <c r="E418" s="17"/>
      <c r="F418" s="48"/>
      <c r="G418" s="48"/>
      <c r="H418" s="48"/>
      <c r="I418" s="48"/>
      <c r="J418" s="48"/>
      <c r="K418" s="48"/>
      <c r="L418" s="48"/>
      <c r="M418" s="48"/>
    </row>
    <row r="419" spans="2:13" x14ac:dyDescent="0.25">
      <c r="B419" s="17"/>
      <c r="C419" s="17"/>
      <c r="D419" s="17"/>
      <c r="E419" s="17"/>
      <c r="F419" s="48"/>
      <c r="G419" s="48"/>
      <c r="H419" s="48"/>
      <c r="I419" s="48"/>
      <c r="J419" s="48"/>
      <c r="K419" s="48"/>
      <c r="L419" s="48"/>
      <c r="M419" s="48"/>
    </row>
    <row r="420" spans="2:13" x14ac:dyDescent="0.25">
      <c r="B420" s="17"/>
      <c r="C420" s="17"/>
      <c r="D420" s="17"/>
      <c r="E420" s="17"/>
      <c r="F420" s="48"/>
      <c r="G420" s="48"/>
      <c r="H420" s="48"/>
      <c r="I420" s="48"/>
      <c r="J420" s="48"/>
      <c r="K420" s="48"/>
      <c r="L420" s="48"/>
      <c r="M420" s="48"/>
    </row>
    <row r="421" spans="2:13" x14ac:dyDescent="0.25">
      <c r="B421" s="17"/>
      <c r="C421" s="17"/>
      <c r="D421" s="17"/>
      <c r="E421" s="17"/>
      <c r="F421" s="48"/>
      <c r="G421" s="48"/>
      <c r="H421" s="48"/>
      <c r="I421" s="48"/>
      <c r="J421" s="48"/>
      <c r="K421" s="48"/>
      <c r="L421" s="48"/>
      <c r="M421" s="48"/>
    </row>
    <row r="422" spans="2:13" x14ac:dyDescent="0.25">
      <c r="B422" s="17"/>
      <c r="C422" s="17"/>
      <c r="D422" s="17"/>
      <c r="E422" s="17"/>
      <c r="F422" s="48"/>
      <c r="G422" s="48"/>
      <c r="H422" s="48"/>
      <c r="I422" s="48"/>
      <c r="J422" s="48"/>
      <c r="K422" s="48"/>
      <c r="L422" s="48"/>
      <c r="M422" s="48"/>
    </row>
    <row r="423" spans="2:13" x14ac:dyDescent="0.25">
      <c r="B423" s="17"/>
      <c r="C423" s="17"/>
      <c r="D423" s="17"/>
      <c r="E423" s="17"/>
      <c r="F423" s="48"/>
      <c r="G423" s="48"/>
      <c r="H423" s="48"/>
      <c r="I423" s="48"/>
      <c r="J423" s="48"/>
      <c r="K423" s="48"/>
      <c r="L423" s="48"/>
      <c r="M423" s="48"/>
    </row>
    <row r="424" spans="2:13" x14ac:dyDescent="0.25">
      <c r="B424" s="17"/>
      <c r="C424" s="17"/>
      <c r="D424" s="17"/>
      <c r="E424" s="17"/>
      <c r="F424" s="48"/>
      <c r="G424" s="48"/>
      <c r="H424" s="48"/>
      <c r="I424" s="48"/>
      <c r="J424" s="48"/>
      <c r="K424" s="48"/>
      <c r="L424" s="48"/>
      <c r="M424" s="48"/>
    </row>
    <row r="425" spans="2:13" x14ac:dyDescent="0.25">
      <c r="B425" s="17"/>
      <c r="C425" s="17"/>
      <c r="D425" s="17"/>
      <c r="E425" s="17"/>
      <c r="F425" s="48"/>
      <c r="G425" s="48"/>
      <c r="H425" s="48"/>
      <c r="I425" s="48"/>
      <c r="J425" s="48"/>
      <c r="K425" s="48"/>
      <c r="L425" s="48"/>
      <c r="M425" s="48"/>
    </row>
    <row r="426" spans="2:13" x14ac:dyDescent="0.25">
      <c r="B426" s="17"/>
      <c r="C426" s="17"/>
      <c r="D426" s="17"/>
      <c r="E426" s="17"/>
      <c r="F426" s="48"/>
      <c r="G426" s="48"/>
      <c r="H426" s="48"/>
      <c r="I426" s="48"/>
      <c r="J426" s="48"/>
      <c r="K426" s="48"/>
      <c r="L426" s="48"/>
      <c r="M426" s="48"/>
    </row>
    <row r="427" spans="2:13" x14ac:dyDescent="0.25">
      <c r="B427" s="17"/>
      <c r="C427" s="17"/>
      <c r="D427" s="17"/>
      <c r="E427" s="17"/>
      <c r="F427" s="48"/>
      <c r="G427" s="48"/>
      <c r="H427" s="48"/>
      <c r="I427" s="48"/>
      <c r="J427" s="48"/>
      <c r="K427" s="48"/>
      <c r="L427" s="48"/>
      <c r="M427" s="48"/>
    </row>
    <row r="428" spans="2:13" x14ac:dyDescent="0.25">
      <c r="B428" s="17"/>
      <c r="C428" s="17"/>
      <c r="D428" s="17"/>
      <c r="E428" s="17"/>
      <c r="F428" s="48"/>
      <c r="G428" s="48"/>
      <c r="H428" s="48"/>
      <c r="I428" s="48"/>
      <c r="J428" s="48"/>
      <c r="K428" s="48"/>
      <c r="L428" s="48"/>
      <c r="M428" s="48"/>
    </row>
    <row r="429" spans="2:13" x14ac:dyDescent="0.25">
      <c r="B429" s="17"/>
      <c r="C429" s="17"/>
      <c r="D429" s="17"/>
      <c r="E429" s="17"/>
      <c r="F429" s="48"/>
      <c r="G429" s="48"/>
      <c r="H429" s="48"/>
      <c r="I429" s="48"/>
      <c r="J429" s="48"/>
      <c r="K429" s="48"/>
      <c r="L429" s="48"/>
      <c r="M429" s="48"/>
    </row>
    <row r="430" spans="2:13" x14ac:dyDescent="0.25">
      <c r="B430" s="17"/>
      <c r="C430" s="17"/>
      <c r="D430" s="17"/>
      <c r="E430" s="17"/>
      <c r="F430" s="48"/>
      <c r="G430" s="48"/>
      <c r="H430" s="48"/>
      <c r="I430" s="48"/>
      <c r="J430" s="48"/>
      <c r="K430" s="48"/>
      <c r="L430" s="48"/>
      <c r="M430" s="48"/>
    </row>
    <row r="431" spans="2:13" x14ac:dyDescent="0.25">
      <c r="B431" s="17"/>
      <c r="C431" s="17"/>
      <c r="D431" s="17"/>
      <c r="E431" s="17"/>
      <c r="F431" s="48"/>
      <c r="G431" s="48"/>
      <c r="H431" s="48"/>
      <c r="I431" s="48"/>
      <c r="J431" s="48"/>
      <c r="K431" s="48"/>
      <c r="L431" s="48"/>
      <c r="M431" s="48"/>
    </row>
    <row r="432" spans="2:13" x14ac:dyDescent="0.25">
      <c r="B432" s="17"/>
      <c r="C432" s="17"/>
      <c r="D432" s="17"/>
      <c r="E432" s="17"/>
      <c r="F432" s="48"/>
      <c r="G432" s="48"/>
      <c r="H432" s="48"/>
      <c r="I432" s="48"/>
      <c r="J432" s="48"/>
      <c r="K432" s="48"/>
      <c r="L432" s="48"/>
      <c r="M432" s="48"/>
    </row>
    <row r="433" spans="2:13" x14ac:dyDescent="0.25">
      <c r="B433" s="17"/>
      <c r="C433" s="17"/>
      <c r="D433" s="17"/>
      <c r="E433" s="17"/>
      <c r="F433" s="48"/>
      <c r="G433" s="48"/>
      <c r="H433" s="48"/>
      <c r="I433" s="48"/>
      <c r="J433" s="48"/>
      <c r="K433" s="48"/>
      <c r="L433" s="48"/>
      <c r="M433" s="48"/>
    </row>
    <row r="434" spans="2:13" x14ac:dyDescent="0.25">
      <c r="B434" s="17"/>
      <c r="C434" s="17"/>
      <c r="D434" s="17"/>
      <c r="E434" s="17"/>
      <c r="F434" s="48"/>
      <c r="G434" s="48"/>
      <c r="H434" s="48"/>
      <c r="I434" s="48"/>
      <c r="J434" s="48"/>
      <c r="K434" s="48"/>
      <c r="L434" s="48"/>
      <c r="M434" s="48"/>
    </row>
    <row r="435" spans="2:13" x14ac:dyDescent="0.25">
      <c r="B435" s="17"/>
      <c r="C435" s="17"/>
      <c r="D435" s="17"/>
      <c r="E435" s="17"/>
      <c r="F435" s="48"/>
      <c r="G435" s="48"/>
      <c r="H435" s="48"/>
      <c r="I435" s="48"/>
      <c r="J435" s="48"/>
      <c r="K435" s="48"/>
      <c r="L435" s="48"/>
      <c r="M435" s="48"/>
    </row>
    <row r="436" spans="2:13" x14ac:dyDescent="0.25">
      <c r="B436" s="17"/>
      <c r="C436" s="17"/>
      <c r="D436" s="17"/>
      <c r="E436" s="17"/>
      <c r="F436" s="48"/>
      <c r="G436" s="48"/>
      <c r="H436" s="48"/>
      <c r="I436" s="48"/>
      <c r="J436" s="48"/>
      <c r="K436" s="48"/>
      <c r="L436" s="48"/>
      <c r="M436" s="48"/>
    </row>
    <row r="437" spans="2:13" x14ac:dyDescent="0.25">
      <c r="B437" s="17"/>
      <c r="C437" s="17"/>
      <c r="D437" s="17"/>
      <c r="E437" s="17"/>
      <c r="F437" s="48"/>
      <c r="G437" s="48"/>
      <c r="H437" s="48"/>
      <c r="I437" s="48"/>
      <c r="J437" s="48"/>
      <c r="K437" s="48"/>
      <c r="L437" s="48"/>
      <c r="M437" s="48"/>
    </row>
    <row r="438" spans="2:13" x14ac:dyDescent="0.25">
      <c r="B438" s="17"/>
      <c r="C438" s="17"/>
      <c r="D438" s="17"/>
      <c r="E438" s="17"/>
      <c r="F438" s="48"/>
      <c r="G438" s="48"/>
      <c r="H438" s="48"/>
      <c r="I438" s="48"/>
      <c r="J438" s="48"/>
      <c r="K438" s="48"/>
      <c r="L438" s="48"/>
      <c r="M438" s="48"/>
    </row>
    <row r="439" spans="2:13" x14ac:dyDescent="0.25">
      <c r="B439" s="17"/>
      <c r="C439" s="17"/>
      <c r="D439" s="17"/>
      <c r="E439" s="17"/>
      <c r="F439" s="48"/>
      <c r="G439" s="48"/>
      <c r="H439" s="48"/>
      <c r="I439" s="48"/>
      <c r="J439" s="48"/>
      <c r="K439" s="48"/>
      <c r="L439" s="48"/>
      <c r="M439" s="48"/>
    </row>
    <row r="440" spans="2:13" x14ac:dyDescent="0.25">
      <c r="B440" s="17"/>
      <c r="C440" s="17"/>
      <c r="D440" s="17"/>
      <c r="E440" s="17"/>
      <c r="F440" s="48"/>
      <c r="G440" s="48"/>
      <c r="H440" s="48"/>
      <c r="I440" s="48"/>
      <c r="J440" s="48"/>
      <c r="K440" s="48"/>
      <c r="L440" s="48"/>
      <c r="M440" s="48"/>
    </row>
    <row r="441" spans="2:13" x14ac:dyDescent="0.25">
      <c r="B441" s="17"/>
      <c r="C441" s="17"/>
      <c r="D441" s="17"/>
      <c r="E441" s="17"/>
      <c r="F441" s="48"/>
      <c r="G441" s="48"/>
      <c r="H441" s="48"/>
      <c r="I441" s="48"/>
      <c r="J441" s="48"/>
      <c r="K441" s="48"/>
      <c r="L441" s="48"/>
      <c r="M441" s="48"/>
    </row>
    <row r="442" spans="2:13" x14ac:dyDescent="0.25">
      <c r="B442" s="17"/>
      <c r="C442" s="17"/>
      <c r="D442" s="17"/>
      <c r="E442" s="17"/>
      <c r="F442" s="48"/>
      <c r="G442" s="48"/>
      <c r="H442" s="48"/>
      <c r="I442" s="48"/>
      <c r="J442" s="48"/>
      <c r="K442" s="48"/>
      <c r="L442" s="48"/>
      <c r="M442" s="48"/>
    </row>
    <row r="443" spans="2:13" x14ac:dyDescent="0.25">
      <c r="B443" s="17"/>
      <c r="C443" s="17"/>
      <c r="D443" s="17"/>
      <c r="E443" s="17"/>
      <c r="F443" s="48"/>
      <c r="G443" s="48"/>
      <c r="H443" s="48"/>
      <c r="I443" s="48"/>
      <c r="J443" s="48"/>
      <c r="K443" s="48"/>
      <c r="L443" s="48"/>
      <c r="M443" s="48"/>
    </row>
    <row r="444" spans="2:13" x14ac:dyDescent="0.25">
      <c r="B444" s="17"/>
      <c r="C444" s="17"/>
      <c r="D444" s="17"/>
      <c r="E444" s="17"/>
      <c r="F444" s="48"/>
      <c r="G444" s="48"/>
      <c r="H444" s="48"/>
      <c r="I444" s="48"/>
      <c r="J444" s="48"/>
      <c r="K444" s="48"/>
      <c r="L444" s="48"/>
      <c r="M444" s="48"/>
    </row>
    <row r="445" spans="2:13" x14ac:dyDescent="0.25">
      <c r="B445" s="17"/>
      <c r="C445" s="17"/>
      <c r="D445" s="17"/>
      <c r="E445" s="17"/>
      <c r="F445" s="48"/>
      <c r="G445" s="48"/>
      <c r="H445" s="48"/>
      <c r="I445" s="48"/>
      <c r="J445" s="48"/>
      <c r="K445" s="48"/>
      <c r="L445" s="48"/>
      <c r="M445" s="48"/>
    </row>
    <row r="446" spans="2:13" x14ac:dyDescent="0.25">
      <c r="B446" s="17"/>
      <c r="C446" s="17"/>
      <c r="D446" s="17"/>
      <c r="E446" s="17"/>
      <c r="F446" s="48"/>
      <c r="G446" s="48"/>
      <c r="H446" s="48"/>
      <c r="I446" s="48"/>
      <c r="J446" s="48"/>
      <c r="K446" s="48"/>
      <c r="L446" s="48"/>
      <c r="M446" s="48"/>
    </row>
    <row r="447" spans="2:13" x14ac:dyDescent="0.25">
      <c r="B447" s="17"/>
      <c r="C447" s="17"/>
      <c r="D447" s="17"/>
      <c r="E447" s="17"/>
      <c r="F447" s="48"/>
      <c r="G447" s="48"/>
      <c r="H447" s="48"/>
      <c r="I447" s="48"/>
      <c r="J447" s="48"/>
      <c r="K447" s="48"/>
      <c r="L447" s="48"/>
      <c r="M447" s="48"/>
    </row>
    <row r="448" spans="2:13" x14ac:dyDescent="0.25">
      <c r="B448" s="17"/>
      <c r="C448" s="17"/>
      <c r="D448" s="17"/>
      <c r="E448" s="17"/>
      <c r="F448" s="48"/>
      <c r="G448" s="48"/>
      <c r="H448" s="48"/>
      <c r="I448" s="48"/>
      <c r="J448" s="48"/>
      <c r="K448" s="48"/>
      <c r="L448" s="48"/>
      <c r="M448" s="48"/>
    </row>
    <row r="449" spans="2:13" x14ac:dyDescent="0.25">
      <c r="B449" s="17"/>
      <c r="C449" s="17"/>
      <c r="D449" s="17"/>
      <c r="E449" s="17"/>
      <c r="F449" s="48"/>
      <c r="G449" s="48"/>
      <c r="H449" s="48"/>
      <c r="I449" s="48"/>
      <c r="J449" s="48"/>
      <c r="K449" s="48"/>
      <c r="L449" s="48"/>
      <c r="M449" s="48"/>
    </row>
    <row r="450" spans="2:13" x14ac:dyDescent="0.25">
      <c r="B450" s="17"/>
      <c r="C450" s="17"/>
      <c r="D450" s="17"/>
      <c r="E450" s="17"/>
      <c r="F450" s="48"/>
      <c r="G450" s="48"/>
      <c r="H450" s="48"/>
      <c r="I450" s="48"/>
      <c r="J450" s="48"/>
      <c r="K450" s="48"/>
      <c r="L450" s="48"/>
      <c r="M450" s="48"/>
    </row>
    <row r="451" spans="2:13" x14ac:dyDescent="0.25">
      <c r="B451" s="17"/>
      <c r="C451" s="17"/>
      <c r="D451" s="17"/>
      <c r="E451" s="17"/>
      <c r="F451" s="48"/>
      <c r="G451" s="48"/>
      <c r="H451" s="48"/>
      <c r="I451" s="48"/>
      <c r="J451" s="48"/>
      <c r="K451" s="48"/>
      <c r="L451" s="48"/>
      <c r="M451" s="48"/>
    </row>
    <row r="452" spans="2:13" x14ac:dyDescent="0.25">
      <c r="B452" s="17"/>
      <c r="C452" s="17"/>
      <c r="D452" s="17"/>
      <c r="E452" s="17"/>
      <c r="F452" s="48"/>
      <c r="G452" s="48"/>
      <c r="H452" s="48"/>
      <c r="I452" s="48"/>
      <c r="J452" s="48"/>
      <c r="K452" s="48"/>
      <c r="L452" s="48"/>
      <c r="M452" s="48"/>
    </row>
    <row r="453" spans="2:13" x14ac:dyDescent="0.25">
      <c r="B453" s="17"/>
      <c r="C453" s="17"/>
      <c r="D453" s="17"/>
      <c r="E453" s="17"/>
      <c r="F453" s="48"/>
      <c r="G453" s="48"/>
      <c r="H453" s="48"/>
      <c r="I453" s="48"/>
      <c r="J453" s="48"/>
      <c r="K453" s="48"/>
      <c r="L453" s="48"/>
      <c r="M453" s="48"/>
    </row>
    <row r="454" spans="2:13" x14ac:dyDescent="0.25">
      <c r="B454" s="17"/>
      <c r="C454" s="17"/>
      <c r="D454" s="17"/>
      <c r="E454" s="17"/>
      <c r="F454" s="48"/>
      <c r="G454" s="48"/>
      <c r="H454" s="48"/>
      <c r="I454" s="48"/>
      <c r="J454" s="48"/>
      <c r="K454" s="48"/>
      <c r="L454" s="48"/>
      <c r="M454" s="48"/>
    </row>
    <row r="455" spans="2:13" x14ac:dyDescent="0.25">
      <c r="B455" s="17"/>
      <c r="C455" s="17"/>
      <c r="D455" s="17"/>
      <c r="E455" s="17"/>
      <c r="F455" s="48"/>
      <c r="G455" s="48"/>
      <c r="H455" s="48"/>
      <c r="I455" s="48"/>
      <c r="J455" s="48"/>
      <c r="K455" s="48"/>
      <c r="L455" s="48"/>
      <c r="M455" s="48"/>
    </row>
    <row r="456" spans="2:13" x14ac:dyDescent="0.25">
      <c r="B456" s="17"/>
      <c r="C456" s="17"/>
      <c r="D456" s="17"/>
      <c r="E456" s="17"/>
      <c r="F456" s="48"/>
      <c r="G456" s="48"/>
      <c r="H456" s="48"/>
      <c r="I456" s="48"/>
      <c r="J456" s="48"/>
      <c r="K456" s="48"/>
      <c r="L456" s="48"/>
      <c r="M456" s="48"/>
    </row>
    <row r="457" spans="2:13" x14ac:dyDescent="0.25">
      <c r="B457" s="17"/>
      <c r="C457" s="17"/>
      <c r="D457" s="17"/>
      <c r="E457" s="17"/>
      <c r="F457" s="48"/>
      <c r="G457" s="48"/>
      <c r="H457" s="48"/>
      <c r="I457" s="48"/>
      <c r="J457" s="48"/>
      <c r="K457" s="48"/>
      <c r="L457" s="48"/>
      <c r="M457" s="48"/>
    </row>
    <row r="458" spans="2:13" x14ac:dyDescent="0.25">
      <c r="B458" s="17"/>
      <c r="C458" s="17"/>
      <c r="D458" s="17"/>
      <c r="E458" s="17"/>
      <c r="F458" s="48"/>
      <c r="G458" s="48"/>
      <c r="H458" s="48"/>
      <c r="I458" s="48"/>
      <c r="J458" s="48"/>
      <c r="K458" s="48"/>
      <c r="L458" s="48"/>
      <c r="M458" s="48"/>
    </row>
    <row r="459" spans="2:13" x14ac:dyDescent="0.25">
      <c r="B459" s="17"/>
      <c r="C459" s="17"/>
      <c r="D459" s="17"/>
      <c r="E459" s="17"/>
      <c r="F459" s="48"/>
      <c r="G459" s="48"/>
      <c r="H459" s="48"/>
      <c r="I459" s="48"/>
      <c r="J459" s="48"/>
      <c r="K459" s="48"/>
      <c r="L459" s="48"/>
      <c r="M459" s="48"/>
    </row>
    <row r="460" spans="2:13" x14ac:dyDescent="0.25">
      <c r="B460" s="17"/>
      <c r="C460" s="17"/>
      <c r="D460" s="17"/>
      <c r="E460" s="17"/>
      <c r="F460" s="48"/>
      <c r="G460" s="48"/>
      <c r="H460" s="48"/>
      <c r="I460" s="48"/>
      <c r="J460" s="48"/>
      <c r="K460" s="48"/>
      <c r="L460" s="48"/>
      <c r="M460" s="48"/>
    </row>
    <row r="461" spans="2:13" x14ac:dyDescent="0.25">
      <c r="B461" s="17"/>
      <c r="C461" s="17"/>
      <c r="D461" s="17"/>
      <c r="E461" s="17"/>
      <c r="F461" s="48"/>
      <c r="G461" s="48"/>
      <c r="H461" s="48"/>
      <c r="I461" s="48"/>
      <c r="J461" s="48"/>
      <c r="K461" s="48"/>
      <c r="L461" s="48"/>
      <c r="M461" s="48"/>
    </row>
    <row r="462" spans="2:13" x14ac:dyDescent="0.25">
      <c r="B462" s="17"/>
      <c r="C462" s="17"/>
      <c r="D462" s="17"/>
      <c r="E462" s="17"/>
      <c r="F462" s="48"/>
      <c r="G462" s="48"/>
      <c r="H462" s="48"/>
      <c r="I462" s="48"/>
      <c r="J462" s="48"/>
      <c r="K462" s="48"/>
      <c r="L462" s="48"/>
      <c r="M462" s="48"/>
    </row>
    <row r="463" spans="2:13" x14ac:dyDescent="0.25">
      <c r="B463" s="17"/>
      <c r="C463" s="17"/>
      <c r="D463" s="17"/>
      <c r="E463" s="17"/>
      <c r="F463" s="48"/>
      <c r="G463" s="48"/>
      <c r="H463" s="48"/>
      <c r="I463" s="48"/>
      <c r="J463" s="48"/>
      <c r="K463" s="48"/>
      <c r="L463" s="48"/>
      <c r="M463" s="48"/>
    </row>
    <row r="464" spans="2:13" x14ac:dyDescent="0.25">
      <c r="B464" s="17"/>
      <c r="C464" s="17"/>
      <c r="D464" s="17"/>
      <c r="E464" s="17"/>
      <c r="F464" s="48"/>
      <c r="G464" s="48"/>
      <c r="H464" s="48"/>
      <c r="I464" s="48"/>
      <c r="J464" s="48"/>
      <c r="K464" s="48"/>
      <c r="L464" s="48"/>
      <c r="M464" s="48"/>
    </row>
    <row r="465" spans="2:13" x14ac:dyDescent="0.25">
      <c r="B465" s="17"/>
      <c r="C465" s="17"/>
      <c r="D465" s="17"/>
      <c r="E465" s="17"/>
      <c r="F465" s="48"/>
      <c r="G465" s="48"/>
      <c r="H465" s="48"/>
      <c r="I465" s="48"/>
      <c r="J465" s="48"/>
      <c r="K465" s="48"/>
      <c r="L465" s="48"/>
      <c r="M465" s="48"/>
    </row>
    <row r="466" spans="2:13" x14ac:dyDescent="0.25">
      <c r="B466" s="17"/>
      <c r="C466" s="17"/>
      <c r="D466" s="17"/>
      <c r="E466" s="17"/>
      <c r="F466" s="48"/>
      <c r="G466" s="48"/>
      <c r="H466" s="48"/>
      <c r="I466" s="48"/>
      <c r="J466" s="48"/>
      <c r="K466" s="48"/>
      <c r="L466" s="48"/>
      <c r="M466" s="48"/>
    </row>
    <row r="467" spans="2:13" x14ac:dyDescent="0.25">
      <c r="B467" s="17"/>
      <c r="C467" s="17"/>
      <c r="D467" s="17"/>
      <c r="E467" s="17"/>
      <c r="F467" s="48"/>
      <c r="G467" s="48"/>
      <c r="H467" s="48"/>
      <c r="I467" s="48"/>
      <c r="J467" s="48"/>
      <c r="K467" s="48"/>
      <c r="L467" s="48"/>
      <c r="M467" s="48"/>
    </row>
    <row r="468" spans="2:13" x14ac:dyDescent="0.25">
      <c r="B468" s="17"/>
      <c r="C468" s="17"/>
      <c r="D468" s="17"/>
      <c r="E468" s="17"/>
      <c r="F468" s="48"/>
      <c r="G468" s="48"/>
      <c r="H468" s="48"/>
      <c r="I468" s="48"/>
      <c r="J468" s="48"/>
      <c r="K468" s="48"/>
      <c r="L468" s="48"/>
      <c r="M468" s="48"/>
    </row>
    <row r="469" spans="2:13" x14ac:dyDescent="0.25">
      <c r="B469" s="17"/>
      <c r="C469" s="17"/>
      <c r="D469" s="17"/>
      <c r="E469" s="17"/>
      <c r="F469" s="48"/>
      <c r="G469" s="48"/>
      <c r="H469" s="48"/>
      <c r="I469" s="48"/>
      <c r="J469" s="48"/>
      <c r="K469" s="48"/>
      <c r="L469" s="48"/>
      <c r="M469" s="48"/>
    </row>
    <row r="470" spans="2:13" x14ac:dyDescent="0.25">
      <c r="B470" s="17"/>
      <c r="C470" s="17"/>
      <c r="D470" s="17"/>
      <c r="E470" s="17"/>
      <c r="F470" s="48"/>
      <c r="G470" s="48"/>
      <c r="H470" s="48"/>
      <c r="I470" s="48"/>
      <c r="J470" s="48"/>
      <c r="K470" s="48"/>
      <c r="L470" s="48"/>
      <c r="M470" s="48"/>
    </row>
    <row r="471" spans="2:13" x14ac:dyDescent="0.25">
      <c r="B471" s="17"/>
      <c r="C471" s="17"/>
      <c r="D471" s="17"/>
      <c r="E471" s="17"/>
      <c r="F471" s="48"/>
      <c r="G471" s="48"/>
      <c r="H471" s="48"/>
      <c r="I471" s="48"/>
      <c r="J471" s="48"/>
      <c r="K471" s="48"/>
      <c r="L471" s="48"/>
      <c r="M471" s="48"/>
    </row>
    <row r="472" spans="2:13" x14ac:dyDescent="0.25">
      <c r="B472" s="17"/>
      <c r="C472" s="17"/>
      <c r="D472" s="17"/>
      <c r="E472" s="17"/>
      <c r="F472" s="48"/>
      <c r="G472" s="48"/>
      <c r="H472" s="48"/>
      <c r="I472" s="48"/>
      <c r="J472" s="48"/>
      <c r="K472" s="48"/>
      <c r="L472" s="48"/>
      <c r="M472" s="48"/>
    </row>
    <row r="473" spans="2:13" x14ac:dyDescent="0.25">
      <c r="B473" s="17"/>
      <c r="C473" s="17"/>
      <c r="D473" s="17"/>
      <c r="E473" s="17"/>
      <c r="F473" s="48"/>
      <c r="G473" s="48"/>
      <c r="H473" s="48"/>
      <c r="I473" s="48"/>
      <c r="J473" s="48"/>
      <c r="K473" s="48"/>
      <c r="L473" s="48"/>
      <c r="M473" s="48"/>
    </row>
    <row r="474" spans="2:13" x14ac:dyDescent="0.25">
      <c r="B474" s="17"/>
      <c r="C474" s="17"/>
      <c r="D474" s="17"/>
      <c r="E474" s="17"/>
      <c r="F474" s="48"/>
      <c r="G474" s="48"/>
      <c r="H474" s="48"/>
      <c r="I474" s="48"/>
      <c r="J474" s="48"/>
      <c r="K474" s="48"/>
      <c r="L474" s="48"/>
      <c r="M474" s="48"/>
    </row>
    <row r="475" spans="2:13" x14ac:dyDescent="0.25">
      <c r="B475" s="17"/>
      <c r="C475" s="17"/>
      <c r="D475" s="17"/>
      <c r="E475" s="17"/>
      <c r="F475" s="48"/>
      <c r="G475" s="48"/>
      <c r="H475" s="48"/>
      <c r="I475" s="48"/>
      <c r="J475" s="48"/>
      <c r="K475" s="48"/>
      <c r="L475" s="48"/>
      <c r="M475" s="48"/>
    </row>
    <row r="476" spans="2:13" x14ac:dyDescent="0.25">
      <c r="B476" s="17"/>
      <c r="C476" s="17"/>
      <c r="D476" s="17"/>
      <c r="E476" s="17"/>
      <c r="F476" s="48"/>
      <c r="G476" s="48"/>
      <c r="H476" s="48"/>
      <c r="I476" s="48"/>
      <c r="J476" s="48"/>
      <c r="K476" s="48"/>
      <c r="L476" s="48"/>
      <c r="M476" s="48"/>
    </row>
    <row r="477" spans="2:13" x14ac:dyDescent="0.25">
      <c r="B477" s="17"/>
      <c r="C477" s="17"/>
      <c r="D477" s="17"/>
      <c r="E477" s="17"/>
      <c r="F477" s="48"/>
      <c r="G477" s="48"/>
      <c r="H477" s="48"/>
      <c r="I477" s="48"/>
      <c r="J477" s="48"/>
      <c r="K477" s="48"/>
      <c r="L477" s="48"/>
      <c r="M477" s="48"/>
    </row>
    <row r="478" spans="2:13" x14ac:dyDescent="0.25">
      <c r="B478" s="17"/>
      <c r="C478" s="17"/>
      <c r="D478" s="17"/>
      <c r="E478" s="17"/>
      <c r="F478" s="48"/>
      <c r="G478" s="48"/>
      <c r="H478" s="48"/>
      <c r="I478" s="48"/>
      <c r="J478" s="48"/>
      <c r="K478" s="48"/>
      <c r="L478" s="48"/>
      <c r="M478" s="48"/>
    </row>
    <row r="479" spans="2:13" x14ac:dyDescent="0.25">
      <c r="B479" s="17"/>
      <c r="C479" s="17"/>
      <c r="D479" s="17"/>
      <c r="E479" s="17"/>
      <c r="F479" s="48"/>
      <c r="G479" s="48"/>
      <c r="H479" s="48"/>
      <c r="I479" s="48"/>
      <c r="J479" s="48"/>
      <c r="K479" s="48"/>
      <c r="L479" s="48"/>
      <c r="M479" s="48"/>
    </row>
    <row r="480" spans="2:13" x14ac:dyDescent="0.25">
      <c r="B480" s="17"/>
      <c r="C480" s="17"/>
      <c r="D480" s="17"/>
      <c r="E480" s="17"/>
      <c r="F480" s="48"/>
      <c r="G480" s="48"/>
      <c r="H480" s="48"/>
      <c r="I480" s="48"/>
      <c r="J480" s="48"/>
      <c r="K480" s="48"/>
      <c r="L480" s="48"/>
      <c r="M480" s="48"/>
    </row>
    <row r="481" spans="2:13" x14ac:dyDescent="0.25">
      <c r="B481" s="17"/>
      <c r="C481" s="17"/>
      <c r="D481" s="17"/>
      <c r="E481" s="17"/>
      <c r="F481" s="48"/>
      <c r="G481" s="48"/>
      <c r="H481" s="48"/>
      <c r="I481" s="48"/>
      <c r="J481" s="48"/>
      <c r="K481" s="48"/>
      <c r="L481" s="48"/>
      <c r="M481" s="48"/>
    </row>
    <row r="482" spans="2:13" x14ac:dyDescent="0.25">
      <c r="B482" s="17"/>
      <c r="C482" s="17"/>
      <c r="D482" s="17"/>
      <c r="E482" s="17"/>
      <c r="F482" s="48"/>
      <c r="G482" s="48"/>
      <c r="H482" s="48"/>
      <c r="I482" s="48"/>
      <c r="J482" s="48"/>
      <c r="K482" s="48"/>
      <c r="L482" s="48"/>
      <c r="M482" s="48"/>
    </row>
    <row r="483" spans="2:13" x14ac:dyDescent="0.25">
      <c r="B483" s="17"/>
      <c r="C483" s="17"/>
      <c r="D483" s="17"/>
      <c r="E483" s="17"/>
      <c r="F483" s="48"/>
      <c r="G483" s="48"/>
      <c r="H483" s="48"/>
      <c r="I483" s="48"/>
      <c r="J483" s="48"/>
      <c r="K483" s="48"/>
      <c r="L483" s="48"/>
      <c r="M483" s="48"/>
    </row>
    <row r="484" spans="2:13" x14ac:dyDescent="0.25">
      <c r="B484" s="17"/>
      <c r="C484" s="17"/>
      <c r="D484" s="17"/>
      <c r="E484" s="17"/>
      <c r="F484" s="48"/>
      <c r="G484" s="48"/>
      <c r="H484" s="48"/>
      <c r="I484" s="48"/>
      <c r="J484" s="48"/>
      <c r="K484" s="48"/>
      <c r="L484" s="48"/>
      <c r="M484" s="48"/>
    </row>
    <row r="485" spans="2:13" x14ac:dyDescent="0.25">
      <c r="B485" s="17"/>
      <c r="C485" s="17"/>
      <c r="D485" s="17"/>
      <c r="E485" s="17"/>
      <c r="F485" s="48"/>
      <c r="G485" s="48"/>
      <c r="H485" s="48"/>
      <c r="I485" s="48"/>
      <c r="J485" s="48"/>
      <c r="K485" s="48"/>
      <c r="L485" s="48"/>
      <c r="M485" s="48"/>
    </row>
    <row r="486" spans="2:13" x14ac:dyDescent="0.25">
      <c r="B486" s="17"/>
      <c r="C486" s="17"/>
      <c r="D486" s="17"/>
      <c r="E486" s="17"/>
      <c r="F486" s="48"/>
      <c r="G486" s="48"/>
      <c r="H486" s="48"/>
      <c r="I486" s="48"/>
      <c r="J486" s="48"/>
      <c r="K486" s="48"/>
      <c r="L486" s="48"/>
      <c r="M486" s="48"/>
    </row>
    <row r="487" spans="2:13" x14ac:dyDescent="0.25">
      <c r="B487" s="17"/>
      <c r="C487" s="17"/>
      <c r="D487" s="17"/>
      <c r="E487" s="17"/>
      <c r="F487" s="48"/>
      <c r="G487" s="48"/>
      <c r="H487" s="48"/>
      <c r="I487" s="48"/>
      <c r="J487" s="48"/>
      <c r="K487" s="48"/>
      <c r="L487" s="48"/>
      <c r="M487" s="48"/>
    </row>
    <row r="488" spans="2:13" x14ac:dyDescent="0.25">
      <c r="B488" s="17"/>
      <c r="C488" s="17"/>
      <c r="D488" s="17"/>
      <c r="E488" s="17"/>
      <c r="F488" s="48"/>
      <c r="G488" s="48"/>
      <c r="H488" s="48"/>
      <c r="I488" s="48"/>
      <c r="J488" s="48"/>
      <c r="K488" s="48"/>
      <c r="L488" s="48"/>
      <c r="M488" s="48"/>
    </row>
    <row r="489" spans="2:13" x14ac:dyDescent="0.25">
      <c r="B489" s="17"/>
      <c r="C489" s="17"/>
      <c r="D489" s="17"/>
      <c r="E489" s="17"/>
      <c r="F489" s="48"/>
      <c r="G489" s="48"/>
      <c r="H489" s="48"/>
      <c r="I489" s="48"/>
      <c r="J489" s="48"/>
      <c r="K489" s="48"/>
      <c r="L489" s="48"/>
      <c r="M489" s="48"/>
    </row>
    <row r="490" spans="2:13" x14ac:dyDescent="0.25">
      <c r="B490" s="17"/>
      <c r="C490" s="17"/>
      <c r="D490" s="17"/>
      <c r="E490" s="17"/>
      <c r="F490" s="48"/>
      <c r="G490" s="48"/>
      <c r="H490" s="48"/>
      <c r="I490" s="48"/>
      <c r="J490" s="48"/>
      <c r="K490" s="48"/>
      <c r="L490" s="48"/>
      <c r="M490" s="48"/>
    </row>
    <row r="491" spans="2:13" x14ac:dyDescent="0.25">
      <c r="B491" s="17"/>
      <c r="C491" s="17"/>
      <c r="D491" s="17"/>
      <c r="E491" s="17"/>
      <c r="F491" s="48"/>
      <c r="G491" s="48"/>
      <c r="H491" s="48"/>
      <c r="I491" s="48"/>
      <c r="J491" s="48"/>
      <c r="K491" s="48"/>
      <c r="L491" s="48"/>
      <c r="M491" s="48"/>
    </row>
    <row r="492" spans="2:13" x14ac:dyDescent="0.25">
      <c r="B492" s="17"/>
      <c r="C492" s="17"/>
      <c r="D492" s="17"/>
      <c r="E492" s="17"/>
      <c r="F492" s="48"/>
      <c r="G492" s="48"/>
      <c r="H492" s="48"/>
      <c r="I492" s="48"/>
      <c r="J492" s="48"/>
      <c r="K492" s="48"/>
      <c r="L492" s="48"/>
      <c r="M492" s="48"/>
    </row>
    <row r="493" spans="2:13" x14ac:dyDescent="0.25">
      <c r="B493" s="17"/>
      <c r="C493" s="17"/>
      <c r="D493" s="17"/>
      <c r="E493" s="17"/>
      <c r="F493" s="48"/>
      <c r="G493" s="48"/>
      <c r="H493" s="48"/>
      <c r="I493" s="48"/>
      <c r="J493" s="48"/>
      <c r="K493" s="48"/>
      <c r="L493" s="48"/>
      <c r="M493" s="48"/>
    </row>
    <row r="494" spans="2:13" x14ac:dyDescent="0.25">
      <c r="B494" s="17"/>
      <c r="C494" s="17"/>
      <c r="D494" s="17"/>
      <c r="E494" s="17"/>
      <c r="F494" s="48"/>
      <c r="G494" s="48"/>
      <c r="H494" s="48"/>
      <c r="I494" s="48"/>
      <c r="J494" s="48"/>
      <c r="K494" s="48"/>
      <c r="L494" s="48"/>
      <c r="M494" s="48"/>
    </row>
    <row r="495" spans="2:13" x14ac:dyDescent="0.25">
      <c r="B495" s="17"/>
      <c r="C495" s="17"/>
      <c r="D495" s="17"/>
      <c r="E495" s="17"/>
      <c r="F495" s="48"/>
      <c r="G495" s="48"/>
      <c r="H495" s="48"/>
      <c r="I495" s="48"/>
      <c r="J495" s="48"/>
      <c r="K495" s="48"/>
      <c r="L495" s="48"/>
      <c r="M495" s="48"/>
    </row>
    <row r="496" spans="2:13" x14ac:dyDescent="0.25">
      <c r="B496" s="17"/>
      <c r="C496" s="17"/>
      <c r="D496" s="17"/>
      <c r="E496" s="17"/>
      <c r="F496" s="48"/>
      <c r="G496" s="48"/>
      <c r="H496" s="48"/>
      <c r="I496" s="48"/>
      <c r="J496" s="48"/>
      <c r="K496" s="48"/>
      <c r="L496" s="48"/>
      <c r="M496" s="48"/>
    </row>
    <row r="497" spans="2:13" x14ac:dyDescent="0.25">
      <c r="B497" s="17"/>
      <c r="C497" s="17"/>
      <c r="D497" s="17"/>
      <c r="E497" s="17"/>
      <c r="F497" s="48"/>
      <c r="G497" s="48"/>
      <c r="H497" s="48"/>
      <c r="I497" s="48"/>
      <c r="J497" s="48"/>
      <c r="K497" s="48"/>
      <c r="L497" s="48"/>
      <c r="M497" s="48"/>
    </row>
    <row r="498" spans="2:13" x14ac:dyDescent="0.25">
      <c r="B498" s="17"/>
      <c r="C498" s="17"/>
      <c r="D498" s="17"/>
      <c r="E498" s="17"/>
      <c r="F498" s="48"/>
      <c r="G498" s="48"/>
      <c r="H498" s="48"/>
      <c r="I498" s="48"/>
      <c r="J498" s="48"/>
      <c r="K498" s="48"/>
      <c r="L498" s="48"/>
      <c r="M498" s="48"/>
    </row>
    <row r="499" spans="2:13" x14ac:dyDescent="0.25">
      <c r="B499" s="17"/>
      <c r="C499" s="17"/>
      <c r="D499" s="17"/>
      <c r="E499" s="17"/>
      <c r="F499" s="48"/>
      <c r="G499" s="48"/>
      <c r="H499" s="48"/>
      <c r="I499" s="48"/>
      <c r="J499" s="48"/>
      <c r="K499" s="48"/>
      <c r="L499" s="48"/>
      <c r="M499" s="48"/>
    </row>
    <row r="500" spans="2:13" x14ac:dyDescent="0.25">
      <c r="B500" s="17"/>
      <c r="C500" s="17"/>
      <c r="D500" s="17"/>
      <c r="E500" s="17"/>
      <c r="F500" s="48"/>
      <c r="G500" s="48"/>
      <c r="H500" s="48"/>
      <c r="I500" s="48"/>
      <c r="J500" s="48"/>
      <c r="K500" s="48"/>
      <c r="L500" s="48"/>
      <c r="M500" s="48"/>
    </row>
    <row r="501" spans="2:13" x14ac:dyDescent="0.25">
      <c r="B501" s="17"/>
      <c r="C501" s="17"/>
      <c r="D501" s="17"/>
      <c r="E501" s="17"/>
      <c r="F501" s="48"/>
      <c r="G501" s="48"/>
      <c r="H501" s="48"/>
      <c r="I501" s="48"/>
      <c r="J501" s="48"/>
      <c r="K501" s="48"/>
      <c r="L501" s="48"/>
      <c r="M501" s="48"/>
    </row>
    <row r="502" spans="2:13" x14ac:dyDescent="0.25">
      <c r="B502" s="17"/>
      <c r="C502" s="17"/>
      <c r="D502" s="17"/>
      <c r="E502" s="17"/>
      <c r="F502" s="48"/>
      <c r="G502" s="48"/>
      <c r="H502" s="48"/>
      <c r="I502" s="48"/>
      <c r="J502" s="48"/>
      <c r="K502" s="48"/>
      <c r="L502" s="48"/>
      <c r="M502" s="48"/>
    </row>
    <row r="503" spans="2:13" x14ac:dyDescent="0.25">
      <c r="B503" s="17"/>
      <c r="C503" s="17"/>
      <c r="D503" s="17"/>
      <c r="E503" s="17"/>
      <c r="F503" s="48"/>
      <c r="G503" s="48"/>
      <c r="H503" s="48"/>
      <c r="I503" s="48"/>
      <c r="J503" s="48"/>
      <c r="K503" s="48"/>
      <c r="L503" s="48"/>
      <c r="M503" s="48"/>
    </row>
    <row r="504" spans="2:13" x14ac:dyDescent="0.25">
      <c r="B504" s="17"/>
      <c r="C504" s="17"/>
      <c r="D504" s="17"/>
      <c r="E504" s="17"/>
      <c r="F504" s="48"/>
      <c r="G504" s="48"/>
      <c r="H504" s="48"/>
      <c r="I504" s="48"/>
      <c r="J504" s="48"/>
      <c r="K504" s="48"/>
      <c r="L504" s="48"/>
      <c r="M504" s="48"/>
    </row>
    <row r="505" spans="2:13" x14ac:dyDescent="0.25">
      <c r="B505" s="17"/>
      <c r="C505" s="17"/>
      <c r="D505" s="17"/>
      <c r="E505" s="17"/>
      <c r="F505" s="48"/>
      <c r="G505" s="48"/>
      <c r="H505" s="48"/>
      <c r="I505" s="48"/>
      <c r="J505" s="48"/>
      <c r="K505" s="48"/>
      <c r="L505" s="48"/>
      <c r="M505" s="48"/>
    </row>
    <row r="506" spans="2:13" x14ac:dyDescent="0.25">
      <c r="B506" s="17"/>
      <c r="C506" s="17"/>
      <c r="D506" s="17"/>
      <c r="E506" s="17"/>
      <c r="F506" s="48"/>
      <c r="G506" s="48"/>
      <c r="H506" s="48"/>
      <c r="I506" s="48"/>
      <c r="J506" s="48"/>
      <c r="K506" s="48"/>
      <c r="L506" s="48"/>
      <c r="M506" s="48"/>
    </row>
    <row r="507" spans="2:13" x14ac:dyDescent="0.25">
      <c r="B507" s="17"/>
      <c r="C507" s="17"/>
      <c r="D507" s="17"/>
      <c r="E507" s="17"/>
      <c r="F507" s="48"/>
      <c r="G507" s="48"/>
      <c r="H507" s="48"/>
      <c r="I507" s="48"/>
      <c r="J507" s="48"/>
      <c r="K507" s="48"/>
      <c r="L507" s="48"/>
      <c r="M507" s="48"/>
    </row>
    <row r="508" spans="2:13" x14ac:dyDescent="0.25">
      <c r="B508" s="17"/>
      <c r="C508" s="17"/>
      <c r="D508" s="17"/>
      <c r="E508" s="17"/>
      <c r="F508" s="48"/>
      <c r="G508" s="48"/>
      <c r="H508" s="48"/>
      <c r="I508" s="48"/>
      <c r="J508" s="48"/>
      <c r="K508" s="48"/>
      <c r="L508" s="48"/>
      <c r="M508" s="48"/>
    </row>
    <row r="509" spans="2:13" x14ac:dyDescent="0.25">
      <c r="B509" s="17"/>
      <c r="C509" s="17"/>
      <c r="D509" s="17"/>
      <c r="E509" s="17"/>
      <c r="F509" s="48"/>
      <c r="G509" s="48"/>
      <c r="H509" s="48"/>
      <c r="I509" s="48"/>
      <c r="J509" s="48"/>
      <c r="K509" s="48"/>
      <c r="L509" s="48"/>
      <c r="M509" s="48"/>
    </row>
    <row r="510" spans="2:13" x14ac:dyDescent="0.25">
      <c r="B510" s="17"/>
      <c r="C510" s="17"/>
      <c r="D510" s="17"/>
      <c r="E510" s="17"/>
      <c r="F510" s="48"/>
      <c r="G510" s="48"/>
      <c r="H510" s="48"/>
      <c r="I510" s="48"/>
      <c r="J510" s="48"/>
      <c r="K510" s="48"/>
      <c r="L510" s="48"/>
      <c r="M510" s="48"/>
    </row>
    <row r="511" spans="2:13" x14ac:dyDescent="0.25">
      <c r="B511" s="17"/>
      <c r="C511" s="17"/>
      <c r="D511" s="17"/>
      <c r="E511" s="17"/>
      <c r="F511" s="48"/>
      <c r="G511" s="48"/>
      <c r="H511" s="48"/>
      <c r="I511" s="48"/>
      <c r="J511" s="48"/>
      <c r="K511" s="48"/>
      <c r="L511" s="48"/>
      <c r="M511" s="48"/>
    </row>
    <row r="512" spans="2:13" x14ac:dyDescent="0.25">
      <c r="B512" s="17"/>
      <c r="C512" s="17"/>
      <c r="D512" s="17"/>
      <c r="E512" s="17"/>
      <c r="F512" s="48"/>
      <c r="G512" s="48"/>
      <c r="H512" s="48"/>
      <c r="I512" s="48"/>
      <c r="J512" s="48"/>
      <c r="K512" s="48"/>
      <c r="L512" s="48"/>
      <c r="M512" s="48"/>
    </row>
    <row r="513" spans="2:13" x14ac:dyDescent="0.25">
      <c r="B513" s="17"/>
      <c r="C513" s="17"/>
      <c r="D513" s="17"/>
      <c r="E513" s="17"/>
      <c r="F513" s="48"/>
      <c r="G513" s="48"/>
      <c r="H513" s="48"/>
      <c r="I513" s="48"/>
      <c r="J513" s="48"/>
      <c r="K513" s="48"/>
      <c r="L513" s="48"/>
      <c r="M513" s="48"/>
    </row>
    <row r="514" spans="2:13" x14ac:dyDescent="0.25">
      <c r="B514" s="17"/>
      <c r="C514" s="17"/>
      <c r="D514" s="17"/>
      <c r="E514" s="17"/>
      <c r="F514" s="48"/>
      <c r="G514" s="48"/>
      <c r="H514" s="48"/>
      <c r="I514" s="48"/>
      <c r="J514" s="48"/>
      <c r="K514" s="48"/>
      <c r="L514" s="48"/>
      <c r="M514" s="48"/>
    </row>
    <row r="515" spans="2:13" x14ac:dyDescent="0.25">
      <c r="B515" s="17"/>
      <c r="C515" s="17"/>
      <c r="D515" s="17"/>
      <c r="E515" s="17"/>
      <c r="F515" s="48"/>
      <c r="G515" s="48"/>
      <c r="H515" s="48"/>
      <c r="I515" s="48"/>
      <c r="J515" s="48"/>
      <c r="K515" s="48"/>
      <c r="L515" s="48"/>
      <c r="M515" s="48"/>
    </row>
    <row r="516" spans="2:13" x14ac:dyDescent="0.25">
      <c r="B516" s="17"/>
      <c r="C516" s="17"/>
      <c r="D516" s="17"/>
      <c r="E516" s="17"/>
      <c r="F516" s="48"/>
      <c r="G516" s="48"/>
      <c r="H516" s="48"/>
      <c r="I516" s="48"/>
      <c r="J516" s="48"/>
      <c r="K516" s="48"/>
      <c r="L516" s="48"/>
      <c r="M516" s="48"/>
    </row>
    <row r="517" spans="2:13" x14ac:dyDescent="0.25">
      <c r="B517" s="17"/>
      <c r="C517" s="17"/>
      <c r="D517" s="17"/>
      <c r="E517" s="17"/>
      <c r="F517" s="48"/>
      <c r="G517" s="48"/>
      <c r="H517" s="48"/>
      <c r="I517" s="48"/>
      <c r="J517" s="48"/>
      <c r="K517" s="48"/>
      <c r="L517" s="48"/>
      <c r="M517" s="48"/>
    </row>
    <row r="518" spans="2:13" x14ac:dyDescent="0.25">
      <c r="B518" s="17"/>
      <c r="C518" s="17"/>
      <c r="D518" s="17"/>
      <c r="E518" s="17"/>
      <c r="F518" s="48"/>
      <c r="G518" s="48"/>
      <c r="H518" s="48"/>
      <c r="I518" s="48"/>
      <c r="J518" s="48"/>
      <c r="K518" s="48"/>
      <c r="L518" s="48"/>
      <c r="M518" s="48"/>
    </row>
    <row r="519" spans="2:13" x14ac:dyDescent="0.25">
      <c r="B519" s="17"/>
      <c r="C519" s="17"/>
      <c r="D519" s="17"/>
      <c r="E519" s="17"/>
      <c r="F519" s="48"/>
      <c r="G519" s="48"/>
      <c r="H519" s="48"/>
      <c r="I519" s="48"/>
      <c r="J519" s="48"/>
      <c r="K519" s="48"/>
      <c r="L519" s="48"/>
      <c r="M519" s="48"/>
    </row>
    <row r="520" spans="2:13" x14ac:dyDescent="0.25">
      <c r="B520" s="17"/>
      <c r="C520" s="17"/>
      <c r="D520" s="17"/>
      <c r="E520" s="17"/>
      <c r="F520" s="48"/>
      <c r="G520" s="48"/>
      <c r="H520" s="48"/>
      <c r="I520" s="48"/>
      <c r="J520" s="48"/>
      <c r="K520" s="48"/>
      <c r="L520" s="48"/>
      <c r="M520" s="48"/>
    </row>
    <row r="521" spans="2:13" x14ac:dyDescent="0.25">
      <c r="B521" s="17"/>
      <c r="C521" s="17"/>
      <c r="D521" s="17"/>
      <c r="E521" s="17"/>
      <c r="F521" s="48"/>
      <c r="G521" s="48"/>
      <c r="H521" s="48"/>
      <c r="I521" s="48"/>
      <c r="J521" s="48"/>
      <c r="K521" s="48"/>
      <c r="L521" s="48"/>
      <c r="M521" s="48"/>
    </row>
    <row r="522" spans="2:13" x14ac:dyDescent="0.25">
      <c r="B522" s="17"/>
      <c r="C522" s="17"/>
      <c r="D522" s="17"/>
      <c r="E522" s="17"/>
      <c r="F522" s="48"/>
      <c r="G522" s="48"/>
      <c r="H522" s="48"/>
      <c r="I522" s="48"/>
      <c r="J522" s="48"/>
      <c r="K522" s="48"/>
      <c r="L522" s="48"/>
      <c r="M522" s="48"/>
    </row>
    <row r="523" spans="2:13" x14ac:dyDescent="0.25">
      <c r="B523" s="17"/>
      <c r="C523" s="17"/>
      <c r="D523" s="17"/>
      <c r="E523" s="17"/>
      <c r="F523" s="48"/>
      <c r="G523" s="48"/>
      <c r="H523" s="48"/>
      <c r="I523" s="48"/>
      <c r="J523" s="48"/>
      <c r="K523" s="48"/>
      <c r="L523" s="48"/>
      <c r="M523" s="48"/>
    </row>
    <row r="524" spans="2:13" x14ac:dyDescent="0.25">
      <c r="B524" s="17"/>
      <c r="C524" s="17"/>
      <c r="D524" s="17"/>
      <c r="E524" s="17"/>
      <c r="F524" s="48"/>
      <c r="G524" s="48"/>
      <c r="H524" s="48"/>
      <c r="I524" s="48"/>
      <c r="J524" s="48"/>
      <c r="K524" s="48"/>
      <c r="L524" s="48"/>
      <c r="M524" s="48"/>
    </row>
    <row r="525" spans="2:13" x14ac:dyDescent="0.25">
      <c r="B525" s="17"/>
      <c r="C525" s="17"/>
      <c r="D525" s="17"/>
      <c r="E525" s="17"/>
      <c r="F525" s="48"/>
      <c r="G525" s="48"/>
      <c r="H525" s="48"/>
      <c r="I525" s="48"/>
      <c r="J525" s="48"/>
      <c r="K525" s="48"/>
      <c r="L525" s="48"/>
      <c r="M525" s="48"/>
    </row>
    <row r="526" spans="2:13" x14ac:dyDescent="0.25">
      <c r="B526" s="17"/>
      <c r="C526" s="17"/>
      <c r="D526" s="17"/>
      <c r="E526" s="17"/>
      <c r="F526" s="48"/>
      <c r="G526" s="48"/>
      <c r="H526" s="48"/>
      <c r="I526" s="48"/>
      <c r="J526" s="48"/>
      <c r="K526" s="48"/>
      <c r="L526" s="48"/>
      <c r="M526" s="48"/>
    </row>
    <row r="527" spans="2:13" x14ac:dyDescent="0.25">
      <c r="B527" s="17"/>
      <c r="C527" s="17"/>
      <c r="D527" s="17"/>
      <c r="E527" s="17"/>
      <c r="F527" s="48"/>
      <c r="G527" s="48"/>
      <c r="H527" s="48"/>
      <c r="I527" s="48"/>
      <c r="J527" s="48"/>
      <c r="K527" s="48"/>
      <c r="L527" s="48"/>
      <c r="M527" s="48"/>
    </row>
    <row r="528" spans="2:13" x14ac:dyDescent="0.25">
      <c r="B528" s="17"/>
      <c r="C528" s="17"/>
      <c r="D528" s="17"/>
      <c r="E528" s="17"/>
      <c r="F528" s="48"/>
      <c r="G528" s="48"/>
      <c r="H528" s="48"/>
      <c r="I528" s="48"/>
      <c r="J528" s="48"/>
      <c r="K528" s="48"/>
      <c r="L528" s="48"/>
      <c r="M528" s="48"/>
    </row>
    <row r="529" spans="2:13" x14ac:dyDescent="0.25">
      <c r="B529" s="17"/>
      <c r="C529" s="17"/>
      <c r="D529" s="17"/>
      <c r="E529" s="17"/>
      <c r="F529" s="48"/>
      <c r="G529" s="48"/>
      <c r="H529" s="48"/>
      <c r="I529" s="48"/>
      <c r="J529" s="48"/>
      <c r="K529" s="48"/>
      <c r="L529" s="48"/>
      <c r="M529" s="48"/>
    </row>
    <row r="530" spans="2:13" x14ac:dyDescent="0.25">
      <c r="B530" s="17"/>
      <c r="C530" s="17"/>
      <c r="D530" s="17"/>
      <c r="E530" s="17"/>
      <c r="F530" s="48"/>
      <c r="G530" s="48"/>
      <c r="H530" s="48"/>
      <c r="I530" s="48"/>
      <c r="J530" s="48"/>
      <c r="K530" s="48"/>
      <c r="L530" s="48"/>
      <c r="M530" s="48"/>
    </row>
    <row r="531" spans="2:13" x14ac:dyDescent="0.25">
      <c r="B531" s="17"/>
      <c r="C531" s="17"/>
      <c r="D531" s="17"/>
      <c r="E531" s="17"/>
      <c r="F531" s="48"/>
      <c r="G531" s="48"/>
      <c r="H531" s="48"/>
      <c r="I531" s="48"/>
      <c r="J531" s="48"/>
      <c r="K531" s="48"/>
      <c r="L531" s="48"/>
      <c r="M531" s="48"/>
    </row>
    <row r="532" spans="2:13" x14ac:dyDescent="0.25">
      <c r="B532" s="17"/>
      <c r="C532" s="17"/>
      <c r="D532" s="17"/>
      <c r="E532" s="17"/>
      <c r="F532" s="48"/>
      <c r="G532" s="48"/>
      <c r="H532" s="48"/>
      <c r="I532" s="48"/>
      <c r="J532" s="48"/>
      <c r="K532" s="48"/>
      <c r="L532" s="48"/>
      <c r="M532" s="48"/>
    </row>
    <row r="533" spans="2:13" x14ac:dyDescent="0.25">
      <c r="B533" s="17"/>
      <c r="C533" s="17"/>
      <c r="D533" s="17"/>
      <c r="E533" s="17"/>
      <c r="F533" s="48"/>
      <c r="G533" s="48"/>
      <c r="H533" s="48"/>
      <c r="I533" s="48"/>
      <c r="J533" s="48"/>
      <c r="K533" s="48"/>
      <c r="L533" s="48"/>
      <c r="M533" s="48"/>
    </row>
    <row r="534" spans="2:13" x14ac:dyDescent="0.25">
      <c r="B534" s="17"/>
      <c r="C534" s="17"/>
      <c r="D534" s="17"/>
      <c r="E534" s="17"/>
      <c r="F534" s="48"/>
      <c r="G534" s="48"/>
      <c r="H534" s="48"/>
      <c r="I534" s="48"/>
      <c r="J534" s="48"/>
      <c r="K534" s="48"/>
      <c r="L534" s="48"/>
      <c r="M534" s="48"/>
    </row>
  </sheetData>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tabColor rgb="FF00B050"/>
  </sheetPr>
  <dimension ref="A3:G534"/>
  <sheetViews>
    <sheetView showGridLines="0" showZeros="0" workbookViewId="0">
      <selection activeCell="A3" sqref="A3:F5"/>
    </sheetView>
  </sheetViews>
  <sheetFormatPr baseColWidth="10" defaultRowHeight="15" x14ac:dyDescent="0.25"/>
  <cols>
    <col min="1" max="1" width="3.140625" customWidth="1"/>
    <col min="2" max="2" width="12" customWidth="1"/>
    <col min="3" max="3" width="20.140625" customWidth="1"/>
    <col min="4" max="4" width="33.85546875" customWidth="1"/>
    <col min="5" max="5" width="20.140625" customWidth="1"/>
  </cols>
  <sheetData>
    <row r="3" spans="1:6" ht="36" customHeight="1" x14ac:dyDescent="0.25">
      <c r="A3" s="142" t="s">
        <v>8</v>
      </c>
      <c r="B3" s="142" t="s">
        <v>0</v>
      </c>
      <c r="C3" s="142" t="s">
        <v>16</v>
      </c>
      <c r="D3" s="142" t="s">
        <v>986</v>
      </c>
      <c r="E3" s="142" t="s">
        <v>982</v>
      </c>
      <c r="F3" s="142" t="s">
        <v>1003</v>
      </c>
    </row>
    <row r="4" spans="1:6" ht="76.5" customHeight="1" x14ac:dyDescent="0.25">
      <c r="A4" s="143">
        <v>1</v>
      </c>
      <c r="B4" s="143" t="s">
        <v>13</v>
      </c>
      <c r="C4" s="143" t="s">
        <v>1219</v>
      </c>
      <c r="D4" s="143" t="s">
        <v>1218</v>
      </c>
      <c r="E4" s="143" t="s">
        <v>991</v>
      </c>
      <c r="F4" s="143">
        <v>8</v>
      </c>
    </row>
    <row r="5" spans="1:6" ht="76.5" customHeight="1" x14ac:dyDescent="0.25">
      <c r="A5" s="143">
        <v>2</v>
      </c>
      <c r="B5" s="143" t="s">
        <v>77</v>
      </c>
      <c r="C5" s="143" t="s">
        <v>1221</v>
      </c>
      <c r="D5" s="143" t="s">
        <v>1222</v>
      </c>
      <c r="E5" s="143" t="s">
        <v>993</v>
      </c>
      <c r="F5" s="143">
        <v>7</v>
      </c>
    </row>
    <row r="6" spans="1:6" ht="76.5" hidden="1" customHeight="1" x14ac:dyDescent="0.25">
      <c r="A6" s="143"/>
      <c r="B6" s="143" t="s">
        <v>1004</v>
      </c>
      <c r="C6" s="143" t="s">
        <v>1005</v>
      </c>
      <c r="D6" s="143" t="s">
        <v>1006</v>
      </c>
      <c r="E6" s="143" t="s">
        <v>993</v>
      </c>
      <c r="F6" s="143">
        <v>6</v>
      </c>
    </row>
    <row r="7" spans="1:6" ht="76.5" hidden="1" customHeight="1" x14ac:dyDescent="0.25">
      <c r="A7" s="143"/>
      <c r="B7" s="143"/>
      <c r="C7" s="143"/>
      <c r="D7" s="143"/>
      <c r="E7" s="143" t="s">
        <v>990</v>
      </c>
      <c r="F7" s="143"/>
    </row>
    <row r="8" spans="1:6" ht="76.5" hidden="1" customHeight="1" x14ac:dyDescent="0.25">
      <c r="A8" s="143"/>
      <c r="B8" s="143"/>
      <c r="C8" s="143"/>
      <c r="D8" s="143"/>
      <c r="E8" s="143" t="s">
        <v>992</v>
      </c>
      <c r="F8" s="143"/>
    </row>
    <row r="9" spans="1:6" ht="76.5" hidden="1" customHeight="1" x14ac:dyDescent="0.25">
      <c r="A9" s="143"/>
      <c r="B9" s="143"/>
      <c r="C9" s="143"/>
      <c r="D9" s="143"/>
      <c r="E9" s="143" t="s">
        <v>992</v>
      </c>
      <c r="F9" s="143"/>
    </row>
    <row r="10" spans="1:6" ht="76.5" hidden="1" customHeight="1" x14ac:dyDescent="0.25">
      <c r="A10" s="143"/>
      <c r="B10" s="143"/>
      <c r="C10" s="143"/>
      <c r="D10" s="143"/>
      <c r="E10" s="143" t="s">
        <v>993</v>
      </c>
      <c r="F10" s="143"/>
    </row>
    <row r="11" spans="1:6" ht="76.5" hidden="1" customHeight="1" x14ac:dyDescent="0.25">
      <c r="A11" s="143"/>
      <c r="B11" s="143"/>
      <c r="C11" s="143"/>
      <c r="D11" s="143"/>
      <c r="E11" s="143" t="s">
        <v>989</v>
      </c>
      <c r="F11" s="143"/>
    </row>
    <row r="12" spans="1:6" ht="76.5" hidden="1" customHeight="1" x14ac:dyDescent="0.25">
      <c r="A12" s="143"/>
      <c r="B12" s="143"/>
      <c r="C12" s="143"/>
      <c r="D12" s="143"/>
      <c r="E12" s="143" t="s">
        <v>990</v>
      </c>
      <c r="F12" s="143"/>
    </row>
    <row r="13" spans="1:6" ht="76.5" hidden="1" customHeight="1" x14ac:dyDescent="0.25">
      <c r="A13" s="143"/>
      <c r="B13" s="143"/>
      <c r="C13" s="143"/>
      <c r="D13" s="143"/>
      <c r="E13" s="143" t="s">
        <v>991</v>
      </c>
      <c r="F13" s="143"/>
    </row>
    <row r="14" spans="1:6" ht="76.5" hidden="1" customHeight="1" x14ac:dyDescent="0.25">
      <c r="A14" s="143"/>
      <c r="B14" s="143"/>
      <c r="C14" s="143"/>
      <c r="D14" s="143"/>
      <c r="E14" s="143" t="s">
        <v>991</v>
      </c>
      <c r="F14" s="143"/>
    </row>
    <row r="15" spans="1:6" ht="76.5" hidden="1" customHeight="1" x14ac:dyDescent="0.25">
      <c r="A15" s="143"/>
      <c r="B15" s="143"/>
      <c r="C15" s="143"/>
      <c r="D15" s="143"/>
      <c r="E15" s="143" t="s">
        <v>991</v>
      </c>
      <c r="F15" s="143"/>
    </row>
    <row r="16" spans="1:6" ht="76.5" hidden="1" customHeight="1" x14ac:dyDescent="0.25">
      <c r="A16" s="143"/>
      <c r="B16" s="143"/>
      <c r="C16" s="143"/>
      <c r="D16" s="143"/>
      <c r="E16" s="143" t="s">
        <v>991</v>
      </c>
      <c r="F16" s="143"/>
    </row>
    <row r="17" spans="1:6" ht="76.5" hidden="1" customHeight="1" x14ac:dyDescent="0.25">
      <c r="A17" s="143"/>
      <c r="B17" s="143"/>
      <c r="C17" s="143"/>
      <c r="D17" s="143"/>
      <c r="E17" s="143" t="s">
        <v>991</v>
      </c>
      <c r="F17" s="143"/>
    </row>
    <row r="18" spans="1:6" ht="76.5" hidden="1" customHeight="1" x14ac:dyDescent="0.25">
      <c r="A18" s="143"/>
      <c r="B18" s="143"/>
      <c r="C18" s="143"/>
      <c r="D18" s="143"/>
      <c r="E18" s="143" t="s">
        <v>991</v>
      </c>
      <c r="F18" s="143"/>
    </row>
    <row r="19" spans="1:6" ht="76.5" hidden="1" customHeight="1" x14ac:dyDescent="0.25">
      <c r="A19" s="143"/>
      <c r="B19" s="143"/>
      <c r="C19" s="143"/>
      <c r="D19" s="143"/>
      <c r="E19" s="143" t="s">
        <v>991</v>
      </c>
      <c r="F19" s="143"/>
    </row>
    <row r="20" spans="1:6" ht="76.5" hidden="1" customHeight="1" x14ac:dyDescent="0.25">
      <c r="A20" s="143"/>
      <c r="B20" s="143"/>
      <c r="C20" s="143"/>
      <c r="D20" s="143"/>
      <c r="E20" s="143" t="s">
        <v>991</v>
      </c>
      <c r="F20" s="143"/>
    </row>
    <row r="21" spans="1:6" ht="76.5" hidden="1" customHeight="1" x14ac:dyDescent="0.25">
      <c r="A21" s="143"/>
      <c r="B21" s="143"/>
      <c r="C21" s="143"/>
      <c r="D21" s="143"/>
      <c r="E21" s="143" t="s">
        <v>991</v>
      </c>
      <c r="F21" s="143"/>
    </row>
    <row r="22" spans="1:6" ht="76.5" hidden="1" customHeight="1" x14ac:dyDescent="0.25">
      <c r="A22" s="143"/>
      <c r="B22" s="143"/>
      <c r="C22" s="143"/>
      <c r="D22" s="143"/>
      <c r="E22" s="143" t="s">
        <v>991</v>
      </c>
      <c r="F22" s="143"/>
    </row>
    <row r="23" spans="1:6" ht="76.5" hidden="1" customHeight="1" x14ac:dyDescent="0.25">
      <c r="A23" s="143"/>
      <c r="B23" s="143"/>
      <c r="C23" s="143"/>
      <c r="D23" s="143"/>
      <c r="E23" s="143" t="s">
        <v>991</v>
      </c>
      <c r="F23" s="143"/>
    </row>
    <row r="24" spans="1:6" ht="76.5" hidden="1" customHeight="1" x14ac:dyDescent="0.25">
      <c r="A24" s="143"/>
      <c r="B24" s="143"/>
      <c r="C24" s="143"/>
      <c r="D24" s="143"/>
      <c r="E24" s="143" t="s">
        <v>991</v>
      </c>
      <c r="F24" s="143"/>
    </row>
    <row r="25" spans="1:6" ht="76.5" hidden="1" customHeight="1" x14ac:dyDescent="0.25">
      <c r="A25" s="143"/>
      <c r="B25" s="143"/>
      <c r="C25" s="143"/>
      <c r="D25" s="143"/>
      <c r="E25" s="143" t="s">
        <v>991</v>
      </c>
      <c r="F25" s="143"/>
    </row>
    <row r="26" spans="1:6" ht="76.5" hidden="1" customHeight="1" x14ac:dyDescent="0.25">
      <c r="A26" s="143"/>
      <c r="B26" s="143"/>
      <c r="C26" s="143"/>
      <c r="D26" s="143"/>
      <c r="E26" s="143" t="s">
        <v>991</v>
      </c>
      <c r="F26" s="143"/>
    </row>
    <row r="27" spans="1:6" ht="76.5" hidden="1" customHeight="1" x14ac:dyDescent="0.25">
      <c r="A27" s="143"/>
      <c r="B27" s="143"/>
      <c r="C27" s="143"/>
      <c r="D27" s="143"/>
      <c r="E27" s="143" t="s">
        <v>991</v>
      </c>
      <c r="F27" s="143"/>
    </row>
    <row r="28" spans="1:6" ht="76.5" hidden="1" customHeight="1" x14ac:dyDescent="0.25">
      <c r="A28" s="143"/>
      <c r="B28" s="143"/>
      <c r="C28" s="143"/>
      <c r="D28" s="143"/>
      <c r="E28" s="143" t="s">
        <v>991</v>
      </c>
      <c r="F28" s="143"/>
    </row>
    <row r="29" spans="1:6" ht="76.5" hidden="1" customHeight="1" x14ac:dyDescent="0.25">
      <c r="A29" s="143"/>
      <c r="B29" s="143"/>
      <c r="C29" s="143"/>
      <c r="D29" s="143"/>
      <c r="E29" s="143" t="s">
        <v>991</v>
      </c>
      <c r="F29" s="143"/>
    </row>
    <row r="30" spans="1:6" ht="76.5" hidden="1" customHeight="1" x14ac:dyDescent="0.25">
      <c r="A30" s="143"/>
      <c r="B30" s="143"/>
      <c r="C30" s="143"/>
      <c r="D30" s="143"/>
      <c r="E30" s="143" t="s">
        <v>991</v>
      </c>
      <c r="F30" s="143"/>
    </row>
    <row r="31" spans="1:6" ht="76.5" hidden="1" customHeight="1" x14ac:dyDescent="0.25">
      <c r="A31" s="143"/>
      <c r="B31" s="143"/>
      <c r="C31" s="143"/>
      <c r="D31" s="143"/>
      <c r="E31" s="143" t="s">
        <v>991</v>
      </c>
      <c r="F31" s="143"/>
    </row>
    <row r="32" spans="1:6" ht="76.5" hidden="1" customHeight="1" x14ac:dyDescent="0.25">
      <c r="A32" s="143"/>
      <c r="B32" s="143"/>
      <c r="C32" s="143"/>
      <c r="D32" s="143"/>
      <c r="E32" s="143" t="s">
        <v>991</v>
      </c>
      <c r="F32" s="143"/>
    </row>
    <row r="33" spans="1:6" ht="76.5" hidden="1" customHeight="1" x14ac:dyDescent="0.25">
      <c r="A33" s="143"/>
      <c r="B33" s="143"/>
      <c r="C33" s="143"/>
      <c r="D33" s="143"/>
      <c r="E33" s="143" t="s">
        <v>991</v>
      </c>
      <c r="F33" s="143"/>
    </row>
    <row r="34" spans="1:6" ht="76.5" hidden="1" customHeight="1" x14ac:dyDescent="0.25">
      <c r="A34" s="143"/>
      <c r="B34" s="143"/>
      <c r="C34" s="143"/>
      <c r="D34" s="143"/>
      <c r="E34" s="143" t="s">
        <v>991</v>
      </c>
      <c r="F34" s="143"/>
    </row>
    <row r="35" spans="1:6" ht="76.5" hidden="1" customHeight="1" x14ac:dyDescent="0.25">
      <c r="A35" s="143"/>
      <c r="B35" s="143"/>
      <c r="C35" s="143"/>
      <c r="D35" s="143"/>
      <c r="E35" s="143" t="s">
        <v>991</v>
      </c>
      <c r="F35" s="143"/>
    </row>
    <row r="36" spans="1:6" ht="76.5" hidden="1" customHeight="1" x14ac:dyDescent="0.25">
      <c r="A36" s="143"/>
      <c r="B36" s="143"/>
      <c r="C36" s="143"/>
      <c r="D36" s="143"/>
      <c r="E36" s="143" t="s">
        <v>991</v>
      </c>
      <c r="F36" s="143"/>
    </row>
    <row r="37" spans="1:6" ht="76.5" hidden="1" customHeight="1" x14ac:dyDescent="0.25">
      <c r="A37" s="143"/>
      <c r="B37" s="143"/>
      <c r="C37" s="143"/>
      <c r="D37" s="143"/>
      <c r="E37" s="143" t="s">
        <v>991</v>
      </c>
      <c r="F37" s="143"/>
    </row>
    <row r="38" spans="1:6" ht="76.5" hidden="1" customHeight="1" x14ac:dyDescent="0.25">
      <c r="A38" s="143"/>
      <c r="B38" s="143"/>
      <c r="C38" s="143"/>
      <c r="D38" s="143"/>
      <c r="E38" s="143" t="s">
        <v>991</v>
      </c>
      <c r="F38" s="143"/>
    </row>
    <row r="39" spans="1:6" ht="76.5" hidden="1" customHeight="1" x14ac:dyDescent="0.25">
      <c r="A39" s="143"/>
      <c r="B39" s="143"/>
      <c r="C39" s="143"/>
      <c r="D39" s="143"/>
      <c r="E39" s="143" t="s">
        <v>991</v>
      </c>
      <c r="F39" s="143"/>
    </row>
    <row r="40" spans="1:6" ht="76.5" hidden="1" customHeight="1" x14ac:dyDescent="0.25">
      <c r="A40" s="143"/>
      <c r="B40" s="143"/>
      <c r="C40" s="143"/>
      <c r="D40" s="143"/>
      <c r="E40" s="143" t="s">
        <v>991</v>
      </c>
      <c r="F40" s="143"/>
    </row>
    <row r="41" spans="1:6" ht="76.5" hidden="1" customHeight="1" x14ac:dyDescent="0.25">
      <c r="A41" s="143"/>
      <c r="B41" s="143"/>
      <c r="C41" s="143"/>
      <c r="D41" s="143"/>
      <c r="E41" s="143" t="s">
        <v>991</v>
      </c>
      <c r="F41" s="143"/>
    </row>
    <row r="42" spans="1:6" ht="76.5" hidden="1" customHeight="1" x14ac:dyDescent="0.25">
      <c r="A42" s="143"/>
      <c r="B42" s="143"/>
      <c r="C42" s="143"/>
      <c r="D42" s="143"/>
      <c r="E42" s="143" t="s">
        <v>991</v>
      </c>
      <c r="F42" s="143"/>
    </row>
    <row r="43" spans="1:6" ht="76.5" hidden="1" customHeight="1" x14ac:dyDescent="0.25">
      <c r="A43" s="143"/>
      <c r="B43" s="143"/>
      <c r="C43" s="143"/>
      <c r="D43" s="143"/>
      <c r="E43" s="143" t="s">
        <v>991</v>
      </c>
      <c r="F43" s="143"/>
    </row>
    <row r="44" spans="1:6" ht="76.5" hidden="1" customHeight="1" x14ac:dyDescent="0.25">
      <c r="A44" s="143"/>
      <c r="B44" s="143"/>
      <c r="C44" s="143"/>
      <c r="D44" s="143"/>
      <c r="E44" s="143" t="s">
        <v>991</v>
      </c>
      <c r="F44" s="143"/>
    </row>
    <row r="45" spans="1:6" ht="76.5" hidden="1" customHeight="1" x14ac:dyDescent="0.25">
      <c r="A45" s="143"/>
      <c r="B45" s="143"/>
      <c r="C45" s="143"/>
      <c r="D45" s="143"/>
      <c r="E45" s="143" t="s">
        <v>991</v>
      </c>
      <c r="F45" s="143"/>
    </row>
    <row r="46" spans="1:6" ht="76.5" hidden="1" customHeight="1" x14ac:dyDescent="0.25">
      <c r="A46" s="143"/>
      <c r="B46" s="143"/>
      <c r="C46" s="143"/>
      <c r="D46" s="143"/>
      <c r="E46" s="143" t="s">
        <v>991</v>
      </c>
      <c r="F46" s="143"/>
    </row>
    <row r="47" spans="1:6" ht="76.5" hidden="1" customHeight="1" x14ac:dyDescent="0.25">
      <c r="A47" s="143"/>
      <c r="B47" s="143"/>
      <c r="C47" s="143"/>
      <c r="D47" s="143"/>
      <c r="E47" s="143" t="s">
        <v>991</v>
      </c>
      <c r="F47" s="143"/>
    </row>
    <row r="48" spans="1:6" ht="76.5" hidden="1" customHeight="1" x14ac:dyDescent="0.25">
      <c r="A48" s="143"/>
      <c r="B48" s="143"/>
      <c r="C48" s="143"/>
      <c r="D48" s="143"/>
      <c r="E48" s="143" t="s">
        <v>991</v>
      </c>
      <c r="F48" s="143"/>
    </row>
    <row r="49" spans="1:7" ht="76.5" hidden="1" customHeight="1" x14ac:dyDescent="0.25">
      <c r="A49" s="143"/>
      <c r="B49" s="143"/>
      <c r="C49" s="143"/>
      <c r="D49" s="143"/>
      <c r="E49" s="143" t="s">
        <v>991</v>
      </c>
      <c r="F49" s="143"/>
    </row>
    <row r="50" spans="1:7" ht="76.5" hidden="1" customHeight="1" x14ac:dyDescent="0.25">
      <c r="A50" s="143"/>
      <c r="B50" s="143"/>
      <c r="C50" s="143"/>
      <c r="D50" s="143"/>
      <c r="E50" s="143" t="s">
        <v>991</v>
      </c>
      <c r="F50" s="143"/>
    </row>
    <row r="51" spans="1:7" ht="76.5" hidden="1" customHeight="1" x14ac:dyDescent="0.25">
      <c r="A51" s="143"/>
      <c r="B51" s="143"/>
      <c r="C51" s="143"/>
      <c r="D51" s="143"/>
      <c r="E51" s="143" t="s">
        <v>991</v>
      </c>
      <c r="F51" s="143"/>
    </row>
    <row r="52" spans="1:7" ht="76.5" hidden="1" customHeight="1" x14ac:dyDescent="0.25">
      <c r="A52" s="143"/>
      <c r="B52" s="143"/>
      <c r="C52" s="143"/>
      <c r="D52" s="143"/>
      <c r="E52" s="143" t="s">
        <v>991</v>
      </c>
      <c r="F52" s="143"/>
    </row>
    <row r="53" spans="1:7" ht="76.5" hidden="1" customHeight="1" x14ac:dyDescent="0.25">
      <c r="A53" s="143"/>
      <c r="B53" s="143"/>
      <c r="C53" s="143"/>
      <c r="D53" s="143"/>
      <c r="E53" s="143" t="s">
        <v>991</v>
      </c>
      <c r="F53" s="143"/>
    </row>
    <row r="54" spans="1:7" hidden="1" x14ac:dyDescent="0.25">
      <c r="A54" s="48"/>
      <c r="B54" s="17"/>
      <c r="C54" s="17"/>
      <c r="D54" s="17"/>
      <c r="E54" s="48"/>
    </row>
    <row r="55" spans="1:7" x14ac:dyDescent="0.25">
      <c r="A55" s="48"/>
      <c r="B55" s="17"/>
      <c r="C55" s="17"/>
      <c r="D55" s="17"/>
      <c r="E55" s="48"/>
      <c r="G55" t="s">
        <v>989</v>
      </c>
    </row>
    <row r="56" spans="1:7" x14ac:dyDescent="0.25">
      <c r="A56" s="48"/>
      <c r="B56" s="17"/>
      <c r="C56" s="17"/>
      <c r="D56" s="17"/>
      <c r="E56" s="48"/>
      <c r="G56" t="s">
        <v>990</v>
      </c>
    </row>
    <row r="57" spans="1:7" x14ac:dyDescent="0.25">
      <c r="A57" s="48"/>
      <c r="B57" s="17"/>
      <c r="C57" s="17"/>
      <c r="D57" s="17"/>
      <c r="E57" s="48"/>
      <c r="G57" t="s">
        <v>991</v>
      </c>
    </row>
    <row r="58" spans="1:7" x14ac:dyDescent="0.25">
      <c r="A58" s="48"/>
      <c r="B58" s="17"/>
      <c r="C58" s="17"/>
      <c r="D58" s="17"/>
      <c r="E58" s="48"/>
      <c r="G58" t="s">
        <v>992</v>
      </c>
    </row>
    <row r="59" spans="1:7" x14ac:dyDescent="0.25">
      <c r="A59" s="48"/>
      <c r="B59" s="17"/>
      <c r="C59" s="17"/>
      <c r="D59" s="17"/>
      <c r="E59" s="48"/>
      <c r="G59" t="s">
        <v>993</v>
      </c>
    </row>
    <row r="60" spans="1:7" x14ac:dyDescent="0.25">
      <c r="A60" s="48"/>
      <c r="B60" s="17"/>
      <c r="C60" s="17"/>
      <c r="D60" s="17"/>
      <c r="E60" s="48"/>
      <c r="G60" t="s">
        <v>994</v>
      </c>
    </row>
    <row r="61" spans="1:7" x14ac:dyDescent="0.25">
      <c r="A61" s="48"/>
      <c r="B61" s="17"/>
      <c r="C61" s="17"/>
      <c r="D61" s="17"/>
      <c r="E61" s="48"/>
      <c r="G61" t="s">
        <v>999</v>
      </c>
    </row>
    <row r="62" spans="1:7" x14ac:dyDescent="0.25">
      <c r="B62" s="17"/>
      <c r="C62" s="17"/>
      <c r="D62" s="17"/>
      <c r="E62" s="48"/>
      <c r="G62" t="s">
        <v>1000</v>
      </c>
    </row>
    <row r="63" spans="1:7" x14ac:dyDescent="0.25">
      <c r="B63" s="17"/>
      <c r="C63" s="17"/>
      <c r="D63" s="17"/>
      <c r="E63" s="48"/>
      <c r="G63" t="s">
        <v>1001</v>
      </c>
    </row>
    <row r="64" spans="1:7" x14ac:dyDescent="0.25">
      <c r="B64" s="17"/>
      <c r="C64" s="17"/>
      <c r="D64" s="17"/>
      <c r="E64" s="48"/>
    </row>
    <row r="65" spans="2:5" x14ac:dyDescent="0.25">
      <c r="B65" s="17"/>
      <c r="C65" s="17"/>
      <c r="D65" s="17"/>
      <c r="E65" s="48"/>
    </row>
    <row r="66" spans="2:5" x14ac:dyDescent="0.25">
      <c r="B66" s="17"/>
      <c r="C66" s="17"/>
      <c r="D66" s="17"/>
      <c r="E66" s="48"/>
    </row>
    <row r="67" spans="2:5" x14ac:dyDescent="0.25">
      <c r="B67" s="17"/>
      <c r="C67" s="17"/>
      <c r="D67" s="17"/>
      <c r="E67" s="48"/>
    </row>
    <row r="68" spans="2:5" x14ac:dyDescent="0.25">
      <c r="B68" s="17"/>
      <c r="C68" s="17"/>
      <c r="D68" s="17"/>
      <c r="E68" s="48"/>
    </row>
    <row r="69" spans="2:5" x14ac:dyDescent="0.25">
      <c r="B69" s="17"/>
      <c r="C69" s="17"/>
      <c r="D69" s="17"/>
      <c r="E69" s="48"/>
    </row>
    <row r="70" spans="2:5" x14ac:dyDescent="0.25">
      <c r="B70" s="17"/>
      <c r="C70" s="17"/>
      <c r="D70" s="17"/>
      <c r="E70" s="48"/>
    </row>
    <row r="71" spans="2:5" x14ac:dyDescent="0.25">
      <c r="B71" s="17"/>
      <c r="C71" s="17"/>
      <c r="D71" s="17"/>
      <c r="E71" s="48"/>
    </row>
    <row r="72" spans="2:5" x14ac:dyDescent="0.25">
      <c r="B72" s="17"/>
      <c r="C72" s="17"/>
      <c r="D72" s="17"/>
      <c r="E72" s="48"/>
    </row>
    <row r="73" spans="2:5" x14ac:dyDescent="0.25">
      <c r="B73" s="17"/>
      <c r="C73" s="17"/>
      <c r="D73" s="17"/>
      <c r="E73" s="48"/>
    </row>
    <row r="74" spans="2:5" x14ac:dyDescent="0.25">
      <c r="B74" s="17"/>
      <c r="C74" s="17"/>
      <c r="D74" s="17"/>
      <c r="E74" s="48"/>
    </row>
    <row r="75" spans="2:5" x14ac:dyDescent="0.25">
      <c r="B75" s="17"/>
      <c r="C75" s="17"/>
      <c r="D75" s="17"/>
      <c r="E75" s="48"/>
    </row>
    <row r="76" spans="2:5" x14ac:dyDescent="0.25">
      <c r="B76" s="17"/>
      <c r="C76" s="17"/>
      <c r="D76" s="17"/>
      <c r="E76" s="48"/>
    </row>
    <row r="77" spans="2:5" x14ac:dyDescent="0.25">
      <c r="B77" s="17"/>
      <c r="C77" s="17"/>
      <c r="D77" s="17"/>
      <c r="E77" s="48"/>
    </row>
    <row r="78" spans="2:5" x14ac:dyDescent="0.25">
      <c r="B78" s="17"/>
      <c r="C78" s="17"/>
      <c r="D78" s="17"/>
      <c r="E78" s="48"/>
    </row>
    <row r="79" spans="2:5" x14ac:dyDescent="0.25">
      <c r="B79" s="17"/>
      <c r="C79" s="17"/>
      <c r="D79" s="17"/>
      <c r="E79" s="48"/>
    </row>
    <row r="80" spans="2:5" x14ac:dyDescent="0.25">
      <c r="B80" s="17"/>
      <c r="C80" s="17"/>
      <c r="D80" s="17"/>
      <c r="E80" s="48"/>
    </row>
    <row r="81" spans="2:5" x14ac:dyDescent="0.25">
      <c r="B81" s="17"/>
      <c r="C81" s="17"/>
      <c r="D81" s="17"/>
      <c r="E81" s="48"/>
    </row>
    <row r="82" spans="2:5" x14ac:dyDescent="0.25">
      <c r="B82" s="17"/>
      <c r="C82" s="17"/>
      <c r="D82" s="17"/>
      <c r="E82" s="48"/>
    </row>
    <row r="83" spans="2:5" x14ac:dyDescent="0.25">
      <c r="B83" s="17"/>
      <c r="C83" s="17"/>
      <c r="D83" s="17"/>
      <c r="E83" s="48"/>
    </row>
    <row r="84" spans="2:5" x14ac:dyDescent="0.25">
      <c r="B84" s="17"/>
      <c r="C84" s="17"/>
      <c r="D84" s="17"/>
      <c r="E84" s="48"/>
    </row>
    <row r="85" spans="2:5" x14ac:dyDescent="0.25">
      <c r="B85" s="17"/>
      <c r="C85" s="17"/>
      <c r="D85" s="17"/>
      <c r="E85" s="48"/>
    </row>
    <row r="86" spans="2:5" x14ac:dyDescent="0.25">
      <c r="B86" s="17"/>
      <c r="C86" s="17"/>
      <c r="D86" s="17"/>
      <c r="E86" s="48"/>
    </row>
    <row r="87" spans="2:5" x14ac:dyDescent="0.25">
      <c r="B87" s="17"/>
      <c r="C87" s="17"/>
      <c r="D87" s="17"/>
      <c r="E87" s="48"/>
    </row>
    <row r="88" spans="2:5" x14ac:dyDescent="0.25">
      <c r="B88" s="17"/>
      <c r="C88" s="17"/>
      <c r="D88" s="17"/>
      <c r="E88" s="48"/>
    </row>
    <row r="89" spans="2:5" x14ac:dyDescent="0.25">
      <c r="B89" s="17"/>
      <c r="C89" s="17"/>
      <c r="D89" s="17"/>
      <c r="E89" s="48"/>
    </row>
    <row r="90" spans="2:5" x14ac:dyDescent="0.25">
      <c r="B90" s="17"/>
      <c r="C90" s="17"/>
      <c r="D90" s="17"/>
      <c r="E90" s="48"/>
    </row>
    <row r="91" spans="2:5" x14ac:dyDescent="0.25">
      <c r="B91" s="17"/>
      <c r="C91" s="17"/>
      <c r="D91" s="17"/>
      <c r="E91" s="48"/>
    </row>
    <row r="92" spans="2:5" x14ac:dyDescent="0.25">
      <c r="B92" s="17"/>
      <c r="C92" s="17"/>
      <c r="D92" s="17"/>
      <c r="E92" s="48"/>
    </row>
    <row r="93" spans="2:5" x14ac:dyDescent="0.25">
      <c r="B93" s="17"/>
      <c r="C93" s="17"/>
      <c r="D93" s="17"/>
      <c r="E93" s="48"/>
    </row>
    <row r="94" spans="2:5" x14ac:dyDescent="0.25">
      <c r="B94" s="17"/>
      <c r="C94" s="17"/>
      <c r="D94" s="17"/>
      <c r="E94" s="48"/>
    </row>
    <row r="95" spans="2:5" x14ac:dyDescent="0.25">
      <c r="B95" s="17"/>
      <c r="C95" s="17"/>
      <c r="D95" s="17"/>
      <c r="E95" s="48"/>
    </row>
    <row r="96" spans="2:5" x14ac:dyDescent="0.25">
      <c r="B96" s="17"/>
      <c r="C96" s="17"/>
      <c r="D96" s="17"/>
      <c r="E96" s="48"/>
    </row>
    <row r="97" spans="2:5" x14ac:dyDescent="0.25">
      <c r="B97" s="17"/>
      <c r="C97" s="17"/>
      <c r="D97" s="17"/>
      <c r="E97" s="48"/>
    </row>
    <row r="98" spans="2:5" x14ac:dyDescent="0.25">
      <c r="B98" s="17"/>
      <c r="C98" s="17"/>
      <c r="D98" s="17"/>
      <c r="E98" s="48"/>
    </row>
    <row r="99" spans="2:5" x14ac:dyDescent="0.25">
      <c r="B99" s="17"/>
      <c r="C99" s="17"/>
      <c r="D99" s="17"/>
      <c r="E99" s="48"/>
    </row>
    <row r="100" spans="2:5" x14ac:dyDescent="0.25">
      <c r="B100" s="17"/>
      <c r="C100" s="17"/>
      <c r="D100" s="17"/>
      <c r="E100" s="48"/>
    </row>
    <row r="101" spans="2:5" x14ac:dyDescent="0.25">
      <c r="B101" s="17"/>
      <c r="C101" s="17"/>
      <c r="D101" s="17"/>
      <c r="E101" s="48"/>
    </row>
    <row r="102" spans="2:5" x14ac:dyDescent="0.25">
      <c r="B102" s="17"/>
      <c r="C102" s="17"/>
      <c r="D102" s="17"/>
      <c r="E102" s="48"/>
    </row>
    <row r="103" spans="2:5" x14ac:dyDescent="0.25">
      <c r="B103" s="17"/>
      <c r="C103" s="17"/>
      <c r="D103" s="17"/>
      <c r="E103" s="48"/>
    </row>
    <row r="104" spans="2:5" x14ac:dyDescent="0.25">
      <c r="B104" s="17"/>
      <c r="C104" s="17"/>
      <c r="D104" s="17"/>
      <c r="E104" s="48"/>
    </row>
    <row r="105" spans="2:5" x14ac:dyDescent="0.25">
      <c r="B105" s="17"/>
      <c r="C105" s="17"/>
      <c r="D105" s="17"/>
      <c r="E105" s="48"/>
    </row>
    <row r="106" spans="2:5" x14ac:dyDescent="0.25">
      <c r="B106" s="17"/>
      <c r="C106" s="17"/>
      <c r="D106" s="17"/>
      <c r="E106" s="48"/>
    </row>
    <row r="107" spans="2:5" x14ac:dyDescent="0.25">
      <c r="B107" s="17"/>
      <c r="C107" s="17"/>
      <c r="D107" s="17"/>
      <c r="E107" s="48"/>
    </row>
    <row r="108" spans="2:5" x14ac:dyDescent="0.25">
      <c r="B108" s="17"/>
      <c r="C108" s="17"/>
      <c r="D108" s="17"/>
      <c r="E108" s="48"/>
    </row>
    <row r="109" spans="2:5" x14ac:dyDescent="0.25">
      <c r="B109" s="17"/>
      <c r="C109" s="17"/>
      <c r="D109" s="17"/>
      <c r="E109" s="48"/>
    </row>
    <row r="110" spans="2:5" x14ac:dyDescent="0.25">
      <c r="B110" s="17"/>
      <c r="C110" s="17"/>
      <c r="D110" s="17"/>
      <c r="E110" s="48"/>
    </row>
    <row r="111" spans="2:5" x14ac:dyDescent="0.25">
      <c r="B111" s="17"/>
      <c r="C111" s="17"/>
      <c r="D111" s="17"/>
      <c r="E111" s="48"/>
    </row>
    <row r="112" spans="2:5" x14ac:dyDescent="0.25">
      <c r="B112" s="17"/>
      <c r="C112" s="17"/>
      <c r="D112" s="17"/>
      <c r="E112" s="48"/>
    </row>
    <row r="113" spans="2:5" x14ac:dyDescent="0.25">
      <c r="B113" s="17"/>
      <c r="C113" s="17"/>
      <c r="D113" s="17"/>
      <c r="E113" s="48"/>
    </row>
    <row r="114" spans="2:5" x14ac:dyDescent="0.25">
      <c r="B114" s="17"/>
      <c r="C114" s="17"/>
      <c r="D114" s="17"/>
      <c r="E114" s="48"/>
    </row>
    <row r="115" spans="2:5" x14ac:dyDescent="0.25">
      <c r="B115" s="17"/>
      <c r="C115" s="17"/>
      <c r="D115" s="17"/>
      <c r="E115" s="48"/>
    </row>
    <row r="116" spans="2:5" x14ac:dyDescent="0.25">
      <c r="B116" s="17"/>
      <c r="C116" s="17"/>
      <c r="D116" s="17"/>
      <c r="E116" s="48"/>
    </row>
    <row r="117" spans="2:5" x14ac:dyDescent="0.25">
      <c r="B117" s="17"/>
      <c r="C117" s="17"/>
      <c r="D117" s="17"/>
      <c r="E117" s="48"/>
    </row>
    <row r="118" spans="2:5" x14ac:dyDescent="0.25">
      <c r="B118" s="17"/>
      <c r="C118" s="17"/>
      <c r="D118" s="17"/>
      <c r="E118" s="48"/>
    </row>
    <row r="119" spans="2:5" x14ac:dyDescent="0.25">
      <c r="B119" s="17"/>
      <c r="C119" s="17"/>
      <c r="D119" s="17"/>
      <c r="E119" s="48"/>
    </row>
    <row r="120" spans="2:5" x14ac:dyDescent="0.25">
      <c r="B120" s="17"/>
      <c r="C120" s="17"/>
      <c r="D120" s="17"/>
      <c r="E120" s="48"/>
    </row>
    <row r="121" spans="2:5" x14ac:dyDescent="0.25">
      <c r="B121" s="17"/>
      <c r="C121" s="17"/>
      <c r="D121" s="17"/>
      <c r="E121" s="48"/>
    </row>
    <row r="122" spans="2:5" x14ac:dyDescent="0.25">
      <c r="B122" s="17"/>
      <c r="C122" s="17"/>
      <c r="D122" s="17"/>
      <c r="E122" s="48"/>
    </row>
    <row r="123" spans="2:5" x14ac:dyDescent="0.25">
      <c r="B123" s="17"/>
      <c r="C123" s="17"/>
      <c r="D123" s="17"/>
      <c r="E123" s="48"/>
    </row>
    <row r="124" spans="2:5" x14ac:dyDescent="0.25">
      <c r="B124" s="17"/>
      <c r="C124" s="17"/>
      <c r="D124" s="17"/>
      <c r="E124" s="48"/>
    </row>
    <row r="125" spans="2:5" x14ac:dyDescent="0.25">
      <c r="B125" s="17"/>
      <c r="C125" s="17"/>
      <c r="D125" s="17"/>
      <c r="E125" s="48"/>
    </row>
    <row r="126" spans="2:5" x14ac:dyDescent="0.25">
      <c r="B126" s="17"/>
      <c r="C126" s="17"/>
      <c r="D126" s="17"/>
      <c r="E126" s="48"/>
    </row>
    <row r="127" spans="2:5" x14ac:dyDescent="0.25">
      <c r="B127" s="17"/>
      <c r="C127" s="17"/>
      <c r="D127" s="17"/>
      <c r="E127" s="48"/>
    </row>
    <row r="128" spans="2:5" x14ac:dyDescent="0.25">
      <c r="B128" s="17"/>
      <c r="C128" s="17"/>
      <c r="D128" s="17"/>
      <c r="E128" s="48"/>
    </row>
    <row r="129" spans="2:5" x14ac:dyDescent="0.25">
      <c r="B129" s="17"/>
      <c r="C129" s="17"/>
      <c r="D129" s="17"/>
      <c r="E129" s="48"/>
    </row>
    <row r="130" spans="2:5" x14ac:dyDescent="0.25">
      <c r="B130" s="17"/>
      <c r="C130" s="17"/>
      <c r="D130" s="17"/>
      <c r="E130" s="48"/>
    </row>
    <row r="131" spans="2:5" x14ac:dyDescent="0.25">
      <c r="B131" s="17"/>
      <c r="C131" s="17"/>
      <c r="D131" s="17"/>
      <c r="E131" s="48"/>
    </row>
    <row r="132" spans="2:5" x14ac:dyDescent="0.25">
      <c r="B132" s="17"/>
      <c r="C132" s="17"/>
      <c r="D132" s="17"/>
      <c r="E132" s="48"/>
    </row>
    <row r="133" spans="2:5" x14ac:dyDescent="0.25">
      <c r="B133" s="17"/>
      <c r="C133" s="17"/>
      <c r="D133" s="17"/>
      <c r="E133" s="48"/>
    </row>
    <row r="134" spans="2:5" x14ac:dyDescent="0.25">
      <c r="B134" s="17"/>
      <c r="C134" s="17"/>
      <c r="D134" s="17"/>
      <c r="E134" s="48"/>
    </row>
    <row r="135" spans="2:5" x14ac:dyDescent="0.25">
      <c r="B135" s="17"/>
      <c r="C135" s="17"/>
      <c r="D135" s="17"/>
      <c r="E135" s="48"/>
    </row>
    <row r="136" spans="2:5" x14ac:dyDescent="0.25">
      <c r="B136" s="17"/>
      <c r="C136" s="17"/>
      <c r="D136" s="17"/>
      <c r="E136" s="48"/>
    </row>
    <row r="137" spans="2:5" x14ac:dyDescent="0.25">
      <c r="B137" s="17"/>
      <c r="C137" s="17"/>
      <c r="D137" s="17"/>
      <c r="E137" s="48"/>
    </row>
    <row r="138" spans="2:5" x14ac:dyDescent="0.25">
      <c r="B138" s="17"/>
      <c r="C138" s="17"/>
      <c r="D138" s="17"/>
      <c r="E138" s="48"/>
    </row>
    <row r="139" spans="2:5" x14ac:dyDescent="0.25">
      <c r="B139" s="17"/>
      <c r="C139" s="17"/>
      <c r="D139" s="17"/>
      <c r="E139" s="48"/>
    </row>
    <row r="140" spans="2:5" x14ac:dyDescent="0.25">
      <c r="B140" s="17"/>
      <c r="C140" s="17"/>
      <c r="D140" s="17"/>
      <c r="E140" s="48"/>
    </row>
    <row r="141" spans="2:5" x14ac:dyDescent="0.25">
      <c r="B141" s="17"/>
      <c r="C141" s="17"/>
      <c r="D141" s="17"/>
      <c r="E141" s="48"/>
    </row>
    <row r="142" spans="2:5" x14ac:dyDescent="0.25">
      <c r="B142" s="17"/>
      <c r="C142" s="17"/>
      <c r="D142" s="17"/>
      <c r="E142" s="48"/>
    </row>
    <row r="143" spans="2:5" x14ac:dyDescent="0.25">
      <c r="B143" s="17"/>
      <c r="C143" s="17"/>
      <c r="D143" s="17"/>
      <c r="E143" s="48"/>
    </row>
    <row r="144" spans="2:5" x14ac:dyDescent="0.25">
      <c r="B144" s="17"/>
      <c r="C144" s="17"/>
      <c r="D144" s="17"/>
      <c r="E144" s="48"/>
    </row>
    <row r="145" spans="2:5" x14ac:dyDescent="0.25">
      <c r="B145" s="17"/>
      <c r="C145" s="17"/>
      <c r="D145" s="17"/>
      <c r="E145" s="48"/>
    </row>
    <row r="146" spans="2:5" x14ac:dyDescent="0.25">
      <c r="B146" s="17"/>
      <c r="C146" s="17"/>
      <c r="D146" s="17"/>
      <c r="E146" s="48"/>
    </row>
    <row r="147" spans="2:5" x14ac:dyDescent="0.25">
      <c r="B147" s="17"/>
      <c r="C147" s="17"/>
      <c r="D147" s="17"/>
      <c r="E147" s="48"/>
    </row>
    <row r="148" spans="2:5" x14ac:dyDescent="0.25">
      <c r="B148" s="17"/>
      <c r="C148" s="17"/>
      <c r="D148" s="17"/>
      <c r="E148" s="48"/>
    </row>
    <row r="149" spans="2:5" x14ac:dyDescent="0.25">
      <c r="B149" s="17"/>
      <c r="C149" s="17"/>
      <c r="D149" s="17"/>
      <c r="E149" s="48"/>
    </row>
    <row r="150" spans="2:5" x14ac:dyDescent="0.25">
      <c r="B150" s="17"/>
      <c r="C150" s="17"/>
      <c r="D150" s="17"/>
      <c r="E150" s="48"/>
    </row>
    <row r="151" spans="2:5" x14ac:dyDescent="0.25">
      <c r="B151" s="17"/>
      <c r="C151" s="17"/>
      <c r="D151" s="17"/>
      <c r="E151" s="48"/>
    </row>
    <row r="152" spans="2:5" x14ac:dyDescent="0.25">
      <c r="B152" s="17"/>
      <c r="C152" s="17"/>
      <c r="D152" s="17"/>
      <c r="E152" s="48"/>
    </row>
    <row r="153" spans="2:5" x14ac:dyDescent="0.25">
      <c r="B153" s="17"/>
      <c r="C153" s="17"/>
      <c r="D153" s="17"/>
      <c r="E153" s="48"/>
    </row>
    <row r="154" spans="2:5" x14ac:dyDescent="0.25">
      <c r="B154" s="17"/>
      <c r="C154" s="17"/>
      <c r="D154" s="17"/>
      <c r="E154" s="48"/>
    </row>
    <row r="155" spans="2:5" x14ac:dyDescent="0.25">
      <c r="B155" s="17"/>
      <c r="C155" s="17"/>
      <c r="D155" s="17"/>
      <c r="E155" s="48"/>
    </row>
    <row r="156" spans="2:5" x14ac:dyDescent="0.25">
      <c r="B156" s="17"/>
      <c r="C156" s="17"/>
      <c r="D156" s="17"/>
      <c r="E156" s="48"/>
    </row>
    <row r="157" spans="2:5" x14ac:dyDescent="0.25">
      <c r="B157" s="17"/>
      <c r="C157" s="17"/>
      <c r="D157" s="17"/>
      <c r="E157" s="48"/>
    </row>
    <row r="158" spans="2:5" x14ac:dyDescent="0.25">
      <c r="B158" s="17"/>
      <c r="C158" s="17"/>
      <c r="D158" s="17"/>
      <c r="E158" s="48"/>
    </row>
    <row r="159" spans="2:5" x14ac:dyDescent="0.25">
      <c r="B159" s="17"/>
      <c r="C159" s="17"/>
      <c r="D159" s="17"/>
      <c r="E159" s="48"/>
    </row>
    <row r="160" spans="2:5" x14ac:dyDescent="0.25">
      <c r="B160" s="17"/>
      <c r="C160" s="17"/>
      <c r="D160" s="17"/>
      <c r="E160" s="48"/>
    </row>
    <row r="161" spans="2:5" x14ac:dyDescent="0.25">
      <c r="B161" s="17"/>
      <c r="C161" s="17"/>
      <c r="D161" s="17"/>
      <c r="E161" s="48"/>
    </row>
    <row r="162" spans="2:5" x14ac:dyDescent="0.25">
      <c r="B162" s="17"/>
      <c r="C162" s="17"/>
      <c r="D162" s="17"/>
      <c r="E162" s="48"/>
    </row>
    <row r="163" spans="2:5" x14ac:dyDescent="0.25">
      <c r="B163" s="17"/>
      <c r="C163" s="17"/>
      <c r="D163" s="17"/>
      <c r="E163" s="48"/>
    </row>
    <row r="164" spans="2:5" x14ac:dyDescent="0.25">
      <c r="B164" s="17"/>
      <c r="C164" s="17"/>
      <c r="D164" s="17"/>
      <c r="E164" s="48"/>
    </row>
    <row r="165" spans="2:5" x14ac:dyDescent="0.25">
      <c r="B165" s="17"/>
      <c r="C165" s="17"/>
      <c r="D165" s="17"/>
      <c r="E165" s="48"/>
    </row>
    <row r="166" spans="2:5" x14ac:dyDescent="0.25">
      <c r="B166" s="17"/>
      <c r="C166" s="17"/>
      <c r="D166" s="17"/>
      <c r="E166" s="48"/>
    </row>
    <row r="167" spans="2:5" x14ac:dyDescent="0.25">
      <c r="B167" s="17"/>
      <c r="C167" s="17"/>
      <c r="D167" s="17"/>
      <c r="E167" s="48"/>
    </row>
    <row r="168" spans="2:5" x14ac:dyDescent="0.25">
      <c r="B168" s="17"/>
      <c r="C168" s="17"/>
      <c r="D168" s="17"/>
      <c r="E168" s="48"/>
    </row>
    <row r="169" spans="2:5" x14ac:dyDescent="0.25">
      <c r="B169" s="17"/>
      <c r="C169" s="17"/>
      <c r="D169" s="17"/>
      <c r="E169" s="48"/>
    </row>
    <row r="170" spans="2:5" x14ac:dyDescent="0.25">
      <c r="B170" s="17"/>
      <c r="C170" s="17"/>
      <c r="D170" s="17"/>
      <c r="E170" s="48"/>
    </row>
    <row r="171" spans="2:5" x14ac:dyDescent="0.25">
      <c r="B171" s="17"/>
      <c r="C171" s="17"/>
      <c r="D171" s="17"/>
      <c r="E171" s="48"/>
    </row>
    <row r="172" spans="2:5" x14ac:dyDescent="0.25">
      <c r="B172" s="17"/>
      <c r="C172" s="17"/>
      <c r="D172" s="17"/>
      <c r="E172" s="48"/>
    </row>
    <row r="173" spans="2:5" x14ac:dyDescent="0.25">
      <c r="B173" s="17"/>
      <c r="C173" s="17"/>
      <c r="D173" s="17"/>
      <c r="E173" s="48"/>
    </row>
    <row r="174" spans="2:5" x14ac:dyDescent="0.25">
      <c r="B174" s="17"/>
      <c r="C174" s="17"/>
      <c r="D174" s="17"/>
      <c r="E174" s="48"/>
    </row>
    <row r="175" spans="2:5" x14ac:dyDescent="0.25">
      <c r="B175" s="17"/>
      <c r="C175" s="17"/>
      <c r="D175" s="17"/>
      <c r="E175" s="48"/>
    </row>
    <row r="176" spans="2:5" x14ac:dyDescent="0.25">
      <c r="B176" s="17"/>
      <c r="C176" s="17"/>
      <c r="D176" s="17"/>
      <c r="E176" s="48"/>
    </row>
    <row r="177" spans="2:5" x14ac:dyDescent="0.25">
      <c r="B177" s="17"/>
      <c r="C177" s="17"/>
      <c r="D177" s="17"/>
      <c r="E177" s="48"/>
    </row>
    <row r="178" spans="2:5" x14ac:dyDescent="0.25">
      <c r="B178" s="17"/>
      <c r="C178" s="17"/>
      <c r="D178" s="17"/>
      <c r="E178" s="48"/>
    </row>
    <row r="179" spans="2:5" x14ac:dyDescent="0.25">
      <c r="B179" s="17"/>
      <c r="C179" s="17"/>
      <c r="D179" s="17"/>
      <c r="E179" s="48"/>
    </row>
    <row r="180" spans="2:5" x14ac:dyDescent="0.25">
      <c r="B180" s="17"/>
      <c r="C180" s="17"/>
      <c r="D180" s="17"/>
      <c r="E180" s="48"/>
    </row>
    <row r="181" spans="2:5" x14ac:dyDescent="0.25">
      <c r="B181" s="17"/>
      <c r="C181" s="17"/>
      <c r="D181" s="17"/>
      <c r="E181" s="48"/>
    </row>
    <row r="182" spans="2:5" x14ac:dyDescent="0.25">
      <c r="B182" s="17"/>
      <c r="C182" s="17"/>
      <c r="D182" s="17"/>
      <c r="E182" s="48"/>
    </row>
    <row r="183" spans="2:5" x14ac:dyDescent="0.25">
      <c r="B183" s="17"/>
      <c r="C183" s="17"/>
      <c r="D183" s="17"/>
      <c r="E183" s="48"/>
    </row>
    <row r="184" spans="2:5" x14ac:dyDescent="0.25">
      <c r="B184" s="17"/>
      <c r="C184" s="17"/>
      <c r="D184" s="17"/>
      <c r="E184" s="48"/>
    </row>
    <row r="185" spans="2:5" x14ac:dyDescent="0.25">
      <c r="B185" s="17"/>
      <c r="C185" s="17"/>
      <c r="D185" s="17"/>
      <c r="E185" s="48"/>
    </row>
    <row r="186" spans="2:5" x14ac:dyDescent="0.25">
      <c r="B186" s="17"/>
      <c r="C186" s="17"/>
      <c r="D186" s="17"/>
      <c r="E186" s="48"/>
    </row>
    <row r="187" spans="2:5" x14ac:dyDescent="0.25">
      <c r="B187" s="17"/>
      <c r="C187" s="17"/>
      <c r="D187" s="17"/>
      <c r="E187" s="48"/>
    </row>
    <row r="188" spans="2:5" x14ac:dyDescent="0.25">
      <c r="B188" s="17"/>
      <c r="C188" s="17"/>
      <c r="D188" s="17"/>
      <c r="E188" s="48"/>
    </row>
    <row r="189" spans="2:5" x14ac:dyDescent="0.25">
      <c r="B189" s="17"/>
      <c r="C189" s="17"/>
      <c r="D189" s="17"/>
      <c r="E189" s="48"/>
    </row>
    <row r="190" spans="2:5" x14ac:dyDescent="0.25">
      <c r="B190" s="17"/>
      <c r="C190" s="17"/>
      <c r="D190" s="17"/>
      <c r="E190" s="48"/>
    </row>
    <row r="191" spans="2:5" x14ac:dyDescent="0.25">
      <c r="B191" s="17"/>
      <c r="C191" s="17"/>
      <c r="D191" s="17"/>
      <c r="E191" s="48"/>
    </row>
    <row r="192" spans="2:5" x14ac:dyDescent="0.25">
      <c r="B192" s="17"/>
      <c r="C192" s="17"/>
      <c r="D192" s="17"/>
      <c r="E192" s="48"/>
    </row>
    <row r="193" spans="2:5" x14ac:dyDescent="0.25">
      <c r="B193" s="17"/>
      <c r="C193" s="17"/>
      <c r="D193" s="17"/>
      <c r="E193" s="48"/>
    </row>
    <row r="194" spans="2:5" x14ac:dyDescent="0.25">
      <c r="B194" s="17"/>
      <c r="C194" s="17"/>
      <c r="D194" s="17"/>
      <c r="E194" s="48"/>
    </row>
    <row r="195" spans="2:5" x14ac:dyDescent="0.25">
      <c r="B195" s="17"/>
      <c r="C195" s="17"/>
      <c r="D195" s="17"/>
      <c r="E195" s="48"/>
    </row>
    <row r="196" spans="2:5" x14ac:dyDescent="0.25">
      <c r="B196" s="17"/>
      <c r="C196" s="17"/>
      <c r="D196" s="17"/>
      <c r="E196" s="48"/>
    </row>
    <row r="197" spans="2:5" x14ac:dyDescent="0.25">
      <c r="B197" s="17"/>
      <c r="C197" s="17"/>
      <c r="D197" s="17"/>
      <c r="E197" s="48"/>
    </row>
    <row r="198" spans="2:5" x14ac:dyDescent="0.25">
      <c r="B198" s="17"/>
      <c r="C198" s="17"/>
      <c r="D198" s="17"/>
      <c r="E198" s="48"/>
    </row>
    <row r="199" spans="2:5" x14ac:dyDescent="0.25">
      <c r="B199" s="17"/>
      <c r="C199" s="17"/>
      <c r="D199" s="17"/>
      <c r="E199" s="48"/>
    </row>
    <row r="200" spans="2:5" x14ac:dyDescent="0.25">
      <c r="B200" s="17"/>
      <c r="C200" s="17"/>
      <c r="D200" s="17"/>
      <c r="E200" s="48"/>
    </row>
    <row r="201" spans="2:5" x14ac:dyDescent="0.25">
      <c r="B201" s="17"/>
      <c r="C201" s="17"/>
      <c r="D201" s="17"/>
      <c r="E201" s="48"/>
    </row>
    <row r="202" spans="2:5" x14ac:dyDescent="0.25">
      <c r="B202" s="17"/>
      <c r="C202" s="17"/>
      <c r="D202" s="17"/>
      <c r="E202" s="48"/>
    </row>
    <row r="203" spans="2:5" x14ac:dyDescent="0.25">
      <c r="B203" s="17"/>
      <c r="C203" s="17"/>
      <c r="D203" s="17"/>
      <c r="E203" s="48"/>
    </row>
    <row r="204" spans="2:5" x14ac:dyDescent="0.25">
      <c r="B204" s="17"/>
      <c r="C204" s="17"/>
      <c r="D204" s="17"/>
      <c r="E204" s="48"/>
    </row>
    <row r="205" spans="2:5" x14ac:dyDescent="0.25">
      <c r="B205" s="17"/>
      <c r="C205" s="17"/>
      <c r="D205" s="17"/>
      <c r="E205" s="48"/>
    </row>
    <row r="206" spans="2:5" x14ac:dyDescent="0.25">
      <c r="B206" s="17"/>
      <c r="C206" s="17"/>
      <c r="D206" s="17"/>
      <c r="E206" s="48"/>
    </row>
    <row r="207" spans="2:5" x14ac:dyDescent="0.25">
      <c r="B207" s="17"/>
      <c r="C207" s="17"/>
      <c r="D207" s="17"/>
      <c r="E207" s="48"/>
    </row>
    <row r="208" spans="2:5" x14ac:dyDescent="0.25">
      <c r="B208" s="17"/>
      <c r="C208" s="17"/>
      <c r="D208" s="17"/>
      <c r="E208" s="48"/>
    </row>
    <row r="209" spans="2:5" x14ac:dyDescent="0.25">
      <c r="B209" s="17"/>
      <c r="C209" s="17"/>
      <c r="D209" s="17"/>
      <c r="E209" s="48"/>
    </row>
    <row r="210" spans="2:5" x14ac:dyDescent="0.25">
      <c r="B210" s="17"/>
      <c r="C210" s="17"/>
      <c r="D210" s="17"/>
      <c r="E210" s="48"/>
    </row>
    <row r="211" spans="2:5" x14ac:dyDescent="0.25">
      <c r="B211" s="17"/>
      <c r="C211" s="17"/>
      <c r="D211" s="17"/>
      <c r="E211" s="48"/>
    </row>
    <row r="212" spans="2:5" x14ac:dyDescent="0.25">
      <c r="B212" s="17"/>
      <c r="C212" s="17"/>
      <c r="D212" s="17"/>
      <c r="E212" s="48"/>
    </row>
    <row r="213" spans="2:5" x14ac:dyDescent="0.25">
      <c r="B213" s="17"/>
      <c r="C213" s="17"/>
      <c r="D213" s="17"/>
      <c r="E213" s="48"/>
    </row>
    <row r="214" spans="2:5" x14ac:dyDescent="0.25">
      <c r="B214" s="17"/>
      <c r="C214" s="17"/>
      <c r="D214" s="17"/>
      <c r="E214" s="48"/>
    </row>
    <row r="215" spans="2:5" x14ac:dyDescent="0.25">
      <c r="B215" s="17"/>
      <c r="C215" s="17"/>
      <c r="D215" s="17"/>
      <c r="E215" s="48"/>
    </row>
    <row r="216" spans="2:5" x14ac:dyDescent="0.25">
      <c r="B216" s="17"/>
      <c r="C216" s="17"/>
      <c r="D216" s="17"/>
      <c r="E216" s="48"/>
    </row>
    <row r="217" spans="2:5" x14ac:dyDescent="0.25">
      <c r="B217" s="17"/>
      <c r="C217" s="17"/>
      <c r="D217" s="17"/>
      <c r="E217" s="48"/>
    </row>
    <row r="218" spans="2:5" x14ac:dyDescent="0.25">
      <c r="B218" s="17"/>
      <c r="C218" s="17"/>
      <c r="D218" s="17"/>
      <c r="E218" s="48"/>
    </row>
    <row r="219" spans="2:5" x14ac:dyDescent="0.25">
      <c r="B219" s="17"/>
      <c r="C219" s="17"/>
      <c r="D219" s="17"/>
      <c r="E219" s="48"/>
    </row>
    <row r="220" spans="2:5" x14ac:dyDescent="0.25">
      <c r="B220" s="17"/>
      <c r="C220" s="17"/>
      <c r="D220" s="17"/>
      <c r="E220" s="48"/>
    </row>
    <row r="221" spans="2:5" x14ac:dyDescent="0.25">
      <c r="B221" s="17"/>
      <c r="C221" s="17"/>
      <c r="D221" s="17"/>
      <c r="E221" s="48"/>
    </row>
    <row r="222" spans="2:5" x14ac:dyDescent="0.25">
      <c r="B222" s="17"/>
      <c r="C222" s="17"/>
      <c r="D222" s="17"/>
      <c r="E222" s="48"/>
    </row>
    <row r="223" spans="2:5" x14ac:dyDescent="0.25">
      <c r="B223" s="17"/>
      <c r="C223" s="17"/>
      <c r="D223" s="17"/>
      <c r="E223" s="48"/>
    </row>
    <row r="224" spans="2:5" x14ac:dyDescent="0.25">
      <c r="B224" s="17"/>
      <c r="C224" s="17"/>
      <c r="D224" s="17"/>
      <c r="E224" s="48"/>
    </row>
    <row r="225" spans="2:5" x14ac:dyDescent="0.25">
      <c r="B225" s="17"/>
      <c r="C225" s="17"/>
      <c r="D225" s="17"/>
      <c r="E225" s="48"/>
    </row>
    <row r="226" spans="2:5" x14ac:dyDescent="0.25">
      <c r="B226" s="17"/>
      <c r="C226" s="17"/>
      <c r="D226" s="17"/>
      <c r="E226" s="48"/>
    </row>
    <row r="227" spans="2:5" x14ac:dyDescent="0.25">
      <c r="B227" s="17"/>
      <c r="C227" s="17"/>
      <c r="D227" s="17"/>
      <c r="E227" s="48"/>
    </row>
    <row r="228" spans="2:5" x14ac:dyDescent="0.25">
      <c r="B228" s="17"/>
      <c r="C228" s="17"/>
      <c r="D228" s="17"/>
      <c r="E228" s="48"/>
    </row>
    <row r="229" spans="2:5" x14ac:dyDescent="0.25">
      <c r="B229" s="17"/>
      <c r="C229" s="17"/>
      <c r="D229" s="17"/>
      <c r="E229" s="48"/>
    </row>
    <row r="230" spans="2:5" x14ac:dyDescent="0.25">
      <c r="B230" s="17"/>
      <c r="C230" s="17"/>
      <c r="D230" s="17"/>
      <c r="E230" s="48"/>
    </row>
    <row r="231" spans="2:5" x14ac:dyDescent="0.25">
      <c r="B231" s="17"/>
      <c r="C231" s="17"/>
      <c r="D231" s="17"/>
      <c r="E231" s="48"/>
    </row>
    <row r="232" spans="2:5" x14ac:dyDescent="0.25">
      <c r="B232" s="17"/>
      <c r="C232" s="17"/>
      <c r="D232" s="17"/>
      <c r="E232" s="48"/>
    </row>
    <row r="233" spans="2:5" x14ac:dyDescent="0.25">
      <c r="B233" s="17"/>
      <c r="C233" s="17"/>
      <c r="D233" s="17"/>
      <c r="E233" s="48"/>
    </row>
    <row r="234" spans="2:5" x14ac:dyDescent="0.25">
      <c r="B234" s="17"/>
      <c r="C234" s="17"/>
      <c r="D234" s="17"/>
      <c r="E234" s="48"/>
    </row>
    <row r="235" spans="2:5" x14ac:dyDescent="0.25">
      <c r="B235" s="17"/>
      <c r="C235" s="17"/>
      <c r="D235" s="17"/>
      <c r="E235" s="48"/>
    </row>
    <row r="236" spans="2:5" x14ac:dyDescent="0.25">
      <c r="B236" s="17"/>
      <c r="C236" s="17"/>
      <c r="D236" s="17"/>
      <c r="E236" s="48"/>
    </row>
    <row r="237" spans="2:5" x14ac:dyDescent="0.25">
      <c r="B237" s="17"/>
      <c r="C237" s="17"/>
      <c r="D237" s="17"/>
      <c r="E237" s="48"/>
    </row>
    <row r="238" spans="2:5" x14ac:dyDescent="0.25">
      <c r="B238" s="17"/>
      <c r="C238" s="17"/>
      <c r="D238" s="17"/>
      <c r="E238" s="48"/>
    </row>
    <row r="239" spans="2:5" x14ac:dyDescent="0.25">
      <c r="B239" s="17"/>
      <c r="C239" s="17"/>
      <c r="D239" s="17"/>
      <c r="E239" s="48"/>
    </row>
    <row r="240" spans="2:5" x14ac:dyDescent="0.25">
      <c r="B240" s="17"/>
      <c r="C240" s="17"/>
      <c r="D240" s="17"/>
      <c r="E240" s="48"/>
    </row>
    <row r="241" spans="2:5" x14ac:dyDescent="0.25">
      <c r="B241" s="17"/>
      <c r="C241" s="17"/>
      <c r="D241" s="17"/>
      <c r="E241" s="48"/>
    </row>
    <row r="242" spans="2:5" x14ac:dyDescent="0.25">
      <c r="B242" s="17"/>
      <c r="C242" s="17"/>
      <c r="D242" s="17"/>
      <c r="E242" s="48"/>
    </row>
    <row r="243" spans="2:5" x14ac:dyDescent="0.25">
      <c r="B243" s="17"/>
      <c r="C243" s="17"/>
      <c r="D243" s="17"/>
      <c r="E243" s="48"/>
    </row>
    <row r="244" spans="2:5" x14ac:dyDescent="0.25">
      <c r="B244" s="17"/>
      <c r="C244" s="17"/>
      <c r="D244" s="17"/>
      <c r="E244" s="48"/>
    </row>
    <row r="245" spans="2:5" x14ac:dyDescent="0.25">
      <c r="B245" s="17"/>
      <c r="C245" s="17"/>
      <c r="D245" s="17"/>
      <c r="E245" s="48"/>
    </row>
    <row r="246" spans="2:5" x14ac:dyDescent="0.25">
      <c r="B246" s="17"/>
      <c r="C246" s="17"/>
      <c r="D246" s="17"/>
      <c r="E246" s="48"/>
    </row>
    <row r="247" spans="2:5" x14ac:dyDescent="0.25">
      <c r="B247" s="17"/>
      <c r="C247" s="17"/>
      <c r="D247" s="17"/>
      <c r="E247" s="48"/>
    </row>
    <row r="248" spans="2:5" x14ac:dyDescent="0.25">
      <c r="B248" s="17"/>
      <c r="C248" s="17"/>
      <c r="D248" s="17"/>
      <c r="E248" s="48"/>
    </row>
    <row r="249" spans="2:5" x14ac:dyDescent="0.25">
      <c r="B249" s="17"/>
      <c r="C249" s="17"/>
      <c r="D249" s="17"/>
      <c r="E249" s="48"/>
    </row>
    <row r="250" spans="2:5" x14ac:dyDescent="0.25">
      <c r="B250" s="17"/>
      <c r="C250" s="17"/>
      <c r="D250" s="17"/>
      <c r="E250" s="48"/>
    </row>
    <row r="251" spans="2:5" x14ac:dyDescent="0.25">
      <c r="B251" s="17"/>
      <c r="C251" s="17"/>
      <c r="D251" s="17"/>
      <c r="E251" s="48"/>
    </row>
    <row r="252" spans="2:5" x14ac:dyDescent="0.25">
      <c r="B252" s="17"/>
      <c r="C252" s="17"/>
      <c r="D252" s="17"/>
      <c r="E252" s="48"/>
    </row>
    <row r="253" spans="2:5" x14ac:dyDescent="0.25">
      <c r="B253" s="17"/>
      <c r="C253" s="17"/>
      <c r="D253" s="17"/>
      <c r="E253" s="48"/>
    </row>
    <row r="254" spans="2:5" x14ac:dyDescent="0.25">
      <c r="B254" s="17"/>
      <c r="C254" s="17"/>
      <c r="D254" s="17"/>
      <c r="E254" s="48"/>
    </row>
    <row r="255" spans="2:5" x14ac:dyDescent="0.25">
      <c r="B255" s="17"/>
      <c r="C255" s="17"/>
      <c r="D255" s="17"/>
      <c r="E255" s="48"/>
    </row>
    <row r="256" spans="2:5" x14ac:dyDescent="0.25">
      <c r="B256" s="17"/>
      <c r="C256" s="17"/>
      <c r="D256" s="17"/>
      <c r="E256" s="48"/>
    </row>
    <row r="257" spans="2:5" x14ac:dyDescent="0.25">
      <c r="B257" s="17"/>
      <c r="C257" s="17"/>
      <c r="D257" s="17"/>
      <c r="E257" s="48"/>
    </row>
    <row r="258" spans="2:5" x14ac:dyDescent="0.25">
      <c r="B258" s="17"/>
      <c r="C258" s="17"/>
      <c r="D258" s="17"/>
      <c r="E258" s="48"/>
    </row>
    <row r="259" spans="2:5" x14ac:dyDescent="0.25">
      <c r="B259" s="17"/>
      <c r="C259" s="17"/>
      <c r="D259" s="17"/>
      <c r="E259" s="48"/>
    </row>
    <row r="260" spans="2:5" x14ac:dyDescent="0.25">
      <c r="B260" s="17"/>
      <c r="C260" s="17"/>
      <c r="D260" s="17"/>
      <c r="E260" s="48"/>
    </row>
    <row r="261" spans="2:5" x14ac:dyDescent="0.25">
      <c r="B261" s="17"/>
      <c r="C261" s="17"/>
      <c r="D261" s="17"/>
      <c r="E261" s="48"/>
    </row>
    <row r="262" spans="2:5" x14ac:dyDescent="0.25">
      <c r="B262" s="17"/>
      <c r="C262" s="17"/>
      <c r="D262" s="17"/>
      <c r="E262" s="48"/>
    </row>
    <row r="263" spans="2:5" x14ac:dyDescent="0.25">
      <c r="B263" s="17"/>
      <c r="C263" s="17"/>
      <c r="D263" s="17"/>
      <c r="E263" s="48"/>
    </row>
    <row r="264" spans="2:5" x14ac:dyDescent="0.25">
      <c r="B264" s="17"/>
      <c r="C264" s="17"/>
      <c r="D264" s="17"/>
      <c r="E264" s="48"/>
    </row>
    <row r="265" spans="2:5" x14ac:dyDescent="0.25">
      <c r="B265" s="17"/>
      <c r="C265" s="17"/>
      <c r="D265" s="17"/>
      <c r="E265" s="48"/>
    </row>
    <row r="266" spans="2:5" x14ac:dyDescent="0.25">
      <c r="B266" s="17"/>
      <c r="C266" s="17"/>
      <c r="D266" s="17"/>
      <c r="E266" s="48"/>
    </row>
    <row r="267" spans="2:5" x14ac:dyDescent="0.25">
      <c r="B267" s="17"/>
      <c r="C267" s="17"/>
      <c r="D267" s="17"/>
      <c r="E267" s="48"/>
    </row>
    <row r="268" spans="2:5" x14ac:dyDescent="0.25">
      <c r="B268" s="17"/>
      <c r="C268" s="17"/>
      <c r="D268" s="17"/>
      <c r="E268" s="48"/>
    </row>
    <row r="269" spans="2:5" x14ac:dyDescent="0.25">
      <c r="B269" s="17"/>
      <c r="C269" s="17"/>
      <c r="D269" s="17"/>
      <c r="E269" s="48"/>
    </row>
    <row r="270" spans="2:5" x14ac:dyDescent="0.25">
      <c r="B270" s="17"/>
      <c r="C270" s="17"/>
      <c r="D270" s="17"/>
      <c r="E270" s="48"/>
    </row>
    <row r="271" spans="2:5" x14ac:dyDescent="0.25">
      <c r="B271" s="17"/>
      <c r="C271" s="17"/>
      <c r="D271" s="17"/>
      <c r="E271" s="48"/>
    </row>
    <row r="272" spans="2:5" x14ac:dyDescent="0.25">
      <c r="B272" s="17"/>
      <c r="C272" s="17"/>
      <c r="D272" s="17"/>
      <c r="E272" s="48"/>
    </row>
    <row r="273" spans="2:5" x14ac:dyDescent="0.25">
      <c r="B273" s="17"/>
      <c r="C273" s="17"/>
      <c r="D273" s="17"/>
      <c r="E273" s="48"/>
    </row>
    <row r="274" spans="2:5" x14ac:dyDescent="0.25">
      <c r="B274" s="17"/>
      <c r="C274" s="17"/>
      <c r="D274" s="17"/>
      <c r="E274" s="48"/>
    </row>
    <row r="275" spans="2:5" x14ac:dyDescent="0.25">
      <c r="B275" s="17"/>
      <c r="C275" s="17"/>
      <c r="D275" s="17"/>
      <c r="E275" s="48"/>
    </row>
    <row r="276" spans="2:5" x14ac:dyDescent="0.25">
      <c r="B276" s="17"/>
      <c r="C276" s="17"/>
      <c r="D276" s="17"/>
      <c r="E276" s="48"/>
    </row>
    <row r="277" spans="2:5" x14ac:dyDescent="0.25">
      <c r="B277" s="17"/>
      <c r="C277" s="17"/>
      <c r="D277" s="17"/>
      <c r="E277" s="48"/>
    </row>
    <row r="278" spans="2:5" x14ac:dyDescent="0.25">
      <c r="B278" s="17"/>
      <c r="C278" s="17"/>
      <c r="D278" s="17"/>
      <c r="E278" s="48"/>
    </row>
    <row r="279" spans="2:5" x14ac:dyDescent="0.25">
      <c r="B279" s="17"/>
      <c r="C279" s="17"/>
      <c r="D279" s="17"/>
      <c r="E279" s="48"/>
    </row>
    <row r="280" spans="2:5" x14ac:dyDescent="0.25">
      <c r="B280" s="17"/>
      <c r="C280" s="17"/>
      <c r="D280" s="17"/>
      <c r="E280" s="48"/>
    </row>
    <row r="281" spans="2:5" x14ac:dyDescent="0.25">
      <c r="B281" s="17"/>
      <c r="C281" s="17"/>
      <c r="D281" s="17"/>
      <c r="E281" s="48"/>
    </row>
    <row r="282" spans="2:5" x14ac:dyDescent="0.25">
      <c r="B282" s="17"/>
      <c r="C282" s="17"/>
      <c r="D282" s="17"/>
      <c r="E282" s="48"/>
    </row>
    <row r="283" spans="2:5" x14ac:dyDescent="0.25">
      <c r="B283" s="17"/>
      <c r="C283" s="17"/>
      <c r="D283" s="17"/>
      <c r="E283" s="48"/>
    </row>
    <row r="284" spans="2:5" x14ac:dyDescent="0.25">
      <c r="B284" s="17"/>
      <c r="C284" s="17"/>
      <c r="D284" s="17"/>
      <c r="E284" s="48"/>
    </row>
    <row r="285" spans="2:5" x14ac:dyDescent="0.25">
      <c r="B285" s="17"/>
      <c r="C285" s="17"/>
      <c r="D285" s="17"/>
      <c r="E285" s="48"/>
    </row>
    <row r="286" spans="2:5" x14ac:dyDescent="0.25">
      <c r="B286" s="17"/>
      <c r="C286" s="17"/>
      <c r="D286" s="17"/>
      <c r="E286" s="48"/>
    </row>
    <row r="287" spans="2:5" x14ac:dyDescent="0.25">
      <c r="B287" s="17"/>
      <c r="C287" s="17"/>
      <c r="D287" s="17"/>
      <c r="E287" s="48"/>
    </row>
    <row r="288" spans="2:5" x14ac:dyDescent="0.25">
      <c r="B288" s="17"/>
      <c r="C288" s="17"/>
      <c r="D288" s="17"/>
      <c r="E288" s="48"/>
    </row>
    <row r="289" spans="2:5" x14ac:dyDescent="0.25">
      <c r="B289" s="17"/>
      <c r="C289" s="17"/>
      <c r="D289" s="17"/>
      <c r="E289" s="48"/>
    </row>
    <row r="290" spans="2:5" x14ac:dyDescent="0.25">
      <c r="B290" s="17"/>
      <c r="C290" s="17"/>
      <c r="D290" s="17"/>
      <c r="E290" s="48"/>
    </row>
    <row r="291" spans="2:5" x14ac:dyDescent="0.25">
      <c r="B291" s="17"/>
      <c r="C291" s="17"/>
      <c r="D291" s="17"/>
      <c r="E291" s="48"/>
    </row>
    <row r="292" spans="2:5" x14ac:dyDescent="0.25">
      <c r="B292" s="17"/>
      <c r="C292" s="17"/>
      <c r="D292" s="17"/>
      <c r="E292" s="48"/>
    </row>
    <row r="293" spans="2:5" x14ac:dyDescent="0.25">
      <c r="B293" s="17"/>
      <c r="C293" s="17"/>
      <c r="D293" s="17"/>
      <c r="E293" s="48"/>
    </row>
    <row r="294" spans="2:5" x14ac:dyDescent="0.25">
      <c r="B294" s="17"/>
      <c r="C294" s="17"/>
      <c r="D294" s="17"/>
      <c r="E294" s="48"/>
    </row>
    <row r="295" spans="2:5" x14ac:dyDescent="0.25">
      <c r="B295" s="17"/>
      <c r="C295" s="17"/>
      <c r="D295" s="17"/>
      <c r="E295" s="48"/>
    </row>
    <row r="296" spans="2:5" x14ac:dyDescent="0.25">
      <c r="B296" s="17"/>
      <c r="C296" s="17"/>
      <c r="D296" s="17"/>
      <c r="E296" s="48"/>
    </row>
    <row r="297" spans="2:5" x14ac:dyDescent="0.25">
      <c r="B297" s="17"/>
      <c r="C297" s="17"/>
      <c r="D297" s="17"/>
      <c r="E297" s="48"/>
    </row>
    <row r="298" spans="2:5" x14ac:dyDescent="0.25">
      <c r="B298" s="17"/>
      <c r="C298" s="17"/>
      <c r="D298" s="17"/>
      <c r="E298" s="48"/>
    </row>
    <row r="299" spans="2:5" x14ac:dyDescent="0.25">
      <c r="B299" s="17"/>
      <c r="C299" s="17"/>
      <c r="D299" s="17"/>
      <c r="E299" s="48"/>
    </row>
    <row r="300" spans="2:5" x14ac:dyDescent="0.25">
      <c r="B300" s="17"/>
      <c r="C300" s="17"/>
      <c r="D300" s="17"/>
      <c r="E300" s="48"/>
    </row>
    <row r="301" spans="2:5" x14ac:dyDescent="0.25">
      <c r="B301" s="17"/>
      <c r="C301" s="17"/>
      <c r="D301" s="17"/>
      <c r="E301" s="48"/>
    </row>
    <row r="302" spans="2:5" x14ac:dyDescent="0.25">
      <c r="B302" s="17"/>
      <c r="C302" s="17"/>
      <c r="D302" s="17"/>
      <c r="E302" s="48"/>
    </row>
    <row r="303" spans="2:5" x14ac:dyDescent="0.25">
      <c r="B303" s="17"/>
      <c r="C303" s="17"/>
      <c r="D303" s="17"/>
      <c r="E303" s="48"/>
    </row>
    <row r="304" spans="2:5" x14ac:dyDescent="0.25">
      <c r="B304" s="17"/>
      <c r="C304" s="17"/>
      <c r="D304" s="17"/>
      <c r="E304" s="48"/>
    </row>
    <row r="305" spans="2:5" x14ac:dyDescent="0.25">
      <c r="B305" s="17"/>
      <c r="C305" s="17"/>
      <c r="D305" s="17"/>
      <c r="E305" s="48"/>
    </row>
    <row r="306" spans="2:5" x14ac:dyDescent="0.25">
      <c r="B306" s="17"/>
      <c r="C306" s="17"/>
      <c r="D306" s="17"/>
      <c r="E306" s="48"/>
    </row>
    <row r="307" spans="2:5" x14ac:dyDescent="0.25">
      <c r="B307" s="17"/>
      <c r="C307" s="17"/>
      <c r="D307" s="17"/>
      <c r="E307" s="48"/>
    </row>
    <row r="308" spans="2:5" x14ac:dyDescent="0.25">
      <c r="B308" s="17"/>
      <c r="C308" s="17"/>
      <c r="D308" s="17"/>
      <c r="E308" s="48"/>
    </row>
    <row r="309" spans="2:5" x14ac:dyDescent="0.25">
      <c r="B309" s="17"/>
      <c r="C309" s="17"/>
      <c r="D309" s="17"/>
      <c r="E309" s="48"/>
    </row>
    <row r="310" spans="2:5" x14ac:dyDescent="0.25">
      <c r="B310" s="17"/>
      <c r="C310" s="17"/>
      <c r="D310" s="17"/>
      <c r="E310" s="48"/>
    </row>
    <row r="311" spans="2:5" x14ac:dyDescent="0.25">
      <c r="B311" s="17"/>
      <c r="C311" s="17"/>
      <c r="D311" s="17"/>
      <c r="E311" s="48"/>
    </row>
    <row r="312" spans="2:5" x14ac:dyDescent="0.25">
      <c r="B312" s="17"/>
      <c r="C312" s="17"/>
      <c r="D312" s="17"/>
      <c r="E312" s="48"/>
    </row>
    <row r="313" spans="2:5" x14ac:dyDescent="0.25">
      <c r="B313" s="17"/>
      <c r="C313" s="17"/>
      <c r="D313" s="17"/>
      <c r="E313" s="48"/>
    </row>
    <row r="314" spans="2:5" x14ac:dyDescent="0.25">
      <c r="B314" s="17"/>
      <c r="C314" s="17"/>
      <c r="D314" s="17"/>
      <c r="E314" s="48"/>
    </row>
    <row r="315" spans="2:5" x14ac:dyDescent="0.25">
      <c r="B315" s="17"/>
      <c r="C315" s="17"/>
      <c r="D315" s="17"/>
      <c r="E315" s="48"/>
    </row>
    <row r="316" spans="2:5" x14ac:dyDescent="0.25">
      <c r="B316" s="17"/>
      <c r="C316" s="17"/>
      <c r="D316" s="17"/>
      <c r="E316" s="48"/>
    </row>
    <row r="317" spans="2:5" x14ac:dyDescent="0.25">
      <c r="B317" s="17"/>
      <c r="C317" s="17"/>
      <c r="D317" s="17"/>
      <c r="E317" s="48"/>
    </row>
    <row r="318" spans="2:5" x14ac:dyDescent="0.25">
      <c r="B318" s="17"/>
      <c r="C318" s="17"/>
      <c r="D318" s="17"/>
      <c r="E318" s="48"/>
    </row>
    <row r="319" spans="2:5" x14ac:dyDescent="0.25">
      <c r="B319" s="17"/>
      <c r="C319" s="17"/>
      <c r="D319" s="17"/>
      <c r="E319" s="48"/>
    </row>
    <row r="320" spans="2:5" x14ac:dyDescent="0.25">
      <c r="B320" s="17"/>
      <c r="C320" s="17"/>
      <c r="D320" s="17"/>
      <c r="E320" s="48"/>
    </row>
    <row r="321" spans="2:5" x14ac:dyDescent="0.25">
      <c r="B321" s="17"/>
      <c r="C321" s="17"/>
      <c r="D321" s="17"/>
      <c r="E321" s="48"/>
    </row>
    <row r="322" spans="2:5" x14ac:dyDescent="0.25">
      <c r="B322" s="17"/>
      <c r="C322" s="17"/>
      <c r="D322" s="17"/>
      <c r="E322" s="48"/>
    </row>
    <row r="323" spans="2:5" x14ac:dyDescent="0.25">
      <c r="B323" s="17"/>
      <c r="C323" s="17"/>
      <c r="D323" s="17"/>
      <c r="E323" s="48"/>
    </row>
    <row r="324" spans="2:5" x14ac:dyDescent="0.25">
      <c r="B324" s="17"/>
      <c r="C324" s="17"/>
      <c r="D324" s="17"/>
      <c r="E324" s="48"/>
    </row>
    <row r="325" spans="2:5" x14ac:dyDescent="0.25">
      <c r="B325" s="17"/>
      <c r="C325" s="17"/>
      <c r="D325" s="17"/>
      <c r="E325" s="48"/>
    </row>
    <row r="326" spans="2:5" x14ac:dyDescent="0.25">
      <c r="B326" s="17"/>
      <c r="C326" s="17"/>
      <c r="D326" s="17"/>
      <c r="E326" s="48"/>
    </row>
    <row r="327" spans="2:5" x14ac:dyDescent="0.25">
      <c r="B327" s="17"/>
      <c r="C327" s="17"/>
      <c r="D327" s="17"/>
      <c r="E327" s="48"/>
    </row>
    <row r="328" spans="2:5" x14ac:dyDescent="0.25">
      <c r="B328" s="17"/>
      <c r="C328" s="17"/>
      <c r="D328" s="17"/>
      <c r="E328" s="48"/>
    </row>
    <row r="329" spans="2:5" x14ac:dyDescent="0.25">
      <c r="B329" s="17"/>
      <c r="C329" s="17"/>
      <c r="D329" s="17"/>
      <c r="E329" s="48"/>
    </row>
    <row r="330" spans="2:5" x14ac:dyDescent="0.25">
      <c r="B330" s="17"/>
      <c r="C330" s="17"/>
      <c r="D330" s="17"/>
      <c r="E330" s="48"/>
    </row>
    <row r="331" spans="2:5" x14ac:dyDescent="0.25">
      <c r="B331" s="17"/>
      <c r="C331" s="17"/>
      <c r="D331" s="17"/>
      <c r="E331" s="48"/>
    </row>
    <row r="332" spans="2:5" x14ac:dyDescent="0.25">
      <c r="B332" s="17"/>
      <c r="C332" s="17"/>
      <c r="D332" s="17"/>
      <c r="E332" s="48"/>
    </row>
    <row r="333" spans="2:5" x14ac:dyDescent="0.25">
      <c r="B333" s="17"/>
      <c r="C333" s="17"/>
      <c r="D333" s="17"/>
      <c r="E333" s="48"/>
    </row>
    <row r="334" spans="2:5" x14ac:dyDescent="0.25">
      <c r="B334" s="17"/>
      <c r="C334" s="17"/>
      <c r="D334" s="17"/>
      <c r="E334" s="48"/>
    </row>
    <row r="335" spans="2:5" x14ac:dyDescent="0.25">
      <c r="B335" s="17"/>
      <c r="C335" s="17"/>
      <c r="D335" s="17"/>
      <c r="E335" s="48"/>
    </row>
    <row r="336" spans="2:5" x14ac:dyDescent="0.25">
      <c r="B336" s="17"/>
      <c r="C336" s="17"/>
      <c r="D336" s="17"/>
      <c r="E336" s="48"/>
    </row>
    <row r="337" spans="2:5" x14ac:dyDescent="0.25">
      <c r="B337" s="17"/>
      <c r="C337" s="17"/>
      <c r="D337" s="17"/>
      <c r="E337" s="48"/>
    </row>
    <row r="338" spans="2:5" x14ac:dyDescent="0.25">
      <c r="B338" s="17"/>
      <c r="C338" s="17"/>
      <c r="D338" s="17"/>
      <c r="E338" s="48"/>
    </row>
    <row r="339" spans="2:5" x14ac:dyDescent="0.25">
      <c r="B339" s="17"/>
      <c r="C339" s="17"/>
      <c r="D339" s="17"/>
      <c r="E339" s="48"/>
    </row>
    <row r="340" spans="2:5" x14ac:dyDescent="0.25">
      <c r="B340" s="17"/>
      <c r="C340" s="17"/>
      <c r="D340" s="17"/>
      <c r="E340" s="48"/>
    </row>
    <row r="341" spans="2:5" x14ac:dyDescent="0.25">
      <c r="B341" s="17"/>
      <c r="C341" s="17"/>
      <c r="D341" s="17"/>
      <c r="E341" s="48"/>
    </row>
    <row r="342" spans="2:5" x14ac:dyDescent="0.25">
      <c r="B342" s="17"/>
      <c r="C342" s="17"/>
      <c r="D342" s="17"/>
      <c r="E342" s="48"/>
    </row>
    <row r="343" spans="2:5" x14ac:dyDescent="0.25">
      <c r="B343" s="17"/>
      <c r="C343" s="17"/>
      <c r="D343" s="17"/>
      <c r="E343" s="48"/>
    </row>
    <row r="344" spans="2:5" x14ac:dyDescent="0.25">
      <c r="B344" s="17"/>
      <c r="C344" s="17"/>
      <c r="D344" s="17"/>
      <c r="E344" s="48"/>
    </row>
    <row r="345" spans="2:5" x14ac:dyDescent="0.25">
      <c r="B345" s="17"/>
      <c r="C345" s="17"/>
      <c r="D345" s="17"/>
      <c r="E345" s="48"/>
    </row>
    <row r="346" spans="2:5" x14ac:dyDescent="0.25">
      <c r="B346" s="17"/>
      <c r="C346" s="17"/>
      <c r="D346" s="17"/>
      <c r="E346" s="48"/>
    </row>
    <row r="347" spans="2:5" x14ac:dyDescent="0.25">
      <c r="B347" s="17"/>
      <c r="C347" s="17"/>
      <c r="D347" s="17"/>
      <c r="E347" s="48"/>
    </row>
    <row r="348" spans="2:5" x14ac:dyDescent="0.25">
      <c r="B348" s="17"/>
      <c r="C348" s="17"/>
      <c r="D348" s="17"/>
      <c r="E348" s="48"/>
    </row>
    <row r="349" spans="2:5" x14ac:dyDescent="0.25">
      <c r="B349" s="17"/>
      <c r="C349" s="17"/>
      <c r="D349" s="17"/>
      <c r="E349" s="48"/>
    </row>
    <row r="350" spans="2:5" x14ac:dyDescent="0.25">
      <c r="B350" s="17"/>
      <c r="C350" s="17"/>
      <c r="D350" s="17"/>
      <c r="E350" s="48"/>
    </row>
    <row r="351" spans="2:5" x14ac:dyDescent="0.25">
      <c r="B351" s="17"/>
      <c r="C351" s="17"/>
      <c r="D351" s="17"/>
      <c r="E351" s="48"/>
    </row>
    <row r="352" spans="2:5" x14ac:dyDescent="0.25">
      <c r="B352" s="17"/>
      <c r="C352" s="17"/>
      <c r="D352" s="17"/>
      <c r="E352" s="48"/>
    </row>
    <row r="353" spans="2:5" x14ac:dyDescent="0.25">
      <c r="B353" s="17"/>
      <c r="C353" s="17"/>
      <c r="D353" s="17"/>
      <c r="E353" s="48"/>
    </row>
    <row r="354" spans="2:5" x14ac:dyDescent="0.25">
      <c r="B354" s="17"/>
      <c r="C354" s="17"/>
      <c r="D354" s="17"/>
      <c r="E354" s="48"/>
    </row>
    <row r="355" spans="2:5" x14ac:dyDescent="0.25">
      <c r="B355" s="17"/>
      <c r="C355" s="17"/>
      <c r="D355" s="17"/>
      <c r="E355" s="48"/>
    </row>
    <row r="356" spans="2:5" x14ac:dyDescent="0.25">
      <c r="B356" s="17"/>
      <c r="C356" s="17"/>
      <c r="D356" s="17"/>
      <c r="E356" s="48"/>
    </row>
    <row r="357" spans="2:5" x14ac:dyDescent="0.25">
      <c r="B357" s="17"/>
      <c r="C357" s="17"/>
      <c r="D357" s="17"/>
      <c r="E357" s="48"/>
    </row>
    <row r="358" spans="2:5" x14ac:dyDescent="0.25">
      <c r="B358" s="17"/>
      <c r="C358" s="17"/>
      <c r="D358" s="17"/>
      <c r="E358" s="48"/>
    </row>
    <row r="359" spans="2:5" x14ac:dyDescent="0.25">
      <c r="B359" s="17"/>
      <c r="C359" s="17"/>
      <c r="D359" s="17"/>
      <c r="E359" s="48"/>
    </row>
    <row r="360" spans="2:5" x14ac:dyDescent="0.25">
      <c r="B360" s="17"/>
      <c r="C360" s="17"/>
      <c r="D360" s="17"/>
      <c r="E360" s="48"/>
    </row>
    <row r="361" spans="2:5" x14ac:dyDescent="0.25">
      <c r="B361" s="17"/>
      <c r="C361" s="17"/>
      <c r="D361" s="17"/>
      <c r="E361" s="48"/>
    </row>
    <row r="362" spans="2:5" x14ac:dyDescent="0.25">
      <c r="B362" s="17"/>
      <c r="C362" s="17"/>
      <c r="D362" s="17"/>
      <c r="E362" s="48"/>
    </row>
    <row r="363" spans="2:5" x14ac:dyDescent="0.25">
      <c r="B363" s="17"/>
      <c r="C363" s="17"/>
      <c r="D363" s="17"/>
      <c r="E363" s="48"/>
    </row>
    <row r="364" spans="2:5" x14ac:dyDescent="0.25">
      <c r="B364" s="17"/>
      <c r="C364" s="17"/>
      <c r="D364" s="17"/>
      <c r="E364" s="48"/>
    </row>
    <row r="365" spans="2:5" x14ac:dyDescent="0.25">
      <c r="B365" s="17"/>
      <c r="C365" s="17"/>
      <c r="D365" s="17"/>
      <c r="E365" s="48"/>
    </row>
    <row r="366" spans="2:5" x14ac:dyDescent="0.25">
      <c r="B366" s="17"/>
      <c r="C366" s="17"/>
      <c r="D366" s="17"/>
      <c r="E366" s="48"/>
    </row>
    <row r="367" spans="2:5" x14ac:dyDescent="0.25">
      <c r="B367" s="17"/>
      <c r="C367" s="17"/>
      <c r="D367" s="17"/>
      <c r="E367" s="48"/>
    </row>
    <row r="368" spans="2:5" x14ac:dyDescent="0.25">
      <c r="B368" s="17"/>
      <c r="C368" s="17"/>
      <c r="D368" s="17"/>
      <c r="E368" s="48"/>
    </row>
    <row r="369" spans="2:5" x14ac:dyDescent="0.25">
      <c r="B369" s="17"/>
      <c r="C369" s="17"/>
      <c r="D369" s="17"/>
      <c r="E369" s="48"/>
    </row>
    <row r="370" spans="2:5" x14ac:dyDescent="0.25">
      <c r="B370" s="17"/>
      <c r="C370" s="17"/>
      <c r="D370" s="17"/>
      <c r="E370" s="48"/>
    </row>
    <row r="371" spans="2:5" x14ac:dyDescent="0.25">
      <c r="B371" s="17"/>
      <c r="C371" s="17"/>
      <c r="D371" s="17"/>
      <c r="E371" s="48"/>
    </row>
    <row r="372" spans="2:5" x14ac:dyDescent="0.25">
      <c r="B372" s="17"/>
      <c r="C372" s="17"/>
      <c r="D372" s="17"/>
      <c r="E372" s="48"/>
    </row>
    <row r="373" spans="2:5" x14ac:dyDescent="0.25">
      <c r="B373" s="17"/>
      <c r="C373" s="17"/>
      <c r="D373" s="17"/>
      <c r="E373" s="48"/>
    </row>
    <row r="374" spans="2:5" x14ac:dyDescent="0.25">
      <c r="B374" s="17"/>
      <c r="C374" s="17"/>
      <c r="D374" s="17"/>
      <c r="E374" s="48"/>
    </row>
    <row r="375" spans="2:5" x14ac:dyDescent="0.25">
      <c r="B375" s="17"/>
      <c r="C375" s="17"/>
      <c r="D375" s="17"/>
      <c r="E375" s="48"/>
    </row>
    <row r="376" spans="2:5" x14ac:dyDescent="0.25">
      <c r="B376" s="17"/>
      <c r="C376" s="17"/>
      <c r="D376" s="17"/>
      <c r="E376" s="48"/>
    </row>
    <row r="377" spans="2:5" x14ac:dyDescent="0.25">
      <c r="B377" s="17"/>
      <c r="C377" s="17"/>
      <c r="D377" s="17"/>
      <c r="E377" s="48"/>
    </row>
    <row r="378" spans="2:5" x14ac:dyDescent="0.25">
      <c r="B378" s="17"/>
      <c r="C378" s="17"/>
      <c r="D378" s="17"/>
      <c r="E378" s="48"/>
    </row>
    <row r="379" spans="2:5" x14ac:dyDescent="0.25">
      <c r="B379" s="17"/>
      <c r="C379" s="17"/>
      <c r="D379" s="17"/>
      <c r="E379" s="48"/>
    </row>
    <row r="380" spans="2:5" x14ac:dyDescent="0.25">
      <c r="B380" s="17"/>
      <c r="C380" s="17"/>
      <c r="D380" s="17"/>
      <c r="E380" s="48"/>
    </row>
    <row r="381" spans="2:5" x14ac:dyDescent="0.25">
      <c r="B381" s="17"/>
      <c r="C381" s="17"/>
      <c r="D381" s="17"/>
      <c r="E381" s="48"/>
    </row>
    <row r="382" spans="2:5" x14ac:dyDescent="0.25">
      <c r="B382" s="17"/>
      <c r="C382" s="17"/>
      <c r="D382" s="17"/>
      <c r="E382" s="48"/>
    </row>
    <row r="383" spans="2:5" x14ac:dyDescent="0.25">
      <c r="B383" s="17"/>
      <c r="C383" s="17"/>
      <c r="D383" s="17"/>
      <c r="E383" s="48"/>
    </row>
    <row r="384" spans="2:5" x14ac:dyDescent="0.25">
      <c r="B384" s="17"/>
      <c r="C384" s="17"/>
      <c r="D384" s="17"/>
      <c r="E384" s="48"/>
    </row>
    <row r="385" spans="2:5" x14ac:dyDescent="0.25">
      <c r="B385" s="17"/>
      <c r="C385" s="17"/>
      <c r="D385" s="17"/>
      <c r="E385" s="48"/>
    </row>
    <row r="386" spans="2:5" x14ac:dyDescent="0.25">
      <c r="B386" s="17"/>
      <c r="C386" s="17"/>
      <c r="D386" s="17"/>
      <c r="E386" s="48"/>
    </row>
    <row r="387" spans="2:5" x14ac:dyDescent="0.25">
      <c r="B387" s="17"/>
      <c r="C387" s="17"/>
      <c r="D387" s="17"/>
      <c r="E387" s="48"/>
    </row>
    <row r="388" spans="2:5" x14ac:dyDescent="0.25">
      <c r="B388" s="17"/>
      <c r="C388" s="17"/>
      <c r="D388" s="17"/>
      <c r="E388" s="48"/>
    </row>
    <row r="389" spans="2:5" x14ac:dyDescent="0.25">
      <c r="B389" s="17"/>
      <c r="C389" s="17"/>
      <c r="D389" s="17"/>
      <c r="E389" s="48"/>
    </row>
    <row r="390" spans="2:5" x14ac:dyDescent="0.25">
      <c r="B390" s="17"/>
      <c r="C390" s="17"/>
      <c r="D390" s="17"/>
      <c r="E390" s="48"/>
    </row>
    <row r="391" spans="2:5" x14ac:dyDescent="0.25">
      <c r="B391" s="17"/>
      <c r="C391" s="17"/>
      <c r="D391" s="17"/>
      <c r="E391" s="48"/>
    </row>
    <row r="392" spans="2:5" x14ac:dyDescent="0.25">
      <c r="B392" s="17"/>
      <c r="C392" s="17"/>
      <c r="D392" s="17"/>
      <c r="E392" s="48"/>
    </row>
    <row r="393" spans="2:5" x14ac:dyDescent="0.25">
      <c r="B393" s="17"/>
      <c r="C393" s="17"/>
      <c r="D393" s="17"/>
      <c r="E393" s="48"/>
    </row>
    <row r="394" spans="2:5" x14ac:dyDescent="0.25">
      <c r="B394" s="17"/>
      <c r="C394" s="17"/>
      <c r="D394" s="17"/>
      <c r="E394" s="48"/>
    </row>
    <row r="395" spans="2:5" x14ac:dyDescent="0.25">
      <c r="B395" s="17"/>
      <c r="C395" s="17"/>
      <c r="D395" s="17"/>
      <c r="E395" s="48"/>
    </row>
    <row r="396" spans="2:5" x14ac:dyDescent="0.25">
      <c r="B396" s="17"/>
      <c r="C396" s="17"/>
      <c r="D396" s="17"/>
      <c r="E396" s="48"/>
    </row>
    <row r="397" spans="2:5" x14ac:dyDescent="0.25">
      <c r="B397" s="17"/>
      <c r="C397" s="17"/>
      <c r="D397" s="17"/>
      <c r="E397" s="48"/>
    </row>
    <row r="398" spans="2:5" x14ac:dyDescent="0.25">
      <c r="B398" s="17"/>
      <c r="C398" s="17"/>
      <c r="D398" s="17"/>
      <c r="E398" s="48"/>
    </row>
    <row r="399" spans="2:5" x14ac:dyDescent="0.25">
      <c r="B399" s="17"/>
      <c r="C399" s="17"/>
      <c r="D399" s="17"/>
      <c r="E399" s="48"/>
    </row>
    <row r="400" spans="2:5" x14ac:dyDescent="0.25">
      <c r="B400" s="17"/>
      <c r="C400" s="17"/>
      <c r="D400" s="17"/>
      <c r="E400" s="48"/>
    </row>
    <row r="401" spans="2:5" x14ac:dyDescent="0.25">
      <c r="B401" s="17"/>
      <c r="C401" s="17"/>
      <c r="D401" s="17"/>
      <c r="E401" s="48"/>
    </row>
    <row r="402" spans="2:5" x14ac:dyDescent="0.25">
      <c r="B402" s="17"/>
      <c r="C402" s="17"/>
      <c r="D402" s="17"/>
      <c r="E402" s="48"/>
    </row>
    <row r="403" spans="2:5" x14ac:dyDescent="0.25">
      <c r="B403" s="17"/>
      <c r="C403" s="17"/>
      <c r="D403" s="17"/>
      <c r="E403" s="48"/>
    </row>
    <row r="404" spans="2:5" x14ac:dyDescent="0.25">
      <c r="B404" s="17"/>
      <c r="C404" s="17"/>
      <c r="D404" s="17"/>
      <c r="E404" s="48"/>
    </row>
    <row r="405" spans="2:5" x14ac:dyDescent="0.25">
      <c r="B405" s="17"/>
      <c r="C405" s="17"/>
      <c r="D405" s="17"/>
      <c r="E405" s="48"/>
    </row>
    <row r="406" spans="2:5" x14ac:dyDescent="0.25">
      <c r="B406" s="17"/>
      <c r="C406" s="17"/>
      <c r="D406" s="17"/>
      <c r="E406" s="48"/>
    </row>
    <row r="407" spans="2:5" x14ac:dyDescent="0.25">
      <c r="B407" s="17"/>
      <c r="C407" s="17"/>
      <c r="D407" s="17"/>
      <c r="E407" s="48"/>
    </row>
    <row r="408" spans="2:5" x14ac:dyDescent="0.25">
      <c r="B408" s="17"/>
      <c r="C408" s="17"/>
      <c r="D408" s="17"/>
      <c r="E408" s="48"/>
    </row>
    <row r="409" spans="2:5" x14ac:dyDescent="0.25">
      <c r="B409" s="17"/>
      <c r="C409" s="17"/>
      <c r="D409" s="17"/>
      <c r="E409" s="48"/>
    </row>
    <row r="410" spans="2:5" x14ac:dyDescent="0.25">
      <c r="B410" s="17"/>
      <c r="C410" s="17"/>
      <c r="D410" s="17"/>
      <c r="E410" s="48"/>
    </row>
    <row r="411" spans="2:5" x14ac:dyDescent="0.25">
      <c r="B411" s="17"/>
      <c r="C411" s="17"/>
      <c r="D411" s="17"/>
      <c r="E411" s="48"/>
    </row>
    <row r="412" spans="2:5" x14ac:dyDescent="0.25">
      <c r="B412" s="17"/>
      <c r="C412" s="17"/>
      <c r="D412" s="17"/>
      <c r="E412" s="48"/>
    </row>
    <row r="413" spans="2:5" x14ac:dyDescent="0.25">
      <c r="B413" s="17"/>
      <c r="C413" s="17"/>
      <c r="D413" s="17"/>
      <c r="E413" s="48"/>
    </row>
    <row r="414" spans="2:5" x14ac:dyDescent="0.25">
      <c r="B414" s="17"/>
      <c r="C414" s="17"/>
      <c r="D414" s="17"/>
      <c r="E414" s="48"/>
    </row>
    <row r="415" spans="2:5" x14ac:dyDescent="0.25">
      <c r="B415" s="17"/>
      <c r="C415" s="17"/>
      <c r="D415" s="17"/>
      <c r="E415" s="48"/>
    </row>
    <row r="416" spans="2:5" x14ac:dyDescent="0.25">
      <c r="B416" s="17"/>
      <c r="C416" s="17"/>
      <c r="D416" s="17"/>
      <c r="E416" s="48"/>
    </row>
    <row r="417" spans="2:5" x14ac:dyDescent="0.25">
      <c r="B417" s="17"/>
      <c r="C417" s="17"/>
      <c r="D417" s="17"/>
      <c r="E417" s="48"/>
    </row>
    <row r="418" spans="2:5" x14ac:dyDescent="0.25">
      <c r="B418" s="17"/>
      <c r="C418" s="17"/>
      <c r="D418" s="17"/>
      <c r="E418" s="48"/>
    </row>
    <row r="419" spans="2:5" x14ac:dyDescent="0.25">
      <c r="B419" s="17"/>
      <c r="C419" s="17"/>
      <c r="D419" s="17"/>
      <c r="E419" s="48"/>
    </row>
    <row r="420" spans="2:5" x14ac:dyDescent="0.25">
      <c r="B420" s="17"/>
      <c r="C420" s="17"/>
      <c r="D420" s="17"/>
      <c r="E420" s="48"/>
    </row>
    <row r="421" spans="2:5" x14ac:dyDescent="0.25">
      <c r="B421" s="17"/>
      <c r="C421" s="17"/>
      <c r="D421" s="17"/>
      <c r="E421" s="48"/>
    </row>
    <row r="422" spans="2:5" x14ac:dyDescent="0.25">
      <c r="B422" s="17"/>
      <c r="C422" s="17"/>
      <c r="D422" s="17"/>
      <c r="E422" s="48"/>
    </row>
    <row r="423" spans="2:5" x14ac:dyDescent="0.25">
      <c r="B423" s="17"/>
      <c r="C423" s="17"/>
      <c r="D423" s="17"/>
      <c r="E423" s="48"/>
    </row>
    <row r="424" spans="2:5" x14ac:dyDescent="0.25">
      <c r="B424" s="17"/>
      <c r="C424" s="17"/>
      <c r="D424" s="17"/>
      <c r="E424" s="48"/>
    </row>
    <row r="425" spans="2:5" x14ac:dyDescent="0.25">
      <c r="B425" s="17"/>
      <c r="C425" s="17"/>
      <c r="D425" s="17"/>
      <c r="E425" s="48"/>
    </row>
    <row r="426" spans="2:5" x14ac:dyDescent="0.25">
      <c r="B426" s="17"/>
      <c r="C426" s="17"/>
      <c r="D426" s="17"/>
      <c r="E426" s="48"/>
    </row>
    <row r="427" spans="2:5" x14ac:dyDescent="0.25">
      <c r="B427" s="17"/>
      <c r="C427" s="17"/>
      <c r="D427" s="17"/>
      <c r="E427" s="48"/>
    </row>
    <row r="428" spans="2:5" x14ac:dyDescent="0.25">
      <c r="B428" s="17"/>
      <c r="C428" s="17"/>
      <c r="D428" s="17"/>
      <c r="E428" s="48"/>
    </row>
    <row r="429" spans="2:5" x14ac:dyDescent="0.25">
      <c r="B429" s="17"/>
      <c r="C429" s="17"/>
      <c r="D429" s="17"/>
      <c r="E429" s="48"/>
    </row>
    <row r="430" spans="2:5" x14ac:dyDescent="0.25">
      <c r="B430" s="17"/>
      <c r="C430" s="17"/>
      <c r="D430" s="17"/>
      <c r="E430" s="48"/>
    </row>
    <row r="431" spans="2:5" x14ac:dyDescent="0.25">
      <c r="B431" s="17"/>
      <c r="C431" s="17"/>
      <c r="D431" s="17"/>
      <c r="E431" s="48"/>
    </row>
    <row r="432" spans="2:5" x14ac:dyDescent="0.25">
      <c r="B432" s="17"/>
      <c r="C432" s="17"/>
      <c r="D432" s="17"/>
      <c r="E432" s="48"/>
    </row>
    <row r="433" spans="2:5" x14ac:dyDescent="0.25">
      <c r="B433" s="17"/>
      <c r="C433" s="17"/>
      <c r="D433" s="17"/>
      <c r="E433" s="48"/>
    </row>
    <row r="434" spans="2:5" x14ac:dyDescent="0.25">
      <c r="B434" s="17"/>
      <c r="C434" s="17"/>
      <c r="D434" s="17"/>
      <c r="E434" s="48"/>
    </row>
    <row r="435" spans="2:5" x14ac:dyDescent="0.25">
      <c r="B435" s="17"/>
      <c r="C435" s="17"/>
      <c r="D435" s="17"/>
      <c r="E435" s="48"/>
    </row>
    <row r="436" spans="2:5" x14ac:dyDescent="0.25">
      <c r="B436" s="17"/>
      <c r="C436" s="17"/>
      <c r="D436" s="17"/>
      <c r="E436" s="48"/>
    </row>
    <row r="437" spans="2:5" x14ac:dyDescent="0.25">
      <c r="B437" s="17"/>
      <c r="C437" s="17"/>
      <c r="D437" s="17"/>
      <c r="E437" s="48"/>
    </row>
    <row r="438" spans="2:5" x14ac:dyDescent="0.25">
      <c r="B438" s="17"/>
      <c r="C438" s="17"/>
      <c r="D438" s="17"/>
      <c r="E438" s="48"/>
    </row>
    <row r="439" spans="2:5" x14ac:dyDescent="0.25">
      <c r="B439" s="17"/>
      <c r="C439" s="17"/>
      <c r="D439" s="17"/>
      <c r="E439" s="48"/>
    </row>
    <row r="440" spans="2:5" x14ac:dyDescent="0.25">
      <c r="B440" s="17"/>
      <c r="C440" s="17"/>
      <c r="D440" s="17"/>
      <c r="E440" s="48"/>
    </row>
    <row r="441" spans="2:5" x14ac:dyDescent="0.25">
      <c r="B441" s="17"/>
      <c r="C441" s="17"/>
      <c r="D441" s="17"/>
      <c r="E441" s="48"/>
    </row>
    <row r="442" spans="2:5" x14ac:dyDescent="0.25">
      <c r="B442" s="17"/>
      <c r="C442" s="17"/>
      <c r="D442" s="17"/>
      <c r="E442" s="48"/>
    </row>
    <row r="443" spans="2:5" x14ac:dyDescent="0.25">
      <c r="B443" s="17"/>
      <c r="C443" s="17"/>
      <c r="D443" s="17"/>
      <c r="E443" s="48"/>
    </row>
    <row r="444" spans="2:5" x14ac:dyDescent="0.25">
      <c r="B444" s="17"/>
      <c r="C444" s="17"/>
      <c r="D444" s="17"/>
      <c r="E444" s="48"/>
    </row>
    <row r="445" spans="2:5" x14ac:dyDescent="0.25">
      <c r="B445" s="17"/>
      <c r="C445" s="17"/>
      <c r="D445" s="17"/>
      <c r="E445" s="48"/>
    </row>
    <row r="446" spans="2:5" x14ac:dyDescent="0.25">
      <c r="B446" s="17"/>
      <c r="C446" s="17"/>
      <c r="D446" s="17"/>
      <c r="E446" s="48"/>
    </row>
    <row r="447" spans="2:5" x14ac:dyDescent="0.25">
      <c r="B447" s="17"/>
      <c r="C447" s="17"/>
      <c r="D447" s="17"/>
      <c r="E447" s="48"/>
    </row>
    <row r="448" spans="2:5" x14ac:dyDescent="0.25">
      <c r="B448" s="17"/>
      <c r="C448" s="17"/>
      <c r="D448" s="17"/>
      <c r="E448" s="48"/>
    </row>
    <row r="449" spans="2:5" x14ac:dyDescent="0.25">
      <c r="B449" s="17"/>
      <c r="C449" s="17"/>
      <c r="D449" s="17"/>
      <c r="E449" s="48"/>
    </row>
    <row r="450" spans="2:5" x14ac:dyDescent="0.25">
      <c r="B450" s="17"/>
      <c r="C450" s="17"/>
      <c r="D450" s="17"/>
      <c r="E450" s="48"/>
    </row>
    <row r="451" spans="2:5" x14ac:dyDescent="0.25">
      <c r="B451" s="17"/>
      <c r="C451" s="17"/>
      <c r="D451" s="17"/>
      <c r="E451" s="48"/>
    </row>
    <row r="452" spans="2:5" x14ac:dyDescent="0.25">
      <c r="B452" s="17"/>
      <c r="C452" s="17"/>
      <c r="D452" s="17"/>
      <c r="E452" s="48"/>
    </row>
    <row r="453" spans="2:5" x14ac:dyDescent="0.25">
      <c r="B453" s="17"/>
      <c r="C453" s="17"/>
      <c r="D453" s="17"/>
      <c r="E453" s="48"/>
    </row>
    <row r="454" spans="2:5" x14ac:dyDescent="0.25">
      <c r="B454" s="17"/>
      <c r="C454" s="17"/>
      <c r="D454" s="17"/>
      <c r="E454" s="48"/>
    </row>
    <row r="455" spans="2:5" x14ac:dyDescent="0.25">
      <c r="B455" s="17"/>
      <c r="C455" s="17"/>
      <c r="D455" s="17"/>
      <c r="E455" s="48"/>
    </row>
    <row r="456" spans="2:5" x14ac:dyDescent="0.25">
      <c r="B456" s="17"/>
      <c r="C456" s="17"/>
      <c r="D456" s="17"/>
      <c r="E456" s="48"/>
    </row>
    <row r="457" spans="2:5" x14ac:dyDescent="0.25">
      <c r="B457" s="17"/>
      <c r="C457" s="17"/>
      <c r="D457" s="17"/>
      <c r="E457" s="48"/>
    </row>
    <row r="458" spans="2:5" x14ac:dyDescent="0.25">
      <c r="B458" s="17"/>
      <c r="C458" s="17"/>
      <c r="D458" s="17"/>
      <c r="E458" s="48"/>
    </row>
    <row r="459" spans="2:5" x14ac:dyDescent="0.25">
      <c r="B459" s="17"/>
      <c r="C459" s="17"/>
      <c r="D459" s="17"/>
      <c r="E459" s="48"/>
    </row>
    <row r="460" spans="2:5" x14ac:dyDescent="0.25">
      <c r="B460" s="17"/>
      <c r="C460" s="17"/>
      <c r="D460" s="17"/>
      <c r="E460" s="48"/>
    </row>
    <row r="461" spans="2:5" x14ac:dyDescent="0.25">
      <c r="B461" s="17"/>
      <c r="C461" s="17"/>
      <c r="D461" s="17"/>
      <c r="E461" s="48"/>
    </row>
    <row r="462" spans="2:5" x14ac:dyDescent="0.25">
      <c r="B462" s="17"/>
      <c r="C462" s="17"/>
      <c r="D462" s="17"/>
      <c r="E462" s="48"/>
    </row>
    <row r="463" spans="2:5" x14ac:dyDescent="0.25">
      <c r="B463" s="17"/>
      <c r="C463" s="17"/>
      <c r="D463" s="17"/>
      <c r="E463" s="48"/>
    </row>
    <row r="464" spans="2:5" x14ac:dyDescent="0.25">
      <c r="B464" s="17"/>
      <c r="C464" s="17"/>
      <c r="D464" s="17"/>
      <c r="E464" s="48"/>
    </row>
    <row r="465" spans="2:5" x14ac:dyDescent="0.25">
      <c r="B465" s="17"/>
      <c r="C465" s="17"/>
      <c r="D465" s="17"/>
      <c r="E465" s="48"/>
    </row>
    <row r="466" spans="2:5" x14ac:dyDescent="0.25">
      <c r="B466" s="17"/>
      <c r="C466" s="17"/>
      <c r="D466" s="17"/>
      <c r="E466" s="48"/>
    </row>
    <row r="467" spans="2:5" x14ac:dyDescent="0.25">
      <c r="B467" s="17"/>
      <c r="C467" s="17"/>
      <c r="D467" s="17"/>
      <c r="E467" s="48"/>
    </row>
    <row r="468" spans="2:5" x14ac:dyDescent="0.25">
      <c r="B468" s="17"/>
      <c r="C468" s="17"/>
      <c r="D468" s="17"/>
      <c r="E468" s="48"/>
    </row>
    <row r="469" spans="2:5" x14ac:dyDescent="0.25">
      <c r="B469" s="17"/>
      <c r="C469" s="17"/>
      <c r="D469" s="17"/>
      <c r="E469" s="48"/>
    </row>
    <row r="470" spans="2:5" x14ac:dyDescent="0.25">
      <c r="B470" s="17"/>
      <c r="C470" s="17"/>
      <c r="D470" s="17"/>
      <c r="E470" s="48"/>
    </row>
    <row r="471" spans="2:5" x14ac:dyDescent="0.25">
      <c r="B471" s="17"/>
      <c r="C471" s="17"/>
      <c r="D471" s="17"/>
      <c r="E471" s="48"/>
    </row>
    <row r="472" spans="2:5" x14ac:dyDescent="0.25">
      <c r="B472" s="17"/>
      <c r="C472" s="17"/>
      <c r="D472" s="17"/>
      <c r="E472" s="48"/>
    </row>
    <row r="473" spans="2:5" x14ac:dyDescent="0.25">
      <c r="B473" s="17"/>
      <c r="C473" s="17"/>
      <c r="D473" s="17"/>
      <c r="E473" s="48"/>
    </row>
    <row r="474" spans="2:5" x14ac:dyDescent="0.25">
      <c r="B474" s="17"/>
      <c r="C474" s="17"/>
      <c r="D474" s="17"/>
      <c r="E474" s="48"/>
    </row>
    <row r="475" spans="2:5" x14ac:dyDescent="0.25">
      <c r="B475" s="17"/>
      <c r="C475" s="17"/>
      <c r="D475" s="17"/>
      <c r="E475" s="48"/>
    </row>
    <row r="476" spans="2:5" x14ac:dyDescent="0.25">
      <c r="B476" s="17"/>
      <c r="C476" s="17"/>
      <c r="D476" s="17"/>
      <c r="E476" s="48"/>
    </row>
    <row r="477" spans="2:5" x14ac:dyDescent="0.25">
      <c r="B477" s="17"/>
      <c r="C477" s="17"/>
      <c r="D477" s="17"/>
      <c r="E477" s="48"/>
    </row>
    <row r="478" spans="2:5" x14ac:dyDescent="0.25">
      <c r="B478" s="17"/>
      <c r="C478" s="17"/>
      <c r="D478" s="17"/>
      <c r="E478" s="48"/>
    </row>
    <row r="479" spans="2:5" x14ac:dyDescent="0.25">
      <c r="B479" s="17"/>
      <c r="C479" s="17"/>
      <c r="D479" s="17"/>
      <c r="E479" s="48"/>
    </row>
    <row r="480" spans="2:5" x14ac:dyDescent="0.25">
      <c r="B480" s="17"/>
      <c r="C480" s="17"/>
      <c r="D480" s="17"/>
      <c r="E480" s="48"/>
    </row>
    <row r="481" spans="2:5" x14ac:dyDescent="0.25">
      <c r="B481" s="17"/>
      <c r="C481" s="17"/>
      <c r="D481" s="17"/>
      <c r="E481" s="48"/>
    </row>
    <row r="482" spans="2:5" x14ac:dyDescent="0.25">
      <c r="B482" s="17"/>
      <c r="C482" s="17"/>
      <c r="D482" s="17"/>
      <c r="E482" s="48"/>
    </row>
    <row r="483" spans="2:5" x14ac:dyDescent="0.25">
      <c r="B483" s="17"/>
      <c r="C483" s="17"/>
      <c r="D483" s="17"/>
      <c r="E483" s="48"/>
    </row>
    <row r="484" spans="2:5" x14ac:dyDescent="0.25">
      <c r="B484" s="17"/>
      <c r="C484" s="17"/>
      <c r="D484" s="17"/>
      <c r="E484" s="48"/>
    </row>
    <row r="485" spans="2:5" x14ac:dyDescent="0.25">
      <c r="B485" s="17"/>
      <c r="C485" s="17"/>
      <c r="D485" s="17"/>
      <c r="E485" s="48"/>
    </row>
    <row r="486" spans="2:5" x14ac:dyDescent="0.25">
      <c r="B486" s="17"/>
      <c r="C486" s="17"/>
      <c r="D486" s="17"/>
      <c r="E486" s="48"/>
    </row>
    <row r="487" spans="2:5" x14ac:dyDescent="0.25">
      <c r="B487" s="17"/>
      <c r="C487" s="17"/>
      <c r="D487" s="17"/>
      <c r="E487" s="48"/>
    </row>
    <row r="488" spans="2:5" x14ac:dyDescent="0.25">
      <c r="B488" s="17"/>
      <c r="C488" s="17"/>
      <c r="D488" s="17"/>
      <c r="E488" s="48"/>
    </row>
    <row r="489" spans="2:5" x14ac:dyDescent="0.25">
      <c r="B489" s="17"/>
      <c r="C489" s="17"/>
      <c r="D489" s="17"/>
      <c r="E489" s="48"/>
    </row>
    <row r="490" spans="2:5" x14ac:dyDescent="0.25">
      <c r="B490" s="17"/>
      <c r="C490" s="17"/>
      <c r="D490" s="17"/>
      <c r="E490" s="48"/>
    </row>
    <row r="491" spans="2:5" x14ac:dyDescent="0.25">
      <c r="B491" s="17"/>
      <c r="C491" s="17"/>
      <c r="D491" s="17"/>
      <c r="E491" s="48"/>
    </row>
    <row r="492" spans="2:5" x14ac:dyDescent="0.25">
      <c r="B492" s="17"/>
      <c r="C492" s="17"/>
      <c r="D492" s="17"/>
      <c r="E492" s="48"/>
    </row>
    <row r="493" spans="2:5" x14ac:dyDescent="0.25">
      <c r="B493" s="17"/>
      <c r="C493" s="17"/>
      <c r="D493" s="17"/>
      <c r="E493" s="48"/>
    </row>
    <row r="494" spans="2:5" x14ac:dyDescent="0.25">
      <c r="B494" s="17"/>
      <c r="C494" s="17"/>
      <c r="D494" s="17"/>
      <c r="E494" s="48"/>
    </row>
    <row r="495" spans="2:5" x14ac:dyDescent="0.25">
      <c r="B495" s="17"/>
      <c r="C495" s="17"/>
      <c r="D495" s="17"/>
      <c r="E495" s="48"/>
    </row>
    <row r="496" spans="2:5" x14ac:dyDescent="0.25">
      <c r="B496" s="17"/>
      <c r="C496" s="17"/>
      <c r="D496" s="17"/>
      <c r="E496" s="48"/>
    </row>
    <row r="497" spans="2:5" x14ac:dyDescent="0.25">
      <c r="B497" s="17"/>
      <c r="C497" s="17"/>
      <c r="D497" s="17"/>
      <c r="E497" s="48"/>
    </row>
    <row r="498" spans="2:5" x14ac:dyDescent="0.25">
      <c r="B498" s="17"/>
      <c r="C498" s="17"/>
      <c r="D498" s="17"/>
      <c r="E498" s="48"/>
    </row>
    <row r="499" spans="2:5" x14ac:dyDescent="0.25">
      <c r="B499" s="17"/>
      <c r="C499" s="17"/>
      <c r="D499" s="17"/>
      <c r="E499" s="48"/>
    </row>
    <row r="500" spans="2:5" x14ac:dyDescent="0.25">
      <c r="B500" s="17"/>
      <c r="C500" s="17"/>
      <c r="D500" s="17"/>
      <c r="E500" s="48"/>
    </row>
    <row r="501" spans="2:5" x14ac:dyDescent="0.25">
      <c r="B501" s="17"/>
      <c r="C501" s="17"/>
      <c r="D501" s="17"/>
      <c r="E501" s="48"/>
    </row>
    <row r="502" spans="2:5" x14ac:dyDescent="0.25">
      <c r="B502" s="17"/>
      <c r="C502" s="17"/>
      <c r="D502" s="17"/>
      <c r="E502" s="48"/>
    </row>
    <row r="503" spans="2:5" x14ac:dyDescent="0.25">
      <c r="B503" s="17"/>
      <c r="C503" s="17"/>
      <c r="D503" s="17"/>
      <c r="E503" s="48"/>
    </row>
    <row r="504" spans="2:5" x14ac:dyDescent="0.25">
      <c r="B504" s="17"/>
      <c r="C504" s="17"/>
      <c r="D504" s="17"/>
      <c r="E504" s="48"/>
    </row>
    <row r="505" spans="2:5" x14ac:dyDescent="0.25">
      <c r="B505" s="17"/>
      <c r="C505" s="17"/>
      <c r="D505" s="17"/>
      <c r="E505" s="48"/>
    </row>
    <row r="506" spans="2:5" x14ac:dyDescent="0.25">
      <c r="B506" s="17"/>
      <c r="C506" s="17"/>
      <c r="D506" s="17"/>
      <c r="E506" s="48"/>
    </row>
    <row r="507" spans="2:5" x14ac:dyDescent="0.25">
      <c r="B507" s="17"/>
      <c r="C507" s="17"/>
      <c r="D507" s="17"/>
      <c r="E507" s="48"/>
    </row>
    <row r="508" spans="2:5" x14ac:dyDescent="0.25">
      <c r="B508" s="17"/>
      <c r="C508" s="17"/>
      <c r="D508" s="17"/>
      <c r="E508" s="48"/>
    </row>
    <row r="509" spans="2:5" x14ac:dyDescent="0.25">
      <c r="B509" s="17"/>
      <c r="C509" s="17"/>
      <c r="D509" s="17"/>
      <c r="E509" s="48"/>
    </row>
    <row r="510" spans="2:5" x14ac:dyDescent="0.25">
      <c r="B510" s="17"/>
      <c r="C510" s="17"/>
      <c r="D510" s="17"/>
      <c r="E510" s="48"/>
    </row>
    <row r="511" spans="2:5" x14ac:dyDescent="0.25">
      <c r="B511" s="17"/>
      <c r="C511" s="17"/>
      <c r="D511" s="17"/>
      <c r="E511" s="48"/>
    </row>
    <row r="512" spans="2:5" x14ac:dyDescent="0.25">
      <c r="B512" s="17"/>
      <c r="C512" s="17"/>
      <c r="D512" s="17"/>
      <c r="E512" s="48"/>
    </row>
    <row r="513" spans="2:5" x14ac:dyDescent="0.25">
      <c r="B513" s="17"/>
      <c r="C513" s="17"/>
      <c r="D513" s="17"/>
      <c r="E513" s="48"/>
    </row>
    <row r="514" spans="2:5" x14ac:dyDescent="0.25">
      <c r="B514" s="17"/>
      <c r="C514" s="17"/>
      <c r="D514" s="17"/>
      <c r="E514" s="48"/>
    </row>
    <row r="515" spans="2:5" x14ac:dyDescent="0.25">
      <c r="B515" s="17"/>
      <c r="C515" s="17"/>
      <c r="D515" s="17"/>
      <c r="E515" s="48"/>
    </row>
    <row r="516" spans="2:5" x14ac:dyDescent="0.25">
      <c r="B516" s="17"/>
      <c r="C516" s="17"/>
      <c r="D516" s="17"/>
      <c r="E516" s="48"/>
    </row>
    <row r="517" spans="2:5" x14ac:dyDescent="0.25">
      <c r="B517" s="17"/>
      <c r="C517" s="17"/>
      <c r="D517" s="17"/>
      <c r="E517" s="48"/>
    </row>
    <row r="518" spans="2:5" x14ac:dyDescent="0.25">
      <c r="B518" s="17"/>
      <c r="C518" s="17"/>
      <c r="D518" s="17"/>
      <c r="E518" s="48"/>
    </row>
    <row r="519" spans="2:5" x14ac:dyDescent="0.25">
      <c r="B519" s="17"/>
      <c r="C519" s="17"/>
      <c r="D519" s="17"/>
      <c r="E519" s="48"/>
    </row>
    <row r="520" spans="2:5" x14ac:dyDescent="0.25">
      <c r="B520" s="17"/>
      <c r="C520" s="17"/>
      <c r="D520" s="17"/>
      <c r="E520" s="48"/>
    </row>
    <row r="521" spans="2:5" x14ac:dyDescent="0.25">
      <c r="B521" s="17"/>
      <c r="C521" s="17"/>
      <c r="D521" s="17"/>
      <c r="E521" s="48"/>
    </row>
    <row r="522" spans="2:5" x14ac:dyDescent="0.25">
      <c r="B522" s="17"/>
      <c r="C522" s="17"/>
      <c r="D522" s="17"/>
      <c r="E522" s="48"/>
    </row>
    <row r="523" spans="2:5" x14ac:dyDescent="0.25">
      <c r="B523" s="17"/>
      <c r="C523" s="17"/>
      <c r="D523" s="17"/>
      <c r="E523" s="48"/>
    </row>
    <row r="524" spans="2:5" x14ac:dyDescent="0.25">
      <c r="B524" s="17"/>
      <c r="C524" s="17"/>
      <c r="D524" s="17"/>
      <c r="E524" s="48"/>
    </row>
    <row r="525" spans="2:5" x14ac:dyDescent="0.25">
      <c r="B525" s="17"/>
      <c r="C525" s="17"/>
      <c r="D525" s="17"/>
      <c r="E525" s="48"/>
    </row>
    <row r="526" spans="2:5" x14ac:dyDescent="0.25">
      <c r="B526" s="17"/>
      <c r="C526" s="17"/>
      <c r="D526" s="17"/>
      <c r="E526" s="48"/>
    </row>
    <row r="527" spans="2:5" x14ac:dyDescent="0.25">
      <c r="B527" s="17"/>
      <c r="C527" s="17"/>
      <c r="D527" s="17"/>
      <c r="E527" s="48"/>
    </row>
    <row r="528" spans="2:5" x14ac:dyDescent="0.25">
      <c r="B528" s="17"/>
      <c r="C528" s="17"/>
      <c r="D528" s="17"/>
      <c r="E528" s="48"/>
    </row>
    <row r="529" spans="2:5" x14ac:dyDescent="0.25">
      <c r="B529" s="17"/>
      <c r="C529" s="17"/>
      <c r="D529" s="17"/>
      <c r="E529" s="48"/>
    </row>
    <row r="530" spans="2:5" x14ac:dyDescent="0.25">
      <c r="B530" s="17"/>
      <c r="C530" s="17"/>
      <c r="D530" s="17"/>
      <c r="E530" s="48"/>
    </row>
    <row r="531" spans="2:5" x14ac:dyDescent="0.25">
      <c r="B531" s="17"/>
      <c r="C531" s="17"/>
      <c r="D531" s="17"/>
      <c r="E531" s="48"/>
    </row>
    <row r="532" spans="2:5" x14ac:dyDescent="0.25">
      <c r="B532" s="17"/>
      <c r="C532" s="17"/>
      <c r="D532" s="17"/>
      <c r="E532" s="48"/>
    </row>
    <row r="533" spans="2:5" x14ac:dyDescent="0.25">
      <c r="B533" s="17"/>
      <c r="C533" s="17"/>
      <c r="D533" s="17"/>
      <c r="E533" s="48"/>
    </row>
    <row r="534" spans="2:5" x14ac:dyDescent="0.25">
      <c r="B534" s="17"/>
      <c r="C534" s="17"/>
      <c r="D534" s="17"/>
      <c r="E534" s="48"/>
    </row>
  </sheetData>
  <dataValidations count="1">
    <dataValidation type="list" showInputMessage="1" showErrorMessage="1" sqref="E4:E53" xr:uid="{00000000-0002-0000-0800-000000000000}">
      <formula1>$G$55:$G$63</formula1>
    </dataValidation>
  </dataValidations>
  <pageMargins left="0.7" right="0.7" top="0.75" bottom="0.75" header="0.3" footer="0.3"/>
  <pageSetup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CB3E1028E3FC943998FF7AAE7F663D6" ma:contentTypeVersion="2" ma:contentTypeDescription="Crear nuevo documento." ma:contentTypeScope="" ma:versionID="50533e0e75c3eaec1a0566bf4da322cd">
  <xsd:schema xmlns:xsd="http://www.w3.org/2001/XMLSchema" xmlns:xs="http://www.w3.org/2001/XMLSchema" xmlns:p="http://schemas.microsoft.com/office/2006/metadata/properties" xmlns:ns2="facb319e-742c-4f23-b8ce-92c5f547e7c9" targetNamespace="http://schemas.microsoft.com/office/2006/metadata/properties" ma:root="true" ma:fieldsID="c6dc705b3de4c6a7d57b09587f393385" ns2:_="">
    <xsd:import namespace="facb319e-742c-4f23-b8ce-92c5f547e7c9"/>
    <xsd:element name="properties">
      <xsd:complexType>
        <xsd:sequence>
          <xsd:element name="documentManagement">
            <xsd:complexType>
              <xsd:all>
                <xsd:element ref="ns2:AgenteProtocolo"/>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cb319e-742c-4f23-b8ce-92c5f547e7c9" elementFormDefault="qualified">
    <xsd:import namespace="http://schemas.microsoft.com/office/2006/documentManagement/types"/>
    <xsd:import namespace="http://schemas.microsoft.com/office/infopath/2007/PartnerControls"/>
    <xsd:element name="AgenteProtocolo" ma:index="8" ma:displayName="AgenteProtocolo" ma:list="{a006c32d-5940-4f18-82e2-9dcbfb89a5d7}" ma:internalName="AgenteProtocolo" ma:readOnly="false" ma:showField="Title" ma:web="971d1357-d0ea-4938-9c96-5db03e4a4883">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genteProtocolo xmlns="facb319e-742c-4f23-b8ce-92c5f547e7c9">2</AgenteProtocolo>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3406ED-A271-436D-B18F-D810ED4994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cb319e-742c-4f23-b8ce-92c5f547e7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10742AC-3A9A-4C59-B342-57025B49FFBB}">
  <ds:schemaRefs>
    <ds:schemaRef ds:uri="http://schemas.microsoft.com/office/2006/metadata/properties"/>
    <ds:schemaRef ds:uri="http://schemas.microsoft.com/office/2006/documentManagement/types"/>
    <ds:schemaRef ds:uri="http://purl.org/dc/terms/"/>
    <ds:schemaRef ds:uri="http://purl.org/dc/elements/1.1/"/>
    <ds:schemaRef ds:uri="http://purl.org/dc/dcmitype/"/>
    <ds:schemaRef ds:uri="http://schemas.microsoft.com/office/infopath/2007/PartnerControls"/>
    <ds:schemaRef ds:uri="http://schemas.openxmlformats.org/package/2006/metadata/core-properties"/>
    <ds:schemaRef ds:uri="facb319e-742c-4f23-b8ce-92c5f547e7c9"/>
    <ds:schemaRef ds:uri="http://www.w3.org/XML/1998/namespace"/>
  </ds:schemaRefs>
</ds:datastoreItem>
</file>

<file path=customXml/itemProps3.xml><?xml version="1.0" encoding="utf-8"?>
<ds:datastoreItem xmlns:ds="http://schemas.openxmlformats.org/officeDocument/2006/customXml" ds:itemID="{A2B08424-06E1-4A24-8E25-6B4E25BEBA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17</vt:i4>
      </vt:variant>
    </vt:vector>
  </HeadingPairs>
  <TitlesOfParts>
    <vt:vector size="24" baseType="lpstr">
      <vt:lpstr>Instrucciones Empresa</vt:lpstr>
      <vt:lpstr>Empresa</vt:lpstr>
      <vt:lpstr>Puestos de Trabajo Emp</vt:lpstr>
      <vt:lpstr>Trab. por puesto</vt:lpstr>
      <vt:lpstr>Contratistas</vt:lpstr>
      <vt:lpstr>Screening</vt:lpstr>
      <vt:lpstr>Tabla N°1 y Gráfico N°1</vt:lpstr>
      <vt:lpstr>bdepa</vt:lpstr>
      <vt:lpstr>bdepa2</vt:lpstr>
      <vt:lpstr>bdepa3</vt:lpstr>
      <vt:lpstr>bruel</vt:lpstr>
      <vt:lpstr>bruel2</vt:lpstr>
      <vt:lpstr>casella</vt:lpstr>
      <vt:lpstr>cirrus</vt:lpstr>
      <vt:lpstr>db</vt:lpstr>
      <vt:lpstr>dbb</vt:lpstr>
      <vt:lpstr>ges</vt:lpstr>
      <vt:lpstr>gras</vt:lpstr>
      <vt:lpstr>Marcas</vt:lpstr>
      <vt:lpstr>Marcas2</vt:lpstr>
      <vt:lpstr>quest</vt:lpstr>
      <vt:lpstr>svantek</vt:lpstr>
      <vt:lpstr>svantek2</vt:lpstr>
      <vt:lpstr>wed</vt:lpstr>
    </vt:vector>
  </TitlesOfParts>
  <Company>ACHS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Estudio Previo 2023vS2 3 v2</dc:title>
  <dc:creator>José Luis Urnia M</dc:creator>
  <cp:lastModifiedBy>la fabrica imaginaria</cp:lastModifiedBy>
  <cp:lastPrinted>2014-12-12T17:32:40Z</cp:lastPrinted>
  <dcterms:created xsi:type="dcterms:W3CDTF">2014-01-14T20:29:25Z</dcterms:created>
  <dcterms:modified xsi:type="dcterms:W3CDTF">2025-06-24T14:27:33Z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0x010100ACB3E1028E3FC943998FF7AAE7F663D6</vt:lpwstr>
  </property>
  <property fmtid="{D5CDD505-2E9C-101B-9397-08002B2CF9AE}" pid="3" name="_dlc_DocIdItemGuid">
    <vt:lpwstr>4cafe2b7-5038-4f64-951d-bd60319fa2c1</vt:lpwstr>
  </property>
</Properties>
</file>